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<sst xmlns="http://schemas.openxmlformats.org/spreadsheetml/2006/main" count="5504" uniqueCount="822">
  <si>
    <t>File opened</t>
  </si>
  <si>
    <t>2025-10-02 17:18:23</t>
  </si>
  <si>
    <t>Console s/n</t>
  </si>
  <si>
    <t>68C-901352</t>
  </si>
  <si>
    <t>Console ver</t>
  </si>
  <si>
    <t>Bluestem v.2.1.11</t>
  </si>
  <si>
    <t>Scripts ver</t>
  </si>
  <si>
    <t>2023.02  2.1.11, Jun 2023</t>
  </si>
  <si>
    <t>Head s/n</t>
  </si>
  <si>
    <t>68H-581348</t>
  </si>
  <si>
    <t>Head ver</t>
  </si>
  <si>
    <t>1.4.23</t>
  </si>
  <si>
    <t>Head cal</t>
  </si>
  <si>
    <t>{"h2oazero": "1.05632", "co2aspan2b": "0.298816", "h2obspanconc1": "11.69", "h2obzero": "1.07561", "h2oaspanconc1": "11.69", "co2azero": "0.889706", "h2oaspan2": "0", "co2bspanconc1": "394.6", "flowbzero": "0.21929", "co2aspanconc1": "2473", "tazero": "0.243513", "h2obspan2": "0", "co2bspan2a": "0.0920224", "ssb_ref": "33484.6", "h2oaspan2b": "0.0643918", "co2bspan1": "1.0003", "flowmeterzero": "2.48435", "h2obspan2a": "0.064441", "h2oaspan1": "0.998365", "chamberpressurezero": "2.57718", "co2bzero": "0.968552", "tbzero": "0.197208", "flowazero": "0.20627", "co2bspan2b": "0.0918352", "ssa_ref": "34683.2", "co2aspan2a": "0.301852", "co2aspanconc2": "301.4", "oxygen": "21", "h2obspan1": "0.99412", "h2oaspanconc2": "0", "co2aspan1": "1.00085", "co2bspan2": "-0.0345572", "h2obspan2b": "0.0640621", "h2oaspan2a": "0.0644972", "h2obspanconc2": "0", "co2bspanconc2": "301.4", "co2aspan2": "-0.0361282"}</t>
  </si>
  <si>
    <t>Factory cal date</t>
  </si>
  <si>
    <t>01 Sep 2023</t>
  </si>
  <si>
    <t>CO2 rangematch</t>
  </si>
  <si>
    <t>Thu Oct  2 09:31</t>
  </si>
  <si>
    <t>H2O rangematch</t>
  </si>
  <si>
    <t>Thu Oct  2 09:46</t>
  </si>
  <si>
    <t>Chamber type</t>
  </si>
  <si>
    <t>6800-01A</t>
  </si>
  <si>
    <t>Chamber s/n</t>
  </si>
  <si>
    <t>MPF-651288</t>
  </si>
  <si>
    <t>Chamber rev</t>
  </si>
  <si>
    <t>0</t>
  </si>
  <si>
    <t>Chamber cal</t>
  </si>
  <si>
    <t>Fluorometer</t>
  </si>
  <si>
    <t>Flr. Version</t>
  </si>
  <si>
    <t>17:18:23</t>
  </si>
  <si>
    <t>Stability Definition:	ΔH2O (Meas2): Slp&lt;0.1 Per=20	ΔCO2 (Meas2): Slp&lt;0.5 Per=20	F (FlrLS):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</si>
  <si>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</si>
  <si>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</si>
  <si>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</si>
  <si>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</si>
  <si>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</si>
  <si>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</si>
  <si>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</si>
  <si>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</si>
  <si>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</si>
  <si>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</si>
  <si>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</si>
  <si>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</si>
  <si>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</si>
  <si>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</si>
  <si>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</si>
  <si>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</si>
  <si>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</si>
  <si>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</si>
  <si>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</si>
  <si>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</si>
  <si>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</si>
  <si>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</si>
  <si>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</si>
  <si>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</si>
  <si>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</si>
  <si>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</si>
  <si>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</si>
  <si>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</si>
  <si>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</si>
  <si>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</si>
  <si>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</si>
  <si>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</si>
  <si>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</si>
  <si>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</si>
  <si>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</si>
  <si>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</si>
  <si>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</si>
  <si>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</si>
  <si>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</si>
  <si>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</si>
  <si>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</si>
  <si>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</si>
  <si>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</si>
  <si>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</si>
  <si>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</si>
  <si>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</si>
  <si>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</si>
  <si>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</si>
  <si>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</si>
  <si>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</si>
  <si>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</si>
  <si>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5.93638 223.937 396.084 693.278 899.105 1103.05 1289.55 1427.24</t>
  </si>
  <si>
    <t>Fs_true</t>
  </si>
  <si>
    <t>-0.736252 218.407 378.181 621.362 799.071 1008.45 1201.04 1401.3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</si>
  <si>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</si>
  <si>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</si>
  <si>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</si>
  <si>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</si>
  <si>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</si>
  <si>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</si>
  <si>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</si>
  <si>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</si>
  <si>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</si>
  <si>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</si>
  <si>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</si>
  <si>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</si>
  <si>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</si>
  <si>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</si>
  <si>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</si>
  <si>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</si>
  <si>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</si>
  <si>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</si>
  <si>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</si>
  <si>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</si>
  <si>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</si>
  <si>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</si>
  <si>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</si>
  <si>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</si>
  <si>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</si>
  <si>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</si>
  <si>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</si>
  <si>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</si>
  <si>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</si>
  <si>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</si>
  <si>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</si>
  <si>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</si>
  <si>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</si>
  <si>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</si>
  <si>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</si>
  <si>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</si>
  <si>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</si>
  <si>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</si>
  <si>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</si>
  <si>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</si>
  <si>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</si>
  <si>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</si>
  <si>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</si>
  <si>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</si>
  <si>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</si>
  <si>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</si>
  <si>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</si>
  <si>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</si>
  <si>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</si>
  <si>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</si>
  <si>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</si>
  <si>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</si>
  <si>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</si>
  <si>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</si>
  <si>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</si>
  <si>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</si>
  <si>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</si>
  <si>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</si>
  <si>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</si>
  <si>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</si>
  <si>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</si>
  <si>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</si>
  <si>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</si>
  <si>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</si>
  <si>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</si>
  <si>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</si>
  <si>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</si>
  <si>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</si>
  <si>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</si>
  <si>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</si>
  <si>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</si>
  <si>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</si>
  <si>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</si>
  <si>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</si>
  <si>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</si>
  <si>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</si>
  <si>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</si>
  <si>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</si>
  <si>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</si>
  <si>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</si>
  <si>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</si>
  <si>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</si>
  <si>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</si>
  <si>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</si>
  <si>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</si>
  <si>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</si>
  <si>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</si>
  <si>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</si>
  <si>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</si>
  <si>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</si>
  <si>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</si>
  <si>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</si>
  <si>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</si>
  <si>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</si>
  <si>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</si>
  <si>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</si>
  <si>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</si>
  <si>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</si>
  <si>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</si>
  <si>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</si>
  <si>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</si>
  <si>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</si>
  <si>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</si>
  <si>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</si>
  <si>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</si>
  <si>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</si>
  <si>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</si>
  <si>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</si>
  <si>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</si>
  <si>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</si>
  <si>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</si>
  <si>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</si>
  <si>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</si>
  <si>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</si>
  <si>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</si>
  <si>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</si>
  <si>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</si>
  <si>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</si>
  <si>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</si>
  <si>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</si>
  <si>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</si>
  <si>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</si>
  <si>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</si>
  <si>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</si>
  <si>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</si>
  <si>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</si>
  <si>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</si>
  <si>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</si>
  <si>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</si>
  <si>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</si>
  <si>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</si>
  <si>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</si>
  <si>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</si>
  <si>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</si>
  <si>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</si>
  <si>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</si>
  <si>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</si>
  <si>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</si>
  <si>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</si>
  <si>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</si>
  <si>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</si>
  <si>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</si>
  <si>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</si>
  <si>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</si>
  <si>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</si>
  <si>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</si>
  <si>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</si>
  <si>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</si>
  <si>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</si>
  <si>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</si>
  <si>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</si>
  <si>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</si>
  <si>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</si>
  <si>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</si>
  <si>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</si>
  <si>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</si>
  <si>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</si>
  <si>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</si>
  <si>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</si>
  <si>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</si>
  <si>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</si>
  <si>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</si>
  <si>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</si>
  <si>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</si>
  <si>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</si>
  <si>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</si>
  <si>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</si>
  <si>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</si>
  <si>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</si>
  <si>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</si>
  <si>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</si>
  <si>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</si>
  <si>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</si>
  <si>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</si>
  <si>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</si>
  <si>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</si>
  <si>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</si>
  <si>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</si>
  <si>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</si>
  <si>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</si>
  <si>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</si>
  <si>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</si>
  <si>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</si>
  <si>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</si>
  <si>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</si>
  <si>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</si>
  <si>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</si>
  <si>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</si>
  <si>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</si>
  <si>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</si>
  <si>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</si>
  <si>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</si>
  <si>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</si>
  <si>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</si>
  <si>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</si>
  <si>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</si>
  <si>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</si>
  <si>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</si>
  <si>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</si>
  <si>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</si>
  <si>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</si>
  <si>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</si>
  <si>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</si>
  <si>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</si>
  <si>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</si>
  <si>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</si>
  <si>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</si>
  <si>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</si>
  <si>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</si>
  <si>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</si>
  <si>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</si>
  <si>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</si>
  <si>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</si>
  <si>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</si>
  <si>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</si>
  <si>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</si>
  <si>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</si>
  <si>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</si>
  <si>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</si>
  <si>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</si>
  <si>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</si>
  <si>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</si>
  <si>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</si>
  <si>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</si>
  <si>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</si>
  <si>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</si>
  <si>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</si>
  <si>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</si>
  <si>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</si>
  <si>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</si>
  <si>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</si>
  <si>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</si>
  <si>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</si>
  <si>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</si>
  <si>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</si>
  <si>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</si>
  <si>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AccCO2_soda</t>
  </si>
  <si>
    <t>AccH2O_des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</si>
  <si>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</si>
  <si>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</si>
  <si>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</si>
  <si>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</si>
  <si>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</si>
  <si>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</si>
  <si>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</si>
  <si>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</si>
  <si>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</si>
  <si>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</si>
  <si>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</si>
  <si>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</si>
  <si>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</si>
  <si>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</si>
  <si>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</si>
  <si>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</si>
  <si>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</si>
  <si>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</si>
  <si>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</si>
  <si>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</si>
  <si>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</si>
  <si>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</si>
  <si>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</si>
  <si>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</si>
  <si>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</si>
  <si>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</si>
  <si>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</si>
  <si>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</si>
  <si>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</si>
  <si>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</si>
  <si>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</si>
  <si>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</si>
  <si>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</si>
  <si>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</si>
  <si>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</si>
  <si>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</si>
  <si>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</si>
  <si>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</si>
  <si>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</si>
  <si>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</si>
  <si>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</si>
  <si>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</si>
  <si>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</si>
  <si>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</si>
  <si>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</si>
  <si>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</si>
  <si>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</si>
  <si>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</si>
  <si>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</si>
  <si>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</si>
  <si>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</si>
  <si>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</si>
  <si>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</si>
  <si>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</si>
  <si>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</si>
  <si>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</si>
  <si>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</si>
  <si>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</si>
  <si>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</si>
  <si>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</si>
  <si>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</si>
  <si>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</si>
  <si>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</si>
  <si>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</si>
  <si>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</si>
  <si>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</si>
  <si>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</si>
  <si>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</si>
  <si>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</si>
  <si>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</si>
  <si>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</si>
  <si>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</si>
  <si>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</si>
  <si>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</si>
  <si>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</si>
  <si>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</si>
  <si>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</si>
  <si>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</si>
  <si>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</si>
  <si>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</si>
  <si>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</si>
  <si>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</si>
  <si>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</si>
  <si>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</si>
  <si>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</si>
  <si>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</si>
  <si>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</si>
  <si>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</si>
  <si>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</si>
  <si>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</si>
  <si>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</si>
  <si>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</si>
  <si>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</si>
  <si>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20251002 17:27:19</t>
  </si>
  <si>
    <t>17:27:19</t>
  </si>
  <si>
    <t>99</t>
  </si>
  <si>
    <t>gibson</t>
  </si>
  <si>
    <t>-</t>
  </si>
  <si>
    <t>0: Broadleaf</t>
  </si>
  <si>
    <t>--:--:--</t>
  </si>
  <si>
    <t>2/2</t>
  </si>
  <si>
    <t>11111111</t>
  </si>
  <si>
    <t>oooooooo</t>
  </si>
  <si>
    <t>off</t>
  </si>
  <si>
    <t>20251002 17:27:22</t>
  </si>
  <si>
    <t>17:27:22</t>
  </si>
  <si>
    <t>20251002 17:27:25</t>
  </si>
  <si>
    <t>17:27:25</t>
  </si>
  <si>
    <t>20251002 17:27:27</t>
  </si>
  <si>
    <t>17:27:27</t>
  </si>
  <si>
    <t>20251002 17:27:30</t>
  </si>
  <si>
    <t>17:27:30</t>
  </si>
  <si>
    <t>1/2</t>
  </si>
  <si>
    <t>20251002 17:27:33</t>
  </si>
  <si>
    <t>17:27:33</t>
  </si>
  <si>
    <t>20251002 17:27:35</t>
  </si>
  <si>
    <t>17:27:35</t>
  </si>
  <si>
    <t>20251002 17:27:38</t>
  </si>
  <si>
    <t>17:27:38</t>
  </si>
  <si>
    <t>20251002 17:27:40</t>
  </si>
  <si>
    <t>17:27:40</t>
  </si>
  <si>
    <t>20251002 17:27:42</t>
  </si>
  <si>
    <t>17:27:42</t>
  </si>
  <si>
    <t>20251002 17:27:45</t>
  </si>
  <si>
    <t>17:27:45</t>
  </si>
  <si>
    <t>20251002 17:27:48</t>
  </si>
  <si>
    <t>17:27:48</t>
  </si>
  <si>
    <t>20251002 17:27:50</t>
  </si>
  <si>
    <t>17:27:50</t>
  </si>
  <si>
    <t>20251002 17:27:53</t>
  </si>
  <si>
    <t>17:27:53</t>
  </si>
  <si>
    <t>20251002 17:27:55</t>
  </si>
  <si>
    <t>17:27:55</t>
  </si>
  <si>
    <t>20251002 17:27:58</t>
  </si>
  <si>
    <t>17:27:58</t>
  </si>
  <si>
    <t>20251002 17:28:00</t>
  </si>
  <si>
    <t>17:28:00</t>
  </si>
  <si>
    <t>20251002 17:28:02</t>
  </si>
  <si>
    <t>17:28:02</t>
  </si>
  <si>
    <t>20251002 17:28:05</t>
  </si>
  <si>
    <t>17:28:05</t>
  </si>
  <si>
    <t>20251002 17:28:07</t>
  </si>
  <si>
    <t>17:28:07</t>
  </si>
  <si>
    <t>20251002 17:28:10</t>
  </si>
  <si>
    <t>17:28:10</t>
  </si>
  <si>
    <t>20251002 17:28:13</t>
  </si>
  <si>
    <t>17:28:13</t>
  </si>
  <si>
    <t>20251002 17:28:15</t>
  </si>
  <si>
    <t>17:28:15</t>
  </si>
  <si>
    <t>20251002 17:28:18</t>
  </si>
  <si>
    <t>17:28:18</t>
  </si>
  <si>
    <t>20251002 17:34:18</t>
  </si>
  <si>
    <t>17:34:18</t>
  </si>
  <si>
    <t>110</t>
  </si>
  <si>
    <t>20251002 17:34:20</t>
  </si>
  <si>
    <t>17:34:20</t>
  </si>
  <si>
    <t>20251002 17:34:23</t>
  </si>
  <si>
    <t>17:34:23</t>
  </si>
  <si>
    <t>20251002 17:34:25</t>
  </si>
  <si>
    <t>17:34:25</t>
  </si>
  <si>
    <t>20251002 17:34:28</t>
  </si>
  <si>
    <t>17:34:28</t>
  </si>
  <si>
    <t>20251002 17:34:31</t>
  </si>
  <si>
    <t>17:34:31</t>
  </si>
  <si>
    <t>20251002 17:34:34</t>
  </si>
  <si>
    <t>17:34:34</t>
  </si>
  <si>
    <t>20251002 17:34:37</t>
  </si>
  <si>
    <t>17:34:37</t>
  </si>
  <si>
    <t>20251002 17:34:40</t>
  </si>
  <si>
    <t>17:34:40</t>
  </si>
  <si>
    <t>20251002 17:34:43</t>
  </si>
  <si>
    <t>17:34:43</t>
  </si>
  <si>
    <t>20251002 17:34:45</t>
  </si>
  <si>
    <t>17:34:45</t>
  </si>
  <si>
    <t>20251002 17:34:47</t>
  </si>
  <si>
    <t>17:34:47</t>
  </si>
  <si>
    <t>20251002 17:34:50</t>
  </si>
  <si>
    <t>17:34:50</t>
  </si>
  <si>
    <t>20251002 17:34:52</t>
  </si>
  <si>
    <t>17:34:52</t>
  </si>
  <si>
    <t>20251002 17:34:55</t>
  </si>
  <si>
    <t>17:34:55</t>
  </si>
  <si>
    <t>20251002 17:34:57</t>
  </si>
  <si>
    <t>17:34:57</t>
  </si>
  <si>
    <t>20251002 17:35:00</t>
  </si>
  <si>
    <t>17:35:00</t>
  </si>
  <si>
    <t>20251002 17:35:02</t>
  </si>
  <si>
    <t>17:35:02</t>
  </si>
  <si>
    <t>20251002 17:35:05</t>
  </si>
  <si>
    <t>17:35:05</t>
  </si>
  <si>
    <t>20251002 17:35:07</t>
  </si>
  <si>
    <t>17:35:07</t>
  </si>
  <si>
    <t>20251002 17:35:10</t>
  </si>
  <si>
    <t>17:35:10</t>
  </si>
  <si>
    <t>20251002 17:35:12</t>
  </si>
  <si>
    <t>17:35:12</t>
  </si>
  <si>
    <t>20251002 17:35:14</t>
  </si>
  <si>
    <t>17:35:14</t>
  </si>
  <si>
    <t>20251002 17:35:17</t>
  </si>
  <si>
    <t>17:35:17</t>
  </si>
  <si>
    <t>20251002 17:42:49</t>
  </si>
  <si>
    <t>17:42:49</t>
  </si>
  <si>
    <t>126</t>
  </si>
  <si>
    <t>20251002 17:42:51</t>
  </si>
  <si>
    <t>17:42:51</t>
  </si>
  <si>
    <t>20251002 17:42:54</t>
  </si>
  <si>
    <t>17:42:54</t>
  </si>
  <si>
    <t>20251002 17:42:56</t>
  </si>
  <si>
    <t>17:42:56</t>
  </si>
  <si>
    <t>20251002 17:42:58</t>
  </si>
  <si>
    <t>17:42:58</t>
  </si>
  <si>
    <t>20251002 17:43:01</t>
  </si>
  <si>
    <t>17:43:01</t>
  </si>
  <si>
    <t>20251002 17:43:03</t>
  </si>
  <si>
    <t>17:43:03</t>
  </si>
  <si>
    <t>20251002 17:43:06</t>
  </si>
  <si>
    <t>17:43:06</t>
  </si>
  <si>
    <t>20251002 17:43:08</t>
  </si>
  <si>
    <t>17:43:08</t>
  </si>
  <si>
    <t>20251002 17:43:11</t>
  </si>
  <si>
    <t>17:43:11</t>
  </si>
  <si>
    <t>20251002 17:43:13</t>
  </si>
  <si>
    <t>17:43:13</t>
  </si>
  <si>
    <t>20251002 17:43:15</t>
  </si>
  <si>
    <t>17:43:15</t>
  </si>
  <si>
    <t>20251002 17:43:18</t>
  </si>
  <si>
    <t>17:43:18</t>
  </si>
  <si>
    <t>20251002 17:43:20</t>
  </si>
  <si>
    <t>17:43:20</t>
  </si>
  <si>
    <t>20251002 17:43:23</t>
  </si>
  <si>
    <t>17:43:23</t>
  </si>
  <si>
    <t>20251002 17:43:25</t>
  </si>
  <si>
    <t>17:43:25</t>
  </si>
  <si>
    <t>20251002 17:43:27</t>
  </si>
  <si>
    <t>17:43:27</t>
  </si>
  <si>
    <t>20251002 17:43:30</t>
  </si>
  <si>
    <t>17:43:30</t>
  </si>
  <si>
    <t>20251002 17:43:32</t>
  </si>
  <si>
    <t>17:43:32</t>
  </si>
  <si>
    <t>20251002 17:43:35</t>
  </si>
  <si>
    <t>17:43:35</t>
  </si>
  <si>
    <t>20251002 17:43:37</t>
  </si>
  <si>
    <t>17:43:37</t>
  </si>
  <si>
    <t>20251002 17:43:40</t>
  </si>
  <si>
    <t>17:43:40</t>
  </si>
  <si>
    <t>20251002 17:43:42</t>
  </si>
  <si>
    <t>17:43:42</t>
  </si>
  <si>
    <t>20251002 17:43:44</t>
  </si>
  <si>
    <t>17:43:44</t>
  </si>
  <si>
    <t>20251002 17:43:47</t>
  </si>
  <si>
    <t>17:43:47</t>
  </si>
  <si>
    <t>20251002 17:47:31</t>
  </si>
  <si>
    <t>17:47:31</t>
  </si>
  <si>
    <t>79</t>
  </si>
  <si>
    <t>20251002 17:47:33</t>
  </si>
  <si>
    <t>17:47:33</t>
  </si>
  <si>
    <t>20251002 17:47:36</t>
  </si>
  <si>
    <t>17:47:36</t>
  </si>
  <si>
    <t>0/2</t>
  </si>
  <si>
    <t>20251002 17:47:38</t>
  </si>
  <si>
    <t>17:47:38</t>
  </si>
  <si>
    <t>20251002 17:47:40</t>
  </si>
  <si>
    <t>17:47:40</t>
  </si>
  <si>
    <t>20251002 17:47:43</t>
  </si>
  <si>
    <t>17:47:43</t>
  </si>
  <si>
    <t>20251002 17:47:45</t>
  </si>
  <si>
    <t>17:47:45</t>
  </si>
  <si>
    <t>20251002 17:47:48</t>
  </si>
  <si>
    <t>17:47:48</t>
  </si>
  <si>
    <t>20251002 17:47:50</t>
  </si>
  <si>
    <t>17:47:50</t>
  </si>
  <si>
    <t>20251002 17:47:53</t>
  </si>
  <si>
    <t>17:47:53</t>
  </si>
  <si>
    <t>20251002 17:47:56</t>
  </si>
  <si>
    <t>17:47:56</t>
  </si>
  <si>
    <t>20251002 17:47:58</t>
  </si>
  <si>
    <t>17:47:58</t>
  </si>
  <si>
    <t>20251002 17:48:01</t>
  </si>
  <si>
    <t>17:48:01</t>
  </si>
  <si>
    <t>20251002 17:48:03</t>
  </si>
  <si>
    <t>17:48:03</t>
  </si>
  <si>
    <t>20251002 17:48:06</t>
  </si>
  <si>
    <t>17:48:06</t>
  </si>
  <si>
    <t>20251002 17:48:08</t>
  </si>
  <si>
    <t>17:48:08</t>
  </si>
  <si>
    <t>20251002 17:48:11</t>
  </si>
  <si>
    <t>17:48:11</t>
  </si>
  <si>
    <t>20251002 17:48:14</t>
  </si>
  <si>
    <t>17:48:14</t>
  </si>
  <si>
    <t>20251002 17:48:16</t>
  </si>
  <si>
    <t>17:48:16</t>
  </si>
  <si>
    <t>20251002 17:48:19</t>
  </si>
  <si>
    <t>17:48:19</t>
  </si>
  <si>
    <t>20251002 17:48:21</t>
  </si>
  <si>
    <t>17:48:21</t>
  </si>
  <si>
    <t>20251002 17:48:23</t>
  </si>
  <si>
    <t>17:48:23</t>
  </si>
  <si>
    <t>20251002 17:48:26</t>
  </si>
  <si>
    <t>17:48:26</t>
  </si>
  <si>
    <t>20251002 17:48:28</t>
  </si>
  <si>
    <t>17:48:28</t>
  </si>
  <si>
    <t>20251002 17:48:31</t>
  </si>
  <si>
    <t>17:48:31</t>
  </si>
  <si>
    <t>20251002 17:54:23</t>
  </si>
  <si>
    <t>17:54:23</t>
  </si>
  <si>
    <t>382</t>
  </si>
  <si>
    <t>20251002 17:54:25</t>
  </si>
  <si>
    <t>17:54:25</t>
  </si>
  <si>
    <t>20251002 17:54:28</t>
  </si>
  <si>
    <t>17:54:28</t>
  </si>
  <si>
    <t>20251002 17:54:30</t>
  </si>
  <si>
    <t>17:54:30</t>
  </si>
  <si>
    <t>20251002 17:54:33</t>
  </si>
  <si>
    <t>17:54:33</t>
  </si>
  <si>
    <t>20251002 17:54:35</t>
  </si>
  <si>
    <t>17:54:35</t>
  </si>
  <si>
    <t>20251002 17:54:38</t>
  </si>
  <si>
    <t>17:54:38</t>
  </si>
  <si>
    <t>20251002 17:54:41</t>
  </si>
  <si>
    <t>17:54:41</t>
  </si>
  <si>
    <t>20251002 17:54:43</t>
  </si>
  <si>
    <t>17:54:43</t>
  </si>
  <si>
    <t>20251002 17:54:46</t>
  </si>
  <si>
    <t>17:54:46</t>
  </si>
  <si>
    <t>20251002 17:54:48</t>
  </si>
  <si>
    <t>17:54:48</t>
  </si>
  <si>
    <t>20251002 17:54:51</t>
  </si>
  <si>
    <t>17:54:51</t>
  </si>
  <si>
    <t>20251002 17:54:53</t>
  </si>
  <si>
    <t>17:54:53</t>
  </si>
  <si>
    <t>20251002 17:54:56</t>
  </si>
  <si>
    <t>17:54:56</t>
  </si>
  <si>
    <t>20251002 17:54:58</t>
  </si>
  <si>
    <t>17:54:58</t>
  </si>
  <si>
    <t>20251002 17:55:00</t>
  </si>
  <si>
    <t>17:55:00</t>
  </si>
  <si>
    <t>20251002 17:55:03</t>
  </si>
  <si>
    <t>17:55:03</t>
  </si>
  <si>
    <t>20251002 17:55:05</t>
  </si>
  <si>
    <t>17:55:05</t>
  </si>
  <si>
    <t>20251002 17:55:08</t>
  </si>
  <si>
    <t>17:55:08</t>
  </si>
  <si>
    <t>20251002 17:55:10</t>
  </si>
  <si>
    <t>17:55:10</t>
  </si>
  <si>
    <t>20251002 17:55:12</t>
  </si>
  <si>
    <t>17:55:12</t>
  </si>
  <si>
    <t>20251002 17:55:15</t>
  </si>
  <si>
    <t>17:55:15</t>
  </si>
  <si>
    <t>20251002 17:55:18</t>
  </si>
  <si>
    <t>17:55:18</t>
  </si>
  <si>
    <t>20251002 17:55:20</t>
  </si>
  <si>
    <t>17:55:20</t>
  </si>
  <si>
    <t>20251002 17:55:22</t>
  </si>
  <si>
    <t>17:55:22</t>
  </si>
  <si>
    <t>20251002 18:00:19</t>
  </si>
  <si>
    <t>18:00:19</t>
  </si>
  <si>
    <t>87</t>
  </si>
  <si>
    <t>20251002 18:00:21</t>
  </si>
  <si>
    <t>18:00:21</t>
  </si>
  <si>
    <t>20251002 18:00:23</t>
  </si>
  <si>
    <t>18:00:23</t>
  </si>
  <si>
    <t>20251002 18:00:25</t>
  </si>
  <si>
    <t>18:00:25</t>
  </si>
  <si>
    <t>20251002 18:00:27</t>
  </si>
  <si>
    <t>18:00:27</t>
  </si>
  <si>
    <t>20251002 18:00:30</t>
  </si>
  <si>
    <t>18:00:30</t>
  </si>
  <si>
    <t>20251002 18:00:33</t>
  </si>
  <si>
    <t>18:00:33</t>
  </si>
  <si>
    <t>20251002 18:00:36</t>
  </si>
  <si>
    <t>18:00:36</t>
  </si>
  <si>
    <t>20251002 18:00:38</t>
  </si>
  <si>
    <t>18:00:38</t>
  </si>
  <si>
    <t>20251002 18:00:41</t>
  </si>
  <si>
    <t>18:00:41</t>
  </si>
  <si>
    <t>20251002 18:00:44</t>
  </si>
  <si>
    <t>18:00:44</t>
  </si>
  <si>
    <t>20251002 18:00:47</t>
  </si>
  <si>
    <t>18:00:47</t>
  </si>
  <si>
    <t>20251002 18:00:50</t>
  </si>
  <si>
    <t>18:00:50</t>
  </si>
  <si>
    <t>20251002 18:00:53</t>
  </si>
  <si>
    <t>18:00:53</t>
  </si>
  <si>
    <t>20251002 18:00:56</t>
  </si>
  <si>
    <t>18:00:56</t>
  </si>
  <si>
    <t>20251002 18:00:59</t>
  </si>
  <si>
    <t>18:00:59</t>
  </si>
  <si>
    <t>20251002 18:01:02</t>
  </si>
  <si>
    <t>18:01:02</t>
  </si>
  <si>
    <t>20251002 18:01:05</t>
  </si>
  <si>
    <t>18:01:05</t>
  </si>
  <si>
    <t>20251002 18:01:07</t>
  </si>
  <si>
    <t>18:01:07</t>
  </si>
  <si>
    <t>20251002 18:01:10</t>
  </si>
  <si>
    <t>18:01:10</t>
  </si>
  <si>
    <t>20251002 18:01:13</t>
  </si>
  <si>
    <t>18:01:13</t>
  </si>
  <si>
    <t>20251002 18:01:15</t>
  </si>
  <si>
    <t>18:01:15</t>
  </si>
  <si>
    <t>20251002 18:01:18</t>
  </si>
  <si>
    <t>18:01:18</t>
  </si>
  <si>
    <t>20251002 18:08:10</t>
  </si>
  <si>
    <t>18:08:10</t>
  </si>
  <si>
    <t>104</t>
  </si>
  <si>
    <t>20251002 18:08:12</t>
  </si>
  <si>
    <t>18:08:12</t>
  </si>
  <si>
    <t>20251002 18:08:15</t>
  </si>
  <si>
    <t>18:08:15</t>
  </si>
  <si>
    <t>20251002 18:08:17</t>
  </si>
  <si>
    <t>18:08:17</t>
  </si>
  <si>
    <t>20251002 18:08:20</t>
  </si>
  <si>
    <t>18:08:20</t>
  </si>
  <si>
    <t>20251002 18:08:23</t>
  </si>
  <si>
    <t>18:08:23</t>
  </si>
  <si>
    <t>20251002 18:08:26</t>
  </si>
  <si>
    <t>18:08:26</t>
  </si>
  <si>
    <t>20251002 18:08:29</t>
  </si>
  <si>
    <t>18:08:29</t>
  </si>
  <si>
    <t>20251002 18:08:32</t>
  </si>
  <si>
    <t>18:08:32</t>
  </si>
  <si>
    <t>20251002 18:08:34</t>
  </si>
  <si>
    <t>18:08:34</t>
  </si>
  <si>
    <t>20251002 18:08:36</t>
  </si>
  <si>
    <t>18:08:36</t>
  </si>
  <si>
    <t>20251002 18:08:39</t>
  </si>
  <si>
    <t>18:08:39</t>
  </si>
  <si>
    <t>20251002 18:08:41</t>
  </si>
  <si>
    <t>18:08:41</t>
  </si>
  <si>
    <t>20251002 18:08:44</t>
  </si>
  <si>
    <t>18:08:44</t>
  </si>
  <si>
    <t>20251002 18:08:47</t>
  </si>
  <si>
    <t>18:08:47</t>
  </si>
  <si>
    <t>20251002 18:08:50</t>
  </si>
  <si>
    <t>18:08:50</t>
  </si>
  <si>
    <t>20251002 18:08:52</t>
  </si>
  <si>
    <t>18:08:52</t>
  </si>
  <si>
    <t>20251002 18:08:54</t>
  </si>
  <si>
    <t>18:08:54</t>
  </si>
  <si>
    <t>20251002 18:08:57</t>
  </si>
  <si>
    <t>18:08:57</t>
  </si>
  <si>
    <t>20251002 18:08:59</t>
  </si>
  <si>
    <t>18:08:59</t>
  </si>
  <si>
    <t>20251002 18:09:01</t>
  </si>
  <si>
    <t>18:09:01</t>
  </si>
  <si>
    <t>20251002 18:09:04</t>
  </si>
  <si>
    <t>18:09:04</t>
  </si>
  <si>
    <t>20251002 18:09:06</t>
  </si>
  <si>
    <t>18:09:06</t>
  </si>
  <si>
    <t>20251002 18:09:09</t>
  </si>
  <si>
    <t>18:09:09</t>
  </si>
  <si>
    <t>20251002 18:13:16</t>
  </si>
  <si>
    <t>18:13:16</t>
  </si>
  <si>
    <t>73</t>
  </si>
  <si>
    <t>20251002 18:13:19</t>
  </si>
  <si>
    <t>18:13:19</t>
  </si>
  <si>
    <t>20251002 18:13:21</t>
  </si>
  <si>
    <t>18:13:21</t>
  </si>
  <si>
    <t>20251002 18:13:23</t>
  </si>
  <si>
    <t>18:13:23</t>
  </si>
  <si>
    <t>20251002 18:13:26</t>
  </si>
  <si>
    <t>18:13:26</t>
  </si>
  <si>
    <t>20251002 18:13:29</t>
  </si>
  <si>
    <t>18:13:29</t>
  </si>
  <si>
    <t>20251002 18:13:31</t>
  </si>
  <si>
    <t>18:13:31</t>
  </si>
  <si>
    <t>20251002 18:13:34</t>
  </si>
  <si>
    <t>18:13:34</t>
  </si>
  <si>
    <t>20251002 18:13:36</t>
  </si>
  <si>
    <t>18:13:36</t>
  </si>
  <si>
    <t>20251002 18:13:39</t>
  </si>
  <si>
    <t>18:13:39</t>
  </si>
  <si>
    <t>20251002 18:13:42</t>
  </si>
  <si>
    <t>18:13:42</t>
  </si>
  <si>
    <t>20251002 18:13:44</t>
  </si>
  <si>
    <t>18:13:44</t>
  </si>
  <si>
    <t>20251002 18:13:46</t>
  </si>
  <si>
    <t>18:13:46</t>
  </si>
  <si>
    <t>20251002 18:13:49</t>
  </si>
  <si>
    <t>18:13:49</t>
  </si>
  <si>
    <t>20251002 18:13:51</t>
  </si>
  <si>
    <t>18:13:51</t>
  </si>
  <si>
    <t>20251002 18:13:54</t>
  </si>
  <si>
    <t>18:13:54</t>
  </si>
  <si>
    <t>20251002 18:13:56</t>
  </si>
  <si>
    <t>18:13:56</t>
  </si>
  <si>
    <t>20251002 18:13:59</t>
  </si>
  <si>
    <t>18:13:59</t>
  </si>
  <si>
    <t>20251002 18:14:01</t>
  </si>
  <si>
    <t>18:14:01</t>
  </si>
  <si>
    <t>20251002 18:14:04</t>
  </si>
  <si>
    <t>18:14:04</t>
  </si>
  <si>
    <t>20251002 18:14:06</t>
  </si>
  <si>
    <t>18:14:06</t>
  </si>
  <si>
    <t>20251002 18:14:09</t>
  </si>
  <si>
    <t>18:14:09</t>
  </si>
  <si>
    <t>20251002 18:14:12</t>
  </si>
  <si>
    <t>18:14:12</t>
  </si>
  <si>
    <t>20251002 18:14:14</t>
  </si>
  <si>
    <t>18:14:14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</si>
</sst>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X210"/>
  <sheetViews>
    <sheetView tabSelected="1" workbookViewId="0"/>
  </sheetViews>
  <sheetFormatPr defaultRowHeight="15"/>
  <sheetData>
    <row r="2" spans="1:284">
      <c r="A2" t="s">
        <v>31</v>
      </c>
      <c r="B2" t="s">
        <v>32</v>
      </c>
      <c r="C2" t="s">
        <v>33</v>
      </c>
    </row>
    <row r="3" spans="1:284">
      <c r="B3">
        <v>4</v>
      </c>
      <c r="C3">
        <v>21</v>
      </c>
    </row>
    <row r="4" spans="1:284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84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4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84">
      <c r="B7">
        <v>0</v>
      </c>
      <c r="C7">
        <v>0</v>
      </c>
      <c r="D7">
        <v>0</v>
      </c>
      <c r="E7">
        <v>1</v>
      </c>
    </row>
    <row r="8" spans="1:284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84">
      <c r="B9" t="s">
        <v>53</v>
      </c>
      <c r="C9" t="s">
        <v>55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4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84">
      <c r="B11">
        <v>0</v>
      </c>
      <c r="C11">
        <v>0</v>
      </c>
      <c r="D11">
        <v>0</v>
      </c>
      <c r="E11">
        <v>0</v>
      </c>
      <c r="F11">
        <v>1</v>
      </c>
    </row>
    <row r="12" spans="1:284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84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84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88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  <c r="AL14" t="s">
        <v>90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91</v>
      </c>
      <c r="CA14" t="s">
        <v>91</v>
      </c>
      <c r="CB14" t="s">
        <v>91</v>
      </c>
      <c r="CC14" t="s">
        <v>91</v>
      </c>
      <c r="CD14" t="s">
        <v>91</v>
      </c>
      <c r="CE14" t="s">
        <v>91</v>
      </c>
      <c r="CF14" t="s">
        <v>91</v>
      </c>
      <c r="CG14" t="s">
        <v>91</v>
      </c>
      <c r="CH14" t="s">
        <v>91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92</v>
      </c>
      <c r="CV14" t="s">
        <v>93</v>
      </c>
      <c r="CW14" t="s">
        <v>93</v>
      </c>
      <c r="CX14" t="s">
        <v>93</v>
      </c>
      <c r="CY14" t="s">
        <v>93</v>
      </c>
      <c r="CZ14" t="s">
        <v>94</v>
      </c>
      <c r="DA14" t="s">
        <v>94</v>
      </c>
      <c r="DB14" t="s">
        <v>94</v>
      </c>
      <c r="DC14" t="s">
        <v>94</v>
      </c>
      <c r="DD14" t="s">
        <v>95</v>
      </c>
      <c r="DE14" t="s">
        <v>95</v>
      </c>
      <c r="DF14" t="s">
        <v>95</v>
      </c>
      <c r="DG14" t="s">
        <v>95</v>
      </c>
      <c r="DH14" t="s">
        <v>95</v>
      </c>
      <c r="DI14" t="s">
        <v>95</v>
      </c>
      <c r="DJ14" t="s">
        <v>95</v>
      </c>
      <c r="DK14" t="s">
        <v>95</v>
      </c>
      <c r="DL14" t="s">
        <v>95</v>
      </c>
      <c r="DM14" t="s">
        <v>95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99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101</v>
      </c>
      <c r="GT14" t="s">
        <v>101</v>
      </c>
      <c r="GU14" t="s">
        <v>101</v>
      </c>
      <c r="GV14" t="s">
        <v>101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102</v>
      </c>
      <c r="HK14" t="s">
        <v>102</v>
      </c>
      <c r="HL14" t="s">
        <v>102</v>
      </c>
      <c r="HM14" t="s">
        <v>102</v>
      </c>
      <c r="HN14" t="s">
        <v>102</v>
      </c>
      <c r="HO14" t="s">
        <v>102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103</v>
      </c>
      <c r="ID14" t="s">
        <v>103</v>
      </c>
      <c r="IE14" t="s">
        <v>103</v>
      </c>
      <c r="IF14" t="s">
        <v>103</v>
      </c>
      <c r="IG14" t="s">
        <v>103</v>
      </c>
      <c r="IH14" t="s">
        <v>103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104</v>
      </c>
      <c r="IW14" t="s">
        <v>104</v>
      </c>
      <c r="IX14" t="s">
        <v>104</v>
      </c>
      <c r="IY14" t="s">
        <v>104</v>
      </c>
      <c r="IZ14" t="s">
        <v>104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106</v>
      </c>
      <c r="JJ14" t="s">
        <v>106</v>
      </c>
      <c r="JK14" t="s">
        <v>106</v>
      </c>
      <c r="JL14" t="s">
        <v>106</v>
      </c>
      <c r="JM14" t="s">
        <v>106</v>
      </c>
      <c r="JN14" t="s">
        <v>106</v>
      </c>
      <c r="JO14" t="s">
        <v>106</v>
      </c>
      <c r="JP14" t="s">
        <v>106</v>
      </c>
      <c r="JQ14" t="s">
        <v>106</v>
      </c>
      <c r="JR14" t="s">
        <v>106</v>
      </c>
      <c r="JS14" t="s">
        <v>106</v>
      </c>
      <c r="JT14" t="s">
        <v>106</v>
      </c>
      <c r="JU14" t="s">
        <v>106</v>
      </c>
      <c r="JV14" t="s">
        <v>106</v>
      </c>
      <c r="JW14" t="s">
        <v>106</v>
      </c>
      <c r="JX14" t="s">
        <v>106</v>
      </c>
    </row>
    <row r="15" spans="1:284">
      <c r="A15" t="s">
        <v>107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114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89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150</v>
      </c>
      <c r="AT15" t="s">
        <v>151</v>
      </c>
      <c r="AU15" t="s">
        <v>152</v>
      </c>
      <c r="AV15" t="s">
        <v>153</v>
      </c>
      <c r="AW15" t="s">
        <v>154</v>
      </c>
      <c r="AX15" t="s">
        <v>155</v>
      </c>
      <c r="AY15" t="s">
        <v>156</v>
      </c>
      <c r="AZ15" t="s">
        <v>157</v>
      </c>
      <c r="BA15" t="s">
        <v>158</v>
      </c>
      <c r="BB15" t="s">
        <v>159</v>
      </c>
      <c r="BC15" t="s">
        <v>160</v>
      </c>
      <c r="BD15" t="s">
        <v>161</v>
      </c>
      <c r="BE15" t="s">
        <v>162</v>
      </c>
      <c r="BF15" t="s">
        <v>163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P15" t="s">
        <v>173</v>
      </c>
      <c r="BQ15" t="s">
        <v>174</v>
      </c>
      <c r="BR15" t="s">
        <v>175</v>
      </c>
      <c r="BS15" t="s">
        <v>176</v>
      </c>
      <c r="BT15" t="s">
        <v>177</v>
      </c>
      <c r="BU15" t="s">
        <v>178</v>
      </c>
      <c r="BV15" t="s">
        <v>179</v>
      </c>
      <c r="BW15" t="s">
        <v>180</v>
      </c>
      <c r="BX15" t="s">
        <v>181</v>
      </c>
      <c r="BY15" t="s">
        <v>182</v>
      </c>
      <c r="BZ15" t="s">
        <v>183</v>
      </c>
      <c r="CA15" t="s">
        <v>184</v>
      </c>
      <c r="CB15" t="s">
        <v>185</v>
      </c>
      <c r="CC15" t="s">
        <v>186</v>
      </c>
      <c r="CD15" t="s">
        <v>187</v>
      </c>
      <c r="CE15" t="s">
        <v>188</v>
      </c>
      <c r="CF15" t="s">
        <v>189</v>
      </c>
      <c r="CG15" t="s">
        <v>190</v>
      </c>
      <c r="CH15" t="s">
        <v>191</v>
      </c>
      <c r="CI15" t="s">
        <v>171</v>
      </c>
      <c r="CJ15" t="s">
        <v>192</v>
      </c>
      <c r="CK15" t="s">
        <v>193</v>
      </c>
      <c r="CL15" t="s">
        <v>194</v>
      </c>
      <c r="CM15" t="s">
        <v>145</v>
      </c>
      <c r="CN15" t="s">
        <v>195</v>
      </c>
      <c r="CO15" t="s">
        <v>196</v>
      </c>
      <c r="CP15" t="s">
        <v>197</v>
      </c>
      <c r="CQ15" t="s">
        <v>198</v>
      </c>
      <c r="CR15" t="s">
        <v>199</v>
      </c>
      <c r="CS15" t="s">
        <v>200</v>
      </c>
      <c r="CT15" t="s">
        <v>201</v>
      </c>
      <c r="CU15" t="s">
        <v>202</v>
      </c>
      <c r="CV15" t="s">
        <v>203</v>
      </c>
      <c r="CW15" t="s">
        <v>204</v>
      </c>
      <c r="CX15" t="s">
        <v>205</v>
      </c>
      <c r="CY15" t="s">
        <v>206</v>
      </c>
      <c r="CZ15" t="s">
        <v>207</v>
      </c>
      <c r="DA15" t="s">
        <v>208</v>
      </c>
      <c r="DB15" t="s">
        <v>209</v>
      </c>
      <c r="DC15" t="s">
        <v>210</v>
      </c>
      <c r="DD15" t="s">
        <v>115</v>
      </c>
      <c r="DE15" t="s">
        <v>211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222</v>
      </c>
      <c r="DQ15" t="s">
        <v>223</v>
      </c>
      <c r="DR15" t="s">
        <v>224</v>
      </c>
      <c r="DS15" t="s">
        <v>225</v>
      </c>
      <c r="DT15" t="s">
        <v>226</v>
      </c>
      <c r="DU15" t="s">
        <v>227</v>
      </c>
      <c r="DV15" t="s">
        <v>228</v>
      </c>
      <c r="DW15" t="s">
        <v>229</v>
      </c>
      <c r="DX15" t="s">
        <v>230</v>
      </c>
      <c r="DY15" t="s">
        <v>231</v>
      </c>
      <c r="DZ15" t="s">
        <v>232</v>
      </c>
      <c r="EA15" t="s">
        <v>233</v>
      </c>
      <c r="EB15" t="s">
        <v>234</v>
      </c>
      <c r="EC15" t="s">
        <v>235</v>
      </c>
      <c r="ED15" t="s">
        <v>236</v>
      </c>
      <c r="EE15" t="s">
        <v>237</v>
      </c>
      <c r="EF15" t="s">
        <v>238</v>
      </c>
      <c r="EG15" t="s">
        <v>239</v>
      </c>
      <c r="EH15" t="s">
        <v>240</v>
      </c>
      <c r="EI15" t="s">
        <v>241</v>
      </c>
      <c r="EJ15" t="s">
        <v>242</v>
      </c>
      <c r="EK15" t="s">
        <v>243</v>
      </c>
      <c r="EL15" t="s">
        <v>244</v>
      </c>
      <c r="EM15" t="s">
        <v>245</v>
      </c>
      <c r="EN15" t="s">
        <v>246</v>
      </c>
      <c r="EO15" t="s">
        <v>247</v>
      </c>
      <c r="EP15" t="s">
        <v>248</v>
      </c>
      <c r="EQ15" t="s">
        <v>249</v>
      </c>
      <c r="ER15" t="s">
        <v>250</v>
      </c>
      <c r="ES15" t="s">
        <v>251</v>
      </c>
      <c r="ET15" t="s">
        <v>252</v>
      </c>
      <c r="EU15" t="s">
        <v>253</v>
      </c>
      <c r="EV15" t="s">
        <v>254</v>
      </c>
      <c r="EW15" t="s">
        <v>255</v>
      </c>
      <c r="EX15" t="s">
        <v>256</v>
      </c>
      <c r="EY15" t="s">
        <v>257</v>
      </c>
      <c r="EZ15" t="s">
        <v>258</v>
      </c>
      <c r="FA15" t="s">
        <v>259</v>
      </c>
      <c r="FB15" t="s">
        <v>260</v>
      </c>
      <c r="FC15" t="s">
        <v>108</v>
      </c>
      <c r="FD15" t="s">
        <v>111</v>
      </c>
      <c r="FE15" t="s">
        <v>261</v>
      </c>
      <c r="FF15" t="s">
        <v>262</v>
      </c>
      <c r="FG15" t="s">
        <v>263</v>
      </c>
      <c r="FH15" t="s">
        <v>264</v>
      </c>
      <c r="FI15" t="s">
        <v>265</v>
      </c>
      <c r="FJ15" t="s">
        <v>266</v>
      </c>
      <c r="FK15" t="s">
        <v>267</v>
      </c>
      <c r="FL15" t="s">
        <v>268</v>
      </c>
      <c r="FM15" t="s">
        <v>269</v>
      </c>
      <c r="FN15" t="s">
        <v>270</v>
      </c>
      <c r="FO15" t="s">
        <v>271</v>
      </c>
      <c r="FP15" t="s">
        <v>272</v>
      </c>
      <c r="FQ15" t="s">
        <v>273</v>
      </c>
      <c r="FR15" t="s">
        <v>274</v>
      </c>
      <c r="FS15" t="s">
        <v>275</v>
      </c>
      <c r="FT15" t="s">
        <v>276</v>
      </c>
      <c r="FU15" t="s">
        <v>277</v>
      </c>
      <c r="FV15" t="s">
        <v>278</v>
      </c>
      <c r="FW15" t="s">
        <v>279</v>
      </c>
      <c r="FX15" t="s">
        <v>280</v>
      </c>
      <c r="FY15" t="s">
        <v>281</v>
      </c>
      <c r="FZ15" t="s">
        <v>282</v>
      </c>
      <c r="GA15" t="s">
        <v>283</v>
      </c>
      <c r="GB15" t="s">
        <v>284</v>
      </c>
      <c r="GC15" t="s">
        <v>285</v>
      </c>
      <c r="GD15" t="s">
        <v>286</v>
      </c>
      <c r="GE15" t="s">
        <v>287</v>
      </c>
      <c r="GF15" t="s">
        <v>288</v>
      </c>
      <c r="GG15" t="s">
        <v>289</v>
      </c>
      <c r="GH15" t="s">
        <v>290</v>
      </c>
      <c r="GI15" t="s">
        <v>291</v>
      </c>
      <c r="GJ15" t="s">
        <v>292</v>
      </c>
      <c r="GK15" t="s">
        <v>293</v>
      </c>
      <c r="GL15" t="s">
        <v>294</v>
      </c>
      <c r="GM15" t="s">
        <v>295</v>
      </c>
      <c r="GN15" t="s">
        <v>296</v>
      </c>
      <c r="GO15" t="s">
        <v>297</v>
      </c>
      <c r="GP15" t="s">
        <v>298</v>
      </c>
      <c r="GQ15" t="s">
        <v>299</v>
      </c>
      <c r="GR15" t="s">
        <v>300</v>
      </c>
      <c r="GS15" t="s">
        <v>301</v>
      </c>
      <c r="GT15" t="s">
        <v>302</v>
      </c>
      <c r="GU15" t="s">
        <v>303</v>
      </c>
      <c r="GV15" t="s">
        <v>304</v>
      </c>
      <c r="GW15" t="s">
        <v>305</v>
      </c>
      <c r="GX15" t="s">
        <v>306</v>
      </c>
      <c r="GY15" t="s">
        <v>307</v>
      </c>
      <c r="GZ15" t="s">
        <v>308</v>
      </c>
      <c r="HA15" t="s">
        <v>309</v>
      </c>
      <c r="HB15" t="s">
        <v>310</v>
      </c>
      <c r="HC15" t="s">
        <v>311</v>
      </c>
      <c r="HD15" t="s">
        <v>312</v>
      </c>
      <c r="HE15" t="s">
        <v>313</v>
      </c>
      <c r="HF15" t="s">
        <v>314</v>
      </c>
      <c r="HG15" t="s">
        <v>315</v>
      </c>
      <c r="HH15" t="s">
        <v>316</v>
      </c>
      <c r="HI15" t="s">
        <v>317</v>
      </c>
      <c r="HJ15" t="s">
        <v>318</v>
      </c>
      <c r="HK15" t="s">
        <v>319</v>
      </c>
      <c r="HL15" t="s">
        <v>320</v>
      </c>
      <c r="HM15" t="s">
        <v>321</v>
      </c>
      <c r="HN15" t="s">
        <v>322</v>
      </c>
      <c r="HO15" t="s">
        <v>323</v>
      </c>
      <c r="HP15" t="s">
        <v>324</v>
      </c>
      <c r="HQ15" t="s">
        <v>325</v>
      </c>
      <c r="HR15" t="s">
        <v>326</v>
      </c>
      <c r="HS15" t="s">
        <v>327</v>
      </c>
      <c r="HT15" t="s">
        <v>328</v>
      </c>
      <c r="HU15" t="s">
        <v>329</v>
      </c>
      <c r="HV15" t="s">
        <v>330</v>
      </c>
      <c r="HW15" t="s">
        <v>331</v>
      </c>
      <c r="HX15" t="s">
        <v>332</v>
      </c>
      <c r="HY15" t="s">
        <v>333</v>
      </c>
      <c r="HZ15" t="s">
        <v>334</v>
      </c>
      <c r="IA15" t="s">
        <v>335</v>
      </c>
      <c r="IB15" t="s">
        <v>336</v>
      </c>
      <c r="IC15" t="s">
        <v>337</v>
      </c>
      <c r="ID15" t="s">
        <v>338</v>
      </c>
      <c r="IE15" t="s">
        <v>339</v>
      </c>
      <c r="IF15" t="s">
        <v>340</v>
      </c>
      <c r="IG15" t="s">
        <v>341</v>
      </c>
      <c r="IH15" t="s">
        <v>342</v>
      </c>
      <c r="II15" t="s">
        <v>343</v>
      </c>
      <c r="IJ15" t="s">
        <v>344</v>
      </c>
      <c r="IK15" t="s">
        <v>345</v>
      </c>
      <c r="IL15" t="s">
        <v>346</v>
      </c>
      <c r="IM15" t="s">
        <v>347</v>
      </c>
      <c r="IN15" t="s">
        <v>348</v>
      </c>
      <c r="IO15" t="s">
        <v>349</v>
      </c>
      <c r="IP15" t="s">
        <v>350</v>
      </c>
      <c r="IQ15" t="s">
        <v>351</v>
      </c>
      <c r="IR15" t="s">
        <v>352</v>
      </c>
      <c r="IS15" t="s">
        <v>353</v>
      </c>
      <c r="IT15" t="s">
        <v>354</v>
      </c>
      <c r="IU15" t="s">
        <v>355</v>
      </c>
      <c r="IV15" t="s">
        <v>356</v>
      </c>
      <c r="IW15" t="s">
        <v>357</v>
      </c>
      <c r="IX15" t="s">
        <v>358</v>
      </c>
      <c r="IY15" t="s">
        <v>359</v>
      </c>
      <c r="IZ15" t="s">
        <v>360</v>
      </c>
      <c r="JA15" t="s">
        <v>361</v>
      </c>
      <c r="JB15" t="s">
        <v>362</v>
      </c>
      <c r="JC15" t="s">
        <v>363</v>
      </c>
      <c r="JD15" t="s">
        <v>364</v>
      </c>
      <c r="JE15" t="s">
        <v>365</v>
      </c>
      <c r="JF15" t="s">
        <v>366</v>
      </c>
      <c r="JG15" t="s">
        <v>367</v>
      </c>
      <c r="JH15" t="s">
        <v>368</v>
      </c>
      <c r="JI15" t="s">
        <v>369</v>
      </c>
      <c r="JJ15" t="s">
        <v>370</v>
      </c>
      <c r="JK15" t="s">
        <v>371</v>
      </c>
      <c r="JL15" t="s">
        <v>372</v>
      </c>
      <c r="JM15" t="s">
        <v>373</v>
      </c>
      <c r="JN15" t="s">
        <v>374</v>
      </c>
      <c r="JO15" t="s">
        <v>375</v>
      </c>
      <c r="JP15" t="s">
        <v>376</v>
      </c>
      <c r="JQ15" t="s">
        <v>377</v>
      </c>
      <c r="JR15" t="s">
        <v>378</v>
      </c>
      <c r="JS15" t="s">
        <v>379</v>
      </c>
      <c r="JT15" t="s">
        <v>380</v>
      </c>
      <c r="JU15" t="s">
        <v>381</v>
      </c>
      <c r="JV15" t="s">
        <v>382</v>
      </c>
      <c r="JW15" t="s">
        <v>383</v>
      </c>
      <c r="JX15" t="s">
        <v>384</v>
      </c>
    </row>
    <row r="16" spans="1:284">
      <c r="B16" t="s">
        <v>385</v>
      </c>
      <c r="C16" t="s">
        <v>385</v>
      </c>
      <c r="F16" t="s">
        <v>385</v>
      </c>
      <c r="I16" t="s">
        <v>385</v>
      </c>
      <c r="J16" t="s">
        <v>386</v>
      </c>
      <c r="K16" t="s">
        <v>387</v>
      </c>
      <c r="L16" t="s">
        <v>388</v>
      </c>
      <c r="M16" t="s">
        <v>389</v>
      </c>
      <c r="N16" t="s">
        <v>389</v>
      </c>
      <c r="O16" t="s">
        <v>218</v>
      </c>
      <c r="P16" t="s">
        <v>218</v>
      </c>
      <c r="Q16" t="s">
        <v>386</v>
      </c>
      <c r="R16" t="s">
        <v>386</v>
      </c>
      <c r="S16" t="s">
        <v>386</v>
      </c>
      <c r="T16" t="s">
        <v>386</v>
      </c>
      <c r="U16" t="s">
        <v>390</v>
      </c>
      <c r="V16" t="s">
        <v>391</v>
      </c>
      <c r="W16" t="s">
        <v>391</v>
      </c>
      <c r="X16" t="s">
        <v>392</v>
      </c>
      <c r="Y16" t="s">
        <v>393</v>
      </c>
      <c r="Z16" t="s">
        <v>392</v>
      </c>
      <c r="AA16" t="s">
        <v>392</v>
      </c>
      <c r="AB16" t="s">
        <v>392</v>
      </c>
      <c r="AC16" t="s">
        <v>390</v>
      </c>
      <c r="AD16" t="s">
        <v>390</v>
      </c>
      <c r="AE16" t="s">
        <v>390</v>
      </c>
      <c r="AF16" t="s">
        <v>390</v>
      </c>
      <c r="AG16" t="s">
        <v>394</v>
      </c>
      <c r="AH16" t="s">
        <v>393</v>
      </c>
      <c r="AJ16" t="s">
        <v>393</v>
      </c>
      <c r="AK16" t="s">
        <v>394</v>
      </c>
      <c r="AQ16" t="s">
        <v>388</v>
      </c>
      <c r="AX16" t="s">
        <v>388</v>
      </c>
      <c r="AY16" t="s">
        <v>388</v>
      </c>
      <c r="AZ16" t="s">
        <v>388</v>
      </c>
      <c r="BA16" t="s">
        <v>395</v>
      </c>
      <c r="BO16" t="s">
        <v>396</v>
      </c>
      <c r="BQ16" t="s">
        <v>396</v>
      </c>
      <c r="BR16" t="s">
        <v>388</v>
      </c>
      <c r="BU16" t="s">
        <v>396</v>
      </c>
      <c r="BV16" t="s">
        <v>393</v>
      </c>
      <c r="BY16" t="s">
        <v>397</v>
      </c>
      <c r="BZ16" t="s">
        <v>397</v>
      </c>
      <c r="CB16" t="s">
        <v>398</v>
      </c>
      <c r="CC16" t="s">
        <v>396</v>
      </c>
      <c r="CE16" t="s">
        <v>396</v>
      </c>
      <c r="CF16" t="s">
        <v>388</v>
      </c>
      <c r="CJ16" t="s">
        <v>396</v>
      </c>
      <c r="CL16" t="s">
        <v>399</v>
      </c>
      <c r="CO16" t="s">
        <v>396</v>
      </c>
      <c r="CP16" t="s">
        <v>396</v>
      </c>
      <c r="CR16" t="s">
        <v>396</v>
      </c>
      <c r="CT16" t="s">
        <v>396</v>
      </c>
      <c r="CV16" t="s">
        <v>388</v>
      </c>
      <c r="CW16" t="s">
        <v>388</v>
      </c>
      <c r="CY16" t="s">
        <v>400</v>
      </c>
      <c r="CZ16" t="s">
        <v>401</v>
      </c>
      <c r="DC16" t="s">
        <v>386</v>
      </c>
      <c r="DD16" t="s">
        <v>385</v>
      </c>
      <c r="DE16" t="s">
        <v>389</v>
      </c>
      <c r="DF16" t="s">
        <v>389</v>
      </c>
      <c r="DG16" t="s">
        <v>402</v>
      </c>
      <c r="DH16" t="s">
        <v>402</v>
      </c>
      <c r="DI16" t="s">
        <v>389</v>
      </c>
      <c r="DJ16" t="s">
        <v>402</v>
      </c>
      <c r="DK16" t="s">
        <v>394</v>
      </c>
      <c r="DL16" t="s">
        <v>392</v>
      </c>
      <c r="DM16" t="s">
        <v>392</v>
      </c>
      <c r="DN16" t="s">
        <v>391</v>
      </c>
      <c r="DO16" t="s">
        <v>391</v>
      </c>
      <c r="DP16" t="s">
        <v>391</v>
      </c>
      <c r="DQ16" t="s">
        <v>391</v>
      </c>
      <c r="DR16" t="s">
        <v>391</v>
      </c>
      <c r="DS16" t="s">
        <v>403</v>
      </c>
      <c r="DT16" t="s">
        <v>388</v>
      </c>
      <c r="DU16" t="s">
        <v>388</v>
      </c>
      <c r="DV16" t="s">
        <v>389</v>
      </c>
      <c r="DW16" t="s">
        <v>389</v>
      </c>
      <c r="DX16" t="s">
        <v>389</v>
      </c>
      <c r="DY16" t="s">
        <v>402</v>
      </c>
      <c r="DZ16" t="s">
        <v>389</v>
      </c>
      <c r="EA16" t="s">
        <v>402</v>
      </c>
      <c r="EB16" t="s">
        <v>392</v>
      </c>
      <c r="EC16" t="s">
        <v>392</v>
      </c>
      <c r="ED16" t="s">
        <v>391</v>
      </c>
      <c r="EE16" t="s">
        <v>391</v>
      </c>
      <c r="EF16" t="s">
        <v>388</v>
      </c>
      <c r="EK16" t="s">
        <v>388</v>
      </c>
      <c r="EN16" t="s">
        <v>391</v>
      </c>
      <c r="EO16" t="s">
        <v>391</v>
      </c>
      <c r="EP16" t="s">
        <v>391</v>
      </c>
      <c r="EQ16" t="s">
        <v>391</v>
      </c>
      <c r="ER16" t="s">
        <v>391</v>
      </c>
      <c r="ES16" t="s">
        <v>388</v>
      </c>
      <c r="ET16" t="s">
        <v>388</v>
      </c>
      <c r="EU16" t="s">
        <v>388</v>
      </c>
      <c r="EV16" t="s">
        <v>385</v>
      </c>
      <c r="EY16" t="s">
        <v>404</v>
      </c>
      <c r="EZ16" t="s">
        <v>404</v>
      </c>
      <c r="FB16" t="s">
        <v>385</v>
      </c>
      <c r="FC16" t="s">
        <v>405</v>
      </c>
      <c r="FE16" t="s">
        <v>385</v>
      </c>
      <c r="FF16" t="s">
        <v>385</v>
      </c>
      <c r="FH16" t="s">
        <v>406</v>
      </c>
      <c r="FI16" t="s">
        <v>407</v>
      </c>
      <c r="FJ16" t="s">
        <v>406</v>
      </c>
      <c r="FK16" t="s">
        <v>407</v>
      </c>
      <c r="FL16" t="s">
        <v>406</v>
      </c>
      <c r="FM16" t="s">
        <v>407</v>
      </c>
      <c r="FN16" t="s">
        <v>393</v>
      </c>
      <c r="FO16" t="s">
        <v>393</v>
      </c>
      <c r="FP16" t="s">
        <v>389</v>
      </c>
      <c r="FQ16" t="s">
        <v>408</v>
      </c>
      <c r="FR16" t="s">
        <v>389</v>
      </c>
      <c r="FU16" t="s">
        <v>409</v>
      </c>
      <c r="FX16" t="s">
        <v>402</v>
      </c>
      <c r="FY16" t="s">
        <v>410</v>
      </c>
      <c r="FZ16" t="s">
        <v>402</v>
      </c>
      <c r="GE16" t="s">
        <v>411</v>
      </c>
      <c r="GF16" t="s">
        <v>411</v>
      </c>
      <c r="GS16" t="s">
        <v>411</v>
      </c>
      <c r="GT16" t="s">
        <v>411</v>
      </c>
      <c r="GU16" t="s">
        <v>412</v>
      </c>
      <c r="GV16" t="s">
        <v>412</v>
      </c>
      <c r="GW16" t="s">
        <v>391</v>
      </c>
      <c r="GX16" t="s">
        <v>391</v>
      </c>
      <c r="GY16" t="s">
        <v>393</v>
      </c>
      <c r="GZ16" t="s">
        <v>391</v>
      </c>
      <c r="HA16" t="s">
        <v>402</v>
      </c>
      <c r="HB16" t="s">
        <v>393</v>
      </c>
      <c r="HC16" t="s">
        <v>393</v>
      </c>
      <c r="HE16" t="s">
        <v>411</v>
      </c>
      <c r="HF16" t="s">
        <v>411</v>
      </c>
      <c r="HG16" t="s">
        <v>411</v>
      </c>
      <c r="HH16" t="s">
        <v>411</v>
      </c>
      <c r="HI16" t="s">
        <v>411</v>
      </c>
      <c r="HJ16" t="s">
        <v>411</v>
      </c>
      <c r="HK16" t="s">
        <v>411</v>
      </c>
      <c r="HL16" t="s">
        <v>413</v>
      </c>
      <c r="HM16" t="s">
        <v>413</v>
      </c>
      <c r="HN16" t="s">
        <v>413</v>
      </c>
      <c r="HO16" t="s">
        <v>414</v>
      </c>
      <c r="HP16" t="s">
        <v>411</v>
      </c>
      <c r="HQ16" t="s">
        <v>411</v>
      </c>
      <c r="HR16" t="s">
        <v>411</v>
      </c>
      <c r="HS16" t="s">
        <v>411</v>
      </c>
      <c r="HT16" t="s">
        <v>411</v>
      </c>
      <c r="HU16" t="s">
        <v>411</v>
      </c>
      <c r="HV16" t="s">
        <v>411</v>
      </c>
      <c r="HW16" t="s">
        <v>411</v>
      </c>
      <c r="HX16" t="s">
        <v>411</v>
      </c>
      <c r="HY16" t="s">
        <v>411</v>
      </c>
      <c r="HZ16" t="s">
        <v>411</v>
      </c>
      <c r="IA16" t="s">
        <v>411</v>
      </c>
      <c r="IH16" t="s">
        <v>411</v>
      </c>
      <c r="II16" t="s">
        <v>393</v>
      </c>
      <c r="IJ16" t="s">
        <v>393</v>
      </c>
      <c r="IK16" t="s">
        <v>406</v>
      </c>
      <c r="IL16" t="s">
        <v>407</v>
      </c>
      <c r="IM16" t="s">
        <v>406</v>
      </c>
      <c r="IQ16" t="s">
        <v>407</v>
      </c>
      <c r="IU16" t="s">
        <v>389</v>
      </c>
      <c r="IV16" t="s">
        <v>389</v>
      </c>
      <c r="IW16" t="s">
        <v>402</v>
      </c>
      <c r="IX16" t="s">
        <v>402</v>
      </c>
      <c r="IY16" t="s">
        <v>415</v>
      </c>
      <c r="IZ16" t="s">
        <v>415</v>
      </c>
      <c r="JA16" t="s">
        <v>411</v>
      </c>
      <c r="JB16" t="s">
        <v>411</v>
      </c>
      <c r="JC16" t="s">
        <v>411</v>
      </c>
      <c r="JD16" t="s">
        <v>411</v>
      </c>
      <c r="JE16" t="s">
        <v>411</v>
      </c>
      <c r="JF16" t="s">
        <v>411</v>
      </c>
      <c r="JG16" t="s">
        <v>391</v>
      </c>
      <c r="JH16" t="s">
        <v>411</v>
      </c>
      <c r="JJ16" t="s">
        <v>394</v>
      </c>
      <c r="JK16" t="s">
        <v>394</v>
      </c>
      <c r="JL16" t="s">
        <v>391</v>
      </c>
      <c r="JM16" t="s">
        <v>391</v>
      </c>
      <c r="JN16" t="s">
        <v>391</v>
      </c>
      <c r="JO16" t="s">
        <v>391</v>
      </c>
      <c r="JP16" t="s">
        <v>391</v>
      </c>
      <c r="JQ16" t="s">
        <v>393</v>
      </c>
      <c r="JR16" t="s">
        <v>393</v>
      </c>
      <c r="JS16" t="s">
        <v>393</v>
      </c>
      <c r="JT16" t="s">
        <v>391</v>
      </c>
      <c r="JU16" t="s">
        <v>389</v>
      </c>
      <c r="JV16" t="s">
        <v>402</v>
      </c>
      <c r="JW16" t="s">
        <v>393</v>
      </c>
      <c r="JX16" t="s">
        <v>393</v>
      </c>
    </row>
    <row r="17" spans="1:284">
      <c r="A17">
        <v>1</v>
      </c>
      <c r="B17">
        <v>1759444039</v>
      </c>
      <c r="C17">
        <v>0</v>
      </c>
      <c r="D17" t="s">
        <v>416</v>
      </c>
      <c r="E17" t="s">
        <v>417</v>
      </c>
      <c r="F17">
        <v>5</v>
      </c>
      <c r="G17" t="s">
        <v>418</v>
      </c>
      <c r="H17" t="s">
        <v>419</v>
      </c>
      <c r="I17">
        <v>1759444035.5</v>
      </c>
      <c r="J17">
        <f>(K17)/1000</f>
        <v>0</v>
      </c>
      <c r="K17">
        <f>1000*DK17*AI17*(DG17-DH17)/(100*CZ17*(1000-AI17*DG17))</f>
        <v>0</v>
      </c>
      <c r="L17">
        <f>DK17*AI17*(DF17-DE17*(1000-AI17*DH17)/(1000-AI17*DG17))/(100*CZ17)</f>
        <v>0</v>
      </c>
      <c r="M17">
        <f>DE17 - IF(AI17&gt;1, L17*CZ17*100.0/(AK17), 0)</f>
        <v>0</v>
      </c>
      <c r="N17">
        <f>((T17-J17/2)*M17-L17)/(T17+J17/2)</f>
        <v>0</v>
      </c>
      <c r="O17">
        <f>N17*(DL17+DM17)/1000.0</f>
        <v>0</v>
      </c>
      <c r="P17">
        <f>(DE17 - IF(AI17&gt;1, L17*CZ17*100.0/(AK17), 0))*(DL17+DM17)/1000.0</f>
        <v>0</v>
      </c>
      <c r="Q17">
        <f>2.0/((1/S17-1/R17)+SIGN(S17)*SQRT((1/S17-1/R17)*(1/S17-1/R17) + 4*DA17/((DA17+1)*(DA17+1))*(2*1/S17*1/R17-1/R17*1/R17)))</f>
        <v>0</v>
      </c>
      <c r="R17">
        <f>IF(LEFT(DB17,1)&lt;&gt;"0",IF(LEFT(DB17,1)="1",3.0,DC17),$D$5+$E$5*(DS17*DL17/($K$5*1000))+$F$5*(DS17*DL17/($K$5*1000))*MAX(MIN(CZ17,$J$5),$I$5)*MAX(MIN(CZ17,$J$5),$I$5)+$G$5*MAX(MIN(CZ17,$J$5),$I$5)*(DS17*DL17/($K$5*1000))+$H$5*(DS17*DL17/($K$5*1000))*(DS17*DL17/($K$5*1000)))</f>
        <v>0</v>
      </c>
      <c r="S17">
        <f>J17*(1000-(1000*0.61365*exp(17.502*W17/(240.97+W17))/(DL17+DM17)+DG17)/2)/(1000*0.61365*exp(17.502*W17/(240.97+W17))/(DL17+DM17)-DG17)</f>
        <v>0</v>
      </c>
      <c r="T17">
        <f>1/((DA17+1)/(Q17/1.6)+1/(R17/1.37)) + DA17/((DA17+1)/(Q17/1.6) + DA17/(R17/1.37))</f>
        <v>0</v>
      </c>
      <c r="U17">
        <f>(CV17*CY17)</f>
        <v>0</v>
      </c>
      <c r="V17">
        <f>(DN17+(U17+2*0.95*5.67E-8*(((DN17+$B$7)+273)^4-(DN17+273)^4)-44100*J17)/(1.84*29.3*R17+8*0.95*5.67E-8*(DN17+273)^3))</f>
        <v>0</v>
      </c>
      <c r="W17">
        <f>($C$7*DO17+$D$7*DP17+$E$7*V17)</f>
        <v>0</v>
      </c>
      <c r="X17">
        <f>0.61365*exp(17.502*W17/(240.97+W17))</f>
        <v>0</v>
      </c>
      <c r="Y17">
        <f>(Z17/AA17*100)</f>
        <v>0</v>
      </c>
      <c r="Z17">
        <f>DG17*(DL17+DM17)/1000</f>
        <v>0</v>
      </c>
      <c r="AA17">
        <f>0.61365*exp(17.502*DN17/(240.97+DN17))</f>
        <v>0</v>
      </c>
      <c r="AB17">
        <f>(X17-DG17*(DL17+DM17)/1000)</f>
        <v>0</v>
      </c>
      <c r="AC17">
        <f>(-J17*44100)</f>
        <v>0</v>
      </c>
      <c r="AD17">
        <f>2*29.3*R17*0.92*(DN17-W17)</f>
        <v>0</v>
      </c>
      <c r="AE17">
        <f>2*0.95*5.67E-8*(((DN17+$B$7)+273)^4-(W17+273)^4)</f>
        <v>0</v>
      </c>
      <c r="AF17">
        <f>U17+AE17+AC17+AD17</f>
        <v>0</v>
      </c>
      <c r="AG17">
        <v>0</v>
      </c>
      <c r="AH17">
        <v>0</v>
      </c>
      <c r="AI17">
        <f>IF(AG17*$H$13&gt;=AK17,1.0,(AK17/(AK17-AG17*$H$13)))</f>
        <v>0</v>
      </c>
      <c r="AJ17">
        <f>(AI17-1)*100</f>
        <v>0</v>
      </c>
      <c r="AK17">
        <f>MAX(0,($B$13+$C$13*DS17)/(1+$D$13*DS17)*DL17/(DN17+273)*$E$13)</f>
        <v>0</v>
      </c>
      <c r="AL17" t="s">
        <v>420</v>
      </c>
      <c r="AM17" t="s">
        <v>420</v>
      </c>
      <c r="AN17">
        <v>0</v>
      </c>
      <c r="AO17">
        <v>0</v>
      </c>
      <c r="AP17">
        <f>1-AN17/AO17</f>
        <v>0</v>
      </c>
      <c r="AQ17">
        <v>0</v>
      </c>
      <c r="AR17" t="s">
        <v>420</v>
      </c>
      <c r="AS17" t="s">
        <v>420</v>
      </c>
      <c r="AT17">
        <v>0</v>
      </c>
      <c r="AU17">
        <v>0</v>
      </c>
      <c r="AV17">
        <f>1-AT17/AU17</f>
        <v>0</v>
      </c>
      <c r="AW17">
        <v>0.5</v>
      </c>
      <c r="AX17">
        <f>CW17</f>
        <v>0</v>
      </c>
      <c r="AY17">
        <f>L17</f>
        <v>0</v>
      </c>
      <c r="AZ17">
        <f>AV17*AW17*AX17</f>
        <v>0</v>
      </c>
      <c r="BA17">
        <f>(AY17-AQ17)/AX17</f>
        <v>0</v>
      </c>
      <c r="BB17">
        <f>(AO17-AU17)/AU17</f>
        <v>0</v>
      </c>
      <c r="BC17">
        <f>AN17/(AP17+AN17/AU17)</f>
        <v>0</v>
      </c>
      <c r="BD17" t="s">
        <v>420</v>
      </c>
      <c r="BE17">
        <v>0</v>
      </c>
      <c r="BF17">
        <f>IF(BE17&lt;&gt;0, BE17, BC17)</f>
        <v>0</v>
      </c>
      <c r="BG17">
        <f>1-BF17/AU17</f>
        <v>0</v>
      </c>
      <c r="BH17">
        <f>(AU17-AT17)/(AU17-BF17)</f>
        <v>0</v>
      </c>
      <c r="BI17">
        <f>(AO17-AU17)/(AO17-BF17)</f>
        <v>0</v>
      </c>
      <c r="BJ17">
        <f>(AU17-AT17)/(AU17-AN17)</f>
        <v>0</v>
      </c>
      <c r="BK17">
        <f>(AO17-AU17)/(AO17-AN17)</f>
        <v>0</v>
      </c>
      <c r="BL17">
        <f>(BH17*BF17/AT17)</f>
        <v>0</v>
      </c>
      <c r="BM17">
        <f>(1-BL17)</f>
        <v>0</v>
      </c>
      <c r="CV17">
        <f>$B$11*DT17+$C$11*DU17+$F$11*EF17*(1-EI17)</f>
        <v>0</v>
      </c>
      <c r="CW17">
        <f>CV17*CX17</f>
        <v>0</v>
      </c>
      <c r="CX17">
        <f>($B$11*$D$9+$C$11*$D$9+$F$11*((ES17+EK17)/MAX(ES17+EK17+ET17, 0.1)*$I$9+ET17/MAX(ES17+EK17+ET17, 0.1)*$J$9))/($B$11+$C$11+$F$11)</f>
        <v>0</v>
      </c>
      <c r="CY17">
        <f>($B$11*$K$9+$C$11*$K$9+$F$11*((ES17+EK17)/MAX(ES17+EK17+ET17, 0.1)*$P$9+ET17/MAX(ES17+EK17+ET17, 0.1)*$Q$9))/($B$11+$C$11+$F$11)</f>
        <v>0</v>
      </c>
      <c r="CZ17">
        <v>3.46</v>
      </c>
      <c r="DA17">
        <v>0.5</v>
      </c>
      <c r="DB17" t="s">
        <v>421</v>
      </c>
      <c r="DC17">
        <v>2</v>
      </c>
      <c r="DD17">
        <v>1759444035.5</v>
      </c>
      <c r="DE17">
        <v>420.865666666667</v>
      </c>
      <c r="DF17">
        <v>419.979166666667</v>
      </c>
      <c r="DG17">
        <v>24.5383666666667</v>
      </c>
      <c r="DH17">
        <v>24.4378666666667</v>
      </c>
      <c r="DI17">
        <v>414.864333333333</v>
      </c>
      <c r="DJ17">
        <v>24.1049833333333</v>
      </c>
      <c r="DK17">
        <v>500.0725</v>
      </c>
      <c r="DL17">
        <v>90.5859833333333</v>
      </c>
      <c r="DM17">
        <v>0.0285631166666667</v>
      </c>
      <c r="DN17">
        <v>30.67555</v>
      </c>
      <c r="DO17">
        <v>29.9749</v>
      </c>
      <c r="DP17">
        <v>999.9</v>
      </c>
      <c r="DQ17">
        <v>0</v>
      </c>
      <c r="DR17">
        <v>0</v>
      </c>
      <c r="DS17">
        <v>10001.6716666667</v>
      </c>
      <c r="DT17">
        <v>0</v>
      </c>
      <c r="DU17">
        <v>0.61206</v>
      </c>
      <c r="DV17">
        <v>0.886606666666667</v>
      </c>
      <c r="DW17">
        <v>431.452833333333</v>
      </c>
      <c r="DX17">
        <v>430.4995</v>
      </c>
      <c r="DY17">
        <v>0.100466083333333</v>
      </c>
      <c r="DZ17">
        <v>419.979166666667</v>
      </c>
      <c r="EA17">
        <v>24.4378666666667</v>
      </c>
      <c r="EB17">
        <v>2.22283166666667</v>
      </c>
      <c r="EC17">
        <v>2.21373166666667</v>
      </c>
      <c r="ED17">
        <v>19.1278</v>
      </c>
      <c r="EE17">
        <v>19.0620166666667</v>
      </c>
      <c r="EF17">
        <v>0.00500016</v>
      </c>
      <c r="EG17">
        <v>0</v>
      </c>
      <c r="EH17">
        <v>0</v>
      </c>
      <c r="EI17">
        <v>0</v>
      </c>
      <c r="EJ17">
        <v>411.6</v>
      </c>
      <c r="EK17">
        <v>0.00500016</v>
      </c>
      <c r="EL17">
        <v>-25.9833333333333</v>
      </c>
      <c r="EM17">
        <v>-1.06666666666667</v>
      </c>
      <c r="EN17">
        <v>36.8645</v>
      </c>
      <c r="EO17">
        <v>41</v>
      </c>
      <c r="EP17">
        <v>38.937</v>
      </c>
      <c r="EQ17">
        <v>41.25</v>
      </c>
      <c r="ER17">
        <v>40.25</v>
      </c>
      <c r="ES17">
        <v>0</v>
      </c>
      <c r="ET17">
        <v>0</v>
      </c>
      <c r="EU17">
        <v>0</v>
      </c>
      <c r="EV17">
        <v>1759444040.9</v>
      </c>
      <c r="EW17">
        <v>0</v>
      </c>
      <c r="EX17">
        <v>412.665384615385</v>
      </c>
      <c r="EY17">
        <v>10.7589744517296</v>
      </c>
      <c r="EZ17">
        <v>-1.79487187993544</v>
      </c>
      <c r="FA17">
        <v>-29.7730769230769</v>
      </c>
      <c r="FB17">
        <v>15</v>
      </c>
      <c r="FC17">
        <v>0</v>
      </c>
      <c r="FD17" t="s">
        <v>422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0.905286571428571</v>
      </c>
      <c r="FQ17">
        <v>-0.046425818181817</v>
      </c>
      <c r="FR17">
        <v>0.0340998713215997</v>
      </c>
      <c r="FS17">
        <v>1</v>
      </c>
      <c r="FT17">
        <v>411.055882352941</v>
      </c>
      <c r="FU17">
        <v>3.45148977952555</v>
      </c>
      <c r="FV17">
        <v>5.21982595926174</v>
      </c>
      <c r="FW17">
        <v>-1</v>
      </c>
      <c r="FX17">
        <v>0.105581323809524</v>
      </c>
      <c r="FY17">
        <v>-0.0371689948051949</v>
      </c>
      <c r="FZ17">
        <v>0.00671992160504902</v>
      </c>
      <c r="GA17">
        <v>1</v>
      </c>
      <c r="GB17">
        <v>2</v>
      </c>
      <c r="GC17">
        <v>2</v>
      </c>
      <c r="GD17" t="s">
        <v>423</v>
      </c>
      <c r="GE17">
        <v>3.12591</v>
      </c>
      <c r="GF17">
        <v>2.65428</v>
      </c>
      <c r="GG17">
        <v>0.0888978</v>
      </c>
      <c r="GH17">
        <v>0.0896997</v>
      </c>
      <c r="GI17">
        <v>0.102872</v>
      </c>
      <c r="GJ17">
        <v>0.103227</v>
      </c>
      <c r="GK17">
        <v>23305.1</v>
      </c>
      <c r="GL17">
        <v>22144.6</v>
      </c>
      <c r="GM17">
        <v>22879.4</v>
      </c>
      <c r="GN17">
        <v>23691.7</v>
      </c>
      <c r="GO17">
        <v>34978.2</v>
      </c>
      <c r="GP17">
        <v>35161.9</v>
      </c>
      <c r="GQ17">
        <v>41245</v>
      </c>
      <c r="GR17">
        <v>42244</v>
      </c>
      <c r="GS17">
        <v>1.8906</v>
      </c>
      <c r="GT17">
        <v>1.8186</v>
      </c>
      <c r="GU17">
        <v>0.103526</v>
      </c>
      <c r="GV17">
        <v>0</v>
      </c>
      <c r="GW17">
        <v>28.2954</v>
      </c>
      <c r="GX17">
        <v>999.9</v>
      </c>
      <c r="GY17">
        <v>61.378</v>
      </c>
      <c r="GZ17">
        <v>29.416</v>
      </c>
      <c r="HA17">
        <v>27.9138</v>
      </c>
      <c r="HB17">
        <v>55.01</v>
      </c>
      <c r="HC17">
        <v>40.4487</v>
      </c>
      <c r="HD17">
        <v>1</v>
      </c>
      <c r="HE17">
        <v>0.123676</v>
      </c>
      <c r="HF17">
        <v>-1.40548</v>
      </c>
      <c r="HG17">
        <v>20.2298</v>
      </c>
      <c r="HH17">
        <v>5.23436</v>
      </c>
      <c r="HI17">
        <v>11.992</v>
      </c>
      <c r="HJ17">
        <v>4.95565</v>
      </c>
      <c r="HK17">
        <v>3.304</v>
      </c>
      <c r="HL17">
        <v>9999</v>
      </c>
      <c r="HM17">
        <v>9999</v>
      </c>
      <c r="HN17">
        <v>9999</v>
      </c>
      <c r="HO17">
        <v>999.9</v>
      </c>
      <c r="HP17">
        <v>1.86849</v>
      </c>
      <c r="HQ17">
        <v>1.86417</v>
      </c>
      <c r="HR17">
        <v>1.87181</v>
      </c>
      <c r="HS17">
        <v>1.86265</v>
      </c>
      <c r="HT17">
        <v>1.86208</v>
      </c>
      <c r="HU17">
        <v>1.86859</v>
      </c>
      <c r="HV17">
        <v>1.85867</v>
      </c>
      <c r="HW17">
        <v>1.86508</v>
      </c>
      <c r="HX17">
        <v>5</v>
      </c>
      <c r="HY17">
        <v>0</v>
      </c>
      <c r="HZ17">
        <v>0</v>
      </c>
      <c r="IA17">
        <v>0</v>
      </c>
      <c r="IB17" t="s">
        <v>424</v>
      </c>
      <c r="IC17" t="s">
        <v>425</v>
      </c>
      <c r="ID17" t="s">
        <v>426</v>
      </c>
      <c r="IE17" t="s">
        <v>426</v>
      </c>
      <c r="IF17" t="s">
        <v>426</v>
      </c>
      <c r="IG17" t="s">
        <v>426</v>
      </c>
      <c r="IH17">
        <v>0</v>
      </c>
      <c r="II17">
        <v>100</v>
      </c>
      <c r="IJ17">
        <v>100</v>
      </c>
      <c r="IK17">
        <v>6.001</v>
      </c>
      <c r="IL17">
        <v>0.4334</v>
      </c>
      <c r="IM17">
        <v>4.33581596003083</v>
      </c>
      <c r="IN17">
        <v>0.00480937478205192</v>
      </c>
      <c r="IO17">
        <v>-2.11129389927988e-06</v>
      </c>
      <c r="IP17">
        <v>4.70916883727294e-10</v>
      </c>
      <c r="IQ17">
        <v>0.0744581765299928</v>
      </c>
      <c r="IR17">
        <v>0.00865277752241637</v>
      </c>
      <c r="IS17">
        <v>0.000116572056065873</v>
      </c>
      <c r="IT17">
        <v>5.89758572995984e-06</v>
      </c>
      <c r="IU17">
        <v>1</v>
      </c>
      <c r="IV17">
        <v>2033</v>
      </c>
      <c r="IW17">
        <v>1</v>
      </c>
      <c r="IX17">
        <v>28</v>
      </c>
      <c r="IY17">
        <v>29324067.3</v>
      </c>
      <c r="IZ17">
        <v>29324067.3</v>
      </c>
      <c r="JA17">
        <v>1.03394</v>
      </c>
      <c r="JB17">
        <v>2.37061</v>
      </c>
      <c r="JC17">
        <v>1.4978</v>
      </c>
      <c r="JD17">
        <v>2.33276</v>
      </c>
      <c r="JE17">
        <v>1.54419</v>
      </c>
      <c r="JF17">
        <v>2.24976</v>
      </c>
      <c r="JG17">
        <v>34.6921</v>
      </c>
      <c r="JH17">
        <v>24.2539</v>
      </c>
      <c r="JI17">
        <v>18</v>
      </c>
      <c r="JJ17">
        <v>546.973</v>
      </c>
      <c r="JK17">
        <v>442.742</v>
      </c>
      <c r="JL17">
        <v>31.4539</v>
      </c>
      <c r="JM17">
        <v>29.282</v>
      </c>
      <c r="JN17">
        <v>29.9998</v>
      </c>
      <c r="JO17">
        <v>29.1498</v>
      </c>
      <c r="JP17">
        <v>29.1799</v>
      </c>
      <c r="JQ17">
        <v>20.7274</v>
      </c>
      <c r="JR17">
        <v>26.5811</v>
      </c>
      <c r="JS17">
        <v>100</v>
      </c>
      <c r="JT17">
        <v>31.4628</v>
      </c>
      <c r="JU17">
        <v>420</v>
      </c>
      <c r="JV17">
        <v>24.5159</v>
      </c>
      <c r="JW17">
        <v>92.443</v>
      </c>
      <c r="JX17">
        <v>98.4567</v>
      </c>
    </row>
    <row r="18" spans="1:284">
      <c r="A18">
        <v>2</v>
      </c>
      <c r="B18">
        <v>1759444042</v>
      </c>
      <c r="C18">
        <v>3</v>
      </c>
      <c r="D18" t="s">
        <v>427</v>
      </c>
      <c r="E18" t="s">
        <v>428</v>
      </c>
      <c r="F18">
        <v>5</v>
      </c>
      <c r="G18" t="s">
        <v>418</v>
      </c>
      <c r="H18" t="s">
        <v>419</v>
      </c>
      <c r="I18">
        <v>1759444038.4</v>
      </c>
      <c r="J18">
        <f>(K18)/1000</f>
        <v>0</v>
      </c>
      <c r="K18">
        <f>1000*DK18*AI18*(DG18-DH18)/(100*CZ18*(1000-AI18*DG18))</f>
        <v>0</v>
      </c>
      <c r="L18">
        <f>DK18*AI18*(DF18-DE18*(1000-AI18*DH18)/(1000-AI18*DG18))/(100*CZ18)</f>
        <v>0</v>
      </c>
      <c r="M18">
        <f>DE18 - IF(AI18&gt;1, L18*CZ18*100.0/(AK18), 0)</f>
        <v>0</v>
      </c>
      <c r="N18">
        <f>((T18-J18/2)*M18-L18)/(T18+J18/2)</f>
        <v>0</v>
      </c>
      <c r="O18">
        <f>N18*(DL18+DM18)/1000.0</f>
        <v>0</v>
      </c>
      <c r="P18">
        <f>(DE18 - IF(AI18&gt;1, L18*CZ18*100.0/(AK18), 0))*(DL18+DM18)/1000.0</f>
        <v>0</v>
      </c>
      <c r="Q18">
        <f>2.0/((1/S18-1/R18)+SIGN(S18)*SQRT((1/S18-1/R18)*(1/S18-1/R18) + 4*DA18/((DA18+1)*(DA18+1))*(2*1/S18*1/R18-1/R18*1/R18)))</f>
        <v>0</v>
      </c>
      <c r="R18">
        <f>IF(LEFT(DB18,1)&lt;&gt;"0",IF(LEFT(DB18,1)="1",3.0,DC18),$D$5+$E$5*(DS18*DL18/($K$5*1000))+$F$5*(DS18*DL18/($K$5*1000))*MAX(MIN(CZ18,$J$5),$I$5)*MAX(MIN(CZ18,$J$5),$I$5)+$G$5*MAX(MIN(CZ18,$J$5),$I$5)*(DS18*DL18/($K$5*1000))+$H$5*(DS18*DL18/($K$5*1000))*(DS18*DL18/($K$5*1000)))</f>
        <v>0</v>
      </c>
      <c r="S18">
        <f>J18*(1000-(1000*0.61365*exp(17.502*W18/(240.97+W18))/(DL18+DM18)+DG18)/2)/(1000*0.61365*exp(17.502*W18/(240.97+W18))/(DL18+DM18)-DG18)</f>
        <v>0</v>
      </c>
      <c r="T18">
        <f>1/((DA18+1)/(Q18/1.6)+1/(R18/1.37)) + DA18/((DA18+1)/(Q18/1.6) + DA18/(R18/1.37))</f>
        <v>0</v>
      </c>
      <c r="U18">
        <f>(CV18*CY18)</f>
        <v>0</v>
      </c>
      <c r="V18">
        <f>(DN18+(U18+2*0.95*5.67E-8*(((DN18+$B$7)+273)^4-(DN18+273)^4)-44100*J18)/(1.84*29.3*R18+8*0.95*5.67E-8*(DN18+273)^3))</f>
        <v>0</v>
      </c>
      <c r="W18">
        <f>($C$7*DO18+$D$7*DP18+$E$7*V18)</f>
        <v>0</v>
      </c>
      <c r="X18">
        <f>0.61365*exp(17.502*W18/(240.97+W18))</f>
        <v>0</v>
      </c>
      <c r="Y18">
        <f>(Z18/AA18*100)</f>
        <v>0</v>
      </c>
      <c r="Z18">
        <f>DG18*(DL18+DM18)/1000</f>
        <v>0</v>
      </c>
      <c r="AA18">
        <f>0.61365*exp(17.502*DN18/(240.97+DN18))</f>
        <v>0</v>
      </c>
      <c r="AB18">
        <f>(X18-DG18*(DL18+DM18)/1000)</f>
        <v>0</v>
      </c>
      <c r="AC18">
        <f>(-J18*44100)</f>
        <v>0</v>
      </c>
      <c r="AD18">
        <f>2*29.3*R18*0.92*(DN18-W18)</f>
        <v>0</v>
      </c>
      <c r="AE18">
        <f>2*0.95*5.67E-8*(((DN18+$B$7)+273)^4-(W18+273)^4)</f>
        <v>0</v>
      </c>
      <c r="AF18">
        <f>U18+AE18+AC18+AD18</f>
        <v>0</v>
      </c>
      <c r="AG18">
        <v>0</v>
      </c>
      <c r="AH18">
        <v>0</v>
      </c>
      <c r="AI18">
        <f>IF(AG18*$H$13&gt;=AK18,1.0,(AK18/(AK18-AG18*$H$13)))</f>
        <v>0</v>
      </c>
      <c r="AJ18">
        <f>(AI18-1)*100</f>
        <v>0</v>
      </c>
      <c r="AK18">
        <f>MAX(0,($B$13+$C$13*DS18)/(1+$D$13*DS18)*DL18/(DN18+273)*$E$13)</f>
        <v>0</v>
      </c>
      <c r="AL18" t="s">
        <v>420</v>
      </c>
      <c r="AM18" t="s">
        <v>420</v>
      </c>
      <c r="AN18">
        <v>0</v>
      </c>
      <c r="AO18">
        <v>0</v>
      </c>
      <c r="AP18">
        <f>1-AN18/AO18</f>
        <v>0</v>
      </c>
      <c r="AQ18">
        <v>0</v>
      </c>
      <c r="AR18" t="s">
        <v>420</v>
      </c>
      <c r="AS18" t="s">
        <v>420</v>
      </c>
      <c r="AT18">
        <v>0</v>
      </c>
      <c r="AU18">
        <v>0</v>
      </c>
      <c r="AV18">
        <f>1-AT18/AU18</f>
        <v>0</v>
      </c>
      <c r="AW18">
        <v>0.5</v>
      </c>
      <c r="AX18">
        <f>CW18</f>
        <v>0</v>
      </c>
      <c r="AY18">
        <f>L18</f>
        <v>0</v>
      </c>
      <c r="AZ18">
        <f>AV18*AW18*AX18</f>
        <v>0</v>
      </c>
      <c r="BA18">
        <f>(AY18-AQ18)/AX18</f>
        <v>0</v>
      </c>
      <c r="BB18">
        <f>(AO18-AU18)/AU18</f>
        <v>0</v>
      </c>
      <c r="BC18">
        <f>AN18/(AP18+AN18/AU18)</f>
        <v>0</v>
      </c>
      <c r="BD18" t="s">
        <v>420</v>
      </c>
      <c r="BE18">
        <v>0</v>
      </c>
      <c r="BF18">
        <f>IF(BE18&lt;&gt;0, BE18, BC18)</f>
        <v>0</v>
      </c>
      <c r="BG18">
        <f>1-BF18/AU18</f>
        <v>0</v>
      </c>
      <c r="BH18">
        <f>(AU18-AT18)/(AU18-BF18)</f>
        <v>0</v>
      </c>
      <c r="BI18">
        <f>(AO18-AU18)/(AO18-BF18)</f>
        <v>0</v>
      </c>
      <c r="BJ18">
        <f>(AU18-AT18)/(AU18-AN18)</f>
        <v>0</v>
      </c>
      <c r="BK18">
        <f>(AO18-AU18)/(AO18-AN18)</f>
        <v>0</v>
      </c>
      <c r="BL18">
        <f>(BH18*BF18/AT18)</f>
        <v>0</v>
      </c>
      <c r="BM18">
        <f>(1-BL18)</f>
        <v>0</v>
      </c>
      <c r="CV18">
        <f>$B$11*DT18+$C$11*DU18+$F$11*EF18*(1-EI18)</f>
        <v>0</v>
      </c>
      <c r="CW18">
        <f>CV18*CX18</f>
        <v>0</v>
      </c>
      <c r="CX18">
        <f>($B$11*$D$9+$C$11*$D$9+$F$11*((ES18+EK18)/MAX(ES18+EK18+ET18, 0.1)*$I$9+ET18/MAX(ES18+EK18+ET18, 0.1)*$J$9))/($B$11+$C$11+$F$11)</f>
        <v>0</v>
      </c>
      <c r="CY18">
        <f>($B$11*$K$9+$C$11*$K$9+$F$11*((ES18+EK18)/MAX(ES18+EK18+ET18, 0.1)*$P$9+ET18/MAX(ES18+EK18+ET18, 0.1)*$Q$9))/($B$11+$C$11+$F$11)</f>
        <v>0</v>
      </c>
      <c r="CZ18">
        <v>3.46</v>
      </c>
      <c r="DA18">
        <v>0.5</v>
      </c>
      <c r="DB18" t="s">
        <v>421</v>
      </c>
      <c r="DC18">
        <v>2</v>
      </c>
      <c r="DD18">
        <v>1759444038.4</v>
      </c>
      <c r="DE18">
        <v>420.8672</v>
      </c>
      <c r="DF18">
        <v>419.982</v>
      </c>
      <c r="DG18">
        <v>24.5382</v>
      </c>
      <c r="DH18">
        <v>24.43306</v>
      </c>
      <c r="DI18">
        <v>414.8658</v>
      </c>
      <c r="DJ18">
        <v>24.10484</v>
      </c>
      <c r="DK18">
        <v>500.0114</v>
      </c>
      <c r="DL18">
        <v>90.5837</v>
      </c>
      <c r="DM18">
        <v>0.02882562</v>
      </c>
      <c r="DN18">
        <v>30.67742</v>
      </c>
      <c r="DO18">
        <v>29.98056</v>
      </c>
      <c r="DP18">
        <v>999.9</v>
      </c>
      <c r="DQ18">
        <v>0</v>
      </c>
      <c r="DR18">
        <v>0</v>
      </c>
      <c r="DS18">
        <v>9980.87</v>
      </c>
      <c r="DT18">
        <v>0</v>
      </c>
      <c r="DU18">
        <v>0.61206</v>
      </c>
      <c r="DV18">
        <v>0.8853698</v>
      </c>
      <c r="DW18">
        <v>431.4542</v>
      </c>
      <c r="DX18">
        <v>430.5004</v>
      </c>
      <c r="DY18">
        <v>0.1051216</v>
      </c>
      <c r="DZ18">
        <v>419.982</v>
      </c>
      <c r="EA18">
        <v>24.43306</v>
      </c>
      <c r="EB18">
        <v>2.222762</v>
      </c>
      <c r="EC18">
        <v>2.21324</v>
      </c>
      <c r="ED18">
        <v>19.12732</v>
      </c>
      <c r="EE18">
        <v>19.05846</v>
      </c>
      <c r="EF18">
        <v>0.00500016</v>
      </c>
      <c r="EG18">
        <v>0</v>
      </c>
      <c r="EH18">
        <v>0</v>
      </c>
      <c r="EI18">
        <v>0</v>
      </c>
      <c r="EJ18">
        <v>416.38</v>
      </c>
      <c r="EK18">
        <v>0.00500016</v>
      </c>
      <c r="EL18">
        <v>-25.9</v>
      </c>
      <c r="EM18">
        <v>-1.38</v>
      </c>
      <c r="EN18">
        <v>36.8624</v>
      </c>
      <c r="EO18">
        <v>41</v>
      </c>
      <c r="EP18">
        <v>38.937</v>
      </c>
      <c r="EQ18">
        <v>41.25</v>
      </c>
      <c r="ER18">
        <v>40.25</v>
      </c>
      <c r="ES18">
        <v>0</v>
      </c>
      <c r="ET18">
        <v>0</v>
      </c>
      <c r="EU18">
        <v>0</v>
      </c>
      <c r="EV18">
        <v>1759444043.9</v>
      </c>
      <c r="EW18">
        <v>0</v>
      </c>
      <c r="EX18">
        <v>413.508</v>
      </c>
      <c r="EY18">
        <v>20.7153845863003</v>
      </c>
      <c r="EZ18">
        <v>-11.4923075978809</v>
      </c>
      <c r="FA18">
        <v>-30.804</v>
      </c>
      <c r="FB18">
        <v>15</v>
      </c>
      <c r="FC18">
        <v>0</v>
      </c>
      <c r="FD18" t="s">
        <v>422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0.899905285714286</v>
      </c>
      <c r="FQ18">
        <v>-0.155912805194803</v>
      </c>
      <c r="FR18">
        <v>0.0410079667638965</v>
      </c>
      <c r="FS18">
        <v>1</v>
      </c>
      <c r="FT18">
        <v>411.429411764706</v>
      </c>
      <c r="FU18">
        <v>19.8899923843242</v>
      </c>
      <c r="FV18">
        <v>5.62418775373594</v>
      </c>
      <c r="FW18">
        <v>-1</v>
      </c>
      <c r="FX18">
        <v>0.105804466666667</v>
      </c>
      <c r="FY18">
        <v>-0.0373883922077924</v>
      </c>
      <c r="FZ18">
        <v>0.00672389606363775</v>
      </c>
      <c r="GA18">
        <v>1</v>
      </c>
      <c r="GB18">
        <v>2</v>
      </c>
      <c r="GC18">
        <v>2</v>
      </c>
      <c r="GD18" t="s">
        <v>423</v>
      </c>
      <c r="GE18">
        <v>3.12591</v>
      </c>
      <c r="GF18">
        <v>2.65457</v>
      </c>
      <c r="GG18">
        <v>0.0889057</v>
      </c>
      <c r="GH18">
        <v>0.0896931</v>
      </c>
      <c r="GI18">
        <v>0.102864</v>
      </c>
      <c r="GJ18">
        <v>0.103259</v>
      </c>
      <c r="GK18">
        <v>23305.1</v>
      </c>
      <c r="GL18">
        <v>22145.3</v>
      </c>
      <c r="GM18">
        <v>22879.5</v>
      </c>
      <c r="GN18">
        <v>23692.2</v>
      </c>
      <c r="GO18">
        <v>34978.6</v>
      </c>
      <c r="GP18">
        <v>35161.1</v>
      </c>
      <c r="GQ18">
        <v>41245.1</v>
      </c>
      <c r="GR18">
        <v>42244.5</v>
      </c>
      <c r="GS18">
        <v>1.89035</v>
      </c>
      <c r="GT18">
        <v>1.81857</v>
      </c>
      <c r="GU18">
        <v>0.103571</v>
      </c>
      <c r="GV18">
        <v>0</v>
      </c>
      <c r="GW18">
        <v>28.2986</v>
      </c>
      <c r="GX18">
        <v>999.9</v>
      </c>
      <c r="GY18">
        <v>61.378</v>
      </c>
      <c r="GZ18">
        <v>29.416</v>
      </c>
      <c r="HA18">
        <v>27.9132</v>
      </c>
      <c r="HB18">
        <v>54.83</v>
      </c>
      <c r="HC18">
        <v>40.4928</v>
      </c>
      <c r="HD18">
        <v>1</v>
      </c>
      <c r="HE18">
        <v>0.123727</v>
      </c>
      <c r="HF18">
        <v>-1.39295</v>
      </c>
      <c r="HG18">
        <v>20.2299</v>
      </c>
      <c r="HH18">
        <v>5.23451</v>
      </c>
      <c r="HI18">
        <v>11.992</v>
      </c>
      <c r="HJ18">
        <v>4.9557</v>
      </c>
      <c r="HK18">
        <v>3.304</v>
      </c>
      <c r="HL18">
        <v>9999</v>
      </c>
      <c r="HM18">
        <v>9999</v>
      </c>
      <c r="HN18">
        <v>9999</v>
      </c>
      <c r="HO18">
        <v>999.9</v>
      </c>
      <c r="HP18">
        <v>1.86849</v>
      </c>
      <c r="HQ18">
        <v>1.86417</v>
      </c>
      <c r="HR18">
        <v>1.87182</v>
      </c>
      <c r="HS18">
        <v>1.86264</v>
      </c>
      <c r="HT18">
        <v>1.86208</v>
      </c>
      <c r="HU18">
        <v>1.86859</v>
      </c>
      <c r="HV18">
        <v>1.85867</v>
      </c>
      <c r="HW18">
        <v>1.86508</v>
      </c>
      <c r="HX18">
        <v>5</v>
      </c>
      <c r="HY18">
        <v>0</v>
      </c>
      <c r="HZ18">
        <v>0</v>
      </c>
      <c r="IA18">
        <v>0</v>
      </c>
      <c r="IB18" t="s">
        <v>424</v>
      </c>
      <c r="IC18" t="s">
        <v>425</v>
      </c>
      <c r="ID18" t="s">
        <v>426</v>
      </c>
      <c r="IE18" t="s">
        <v>426</v>
      </c>
      <c r="IF18" t="s">
        <v>426</v>
      </c>
      <c r="IG18" t="s">
        <v>426</v>
      </c>
      <c r="IH18">
        <v>0</v>
      </c>
      <c r="II18">
        <v>100</v>
      </c>
      <c r="IJ18">
        <v>100</v>
      </c>
      <c r="IK18">
        <v>6.001</v>
      </c>
      <c r="IL18">
        <v>0.4333</v>
      </c>
      <c r="IM18">
        <v>4.33581596003083</v>
      </c>
      <c r="IN18">
        <v>0.00480937478205192</v>
      </c>
      <c r="IO18">
        <v>-2.11129389927988e-06</v>
      </c>
      <c r="IP18">
        <v>4.70916883727294e-10</v>
      </c>
      <c r="IQ18">
        <v>0.0744581765299928</v>
      </c>
      <c r="IR18">
        <v>0.00865277752241637</v>
      </c>
      <c r="IS18">
        <v>0.000116572056065873</v>
      </c>
      <c r="IT18">
        <v>5.89758572995984e-06</v>
      </c>
      <c r="IU18">
        <v>1</v>
      </c>
      <c r="IV18">
        <v>2033</v>
      </c>
      <c r="IW18">
        <v>1</v>
      </c>
      <c r="IX18">
        <v>28</v>
      </c>
      <c r="IY18">
        <v>29324067.4</v>
      </c>
      <c r="IZ18">
        <v>29324067.4</v>
      </c>
      <c r="JA18">
        <v>1.03394</v>
      </c>
      <c r="JB18">
        <v>2.36206</v>
      </c>
      <c r="JC18">
        <v>1.4978</v>
      </c>
      <c r="JD18">
        <v>2.33154</v>
      </c>
      <c r="JE18">
        <v>1.54419</v>
      </c>
      <c r="JF18">
        <v>2.29736</v>
      </c>
      <c r="JG18">
        <v>34.715</v>
      </c>
      <c r="JH18">
        <v>24.2539</v>
      </c>
      <c r="JI18">
        <v>18</v>
      </c>
      <c r="JJ18">
        <v>546.788</v>
      </c>
      <c r="JK18">
        <v>442.708</v>
      </c>
      <c r="JL18">
        <v>31.4662</v>
      </c>
      <c r="JM18">
        <v>29.2788</v>
      </c>
      <c r="JN18">
        <v>29.9999</v>
      </c>
      <c r="JO18">
        <v>29.1473</v>
      </c>
      <c r="JP18">
        <v>29.1774</v>
      </c>
      <c r="JQ18">
        <v>20.7287</v>
      </c>
      <c r="JR18">
        <v>26.5811</v>
      </c>
      <c r="JS18">
        <v>100</v>
      </c>
      <c r="JT18">
        <v>31.4766</v>
      </c>
      <c r="JU18">
        <v>420</v>
      </c>
      <c r="JV18">
        <v>24.5159</v>
      </c>
      <c r="JW18">
        <v>92.4434</v>
      </c>
      <c r="JX18">
        <v>98.4582</v>
      </c>
    </row>
    <row r="19" spans="1:284">
      <c r="A19">
        <v>3</v>
      </c>
      <c r="B19">
        <v>1759444045</v>
      </c>
      <c r="C19">
        <v>6</v>
      </c>
      <c r="D19" t="s">
        <v>429</v>
      </c>
      <c r="E19" t="s">
        <v>430</v>
      </c>
      <c r="F19">
        <v>5</v>
      </c>
      <c r="G19" t="s">
        <v>418</v>
      </c>
      <c r="H19" t="s">
        <v>419</v>
      </c>
      <c r="I19">
        <v>1759444042</v>
      </c>
      <c r="J19">
        <f>(K19)/1000</f>
        <v>0</v>
      </c>
      <c r="K19">
        <f>1000*DK19*AI19*(DG19-DH19)/(100*CZ19*(1000-AI19*DG19))</f>
        <v>0</v>
      </c>
      <c r="L19">
        <f>DK19*AI19*(DF19-DE19*(1000-AI19*DH19)/(1000-AI19*DG19))/(100*CZ19)</f>
        <v>0</v>
      </c>
      <c r="M19">
        <f>DE19 - IF(AI19&gt;1, L19*CZ19*100.0/(AK19), 0)</f>
        <v>0</v>
      </c>
      <c r="N19">
        <f>((T19-J19/2)*M19-L19)/(T19+J19/2)</f>
        <v>0</v>
      </c>
      <c r="O19">
        <f>N19*(DL19+DM19)/1000.0</f>
        <v>0</v>
      </c>
      <c r="P19">
        <f>(DE19 - IF(AI19&gt;1, L19*CZ19*100.0/(AK19), 0))*(DL19+DM19)/1000.0</f>
        <v>0</v>
      </c>
      <c r="Q19">
        <f>2.0/((1/S19-1/R19)+SIGN(S19)*SQRT((1/S19-1/R19)*(1/S19-1/R19) + 4*DA19/((DA19+1)*(DA19+1))*(2*1/S19*1/R19-1/R19*1/R19)))</f>
        <v>0</v>
      </c>
      <c r="R19">
        <f>IF(LEFT(DB19,1)&lt;&gt;"0",IF(LEFT(DB19,1)="1",3.0,DC19),$D$5+$E$5*(DS19*DL19/($K$5*1000))+$F$5*(DS19*DL19/($K$5*1000))*MAX(MIN(CZ19,$J$5),$I$5)*MAX(MIN(CZ19,$J$5),$I$5)+$G$5*MAX(MIN(CZ19,$J$5),$I$5)*(DS19*DL19/($K$5*1000))+$H$5*(DS19*DL19/($K$5*1000))*(DS19*DL19/($K$5*1000)))</f>
        <v>0</v>
      </c>
      <c r="S19">
        <f>J19*(1000-(1000*0.61365*exp(17.502*W19/(240.97+W19))/(DL19+DM19)+DG19)/2)/(1000*0.61365*exp(17.502*W19/(240.97+W19))/(DL19+DM19)-DG19)</f>
        <v>0</v>
      </c>
      <c r="T19">
        <f>1/((DA19+1)/(Q19/1.6)+1/(R19/1.37)) + DA19/((DA19+1)/(Q19/1.6) + DA19/(R19/1.37))</f>
        <v>0</v>
      </c>
      <c r="U19">
        <f>(CV19*CY19)</f>
        <v>0</v>
      </c>
      <c r="V19">
        <f>(DN19+(U19+2*0.95*5.67E-8*(((DN19+$B$7)+273)^4-(DN19+273)^4)-44100*J19)/(1.84*29.3*R19+8*0.95*5.67E-8*(DN19+273)^3))</f>
        <v>0</v>
      </c>
      <c r="W19">
        <f>($C$7*DO19+$D$7*DP19+$E$7*V19)</f>
        <v>0</v>
      </c>
      <c r="X19">
        <f>0.61365*exp(17.502*W19/(240.97+W19))</f>
        <v>0</v>
      </c>
      <c r="Y19">
        <f>(Z19/AA19*100)</f>
        <v>0</v>
      </c>
      <c r="Z19">
        <f>DG19*(DL19+DM19)/1000</f>
        <v>0</v>
      </c>
      <c r="AA19">
        <f>0.61365*exp(17.502*DN19/(240.97+DN19))</f>
        <v>0</v>
      </c>
      <c r="AB19">
        <f>(X19-DG19*(DL19+DM19)/1000)</f>
        <v>0</v>
      </c>
      <c r="AC19">
        <f>(-J19*44100)</f>
        <v>0</v>
      </c>
      <c r="AD19">
        <f>2*29.3*R19*0.92*(DN19-W19)</f>
        <v>0</v>
      </c>
      <c r="AE19">
        <f>2*0.95*5.67E-8*(((DN19+$B$7)+273)^4-(W19+273)^4)</f>
        <v>0</v>
      </c>
      <c r="AF19">
        <f>U19+AE19+AC19+AD19</f>
        <v>0</v>
      </c>
      <c r="AG19">
        <v>0</v>
      </c>
      <c r="AH19">
        <v>0</v>
      </c>
      <c r="AI19">
        <f>IF(AG19*$H$13&gt;=AK19,1.0,(AK19/(AK19-AG19*$H$13)))</f>
        <v>0</v>
      </c>
      <c r="AJ19">
        <f>(AI19-1)*100</f>
        <v>0</v>
      </c>
      <c r="AK19">
        <f>MAX(0,($B$13+$C$13*DS19)/(1+$D$13*DS19)*DL19/(DN19+273)*$E$13)</f>
        <v>0</v>
      </c>
      <c r="AL19" t="s">
        <v>420</v>
      </c>
      <c r="AM19" t="s">
        <v>420</v>
      </c>
      <c r="AN19">
        <v>0</v>
      </c>
      <c r="AO19">
        <v>0</v>
      </c>
      <c r="AP19">
        <f>1-AN19/AO19</f>
        <v>0</v>
      </c>
      <c r="AQ19">
        <v>0</v>
      </c>
      <c r="AR19" t="s">
        <v>420</v>
      </c>
      <c r="AS19" t="s">
        <v>420</v>
      </c>
      <c r="AT19">
        <v>0</v>
      </c>
      <c r="AU19">
        <v>0</v>
      </c>
      <c r="AV19">
        <f>1-AT19/AU19</f>
        <v>0</v>
      </c>
      <c r="AW19">
        <v>0.5</v>
      </c>
      <c r="AX19">
        <f>CW19</f>
        <v>0</v>
      </c>
      <c r="AY19">
        <f>L19</f>
        <v>0</v>
      </c>
      <c r="AZ19">
        <f>AV19*AW19*AX19</f>
        <v>0</v>
      </c>
      <c r="BA19">
        <f>(AY19-AQ19)/AX19</f>
        <v>0</v>
      </c>
      <c r="BB19">
        <f>(AO19-AU19)/AU19</f>
        <v>0</v>
      </c>
      <c r="BC19">
        <f>AN19/(AP19+AN19/AU19)</f>
        <v>0</v>
      </c>
      <c r="BD19" t="s">
        <v>420</v>
      </c>
      <c r="BE19">
        <v>0</v>
      </c>
      <c r="BF19">
        <f>IF(BE19&lt;&gt;0, BE19, BC19)</f>
        <v>0</v>
      </c>
      <c r="BG19">
        <f>1-BF19/AU19</f>
        <v>0</v>
      </c>
      <c r="BH19">
        <f>(AU19-AT19)/(AU19-BF19)</f>
        <v>0</v>
      </c>
      <c r="BI19">
        <f>(AO19-AU19)/(AO19-BF19)</f>
        <v>0</v>
      </c>
      <c r="BJ19">
        <f>(AU19-AT19)/(AU19-AN19)</f>
        <v>0</v>
      </c>
      <c r="BK19">
        <f>(AO19-AU19)/(AO19-AN19)</f>
        <v>0</v>
      </c>
      <c r="BL19">
        <f>(BH19*BF19/AT19)</f>
        <v>0</v>
      </c>
      <c r="BM19">
        <f>(1-BL19)</f>
        <v>0</v>
      </c>
      <c r="CV19">
        <f>$B$11*DT19+$C$11*DU19+$F$11*EF19*(1-EI19)</f>
        <v>0</v>
      </c>
      <c r="CW19">
        <f>CV19*CX19</f>
        <v>0</v>
      </c>
      <c r="CX19">
        <f>($B$11*$D$9+$C$11*$D$9+$F$11*((ES19+EK19)/MAX(ES19+EK19+ET19, 0.1)*$I$9+ET19/MAX(ES19+EK19+ET19, 0.1)*$J$9))/($B$11+$C$11+$F$11)</f>
        <v>0</v>
      </c>
      <c r="CY19">
        <f>($B$11*$K$9+$C$11*$K$9+$F$11*((ES19+EK19)/MAX(ES19+EK19+ET19, 0.1)*$P$9+ET19/MAX(ES19+EK19+ET19, 0.1)*$Q$9))/($B$11+$C$11+$F$11)</f>
        <v>0</v>
      </c>
      <c r="CZ19">
        <v>3.46</v>
      </c>
      <c r="DA19">
        <v>0.5</v>
      </c>
      <c r="DB19" t="s">
        <v>421</v>
      </c>
      <c r="DC19">
        <v>2</v>
      </c>
      <c r="DD19">
        <v>1759444042</v>
      </c>
      <c r="DE19">
        <v>420.86275</v>
      </c>
      <c r="DF19">
        <v>419.97925</v>
      </c>
      <c r="DG19">
        <v>24.53745</v>
      </c>
      <c r="DH19">
        <v>24.445025</v>
      </c>
      <c r="DI19">
        <v>414.86125</v>
      </c>
      <c r="DJ19">
        <v>24.1041</v>
      </c>
      <c r="DK19">
        <v>499.9565</v>
      </c>
      <c r="DL19">
        <v>90.58115</v>
      </c>
      <c r="DM19">
        <v>0.02887845</v>
      </c>
      <c r="DN19">
        <v>30.68035</v>
      </c>
      <c r="DO19">
        <v>29.98495</v>
      </c>
      <c r="DP19">
        <v>999.9</v>
      </c>
      <c r="DQ19">
        <v>0</v>
      </c>
      <c r="DR19">
        <v>0</v>
      </c>
      <c r="DS19">
        <v>10004.68</v>
      </c>
      <c r="DT19">
        <v>0</v>
      </c>
      <c r="DU19">
        <v>0.61206</v>
      </c>
      <c r="DV19">
        <v>0.883461</v>
      </c>
      <c r="DW19">
        <v>431.44925</v>
      </c>
      <c r="DX19">
        <v>430.503</v>
      </c>
      <c r="DY19">
        <v>0.092415825</v>
      </c>
      <c r="DZ19">
        <v>419.97925</v>
      </c>
      <c r="EA19">
        <v>24.445025</v>
      </c>
      <c r="EB19">
        <v>2.22263</v>
      </c>
      <c r="EC19">
        <v>2.2142575</v>
      </c>
      <c r="ED19">
        <v>19.1264</v>
      </c>
      <c r="EE19">
        <v>19.065825</v>
      </c>
      <c r="EF19">
        <v>0.00500016</v>
      </c>
      <c r="EG19">
        <v>0</v>
      </c>
      <c r="EH19">
        <v>0</v>
      </c>
      <c r="EI19">
        <v>0</v>
      </c>
      <c r="EJ19">
        <v>420.275</v>
      </c>
      <c r="EK19">
        <v>0.00500016</v>
      </c>
      <c r="EL19">
        <v>-32.475</v>
      </c>
      <c r="EM19">
        <v>-2</v>
      </c>
      <c r="EN19">
        <v>36.875</v>
      </c>
      <c r="EO19">
        <v>41</v>
      </c>
      <c r="EP19">
        <v>38.937</v>
      </c>
      <c r="EQ19">
        <v>41.281</v>
      </c>
      <c r="ER19">
        <v>40.25</v>
      </c>
      <c r="ES19">
        <v>0</v>
      </c>
      <c r="ET19">
        <v>0</v>
      </c>
      <c r="EU19">
        <v>0</v>
      </c>
      <c r="EV19">
        <v>1759444046.9</v>
      </c>
      <c r="EW19">
        <v>0</v>
      </c>
      <c r="EX19">
        <v>413.919230769231</v>
      </c>
      <c r="EY19">
        <v>26.5743592306367</v>
      </c>
      <c r="EZ19">
        <v>-11.9658118891084</v>
      </c>
      <c r="FA19">
        <v>-30.8076923076923</v>
      </c>
      <c r="FB19">
        <v>15</v>
      </c>
      <c r="FC19">
        <v>0</v>
      </c>
      <c r="FD19" t="s">
        <v>422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0.8918626</v>
      </c>
      <c r="FQ19">
        <v>-0.265424390977443</v>
      </c>
      <c r="FR19">
        <v>0.0441293383582849</v>
      </c>
      <c r="FS19">
        <v>1</v>
      </c>
      <c r="FT19">
        <v>412.467647058824</v>
      </c>
      <c r="FU19">
        <v>23.726508871524</v>
      </c>
      <c r="FV19">
        <v>6.03064334624012</v>
      </c>
      <c r="FW19">
        <v>-1</v>
      </c>
      <c r="FX19">
        <v>0.10485309</v>
      </c>
      <c r="FY19">
        <v>-0.0366665864661655</v>
      </c>
      <c r="FZ19">
        <v>0.00716916883529046</v>
      </c>
      <c r="GA19">
        <v>1</v>
      </c>
      <c r="GB19">
        <v>2</v>
      </c>
      <c r="GC19">
        <v>2</v>
      </c>
      <c r="GD19" t="s">
        <v>423</v>
      </c>
      <c r="GE19">
        <v>3.12607</v>
      </c>
      <c r="GF19">
        <v>2.65431</v>
      </c>
      <c r="GG19">
        <v>0.088913</v>
      </c>
      <c r="GH19">
        <v>0.0896939</v>
      </c>
      <c r="GI19">
        <v>0.102882</v>
      </c>
      <c r="GJ19">
        <v>0.103362</v>
      </c>
      <c r="GK19">
        <v>23304.9</v>
      </c>
      <c r="GL19">
        <v>22145.3</v>
      </c>
      <c r="GM19">
        <v>22879.5</v>
      </c>
      <c r="GN19">
        <v>23692.2</v>
      </c>
      <c r="GO19">
        <v>34978</v>
      </c>
      <c r="GP19">
        <v>35157.1</v>
      </c>
      <c r="GQ19">
        <v>41245.2</v>
      </c>
      <c r="GR19">
        <v>42244.6</v>
      </c>
      <c r="GS19">
        <v>1.89055</v>
      </c>
      <c r="GT19">
        <v>1.81815</v>
      </c>
      <c r="GU19">
        <v>0.103399</v>
      </c>
      <c r="GV19">
        <v>0</v>
      </c>
      <c r="GW19">
        <v>28.3032</v>
      </c>
      <c r="GX19">
        <v>999.9</v>
      </c>
      <c r="GY19">
        <v>61.354</v>
      </c>
      <c r="GZ19">
        <v>29.416</v>
      </c>
      <c r="HA19">
        <v>27.9034</v>
      </c>
      <c r="HB19">
        <v>55.13</v>
      </c>
      <c r="HC19">
        <v>40.5208</v>
      </c>
      <c r="HD19">
        <v>1</v>
      </c>
      <c r="HE19">
        <v>0.123628</v>
      </c>
      <c r="HF19">
        <v>-1.39045</v>
      </c>
      <c r="HG19">
        <v>20.23</v>
      </c>
      <c r="HH19">
        <v>5.23421</v>
      </c>
      <c r="HI19">
        <v>11.992</v>
      </c>
      <c r="HJ19">
        <v>4.9558</v>
      </c>
      <c r="HK19">
        <v>3.304</v>
      </c>
      <c r="HL19">
        <v>9999</v>
      </c>
      <c r="HM19">
        <v>9999</v>
      </c>
      <c r="HN19">
        <v>9999</v>
      </c>
      <c r="HO19">
        <v>999.9</v>
      </c>
      <c r="HP19">
        <v>1.86849</v>
      </c>
      <c r="HQ19">
        <v>1.86417</v>
      </c>
      <c r="HR19">
        <v>1.87181</v>
      </c>
      <c r="HS19">
        <v>1.86264</v>
      </c>
      <c r="HT19">
        <v>1.86208</v>
      </c>
      <c r="HU19">
        <v>1.86859</v>
      </c>
      <c r="HV19">
        <v>1.85867</v>
      </c>
      <c r="HW19">
        <v>1.86508</v>
      </c>
      <c r="HX19">
        <v>5</v>
      </c>
      <c r="HY19">
        <v>0</v>
      </c>
      <c r="HZ19">
        <v>0</v>
      </c>
      <c r="IA19">
        <v>0</v>
      </c>
      <c r="IB19" t="s">
        <v>424</v>
      </c>
      <c r="IC19" t="s">
        <v>425</v>
      </c>
      <c r="ID19" t="s">
        <v>426</v>
      </c>
      <c r="IE19" t="s">
        <v>426</v>
      </c>
      <c r="IF19" t="s">
        <v>426</v>
      </c>
      <c r="IG19" t="s">
        <v>426</v>
      </c>
      <c r="IH19">
        <v>0</v>
      </c>
      <c r="II19">
        <v>100</v>
      </c>
      <c r="IJ19">
        <v>100</v>
      </c>
      <c r="IK19">
        <v>6.002</v>
      </c>
      <c r="IL19">
        <v>0.4334</v>
      </c>
      <c r="IM19">
        <v>4.33581596003083</v>
      </c>
      <c r="IN19">
        <v>0.00480937478205192</v>
      </c>
      <c r="IO19">
        <v>-2.11129389927988e-06</v>
      </c>
      <c r="IP19">
        <v>4.70916883727294e-10</v>
      </c>
      <c r="IQ19">
        <v>0.0744581765299928</v>
      </c>
      <c r="IR19">
        <v>0.00865277752241637</v>
      </c>
      <c r="IS19">
        <v>0.000116572056065873</v>
      </c>
      <c r="IT19">
        <v>5.89758572995984e-06</v>
      </c>
      <c r="IU19">
        <v>1</v>
      </c>
      <c r="IV19">
        <v>2033</v>
      </c>
      <c r="IW19">
        <v>1</v>
      </c>
      <c r="IX19">
        <v>28</v>
      </c>
      <c r="IY19">
        <v>29324067.4</v>
      </c>
      <c r="IZ19">
        <v>29324067.4</v>
      </c>
      <c r="JA19">
        <v>1.03271</v>
      </c>
      <c r="JB19">
        <v>2.35596</v>
      </c>
      <c r="JC19">
        <v>1.49902</v>
      </c>
      <c r="JD19">
        <v>2.33276</v>
      </c>
      <c r="JE19">
        <v>1.54419</v>
      </c>
      <c r="JF19">
        <v>2.33032</v>
      </c>
      <c r="JG19">
        <v>34.6921</v>
      </c>
      <c r="JH19">
        <v>24.2539</v>
      </c>
      <c r="JI19">
        <v>18</v>
      </c>
      <c r="JJ19">
        <v>546.904</v>
      </c>
      <c r="JK19">
        <v>442.431</v>
      </c>
      <c r="JL19">
        <v>31.4756</v>
      </c>
      <c r="JM19">
        <v>29.2757</v>
      </c>
      <c r="JN19">
        <v>29.9998</v>
      </c>
      <c r="JO19">
        <v>29.1455</v>
      </c>
      <c r="JP19">
        <v>29.1749</v>
      </c>
      <c r="JQ19">
        <v>20.7309</v>
      </c>
      <c r="JR19">
        <v>26.5811</v>
      </c>
      <c r="JS19">
        <v>100</v>
      </c>
      <c r="JT19">
        <v>31.4863</v>
      </c>
      <c r="JU19">
        <v>420</v>
      </c>
      <c r="JV19">
        <v>24.5159</v>
      </c>
      <c r="JW19">
        <v>92.4435</v>
      </c>
      <c r="JX19">
        <v>98.4583</v>
      </c>
    </row>
    <row r="20" spans="1:284">
      <c r="A20">
        <v>4</v>
      </c>
      <c r="B20">
        <v>1759444047</v>
      </c>
      <c r="C20">
        <v>8</v>
      </c>
      <c r="D20" t="s">
        <v>431</v>
      </c>
      <c r="E20" t="s">
        <v>432</v>
      </c>
      <c r="F20">
        <v>5</v>
      </c>
      <c r="G20" t="s">
        <v>418</v>
      </c>
      <c r="H20" t="s">
        <v>419</v>
      </c>
      <c r="I20">
        <v>1759444044.33333</v>
      </c>
      <c r="J20">
        <f>(K20)/1000</f>
        <v>0</v>
      </c>
      <c r="K20">
        <f>1000*DK20*AI20*(DG20-DH20)/(100*CZ20*(1000-AI20*DG20))</f>
        <v>0</v>
      </c>
      <c r="L20">
        <f>DK20*AI20*(DF20-DE20*(1000-AI20*DH20)/(1000-AI20*DG20))/(100*CZ20)</f>
        <v>0</v>
      </c>
      <c r="M20">
        <f>DE20 - IF(AI20&gt;1, L20*CZ20*100.0/(AK20), 0)</f>
        <v>0</v>
      </c>
      <c r="N20">
        <f>((T20-J20/2)*M20-L20)/(T20+J20/2)</f>
        <v>0</v>
      </c>
      <c r="O20">
        <f>N20*(DL20+DM20)/1000.0</f>
        <v>0</v>
      </c>
      <c r="P20">
        <f>(DE20 - IF(AI20&gt;1, L20*CZ20*100.0/(AK20), 0))*(DL20+DM20)/1000.0</f>
        <v>0</v>
      </c>
      <c r="Q20">
        <f>2.0/((1/S20-1/R20)+SIGN(S20)*SQRT((1/S20-1/R20)*(1/S20-1/R20) + 4*DA20/((DA20+1)*(DA20+1))*(2*1/S20*1/R20-1/R20*1/R20)))</f>
        <v>0</v>
      </c>
      <c r="R20">
        <f>IF(LEFT(DB20,1)&lt;&gt;"0",IF(LEFT(DB20,1)="1",3.0,DC20),$D$5+$E$5*(DS20*DL20/($K$5*1000))+$F$5*(DS20*DL20/($K$5*1000))*MAX(MIN(CZ20,$J$5),$I$5)*MAX(MIN(CZ20,$J$5),$I$5)+$G$5*MAX(MIN(CZ20,$J$5),$I$5)*(DS20*DL20/($K$5*1000))+$H$5*(DS20*DL20/($K$5*1000))*(DS20*DL20/($K$5*1000)))</f>
        <v>0</v>
      </c>
      <c r="S20">
        <f>J20*(1000-(1000*0.61365*exp(17.502*W20/(240.97+W20))/(DL20+DM20)+DG20)/2)/(1000*0.61365*exp(17.502*W20/(240.97+W20))/(DL20+DM20)-DG20)</f>
        <v>0</v>
      </c>
      <c r="T20">
        <f>1/((DA20+1)/(Q20/1.6)+1/(R20/1.37)) + DA20/((DA20+1)/(Q20/1.6) + DA20/(R20/1.37))</f>
        <v>0</v>
      </c>
      <c r="U20">
        <f>(CV20*CY20)</f>
        <v>0</v>
      </c>
      <c r="V20">
        <f>(DN20+(U20+2*0.95*5.67E-8*(((DN20+$B$7)+273)^4-(DN20+273)^4)-44100*J20)/(1.84*29.3*R20+8*0.95*5.67E-8*(DN20+273)^3))</f>
        <v>0</v>
      </c>
      <c r="W20">
        <f>($C$7*DO20+$D$7*DP20+$E$7*V20)</f>
        <v>0</v>
      </c>
      <c r="X20">
        <f>0.61365*exp(17.502*W20/(240.97+W20))</f>
        <v>0</v>
      </c>
      <c r="Y20">
        <f>(Z20/AA20*100)</f>
        <v>0</v>
      </c>
      <c r="Z20">
        <f>DG20*(DL20+DM20)/1000</f>
        <v>0</v>
      </c>
      <c r="AA20">
        <f>0.61365*exp(17.502*DN20/(240.97+DN20))</f>
        <v>0</v>
      </c>
      <c r="AB20">
        <f>(X20-DG20*(DL20+DM20)/1000)</f>
        <v>0</v>
      </c>
      <c r="AC20">
        <f>(-J20*44100)</f>
        <v>0</v>
      </c>
      <c r="AD20">
        <f>2*29.3*R20*0.92*(DN20-W20)</f>
        <v>0</v>
      </c>
      <c r="AE20">
        <f>2*0.95*5.67E-8*(((DN20+$B$7)+273)^4-(W20+273)^4)</f>
        <v>0</v>
      </c>
      <c r="AF20">
        <f>U20+AE20+AC20+AD20</f>
        <v>0</v>
      </c>
      <c r="AG20">
        <v>0</v>
      </c>
      <c r="AH20">
        <v>0</v>
      </c>
      <c r="AI20">
        <f>IF(AG20*$H$13&gt;=AK20,1.0,(AK20/(AK20-AG20*$H$13)))</f>
        <v>0</v>
      </c>
      <c r="AJ20">
        <f>(AI20-1)*100</f>
        <v>0</v>
      </c>
      <c r="AK20">
        <f>MAX(0,($B$13+$C$13*DS20)/(1+$D$13*DS20)*DL20/(DN20+273)*$E$13)</f>
        <v>0</v>
      </c>
      <c r="AL20" t="s">
        <v>420</v>
      </c>
      <c r="AM20" t="s">
        <v>420</v>
      </c>
      <c r="AN20">
        <v>0</v>
      </c>
      <c r="AO20">
        <v>0</v>
      </c>
      <c r="AP20">
        <f>1-AN20/AO20</f>
        <v>0</v>
      </c>
      <c r="AQ20">
        <v>0</v>
      </c>
      <c r="AR20" t="s">
        <v>420</v>
      </c>
      <c r="AS20" t="s">
        <v>420</v>
      </c>
      <c r="AT20">
        <v>0</v>
      </c>
      <c r="AU20">
        <v>0</v>
      </c>
      <c r="AV20">
        <f>1-AT20/AU20</f>
        <v>0</v>
      </c>
      <c r="AW20">
        <v>0.5</v>
      </c>
      <c r="AX20">
        <f>CW20</f>
        <v>0</v>
      </c>
      <c r="AY20">
        <f>L20</f>
        <v>0</v>
      </c>
      <c r="AZ20">
        <f>AV20*AW20*AX20</f>
        <v>0</v>
      </c>
      <c r="BA20">
        <f>(AY20-AQ20)/AX20</f>
        <v>0</v>
      </c>
      <c r="BB20">
        <f>(AO20-AU20)/AU20</f>
        <v>0</v>
      </c>
      <c r="BC20">
        <f>AN20/(AP20+AN20/AU20)</f>
        <v>0</v>
      </c>
      <c r="BD20" t="s">
        <v>420</v>
      </c>
      <c r="BE20">
        <v>0</v>
      </c>
      <c r="BF20">
        <f>IF(BE20&lt;&gt;0, BE20, BC20)</f>
        <v>0</v>
      </c>
      <c r="BG20">
        <f>1-BF20/AU20</f>
        <v>0</v>
      </c>
      <c r="BH20">
        <f>(AU20-AT20)/(AU20-BF20)</f>
        <v>0</v>
      </c>
      <c r="BI20">
        <f>(AO20-AU20)/(AO20-BF20)</f>
        <v>0</v>
      </c>
      <c r="BJ20">
        <f>(AU20-AT20)/(AU20-AN20)</f>
        <v>0</v>
      </c>
      <c r="BK20">
        <f>(AO20-AU20)/(AO20-AN20)</f>
        <v>0</v>
      </c>
      <c r="BL20">
        <f>(BH20*BF20/AT20)</f>
        <v>0</v>
      </c>
      <c r="BM20">
        <f>(1-BL20)</f>
        <v>0</v>
      </c>
      <c r="CV20">
        <f>$B$11*DT20+$C$11*DU20+$F$11*EF20*(1-EI20)</f>
        <v>0</v>
      </c>
      <c r="CW20">
        <f>CV20*CX20</f>
        <v>0</v>
      </c>
      <c r="CX20">
        <f>($B$11*$D$9+$C$11*$D$9+$F$11*((ES20+EK20)/MAX(ES20+EK20+ET20, 0.1)*$I$9+ET20/MAX(ES20+EK20+ET20, 0.1)*$J$9))/($B$11+$C$11+$F$11)</f>
        <v>0</v>
      </c>
      <c r="CY20">
        <f>($B$11*$K$9+$C$11*$K$9+$F$11*((ES20+EK20)/MAX(ES20+EK20+ET20, 0.1)*$P$9+ET20/MAX(ES20+EK20+ET20, 0.1)*$Q$9))/($B$11+$C$11+$F$11)</f>
        <v>0</v>
      </c>
      <c r="CZ20">
        <v>3.46</v>
      </c>
      <c r="DA20">
        <v>0.5</v>
      </c>
      <c r="DB20" t="s">
        <v>421</v>
      </c>
      <c r="DC20">
        <v>2</v>
      </c>
      <c r="DD20">
        <v>1759444044.33333</v>
      </c>
      <c r="DE20">
        <v>420.894666666667</v>
      </c>
      <c r="DF20">
        <v>419.966666666667</v>
      </c>
      <c r="DG20">
        <v>24.5396666666667</v>
      </c>
      <c r="DH20">
        <v>24.4659</v>
      </c>
      <c r="DI20">
        <v>414.893333333333</v>
      </c>
      <c r="DJ20">
        <v>24.1062333333333</v>
      </c>
      <c r="DK20">
        <v>500.017</v>
      </c>
      <c r="DL20">
        <v>90.5814666666667</v>
      </c>
      <c r="DM20">
        <v>0.028761</v>
      </c>
      <c r="DN20">
        <v>30.6811333333333</v>
      </c>
      <c r="DO20">
        <v>29.9859666666667</v>
      </c>
      <c r="DP20">
        <v>999.9</v>
      </c>
      <c r="DQ20">
        <v>0</v>
      </c>
      <c r="DR20">
        <v>0</v>
      </c>
      <c r="DS20">
        <v>10009.7933333333</v>
      </c>
      <c r="DT20">
        <v>0</v>
      </c>
      <c r="DU20">
        <v>0.61206</v>
      </c>
      <c r="DV20">
        <v>0.927703666666667</v>
      </c>
      <c r="DW20">
        <v>431.483</v>
      </c>
      <c r="DX20">
        <v>430.499666666667</v>
      </c>
      <c r="DY20">
        <v>0.0737324</v>
      </c>
      <c r="DZ20">
        <v>419.966666666667</v>
      </c>
      <c r="EA20">
        <v>24.4659</v>
      </c>
      <c r="EB20">
        <v>2.22283666666667</v>
      </c>
      <c r="EC20">
        <v>2.21615666666667</v>
      </c>
      <c r="ED20">
        <v>19.1278666666667</v>
      </c>
      <c r="EE20">
        <v>19.0795666666667</v>
      </c>
      <c r="EF20">
        <v>0.00500016</v>
      </c>
      <c r="EG20">
        <v>0</v>
      </c>
      <c r="EH20">
        <v>0</v>
      </c>
      <c r="EI20">
        <v>0</v>
      </c>
      <c r="EJ20">
        <v>416.966666666667</v>
      </c>
      <c r="EK20">
        <v>0.00500016</v>
      </c>
      <c r="EL20">
        <v>-33.2666666666667</v>
      </c>
      <c r="EM20">
        <v>-2.36666666666667</v>
      </c>
      <c r="EN20">
        <v>36.875</v>
      </c>
      <c r="EO20">
        <v>41</v>
      </c>
      <c r="EP20">
        <v>38.937</v>
      </c>
      <c r="EQ20">
        <v>41.2913333333333</v>
      </c>
      <c r="ER20">
        <v>40.25</v>
      </c>
      <c r="ES20">
        <v>0</v>
      </c>
      <c r="ET20">
        <v>0</v>
      </c>
      <c r="EU20">
        <v>0</v>
      </c>
      <c r="EV20">
        <v>1759444048.7</v>
      </c>
      <c r="EW20">
        <v>0</v>
      </c>
      <c r="EX20">
        <v>413.848</v>
      </c>
      <c r="EY20">
        <v>16.0692309446827</v>
      </c>
      <c r="EZ20">
        <v>-19.6307691366243</v>
      </c>
      <c r="FA20">
        <v>-31.108</v>
      </c>
      <c r="FB20">
        <v>15</v>
      </c>
      <c r="FC20">
        <v>0</v>
      </c>
      <c r="FD20" t="s">
        <v>422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0.893376047619048</v>
      </c>
      <c r="FQ20">
        <v>-0.0697899740259721</v>
      </c>
      <c r="FR20">
        <v>0.0440746165372144</v>
      </c>
      <c r="FS20">
        <v>1</v>
      </c>
      <c r="FT20">
        <v>413.385294117647</v>
      </c>
      <c r="FU20">
        <v>21.3277312021341</v>
      </c>
      <c r="FV20">
        <v>6.03432009684122</v>
      </c>
      <c r="FW20">
        <v>-1</v>
      </c>
      <c r="FX20">
        <v>0.0995483952380952</v>
      </c>
      <c r="FY20">
        <v>-0.0860842441558442</v>
      </c>
      <c r="FZ20">
        <v>0.01295019131756</v>
      </c>
      <c r="GA20">
        <v>1</v>
      </c>
      <c r="GB20">
        <v>2</v>
      </c>
      <c r="GC20">
        <v>2</v>
      </c>
      <c r="GD20" t="s">
        <v>423</v>
      </c>
      <c r="GE20">
        <v>3.12599</v>
      </c>
      <c r="GF20">
        <v>2.65417</v>
      </c>
      <c r="GG20">
        <v>0.0889057</v>
      </c>
      <c r="GH20">
        <v>0.089691</v>
      </c>
      <c r="GI20">
        <v>0.102907</v>
      </c>
      <c r="GJ20">
        <v>0.103368</v>
      </c>
      <c r="GK20">
        <v>23305</v>
      </c>
      <c r="GL20">
        <v>22145.4</v>
      </c>
      <c r="GM20">
        <v>22879.5</v>
      </c>
      <c r="GN20">
        <v>23692.3</v>
      </c>
      <c r="GO20">
        <v>34977</v>
      </c>
      <c r="GP20">
        <v>35157</v>
      </c>
      <c r="GQ20">
        <v>41245.2</v>
      </c>
      <c r="GR20">
        <v>42244.7</v>
      </c>
      <c r="GS20">
        <v>1.89035</v>
      </c>
      <c r="GT20">
        <v>1.81828</v>
      </c>
      <c r="GU20">
        <v>0.102855</v>
      </c>
      <c r="GV20">
        <v>0</v>
      </c>
      <c r="GW20">
        <v>28.3056</v>
      </c>
      <c r="GX20">
        <v>999.9</v>
      </c>
      <c r="GY20">
        <v>61.354</v>
      </c>
      <c r="GZ20">
        <v>29.416</v>
      </c>
      <c r="HA20">
        <v>27.9038</v>
      </c>
      <c r="HB20">
        <v>54.6</v>
      </c>
      <c r="HC20">
        <v>40.601</v>
      </c>
      <c r="HD20">
        <v>1</v>
      </c>
      <c r="HE20">
        <v>0.123285</v>
      </c>
      <c r="HF20">
        <v>-1.39429</v>
      </c>
      <c r="HG20">
        <v>20.2299</v>
      </c>
      <c r="HH20">
        <v>5.23436</v>
      </c>
      <c r="HI20">
        <v>11.992</v>
      </c>
      <c r="HJ20">
        <v>4.9558</v>
      </c>
      <c r="HK20">
        <v>3.304</v>
      </c>
      <c r="HL20">
        <v>9999</v>
      </c>
      <c r="HM20">
        <v>9999</v>
      </c>
      <c r="HN20">
        <v>9999</v>
      </c>
      <c r="HO20">
        <v>999.9</v>
      </c>
      <c r="HP20">
        <v>1.86848</v>
      </c>
      <c r="HQ20">
        <v>1.86417</v>
      </c>
      <c r="HR20">
        <v>1.87181</v>
      </c>
      <c r="HS20">
        <v>1.86264</v>
      </c>
      <c r="HT20">
        <v>1.86208</v>
      </c>
      <c r="HU20">
        <v>1.86859</v>
      </c>
      <c r="HV20">
        <v>1.85867</v>
      </c>
      <c r="HW20">
        <v>1.86508</v>
      </c>
      <c r="HX20">
        <v>5</v>
      </c>
      <c r="HY20">
        <v>0</v>
      </c>
      <c r="HZ20">
        <v>0</v>
      </c>
      <c r="IA20">
        <v>0</v>
      </c>
      <c r="IB20" t="s">
        <v>424</v>
      </c>
      <c r="IC20" t="s">
        <v>425</v>
      </c>
      <c r="ID20" t="s">
        <v>426</v>
      </c>
      <c r="IE20" t="s">
        <v>426</v>
      </c>
      <c r="IF20" t="s">
        <v>426</v>
      </c>
      <c r="IG20" t="s">
        <v>426</v>
      </c>
      <c r="IH20">
        <v>0</v>
      </c>
      <c r="II20">
        <v>100</v>
      </c>
      <c r="IJ20">
        <v>100</v>
      </c>
      <c r="IK20">
        <v>6.001</v>
      </c>
      <c r="IL20">
        <v>0.4336</v>
      </c>
      <c r="IM20">
        <v>4.33581596003083</v>
      </c>
      <c r="IN20">
        <v>0.00480937478205192</v>
      </c>
      <c r="IO20">
        <v>-2.11129389927988e-06</v>
      </c>
      <c r="IP20">
        <v>4.70916883727294e-10</v>
      </c>
      <c r="IQ20">
        <v>0.0744581765299928</v>
      </c>
      <c r="IR20">
        <v>0.00865277752241637</v>
      </c>
      <c r="IS20">
        <v>0.000116572056065873</v>
      </c>
      <c r="IT20">
        <v>5.89758572995984e-06</v>
      </c>
      <c r="IU20">
        <v>1</v>
      </c>
      <c r="IV20">
        <v>2033</v>
      </c>
      <c r="IW20">
        <v>1</v>
      </c>
      <c r="IX20">
        <v>28</v>
      </c>
      <c r="IY20">
        <v>29324067.4</v>
      </c>
      <c r="IZ20">
        <v>29324067.4</v>
      </c>
      <c r="JA20">
        <v>1.03271</v>
      </c>
      <c r="JB20">
        <v>2.35352</v>
      </c>
      <c r="JC20">
        <v>1.4978</v>
      </c>
      <c r="JD20">
        <v>2.33154</v>
      </c>
      <c r="JE20">
        <v>1.54419</v>
      </c>
      <c r="JF20">
        <v>2.33643</v>
      </c>
      <c r="JG20">
        <v>34.6921</v>
      </c>
      <c r="JH20">
        <v>24.2626</v>
      </c>
      <c r="JI20">
        <v>18</v>
      </c>
      <c r="JJ20">
        <v>546.762</v>
      </c>
      <c r="JK20">
        <v>442.493</v>
      </c>
      <c r="JL20">
        <v>31.48</v>
      </c>
      <c r="JM20">
        <v>29.2738</v>
      </c>
      <c r="JN20">
        <v>29.9996</v>
      </c>
      <c r="JO20">
        <v>29.1442</v>
      </c>
      <c r="JP20">
        <v>29.1731</v>
      </c>
      <c r="JQ20">
        <v>20.7324</v>
      </c>
      <c r="JR20">
        <v>26.5811</v>
      </c>
      <c r="JS20">
        <v>100</v>
      </c>
      <c r="JT20">
        <v>31.4863</v>
      </c>
      <c r="JU20">
        <v>420</v>
      </c>
      <c r="JV20">
        <v>24.5159</v>
      </c>
      <c r="JW20">
        <v>92.4434</v>
      </c>
      <c r="JX20">
        <v>98.4586</v>
      </c>
    </row>
    <row r="21" spans="1:284">
      <c r="A21">
        <v>5</v>
      </c>
      <c r="B21">
        <v>1759444050</v>
      </c>
      <c r="C21">
        <v>11</v>
      </c>
      <c r="D21" t="s">
        <v>433</v>
      </c>
      <c r="E21" t="s">
        <v>434</v>
      </c>
      <c r="F21">
        <v>5</v>
      </c>
      <c r="G21" t="s">
        <v>418</v>
      </c>
      <c r="H21" t="s">
        <v>419</v>
      </c>
      <c r="I21">
        <v>1759444047.66667</v>
      </c>
      <c r="J21">
        <f>(K21)/1000</f>
        <v>0</v>
      </c>
      <c r="K21">
        <f>1000*DK21*AI21*(DG21-DH21)/(100*CZ21*(1000-AI21*DG21))</f>
        <v>0</v>
      </c>
      <c r="L21">
        <f>DK21*AI21*(DF21-DE21*(1000-AI21*DH21)/(1000-AI21*DG21))/(100*CZ21)</f>
        <v>0</v>
      </c>
      <c r="M21">
        <f>DE21 - IF(AI21&gt;1, L21*CZ21*100.0/(AK21), 0)</f>
        <v>0</v>
      </c>
      <c r="N21">
        <f>((T21-J21/2)*M21-L21)/(T21+J21/2)</f>
        <v>0</v>
      </c>
      <c r="O21">
        <f>N21*(DL21+DM21)/1000.0</f>
        <v>0</v>
      </c>
      <c r="P21">
        <f>(DE21 - IF(AI21&gt;1, L21*CZ21*100.0/(AK21), 0))*(DL21+DM21)/1000.0</f>
        <v>0</v>
      </c>
      <c r="Q21">
        <f>2.0/((1/S21-1/R21)+SIGN(S21)*SQRT((1/S21-1/R21)*(1/S21-1/R21) + 4*DA21/((DA21+1)*(DA21+1))*(2*1/S21*1/R21-1/R21*1/R21)))</f>
        <v>0</v>
      </c>
      <c r="R21">
        <f>IF(LEFT(DB21,1)&lt;&gt;"0",IF(LEFT(DB21,1)="1",3.0,DC21),$D$5+$E$5*(DS21*DL21/($K$5*1000))+$F$5*(DS21*DL21/($K$5*1000))*MAX(MIN(CZ21,$J$5),$I$5)*MAX(MIN(CZ21,$J$5),$I$5)+$G$5*MAX(MIN(CZ21,$J$5),$I$5)*(DS21*DL21/($K$5*1000))+$H$5*(DS21*DL21/($K$5*1000))*(DS21*DL21/($K$5*1000)))</f>
        <v>0</v>
      </c>
      <c r="S21">
        <f>J21*(1000-(1000*0.61365*exp(17.502*W21/(240.97+W21))/(DL21+DM21)+DG21)/2)/(1000*0.61365*exp(17.502*W21/(240.97+W21))/(DL21+DM21)-DG21)</f>
        <v>0</v>
      </c>
      <c r="T21">
        <f>1/((DA21+1)/(Q21/1.6)+1/(R21/1.37)) + DA21/((DA21+1)/(Q21/1.6) + DA21/(R21/1.37))</f>
        <v>0</v>
      </c>
      <c r="U21">
        <f>(CV21*CY21)</f>
        <v>0</v>
      </c>
      <c r="V21">
        <f>(DN21+(U21+2*0.95*5.67E-8*(((DN21+$B$7)+273)^4-(DN21+273)^4)-44100*J21)/(1.84*29.3*R21+8*0.95*5.67E-8*(DN21+273)^3))</f>
        <v>0</v>
      </c>
      <c r="W21">
        <f>($C$7*DO21+$D$7*DP21+$E$7*V21)</f>
        <v>0</v>
      </c>
      <c r="X21">
        <f>0.61365*exp(17.502*W21/(240.97+W21))</f>
        <v>0</v>
      </c>
      <c r="Y21">
        <f>(Z21/AA21*100)</f>
        <v>0</v>
      </c>
      <c r="Z21">
        <f>DG21*(DL21+DM21)/1000</f>
        <v>0</v>
      </c>
      <c r="AA21">
        <f>0.61365*exp(17.502*DN21/(240.97+DN21))</f>
        <v>0</v>
      </c>
      <c r="AB21">
        <f>(X21-DG21*(DL21+DM21)/1000)</f>
        <v>0</v>
      </c>
      <c r="AC21">
        <f>(-J21*44100)</f>
        <v>0</v>
      </c>
      <c r="AD21">
        <f>2*29.3*R21*0.92*(DN21-W21)</f>
        <v>0</v>
      </c>
      <c r="AE21">
        <f>2*0.95*5.67E-8*(((DN21+$B$7)+273)^4-(W21+273)^4)</f>
        <v>0</v>
      </c>
      <c r="AF21">
        <f>U21+AE21+AC21+AD21</f>
        <v>0</v>
      </c>
      <c r="AG21">
        <v>0</v>
      </c>
      <c r="AH21">
        <v>0</v>
      </c>
      <c r="AI21">
        <f>IF(AG21*$H$13&gt;=AK21,1.0,(AK21/(AK21-AG21*$H$13)))</f>
        <v>0</v>
      </c>
      <c r="AJ21">
        <f>(AI21-1)*100</f>
        <v>0</v>
      </c>
      <c r="AK21">
        <f>MAX(0,($B$13+$C$13*DS21)/(1+$D$13*DS21)*DL21/(DN21+273)*$E$13)</f>
        <v>0</v>
      </c>
      <c r="AL21" t="s">
        <v>420</v>
      </c>
      <c r="AM21" t="s">
        <v>420</v>
      </c>
      <c r="AN21">
        <v>0</v>
      </c>
      <c r="AO21">
        <v>0</v>
      </c>
      <c r="AP21">
        <f>1-AN21/AO21</f>
        <v>0</v>
      </c>
      <c r="AQ21">
        <v>0</v>
      </c>
      <c r="AR21" t="s">
        <v>420</v>
      </c>
      <c r="AS21" t="s">
        <v>420</v>
      </c>
      <c r="AT21">
        <v>0</v>
      </c>
      <c r="AU21">
        <v>0</v>
      </c>
      <c r="AV21">
        <f>1-AT21/AU21</f>
        <v>0</v>
      </c>
      <c r="AW21">
        <v>0.5</v>
      </c>
      <c r="AX21">
        <f>CW21</f>
        <v>0</v>
      </c>
      <c r="AY21">
        <f>L21</f>
        <v>0</v>
      </c>
      <c r="AZ21">
        <f>AV21*AW21*AX21</f>
        <v>0</v>
      </c>
      <c r="BA21">
        <f>(AY21-AQ21)/AX21</f>
        <v>0</v>
      </c>
      <c r="BB21">
        <f>(AO21-AU21)/AU21</f>
        <v>0</v>
      </c>
      <c r="BC21">
        <f>AN21/(AP21+AN21/AU21)</f>
        <v>0</v>
      </c>
      <c r="BD21" t="s">
        <v>420</v>
      </c>
      <c r="BE21">
        <v>0</v>
      </c>
      <c r="BF21">
        <f>IF(BE21&lt;&gt;0, BE21, BC21)</f>
        <v>0</v>
      </c>
      <c r="BG21">
        <f>1-BF21/AU21</f>
        <v>0</v>
      </c>
      <c r="BH21">
        <f>(AU21-AT21)/(AU21-BF21)</f>
        <v>0</v>
      </c>
      <c r="BI21">
        <f>(AO21-AU21)/(AO21-BF21)</f>
        <v>0</v>
      </c>
      <c r="BJ21">
        <f>(AU21-AT21)/(AU21-AN21)</f>
        <v>0</v>
      </c>
      <c r="BK21">
        <f>(AO21-AU21)/(AO21-AN21)</f>
        <v>0</v>
      </c>
      <c r="BL21">
        <f>(BH21*BF21/AT21)</f>
        <v>0</v>
      </c>
      <c r="BM21">
        <f>(1-BL21)</f>
        <v>0</v>
      </c>
      <c r="CV21">
        <f>$B$11*DT21+$C$11*DU21+$F$11*EF21*(1-EI21)</f>
        <v>0</v>
      </c>
      <c r="CW21">
        <f>CV21*CX21</f>
        <v>0</v>
      </c>
      <c r="CX21">
        <f>($B$11*$D$9+$C$11*$D$9+$F$11*((ES21+EK21)/MAX(ES21+EK21+ET21, 0.1)*$I$9+ET21/MAX(ES21+EK21+ET21, 0.1)*$J$9))/($B$11+$C$11+$F$11)</f>
        <v>0</v>
      </c>
      <c r="CY21">
        <f>($B$11*$K$9+$C$11*$K$9+$F$11*((ES21+EK21)/MAX(ES21+EK21+ET21, 0.1)*$P$9+ET21/MAX(ES21+EK21+ET21, 0.1)*$Q$9))/($B$11+$C$11+$F$11)</f>
        <v>0</v>
      </c>
      <c r="CZ21">
        <v>3.46</v>
      </c>
      <c r="DA21">
        <v>0.5</v>
      </c>
      <c r="DB21" t="s">
        <v>421</v>
      </c>
      <c r="DC21">
        <v>2</v>
      </c>
      <c r="DD21">
        <v>1759444047.66667</v>
      </c>
      <c r="DE21">
        <v>420.843</v>
      </c>
      <c r="DF21">
        <v>419.962333333333</v>
      </c>
      <c r="DG21">
        <v>24.5515333333333</v>
      </c>
      <c r="DH21">
        <v>24.4758</v>
      </c>
      <c r="DI21">
        <v>414.842</v>
      </c>
      <c r="DJ21">
        <v>24.1178333333333</v>
      </c>
      <c r="DK21">
        <v>499.960333333333</v>
      </c>
      <c r="DL21">
        <v>90.5823666666667</v>
      </c>
      <c r="DM21">
        <v>0.0286499333333333</v>
      </c>
      <c r="DN21">
        <v>30.6800333333333</v>
      </c>
      <c r="DO21">
        <v>29.9836333333333</v>
      </c>
      <c r="DP21">
        <v>999.9</v>
      </c>
      <c r="DQ21">
        <v>0</v>
      </c>
      <c r="DR21">
        <v>0</v>
      </c>
      <c r="DS21">
        <v>9996.66</v>
      </c>
      <c r="DT21">
        <v>0</v>
      </c>
      <c r="DU21">
        <v>0.61206</v>
      </c>
      <c r="DV21">
        <v>0.880920333333333</v>
      </c>
      <c r="DW21">
        <v>431.435666666667</v>
      </c>
      <c r="DX21">
        <v>430.499333333333</v>
      </c>
      <c r="DY21">
        <v>0.0757090333333333</v>
      </c>
      <c r="DZ21">
        <v>419.962333333333</v>
      </c>
      <c r="EA21">
        <v>24.4758</v>
      </c>
      <c r="EB21">
        <v>2.22393</v>
      </c>
      <c r="EC21">
        <v>2.21707333333333</v>
      </c>
      <c r="ED21">
        <v>19.1357666666667</v>
      </c>
      <c r="EE21">
        <v>19.0862</v>
      </c>
      <c r="EF21">
        <v>0.00500016</v>
      </c>
      <c r="EG21">
        <v>0</v>
      </c>
      <c r="EH21">
        <v>0</v>
      </c>
      <c r="EI21">
        <v>0</v>
      </c>
      <c r="EJ21">
        <v>413.3</v>
      </c>
      <c r="EK21">
        <v>0.00500016</v>
      </c>
      <c r="EL21">
        <v>-31.4</v>
      </c>
      <c r="EM21">
        <v>-1.83333333333333</v>
      </c>
      <c r="EN21">
        <v>36.875</v>
      </c>
      <c r="EO21">
        <v>41</v>
      </c>
      <c r="EP21">
        <v>38.937</v>
      </c>
      <c r="EQ21">
        <v>41.2913333333333</v>
      </c>
      <c r="ER21">
        <v>40.25</v>
      </c>
      <c r="ES21">
        <v>0</v>
      </c>
      <c r="ET21">
        <v>0</v>
      </c>
      <c r="EU21">
        <v>0</v>
      </c>
      <c r="EV21">
        <v>1759444051.7</v>
      </c>
      <c r="EW21">
        <v>0</v>
      </c>
      <c r="EX21">
        <v>414.215384615385</v>
      </c>
      <c r="EY21">
        <v>-8.64957243915495</v>
      </c>
      <c r="EZ21">
        <v>5.7094018350349</v>
      </c>
      <c r="FA21">
        <v>-30.6923076923077</v>
      </c>
      <c r="FB21">
        <v>15</v>
      </c>
      <c r="FC21">
        <v>0</v>
      </c>
      <c r="FD21" t="s">
        <v>422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0.893082476190476</v>
      </c>
      <c r="FQ21">
        <v>-0.00351109090908968</v>
      </c>
      <c r="FR21">
        <v>0.0435267352747481</v>
      </c>
      <c r="FS21">
        <v>1</v>
      </c>
      <c r="FT21">
        <v>413.708823529412</v>
      </c>
      <c r="FU21">
        <v>7.49121474664345</v>
      </c>
      <c r="FV21">
        <v>5.44331039236986</v>
      </c>
      <c r="FW21">
        <v>-1</v>
      </c>
      <c r="FX21">
        <v>0.0953075333333333</v>
      </c>
      <c r="FY21">
        <v>-0.102179789610389</v>
      </c>
      <c r="FZ21">
        <v>0.0144997053150789</v>
      </c>
      <c r="GA21">
        <v>0</v>
      </c>
      <c r="GB21">
        <v>1</v>
      </c>
      <c r="GC21">
        <v>2</v>
      </c>
      <c r="GD21" t="s">
        <v>435</v>
      </c>
      <c r="GE21">
        <v>3.12574</v>
      </c>
      <c r="GF21">
        <v>2.65464</v>
      </c>
      <c r="GG21">
        <v>0.0888996</v>
      </c>
      <c r="GH21">
        <v>0.0896969</v>
      </c>
      <c r="GI21">
        <v>0.10293</v>
      </c>
      <c r="GJ21">
        <v>0.103354</v>
      </c>
      <c r="GK21">
        <v>23305.1</v>
      </c>
      <c r="GL21">
        <v>22145.8</v>
      </c>
      <c r="GM21">
        <v>22879.4</v>
      </c>
      <c r="GN21">
        <v>23692.8</v>
      </c>
      <c r="GO21">
        <v>34976</v>
      </c>
      <c r="GP21">
        <v>35158.3</v>
      </c>
      <c r="GQ21">
        <v>41245.1</v>
      </c>
      <c r="GR21">
        <v>42245.6</v>
      </c>
      <c r="GS21">
        <v>1.89005</v>
      </c>
      <c r="GT21">
        <v>1.81872</v>
      </c>
      <c r="GU21">
        <v>0.102811</v>
      </c>
      <c r="GV21">
        <v>0</v>
      </c>
      <c r="GW21">
        <v>28.3093</v>
      </c>
      <c r="GX21">
        <v>999.9</v>
      </c>
      <c r="GY21">
        <v>61.354</v>
      </c>
      <c r="GZ21">
        <v>29.416</v>
      </c>
      <c r="HA21">
        <v>27.9036</v>
      </c>
      <c r="HB21">
        <v>54.6</v>
      </c>
      <c r="HC21">
        <v>40.6931</v>
      </c>
      <c r="HD21">
        <v>1</v>
      </c>
      <c r="HE21">
        <v>0.122998</v>
      </c>
      <c r="HF21">
        <v>-1.3858</v>
      </c>
      <c r="HG21">
        <v>20.23</v>
      </c>
      <c r="HH21">
        <v>5.23451</v>
      </c>
      <c r="HI21">
        <v>11.992</v>
      </c>
      <c r="HJ21">
        <v>4.9558</v>
      </c>
      <c r="HK21">
        <v>3.304</v>
      </c>
      <c r="HL21">
        <v>9999</v>
      </c>
      <c r="HM21">
        <v>9999</v>
      </c>
      <c r="HN21">
        <v>9999</v>
      </c>
      <c r="HO21">
        <v>999.9</v>
      </c>
      <c r="HP21">
        <v>1.86846</v>
      </c>
      <c r="HQ21">
        <v>1.86418</v>
      </c>
      <c r="HR21">
        <v>1.8718</v>
      </c>
      <c r="HS21">
        <v>1.86264</v>
      </c>
      <c r="HT21">
        <v>1.86208</v>
      </c>
      <c r="HU21">
        <v>1.86859</v>
      </c>
      <c r="HV21">
        <v>1.85867</v>
      </c>
      <c r="HW21">
        <v>1.86508</v>
      </c>
      <c r="HX21">
        <v>5</v>
      </c>
      <c r="HY21">
        <v>0</v>
      </c>
      <c r="HZ21">
        <v>0</v>
      </c>
      <c r="IA21">
        <v>0</v>
      </c>
      <c r="IB21" t="s">
        <v>424</v>
      </c>
      <c r="IC21" t="s">
        <v>425</v>
      </c>
      <c r="ID21" t="s">
        <v>426</v>
      </c>
      <c r="IE21" t="s">
        <v>426</v>
      </c>
      <c r="IF21" t="s">
        <v>426</v>
      </c>
      <c r="IG21" t="s">
        <v>426</v>
      </c>
      <c r="IH21">
        <v>0</v>
      </c>
      <c r="II21">
        <v>100</v>
      </c>
      <c r="IJ21">
        <v>100</v>
      </c>
      <c r="IK21">
        <v>6.001</v>
      </c>
      <c r="IL21">
        <v>0.4339</v>
      </c>
      <c r="IM21">
        <v>4.33581596003083</v>
      </c>
      <c r="IN21">
        <v>0.00480937478205192</v>
      </c>
      <c r="IO21">
        <v>-2.11129389927988e-06</v>
      </c>
      <c r="IP21">
        <v>4.70916883727294e-10</v>
      </c>
      <c r="IQ21">
        <v>0.0744581765299928</v>
      </c>
      <c r="IR21">
        <v>0.00865277752241637</v>
      </c>
      <c r="IS21">
        <v>0.000116572056065873</v>
      </c>
      <c r="IT21">
        <v>5.89758572995984e-06</v>
      </c>
      <c r="IU21">
        <v>1</v>
      </c>
      <c r="IV21">
        <v>2033</v>
      </c>
      <c r="IW21">
        <v>1</v>
      </c>
      <c r="IX21">
        <v>28</v>
      </c>
      <c r="IY21">
        <v>29324067.5</v>
      </c>
      <c r="IZ21">
        <v>29324067.5</v>
      </c>
      <c r="JA21">
        <v>1.03271</v>
      </c>
      <c r="JB21">
        <v>2.34863</v>
      </c>
      <c r="JC21">
        <v>1.4978</v>
      </c>
      <c r="JD21">
        <v>2.33276</v>
      </c>
      <c r="JE21">
        <v>1.54419</v>
      </c>
      <c r="JF21">
        <v>2.3645</v>
      </c>
      <c r="JG21">
        <v>34.6921</v>
      </c>
      <c r="JH21">
        <v>24.2626</v>
      </c>
      <c r="JI21">
        <v>18</v>
      </c>
      <c r="JJ21">
        <v>546.545</v>
      </c>
      <c r="JK21">
        <v>442.748</v>
      </c>
      <c r="JL21">
        <v>31.4874</v>
      </c>
      <c r="JM21">
        <v>29.2707</v>
      </c>
      <c r="JN21">
        <v>29.9997</v>
      </c>
      <c r="JO21">
        <v>29.1418</v>
      </c>
      <c r="JP21">
        <v>29.1706</v>
      </c>
      <c r="JQ21">
        <v>20.7302</v>
      </c>
      <c r="JR21">
        <v>26.5811</v>
      </c>
      <c r="JS21">
        <v>100</v>
      </c>
      <c r="JT21">
        <v>31.4979</v>
      </c>
      <c r="JU21">
        <v>420</v>
      </c>
      <c r="JV21">
        <v>24.5159</v>
      </c>
      <c r="JW21">
        <v>92.4432</v>
      </c>
      <c r="JX21">
        <v>98.4607</v>
      </c>
    </row>
    <row r="22" spans="1:284">
      <c r="A22">
        <v>6</v>
      </c>
      <c r="B22">
        <v>1759444053</v>
      </c>
      <c r="C22">
        <v>14</v>
      </c>
      <c r="D22" t="s">
        <v>436</v>
      </c>
      <c r="E22" t="s">
        <v>437</v>
      </c>
      <c r="F22">
        <v>5</v>
      </c>
      <c r="G22" t="s">
        <v>418</v>
      </c>
      <c r="H22" t="s">
        <v>419</v>
      </c>
      <c r="I22">
        <v>1759444050</v>
      </c>
      <c r="J22">
        <f>(K22)/1000</f>
        <v>0</v>
      </c>
      <c r="K22">
        <f>1000*DK22*AI22*(DG22-DH22)/(100*CZ22*(1000-AI22*DG22))</f>
        <v>0</v>
      </c>
      <c r="L22">
        <f>DK22*AI22*(DF22-DE22*(1000-AI22*DH22)/(1000-AI22*DG22))/(100*CZ22)</f>
        <v>0</v>
      </c>
      <c r="M22">
        <f>DE22 - IF(AI22&gt;1, L22*CZ22*100.0/(AK22), 0)</f>
        <v>0</v>
      </c>
      <c r="N22">
        <f>((T22-J22/2)*M22-L22)/(T22+J22/2)</f>
        <v>0</v>
      </c>
      <c r="O22">
        <f>N22*(DL22+DM22)/1000.0</f>
        <v>0</v>
      </c>
      <c r="P22">
        <f>(DE22 - IF(AI22&gt;1, L22*CZ22*100.0/(AK22), 0))*(DL22+DM22)/1000.0</f>
        <v>0</v>
      </c>
      <c r="Q22">
        <f>2.0/((1/S22-1/R22)+SIGN(S22)*SQRT((1/S22-1/R22)*(1/S22-1/R22) + 4*DA22/((DA22+1)*(DA22+1))*(2*1/S22*1/R22-1/R22*1/R22)))</f>
        <v>0</v>
      </c>
      <c r="R22">
        <f>IF(LEFT(DB22,1)&lt;&gt;"0",IF(LEFT(DB22,1)="1",3.0,DC22),$D$5+$E$5*(DS22*DL22/($K$5*1000))+$F$5*(DS22*DL22/($K$5*1000))*MAX(MIN(CZ22,$J$5),$I$5)*MAX(MIN(CZ22,$J$5),$I$5)+$G$5*MAX(MIN(CZ22,$J$5),$I$5)*(DS22*DL22/($K$5*1000))+$H$5*(DS22*DL22/($K$5*1000))*(DS22*DL22/($K$5*1000)))</f>
        <v>0</v>
      </c>
      <c r="S22">
        <f>J22*(1000-(1000*0.61365*exp(17.502*W22/(240.97+W22))/(DL22+DM22)+DG22)/2)/(1000*0.61365*exp(17.502*W22/(240.97+W22))/(DL22+DM22)-DG22)</f>
        <v>0</v>
      </c>
      <c r="T22">
        <f>1/((DA22+1)/(Q22/1.6)+1/(R22/1.37)) + DA22/((DA22+1)/(Q22/1.6) + DA22/(R22/1.37))</f>
        <v>0</v>
      </c>
      <c r="U22">
        <f>(CV22*CY22)</f>
        <v>0</v>
      </c>
      <c r="V22">
        <f>(DN22+(U22+2*0.95*5.67E-8*(((DN22+$B$7)+273)^4-(DN22+273)^4)-44100*J22)/(1.84*29.3*R22+8*0.95*5.67E-8*(DN22+273)^3))</f>
        <v>0</v>
      </c>
      <c r="W22">
        <f>($C$7*DO22+$D$7*DP22+$E$7*V22)</f>
        <v>0</v>
      </c>
      <c r="X22">
        <f>0.61365*exp(17.502*W22/(240.97+W22))</f>
        <v>0</v>
      </c>
      <c r="Y22">
        <f>(Z22/AA22*100)</f>
        <v>0</v>
      </c>
      <c r="Z22">
        <f>DG22*(DL22+DM22)/1000</f>
        <v>0</v>
      </c>
      <c r="AA22">
        <f>0.61365*exp(17.502*DN22/(240.97+DN22))</f>
        <v>0</v>
      </c>
      <c r="AB22">
        <f>(X22-DG22*(DL22+DM22)/1000)</f>
        <v>0</v>
      </c>
      <c r="AC22">
        <f>(-J22*44100)</f>
        <v>0</v>
      </c>
      <c r="AD22">
        <f>2*29.3*R22*0.92*(DN22-W22)</f>
        <v>0</v>
      </c>
      <c r="AE22">
        <f>2*0.95*5.67E-8*(((DN22+$B$7)+273)^4-(W22+273)^4)</f>
        <v>0</v>
      </c>
      <c r="AF22">
        <f>U22+AE22+AC22+AD22</f>
        <v>0</v>
      </c>
      <c r="AG22">
        <v>0</v>
      </c>
      <c r="AH22">
        <v>0</v>
      </c>
      <c r="AI22">
        <f>IF(AG22*$H$13&gt;=AK22,1.0,(AK22/(AK22-AG22*$H$13)))</f>
        <v>0</v>
      </c>
      <c r="AJ22">
        <f>(AI22-1)*100</f>
        <v>0</v>
      </c>
      <c r="AK22">
        <f>MAX(0,($B$13+$C$13*DS22)/(1+$D$13*DS22)*DL22/(DN22+273)*$E$13)</f>
        <v>0</v>
      </c>
      <c r="AL22" t="s">
        <v>420</v>
      </c>
      <c r="AM22" t="s">
        <v>420</v>
      </c>
      <c r="AN22">
        <v>0</v>
      </c>
      <c r="AO22">
        <v>0</v>
      </c>
      <c r="AP22">
        <f>1-AN22/AO22</f>
        <v>0</v>
      </c>
      <c r="AQ22">
        <v>0</v>
      </c>
      <c r="AR22" t="s">
        <v>420</v>
      </c>
      <c r="AS22" t="s">
        <v>420</v>
      </c>
      <c r="AT22">
        <v>0</v>
      </c>
      <c r="AU22">
        <v>0</v>
      </c>
      <c r="AV22">
        <f>1-AT22/AU22</f>
        <v>0</v>
      </c>
      <c r="AW22">
        <v>0.5</v>
      </c>
      <c r="AX22">
        <f>CW22</f>
        <v>0</v>
      </c>
      <c r="AY22">
        <f>L22</f>
        <v>0</v>
      </c>
      <c r="AZ22">
        <f>AV22*AW22*AX22</f>
        <v>0</v>
      </c>
      <c r="BA22">
        <f>(AY22-AQ22)/AX22</f>
        <v>0</v>
      </c>
      <c r="BB22">
        <f>(AO22-AU22)/AU22</f>
        <v>0</v>
      </c>
      <c r="BC22">
        <f>AN22/(AP22+AN22/AU22)</f>
        <v>0</v>
      </c>
      <c r="BD22" t="s">
        <v>420</v>
      </c>
      <c r="BE22">
        <v>0</v>
      </c>
      <c r="BF22">
        <f>IF(BE22&lt;&gt;0, BE22, BC22)</f>
        <v>0</v>
      </c>
      <c r="BG22">
        <f>1-BF22/AU22</f>
        <v>0</v>
      </c>
      <c r="BH22">
        <f>(AU22-AT22)/(AU22-BF22)</f>
        <v>0</v>
      </c>
      <c r="BI22">
        <f>(AO22-AU22)/(AO22-BF22)</f>
        <v>0</v>
      </c>
      <c r="BJ22">
        <f>(AU22-AT22)/(AU22-AN22)</f>
        <v>0</v>
      </c>
      <c r="BK22">
        <f>(AO22-AU22)/(AO22-AN22)</f>
        <v>0</v>
      </c>
      <c r="BL22">
        <f>(BH22*BF22/AT22)</f>
        <v>0</v>
      </c>
      <c r="BM22">
        <f>(1-BL22)</f>
        <v>0</v>
      </c>
      <c r="CV22">
        <f>$B$11*DT22+$C$11*DU22+$F$11*EF22*(1-EI22)</f>
        <v>0</v>
      </c>
      <c r="CW22">
        <f>CV22*CX22</f>
        <v>0</v>
      </c>
      <c r="CX22">
        <f>($B$11*$D$9+$C$11*$D$9+$F$11*((ES22+EK22)/MAX(ES22+EK22+ET22, 0.1)*$I$9+ET22/MAX(ES22+EK22+ET22, 0.1)*$J$9))/($B$11+$C$11+$F$11)</f>
        <v>0</v>
      </c>
      <c r="CY22">
        <f>($B$11*$K$9+$C$11*$K$9+$F$11*((ES22+EK22)/MAX(ES22+EK22+ET22, 0.1)*$P$9+ET22/MAX(ES22+EK22+ET22, 0.1)*$Q$9))/($B$11+$C$11+$F$11)</f>
        <v>0</v>
      </c>
      <c r="CZ22">
        <v>3.46</v>
      </c>
      <c r="DA22">
        <v>0.5</v>
      </c>
      <c r="DB22" t="s">
        <v>421</v>
      </c>
      <c r="DC22">
        <v>2</v>
      </c>
      <c r="DD22">
        <v>1759444050</v>
      </c>
      <c r="DE22">
        <v>420.8345</v>
      </c>
      <c r="DF22">
        <v>419.96175</v>
      </c>
      <c r="DG22">
        <v>24.5573</v>
      </c>
      <c r="DH22">
        <v>24.4727</v>
      </c>
      <c r="DI22">
        <v>414.83325</v>
      </c>
      <c r="DJ22">
        <v>24.123475</v>
      </c>
      <c r="DK22">
        <v>499.9075</v>
      </c>
      <c r="DL22">
        <v>90.581875</v>
      </c>
      <c r="DM22">
        <v>0.028884425</v>
      </c>
      <c r="DN22">
        <v>30.6797</v>
      </c>
      <c r="DO22">
        <v>29.9866</v>
      </c>
      <c r="DP22">
        <v>999.9</v>
      </c>
      <c r="DQ22">
        <v>0</v>
      </c>
      <c r="DR22">
        <v>0</v>
      </c>
      <c r="DS22">
        <v>9997.6375</v>
      </c>
      <c r="DT22">
        <v>0</v>
      </c>
      <c r="DU22">
        <v>0.61206</v>
      </c>
      <c r="DV22">
        <v>0.8731155</v>
      </c>
      <c r="DW22">
        <v>431.42925</v>
      </c>
      <c r="DX22">
        <v>430.49725</v>
      </c>
      <c r="DY22">
        <v>0.0845995</v>
      </c>
      <c r="DZ22">
        <v>419.96175</v>
      </c>
      <c r="EA22">
        <v>24.4727</v>
      </c>
      <c r="EB22">
        <v>2.2244425</v>
      </c>
      <c r="EC22">
        <v>2.21678</v>
      </c>
      <c r="ED22">
        <v>19.139475</v>
      </c>
      <c r="EE22">
        <v>19.0841</v>
      </c>
      <c r="EF22">
        <v>0.00500016</v>
      </c>
      <c r="EG22">
        <v>0</v>
      </c>
      <c r="EH22">
        <v>0</v>
      </c>
      <c r="EI22">
        <v>0</v>
      </c>
      <c r="EJ22">
        <v>411.1</v>
      </c>
      <c r="EK22">
        <v>0.00500016</v>
      </c>
      <c r="EL22">
        <v>-31.575</v>
      </c>
      <c r="EM22">
        <v>-1.725</v>
      </c>
      <c r="EN22">
        <v>36.875</v>
      </c>
      <c r="EO22">
        <v>41</v>
      </c>
      <c r="EP22">
        <v>38.937</v>
      </c>
      <c r="EQ22">
        <v>41.312</v>
      </c>
      <c r="ER22">
        <v>40.25</v>
      </c>
      <c r="ES22">
        <v>0</v>
      </c>
      <c r="ET22">
        <v>0</v>
      </c>
      <c r="EU22">
        <v>0</v>
      </c>
      <c r="EV22">
        <v>1759444054.7</v>
      </c>
      <c r="EW22">
        <v>0</v>
      </c>
      <c r="EX22">
        <v>413.152</v>
      </c>
      <c r="EY22">
        <v>-51.3615381901081</v>
      </c>
      <c r="EZ22">
        <v>30.0076921628071</v>
      </c>
      <c r="FA22">
        <v>-31.016</v>
      </c>
      <c r="FB22">
        <v>15</v>
      </c>
      <c r="FC22">
        <v>0</v>
      </c>
      <c r="FD22" t="s">
        <v>422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0.88057865</v>
      </c>
      <c r="FQ22">
        <v>0.0268546015037597</v>
      </c>
      <c r="FR22">
        <v>0.043644666477446</v>
      </c>
      <c r="FS22">
        <v>1</v>
      </c>
      <c r="FT22">
        <v>413.432352941176</v>
      </c>
      <c r="FU22">
        <v>5.56913688965921</v>
      </c>
      <c r="FV22">
        <v>5.05526636222856</v>
      </c>
      <c r="FW22">
        <v>-1</v>
      </c>
      <c r="FX22">
        <v>0.09068842</v>
      </c>
      <c r="FY22">
        <v>-0.0933223939849624</v>
      </c>
      <c r="FZ22">
        <v>0.0138555908485564</v>
      </c>
      <c r="GA22">
        <v>1</v>
      </c>
      <c r="GB22">
        <v>2</v>
      </c>
      <c r="GC22">
        <v>2</v>
      </c>
      <c r="GD22" t="s">
        <v>423</v>
      </c>
      <c r="GE22">
        <v>3.12602</v>
      </c>
      <c r="GF22">
        <v>2.65461</v>
      </c>
      <c r="GG22">
        <v>0.0889053</v>
      </c>
      <c r="GH22">
        <v>0.0896922</v>
      </c>
      <c r="GI22">
        <v>0.102946</v>
      </c>
      <c r="GJ22">
        <v>0.103341</v>
      </c>
      <c r="GK22">
        <v>23304.9</v>
      </c>
      <c r="GL22">
        <v>22145.9</v>
      </c>
      <c r="GM22">
        <v>22879.3</v>
      </c>
      <c r="GN22">
        <v>23692.8</v>
      </c>
      <c r="GO22">
        <v>34975.5</v>
      </c>
      <c r="GP22">
        <v>35159.1</v>
      </c>
      <c r="GQ22">
        <v>41245.3</v>
      </c>
      <c r="GR22">
        <v>42245.9</v>
      </c>
      <c r="GS22">
        <v>1.8905</v>
      </c>
      <c r="GT22">
        <v>1.81835</v>
      </c>
      <c r="GU22">
        <v>0.103101</v>
      </c>
      <c r="GV22">
        <v>0</v>
      </c>
      <c r="GW22">
        <v>28.312</v>
      </c>
      <c r="GX22">
        <v>999.9</v>
      </c>
      <c r="GY22">
        <v>61.354</v>
      </c>
      <c r="GZ22">
        <v>29.416</v>
      </c>
      <c r="HA22">
        <v>27.9034</v>
      </c>
      <c r="HB22">
        <v>54.48</v>
      </c>
      <c r="HC22">
        <v>40.5849</v>
      </c>
      <c r="HD22">
        <v>1</v>
      </c>
      <c r="HE22">
        <v>0.122993</v>
      </c>
      <c r="HF22">
        <v>-1.39888</v>
      </c>
      <c r="HG22">
        <v>20.23</v>
      </c>
      <c r="HH22">
        <v>5.23436</v>
      </c>
      <c r="HI22">
        <v>11.992</v>
      </c>
      <c r="HJ22">
        <v>4.9557</v>
      </c>
      <c r="HK22">
        <v>3.304</v>
      </c>
      <c r="HL22">
        <v>9999</v>
      </c>
      <c r="HM22">
        <v>9999</v>
      </c>
      <c r="HN22">
        <v>9999</v>
      </c>
      <c r="HO22">
        <v>999.9</v>
      </c>
      <c r="HP22">
        <v>1.86846</v>
      </c>
      <c r="HQ22">
        <v>1.86417</v>
      </c>
      <c r="HR22">
        <v>1.87181</v>
      </c>
      <c r="HS22">
        <v>1.86264</v>
      </c>
      <c r="HT22">
        <v>1.86205</v>
      </c>
      <c r="HU22">
        <v>1.86859</v>
      </c>
      <c r="HV22">
        <v>1.85867</v>
      </c>
      <c r="HW22">
        <v>1.86508</v>
      </c>
      <c r="HX22">
        <v>5</v>
      </c>
      <c r="HY22">
        <v>0</v>
      </c>
      <c r="HZ22">
        <v>0</v>
      </c>
      <c r="IA22">
        <v>0</v>
      </c>
      <c r="IB22" t="s">
        <v>424</v>
      </c>
      <c r="IC22" t="s">
        <v>425</v>
      </c>
      <c r="ID22" t="s">
        <v>426</v>
      </c>
      <c r="IE22" t="s">
        <v>426</v>
      </c>
      <c r="IF22" t="s">
        <v>426</v>
      </c>
      <c r="IG22" t="s">
        <v>426</v>
      </c>
      <c r="IH22">
        <v>0</v>
      </c>
      <c r="II22">
        <v>100</v>
      </c>
      <c r="IJ22">
        <v>100</v>
      </c>
      <c r="IK22">
        <v>6.001</v>
      </c>
      <c r="IL22">
        <v>0.434</v>
      </c>
      <c r="IM22">
        <v>4.33581596003083</v>
      </c>
      <c r="IN22">
        <v>0.00480937478205192</v>
      </c>
      <c r="IO22">
        <v>-2.11129389927988e-06</v>
      </c>
      <c r="IP22">
        <v>4.70916883727294e-10</v>
      </c>
      <c r="IQ22">
        <v>0.0744581765299928</v>
      </c>
      <c r="IR22">
        <v>0.00865277752241637</v>
      </c>
      <c r="IS22">
        <v>0.000116572056065873</v>
      </c>
      <c r="IT22">
        <v>5.89758572995984e-06</v>
      </c>
      <c r="IU22">
        <v>1</v>
      </c>
      <c r="IV22">
        <v>2033</v>
      </c>
      <c r="IW22">
        <v>1</v>
      </c>
      <c r="IX22">
        <v>28</v>
      </c>
      <c r="IY22">
        <v>29324067.6</v>
      </c>
      <c r="IZ22">
        <v>29324067.6</v>
      </c>
      <c r="JA22">
        <v>1.03271</v>
      </c>
      <c r="JB22">
        <v>2.35474</v>
      </c>
      <c r="JC22">
        <v>1.4978</v>
      </c>
      <c r="JD22">
        <v>2.33276</v>
      </c>
      <c r="JE22">
        <v>1.54419</v>
      </c>
      <c r="JF22">
        <v>2.38159</v>
      </c>
      <c r="JG22">
        <v>34.6921</v>
      </c>
      <c r="JH22">
        <v>24.2539</v>
      </c>
      <c r="JI22">
        <v>18</v>
      </c>
      <c r="JJ22">
        <v>546.819</v>
      </c>
      <c r="JK22">
        <v>442.506</v>
      </c>
      <c r="JL22">
        <v>31.4933</v>
      </c>
      <c r="JM22">
        <v>29.2679</v>
      </c>
      <c r="JN22">
        <v>29.9998</v>
      </c>
      <c r="JO22">
        <v>29.1393</v>
      </c>
      <c r="JP22">
        <v>29.1687</v>
      </c>
      <c r="JQ22">
        <v>20.7322</v>
      </c>
      <c r="JR22">
        <v>26.5811</v>
      </c>
      <c r="JS22">
        <v>100</v>
      </c>
      <c r="JT22">
        <v>31.4979</v>
      </c>
      <c r="JU22">
        <v>420</v>
      </c>
      <c r="JV22">
        <v>24.5159</v>
      </c>
      <c r="JW22">
        <v>92.4434</v>
      </c>
      <c r="JX22">
        <v>98.4612</v>
      </c>
    </row>
    <row r="23" spans="1:284">
      <c r="A23">
        <v>7</v>
      </c>
      <c r="B23">
        <v>1759444055</v>
      </c>
      <c r="C23">
        <v>16</v>
      </c>
      <c r="D23" t="s">
        <v>438</v>
      </c>
      <c r="E23" t="s">
        <v>439</v>
      </c>
      <c r="F23">
        <v>5</v>
      </c>
      <c r="G23" t="s">
        <v>418</v>
      </c>
      <c r="H23" t="s">
        <v>419</v>
      </c>
      <c r="I23">
        <v>1759444052.33333</v>
      </c>
      <c r="J23">
        <f>(K23)/1000</f>
        <v>0</v>
      </c>
      <c r="K23">
        <f>1000*DK23*AI23*(DG23-DH23)/(100*CZ23*(1000-AI23*DG23))</f>
        <v>0</v>
      </c>
      <c r="L23">
        <f>DK23*AI23*(DF23-DE23*(1000-AI23*DH23)/(1000-AI23*DG23))/(100*CZ23)</f>
        <v>0</v>
      </c>
      <c r="M23">
        <f>DE23 - IF(AI23&gt;1, L23*CZ23*100.0/(AK23), 0)</f>
        <v>0</v>
      </c>
      <c r="N23">
        <f>((T23-J23/2)*M23-L23)/(T23+J23/2)</f>
        <v>0</v>
      </c>
      <c r="O23">
        <f>N23*(DL23+DM23)/1000.0</f>
        <v>0</v>
      </c>
      <c r="P23">
        <f>(DE23 - IF(AI23&gt;1, L23*CZ23*100.0/(AK23), 0))*(DL23+DM23)/1000.0</f>
        <v>0</v>
      </c>
      <c r="Q23">
        <f>2.0/((1/S23-1/R23)+SIGN(S23)*SQRT((1/S23-1/R23)*(1/S23-1/R23) + 4*DA23/((DA23+1)*(DA23+1))*(2*1/S23*1/R23-1/R23*1/R23)))</f>
        <v>0</v>
      </c>
      <c r="R23">
        <f>IF(LEFT(DB23,1)&lt;&gt;"0",IF(LEFT(DB23,1)="1",3.0,DC23),$D$5+$E$5*(DS23*DL23/($K$5*1000))+$F$5*(DS23*DL23/($K$5*1000))*MAX(MIN(CZ23,$J$5),$I$5)*MAX(MIN(CZ23,$J$5),$I$5)+$G$5*MAX(MIN(CZ23,$J$5),$I$5)*(DS23*DL23/($K$5*1000))+$H$5*(DS23*DL23/($K$5*1000))*(DS23*DL23/($K$5*1000)))</f>
        <v>0</v>
      </c>
      <c r="S23">
        <f>J23*(1000-(1000*0.61365*exp(17.502*W23/(240.97+W23))/(DL23+DM23)+DG23)/2)/(1000*0.61365*exp(17.502*W23/(240.97+W23))/(DL23+DM23)-DG23)</f>
        <v>0</v>
      </c>
      <c r="T23">
        <f>1/((DA23+1)/(Q23/1.6)+1/(R23/1.37)) + DA23/((DA23+1)/(Q23/1.6) + DA23/(R23/1.37))</f>
        <v>0</v>
      </c>
      <c r="U23">
        <f>(CV23*CY23)</f>
        <v>0</v>
      </c>
      <c r="V23">
        <f>(DN23+(U23+2*0.95*5.67E-8*(((DN23+$B$7)+273)^4-(DN23+273)^4)-44100*J23)/(1.84*29.3*R23+8*0.95*5.67E-8*(DN23+273)^3))</f>
        <v>0</v>
      </c>
      <c r="W23">
        <f>($C$7*DO23+$D$7*DP23+$E$7*V23)</f>
        <v>0</v>
      </c>
      <c r="X23">
        <f>0.61365*exp(17.502*W23/(240.97+W23))</f>
        <v>0</v>
      </c>
      <c r="Y23">
        <f>(Z23/AA23*100)</f>
        <v>0</v>
      </c>
      <c r="Z23">
        <f>DG23*(DL23+DM23)/1000</f>
        <v>0</v>
      </c>
      <c r="AA23">
        <f>0.61365*exp(17.502*DN23/(240.97+DN23))</f>
        <v>0</v>
      </c>
      <c r="AB23">
        <f>(X23-DG23*(DL23+DM23)/1000)</f>
        <v>0</v>
      </c>
      <c r="AC23">
        <f>(-J23*44100)</f>
        <v>0</v>
      </c>
      <c r="AD23">
        <f>2*29.3*R23*0.92*(DN23-W23)</f>
        <v>0</v>
      </c>
      <c r="AE23">
        <f>2*0.95*5.67E-8*(((DN23+$B$7)+273)^4-(W23+273)^4)</f>
        <v>0</v>
      </c>
      <c r="AF23">
        <f>U23+AE23+AC23+AD23</f>
        <v>0</v>
      </c>
      <c r="AG23">
        <v>0</v>
      </c>
      <c r="AH23">
        <v>0</v>
      </c>
      <c r="AI23">
        <f>IF(AG23*$H$13&gt;=AK23,1.0,(AK23/(AK23-AG23*$H$13)))</f>
        <v>0</v>
      </c>
      <c r="AJ23">
        <f>(AI23-1)*100</f>
        <v>0</v>
      </c>
      <c r="AK23">
        <f>MAX(0,($B$13+$C$13*DS23)/(1+$D$13*DS23)*DL23/(DN23+273)*$E$13)</f>
        <v>0</v>
      </c>
      <c r="AL23" t="s">
        <v>420</v>
      </c>
      <c r="AM23" t="s">
        <v>420</v>
      </c>
      <c r="AN23">
        <v>0</v>
      </c>
      <c r="AO23">
        <v>0</v>
      </c>
      <c r="AP23">
        <f>1-AN23/AO23</f>
        <v>0</v>
      </c>
      <c r="AQ23">
        <v>0</v>
      </c>
      <c r="AR23" t="s">
        <v>420</v>
      </c>
      <c r="AS23" t="s">
        <v>420</v>
      </c>
      <c r="AT23">
        <v>0</v>
      </c>
      <c r="AU23">
        <v>0</v>
      </c>
      <c r="AV23">
        <f>1-AT23/AU23</f>
        <v>0</v>
      </c>
      <c r="AW23">
        <v>0.5</v>
      </c>
      <c r="AX23">
        <f>CW23</f>
        <v>0</v>
      </c>
      <c r="AY23">
        <f>L23</f>
        <v>0</v>
      </c>
      <c r="AZ23">
        <f>AV23*AW23*AX23</f>
        <v>0</v>
      </c>
      <c r="BA23">
        <f>(AY23-AQ23)/AX23</f>
        <v>0</v>
      </c>
      <c r="BB23">
        <f>(AO23-AU23)/AU23</f>
        <v>0</v>
      </c>
      <c r="BC23">
        <f>AN23/(AP23+AN23/AU23)</f>
        <v>0</v>
      </c>
      <c r="BD23" t="s">
        <v>420</v>
      </c>
      <c r="BE23">
        <v>0</v>
      </c>
      <c r="BF23">
        <f>IF(BE23&lt;&gt;0, BE23, BC23)</f>
        <v>0</v>
      </c>
      <c r="BG23">
        <f>1-BF23/AU23</f>
        <v>0</v>
      </c>
      <c r="BH23">
        <f>(AU23-AT23)/(AU23-BF23)</f>
        <v>0</v>
      </c>
      <c r="BI23">
        <f>(AO23-AU23)/(AO23-BF23)</f>
        <v>0</v>
      </c>
      <c r="BJ23">
        <f>(AU23-AT23)/(AU23-AN23)</f>
        <v>0</v>
      </c>
      <c r="BK23">
        <f>(AO23-AU23)/(AO23-AN23)</f>
        <v>0</v>
      </c>
      <c r="BL23">
        <f>(BH23*BF23/AT23)</f>
        <v>0</v>
      </c>
      <c r="BM23">
        <f>(1-BL23)</f>
        <v>0</v>
      </c>
      <c r="CV23">
        <f>$B$11*DT23+$C$11*DU23+$F$11*EF23*(1-EI23)</f>
        <v>0</v>
      </c>
      <c r="CW23">
        <f>CV23*CX23</f>
        <v>0</v>
      </c>
      <c r="CX23">
        <f>($B$11*$D$9+$C$11*$D$9+$F$11*((ES23+EK23)/MAX(ES23+EK23+ET23, 0.1)*$I$9+ET23/MAX(ES23+EK23+ET23, 0.1)*$J$9))/($B$11+$C$11+$F$11)</f>
        <v>0</v>
      </c>
      <c r="CY23">
        <f>($B$11*$K$9+$C$11*$K$9+$F$11*((ES23+EK23)/MAX(ES23+EK23+ET23, 0.1)*$P$9+ET23/MAX(ES23+EK23+ET23, 0.1)*$Q$9))/($B$11+$C$11+$F$11)</f>
        <v>0</v>
      </c>
      <c r="CZ23">
        <v>3.46</v>
      </c>
      <c r="DA23">
        <v>0.5</v>
      </c>
      <c r="DB23" t="s">
        <v>421</v>
      </c>
      <c r="DC23">
        <v>2</v>
      </c>
      <c r="DD23">
        <v>1759444052.33333</v>
      </c>
      <c r="DE23">
        <v>420.847666666667</v>
      </c>
      <c r="DF23">
        <v>419.958333333333</v>
      </c>
      <c r="DG23">
        <v>24.5608333333333</v>
      </c>
      <c r="DH23">
        <v>24.4691333333333</v>
      </c>
      <c r="DI23">
        <v>414.846333333333</v>
      </c>
      <c r="DJ23">
        <v>24.1269333333333</v>
      </c>
      <c r="DK23">
        <v>500.003666666667</v>
      </c>
      <c r="DL23">
        <v>90.5814</v>
      </c>
      <c r="DM23">
        <v>0.0290211666666667</v>
      </c>
      <c r="DN23">
        <v>30.6794333333333</v>
      </c>
      <c r="DO23">
        <v>29.9911</v>
      </c>
      <c r="DP23">
        <v>999.9</v>
      </c>
      <c r="DQ23">
        <v>0</v>
      </c>
      <c r="DR23">
        <v>0</v>
      </c>
      <c r="DS23">
        <v>9997.69</v>
      </c>
      <c r="DT23">
        <v>0</v>
      </c>
      <c r="DU23">
        <v>0.61206</v>
      </c>
      <c r="DV23">
        <v>0.889618</v>
      </c>
      <c r="DW23">
        <v>431.444333333333</v>
      </c>
      <c r="DX23">
        <v>430.492</v>
      </c>
      <c r="DY23">
        <v>0.0916970666666667</v>
      </c>
      <c r="DZ23">
        <v>419.958333333333</v>
      </c>
      <c r="EA23">
        <v>24.4691333333333</v>
      </c>
      <c r="EB23">
        <v>2.22475333333333</v>
      </c>
      <c r="EC23">
        <v>2.21644666666667</v>
      </c>
      <c r="ED23">
        <v>19.1417</v>
      </c>
      <c r="EE23">
        <v>19.0817</v>
      </c>
      <c r="EF23">
        <v>0.00500016</v>
      </c>
      <c r="EG23">
        <v>0</v>
      </c>
      <c r="EH23">
        <v>0</v>
      </c>
      <c r="EI23">
        <v>0</v>
      </c>
      <c r="EJ23">
        <v>410.933333333333</v>
      </c>
      <c r="EK23">
        <v>0.00500016</v>
      </c>
      <c r="EL23">
        <v>-31.7333333333333</v>
      </c>
      <c r="EM23">
        <v>-2.1</v>
      </c>
      <c r="EN23">
        <v>36.875</v>
      </c>
      <c r="EO23">
        <v>41</v>
      </c>
      <c r="EP23">
        <v>38.937</v>
      </c>
      <c r="EQ23">
        <v>41.312</v>
      </c>
      <c r="ER23">
        <v>40.25</v>
      </c>
      <c r="ES23">
        <v>0</v>
      </c>
      <c r="ET23">
        <v>0</v>
      </c>
      <c r="EU23">
        <v>0</v>
      </c>
      <c r="EV23">
        <v>1759444056.5</v>
      </c>
      <c r="EW23">
        <v>0</v>
      </c>
      <c r="EX23">
        <v>413.188461538462</v>
      </c>
      <c r="EY23">
        <v>-22.8478628879981</v>
      </c>
      <c r="EZ23">
        <v>7.68546994884333</v>
      </c>
      <c r="FA23">
        <v>-31.3384615384615</v>
      </c>
      <c r="FB23">
        <v>15</v>
      </c>
      <c r="FC23">
        <v>0</v>
      </c>
      <c r="FD23" t="s">
        <v>422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0.881610666666667</v>
      </c>
      <c r="FQ23">
        <v>0.042019324675324</v>
      </c>
      <c r="FR23">
        <v>0.0423569203963215</v>
      </c>
      <c r="FS23">
        <v>1</v>
      </c>
      <c r="FT23">
        <v>412.682352941176</v>
      </c>
      <c r="FU23">
        <v>-12.7608860819435</v>
      </c>
      <c r="FV23">
        <v>5.72499527809902</v>
      </c>
      <c r="FW23">
        <v>-1</v>
      </c>
      <c r="FX23">
        <v>0.0903972428571429</v>
      </c>
      <c r="FY23">
        <v>-0.0719684961038958</v>
      </c>
      <c r="FZ23">
        <v>0.0134972021076882</v>
      </c>
      <c r="GA23">
        <v>1</v>
      </c>
      <c r="GB23">
        <v>2</v>
      </c>
      <c r="GC23">
        <v>2</v>
      </c>
      <c r="GD23" t="s">
        <v>423</v>
      </c>
      <c r="GE23">
        <v>3.12614</v>
      </c>
      <c r="GF23">
        <v>2.6545</v>
      </c>
      <c r="GG23">
        <v>0.0889084</v>
      </c>
      <c r="GH23">
        <v>0.0896992</v>
      </c>
      <c r="GI23">
        <v>0.102946</v>
      </c>
      <c r="GJ23">
        <v>0.103332</v>
      </c>
      <c r="GK23">
        <v>23304.9</v>
      </c>
      <c r="GL23">
        <v>22145.8</v>
      </c>
      <c r="GM23">
        <v>22879.4</v>
      </c>
      <c r="GN23">
        <v>23692.8</v>
      </c>
      <c r="GO23">
        <v>34975.5</v>
      </c>
      <c r="GP23">
        <v>35159.3</v>
      </c>
      <c r="GQ23">
        <v>41245.3</v>
      </c>
      <c r="GR23">
        <v>42245.7</v>
      </c>
      <c r="GS23">
        <v>1.89075</v>
      </c>
      <c r="GT23">
        <v>1.81822</v>
      </c>
      <c r="GU23">
        <v>0.102893</v>
      </c>
      <c r="GV23">
        <v>0</v>
      </c>
      <c r="GW23">
        <v>28.3133</v>
      </c>
      <c r="GX23">
        <v>999.9</v>
      </c>
      <c r="GY23">
        <v>61.336</v>
      </c>
      <c r="GZ23">
        <v>29.406</v>
      </c>
      <c r="HA23">
        <v>27.8781</v>
      </c>
      <c r="HB23">
        <v>54.7</v>
      </c>
      <c r="HC23">
        <v>40.5088</v>
      </c>
      <c r="HD23">
        <v>1</v>
      </c>
      <c r="HE23">
        <v>0.122706</v>
      </c>
      <c r="HF23">
        <v>-1.39382</v>
      </c>
      <c r="HG23">
        <v>20.2301</v>
      </c>
      <c r="HH23">
        <v>5.23421</v>
      </c>
      <c r="HI23">
        <v>11.992</v>
      </c>
      <c r="HJ23">
        <v>4.9558</v>
      </c>
      <c r="HK23">
        <v>3.304</v>
      </c>
      <c r="HL23">
        <v>9999</v>
      </c>
      <c r="HM23">
        <v>9999</v>
      </c>
      <c r="HN23">
        <v>9999</v>
      </c>
      <c r="HO23">
        <v>999.9</v>
      </c>
      <c r="HP23">
        <v>1.86845</v>
      </c>
      <c r="HQ23">
        <v>1.86417</v>
      </c>
      <c r="HR23">
        <v>1.87182</v>
      </c>
      <c r="HS23">
        <v>1.86264</v>
      </c>
      <c r="HT23">
        <v>1.86204</v>
      </c>
      <c r="HU23">
        <v>1.86859</v>
      </c>
      <c r="HV23">
        <v>1.85867</v>
      </c>
      <c r="HW23">
        <v>1.86508</v>
      </c>
      <c r="HX23">
        <v>5</v>
      </c>
      <c r="HY23">
        <v>0</v>
      </c>
      <c r="HZ23">
        <v>0</v>
      </c>
      <c r="IA23">
        <v>0</v>
      </c>
      <c r="IB23" t="s">
        <v>424</v>
      </c>
      <c r="IC23" t="s">
        <v>425</v>
      </c>
      <c r="ID23" t="s">
        <v>426</v>
      </c>
      <c r="IE23" t="s">
        <v>426</v>
      </c>
      <c r="IF23" t="s">
        <v>426</v>
      </c>
      <c r="IG23" t="s">
        <v>426</v>
      </c>
      <c r="IH23">
        <v>0</v>
      </c>
      <c r="II23">
        <v>100</v>
      </c>
      <c r="IJ23">
        <v>100</v>
      </c>
      <c r="IK23">
        <v>6.001</v>
      </c>
      <c r="IL23">
        <v>0.4339</v>
      </c>
      <c r="IM23">
        <v>4.33581596003083</v>
      </c>
      <c r="IN23">
        <v>0.00480937478205192</v>
      </c>
      <c r="IO23">
        <v>-2.11129389927988e-06</v>
      </c>
      <c r="IP23">
        <v>4.70916883727294e-10</v>
      </c>
      <c r="IQ23">
        <v>0.0744581765299928</v>
      </c>
      <c r="IR23">
        <v>0.00865277752241637</v>
      </c>
      <c r="IS23">
        <v>0.000116572056065873</v>
      </c>
      <c r="IT23">
        <v>5.89758572995984e-06</v>
      </c>
      <c r="IU23">
        <v>1</v>
      </c>
      <c r="IV23">
        <v>2033</v>
      </c>
      <c r="IW23">
        <v>1</v>
      </c>
      <c r="IX23">
        <v>28</v>
      </c>
      <c r="IY23">
        <v>29324067.6</v>
      </c>
      <c r="IZ23">
        <v>29324067.6</v>
      </c>
      <c r="JA23">
        <v>1.03394</v>
      </c>
      <c r="JB23">
        <v>2.36328</v>
      </c>
      <c r="JC23">
        <v>1.4978</v>
      </c>
      <c r="JD23">
        <v>2.33154</v>
      </c>
      <c r="JE23">
        <v>1.54419</v>
      </c>
      <c r="JF23">
        <v>2.2998</v>
      </c>
      <c r="JG23">
        <v>34.715</v>
      </c>
      <c r="JH23">
        <v>24.2539</v>
      </c>
      <c r="JI23">
        <v>18</v>
      </c>
      <c r="JJ23">
        <v>546.967</v>
      </c>
      <c r="JK23">
        <v>442.42</v>
      </c>
      <c r="JL23">
        <v>31.4979</v>
      </c>
      <c r="JM23">
        <v>29.2656</v>
      </c>
      <c r="JN23">
        <v>29.9998</v>
      </c>
      <c r="JO23">
        <v>29.1374</v>
      </c>
      <c r="JP23">
        <v>29.1673</v>
      </c>
      <c r="JQ23">
        <v>20.732</v>
      </c>
      <c r="JR23">
        <v>26.5811</v>
      </c>
      <c r="JS23">
        <v>100</v>
      </c>
      <c r="JT23">
        <v>31.5041</v>
      </c>
      <c r="JU23">
        <v>420</v>
      </c>
      <c r="JV23">
        <v>24.5159</v>
      </c>
      <c r="JW23">
        <v>92.4434</v>
      </c>
      <c r="JX23">
        <v>98.461</v>
      </c>
    </row>
    <row r="24" spans="1:284">
      <c r="A24">
        <v>8</v>
      </c>
      <c r="B24">
        <v>1759444058</v>
      </c>
      <c r="C24">
        <v>19</v>
      </c>
      <c r="D24" t="s">
        <v>440</v>
      </c>
      <c r="E24" t="s">
        <v>441</v>
      </c>
      <c r="F24">
        <v>5</v>
      </c>
      <c r="G24" t="s">
        <v>418</v>
      </c>
      <c r="H24" t="s">
        <v>419</v>
      </c>
      <c r="I24">
        <v>1759444055.66667</v>
      </c>
      <c r="J24">
        <f>(K24)/1000</f>
        <v>0</v>
      </c>
      <c r="K24">
        <f>1000*DK24*AI24*(DG24-DH24)/(100*CZ24*(1000-AI24*DG24))</f>
        <v>0</v>
      </c>
      <c r="L24">
        <f>DK24*AI24*(DF24-DE24*(1000-AI24*DH24)/(1000-AI24*DG24))/(100*CZ24)</f>
        <v>0</v>
      </c>
      <c r="M24">
        <f>DE24 - IF(AI24&gt;1, L24*CZ24*100.0/(AK24), 0)</f>
        <v>0</v>
      </c>
      <c r="N24">
        <f>((T24-J24/2)*M24-L24)/(T24+J24/2)</f>
        <v>0</v>
      </c>
      <c r="O24">
        <f>N24*(DL24+DM24)/1000.0</f>
        <v>0</v>
      </c>
      <c r="P24">
        <f>(DE24 - IF(AI24&gt;1, L24*CZ24*100.0/(AK24), 0))*(DL24+DM24)/1000.0</f>
        <v>0</v>
      </c>
      <c r="Q24">
        <f>2.0/((1/S24-1/R24)+SIGN(S24)*SQRT((1/S24-1/R24)*(1/S24-1/R24) + 4*DA24/((DA24+1)*(DA24+1))*(2*1/S24*1/R24-1/R24*1/R24)))</f>
        <v>0</v>
      </c>
      <c r="R24">
        <f>IF(LEFT(DB24,1)&lt;&gt;"0",IF(LEFT(DB24,1)="1",3.0,DC24),$D$5+$E$5*(DS24*DL24/($K$5*1000))+$F$5*(DS24*DL24/($K$5*1000))*MAX(MIN(CZ24,$J$5),$I$5)*MAX(MIN(CZ24,$J$5),$I$5)+$G$5*MAX(MIN(CZ24,$J$5),$I$5)*(DS24*DL24/($K$5*1000))+$H$5*(DS24*DL24/($K$5*1000))*(DS24*DL24/($K$5*1000)))</f>
        <v>0</v>
      </c>
      <c r="S24">
        <f>J24*(1000-(1000*0.61365*exp(17.502*W24/(240.97+W24))/(DL24+DM24)+DG24)/2)/(1000*0.61365*exp(17.502*W24/(240.97+W24))/(DL24+DM24)-DG24)</f>
        <v>0</v>
      </c>
      <c r="T24">
        <f>1/((DA24+1)/(Q24/1.6)+1/(R24/1.37)) + DA24/((DA24+1)/(Q24/1.6) + DA24/(R24/1.37))</f>
        <v>0</v>
      </c>
      <c r="U24">
        <f>(CV24*CY24)</f>
        <v>0</v>
      </c>
      <c r="V24">
        <f>(DN24+(U24+2*0.95*5.67E-8*(((DN24+$B$7)+273)^4-(DN24+273)^4)-44100*J24)/(1.84*29.3*R24+8*0.95*5.67E-8*(DN24+273)^3))</f>
        <v>0</v>
      </c>
      <c r="W24">
        <f>($C$7*DO24+$D$7*DP24+$E$7*V24)</f>
        <v>0</v>
      </c>
      <c r="X24">
        <f>0.61365*exp(17.502*W24/(240.97+W24))</f>
        <v>0</v>
      </c>
      <c r="Y24">
        <f>(Z24/AA24*100)</f>
        <v>0</v>
      </c>
      <c r="Z24">
        <f>DG24*(DL24+DM24)/1000</f>
        <v>0</v>
      </c>
      <c r="AA24">
        <f>0.61365*exp(17.502*DN24/(240.97+DN24))</f>
        <v>0</v>
      </c>
      <c r="AB24">
        <f>(X24-DG24*(DL24+DM24)/1000)</f>
        <v>0</v>
      </c>
      <c r="AC24">
        <f>(-J24*44100)</f>
        <v>0</v>
      </c>
      <c r="AD24">
        <f>2*29.3*R24*0.92*(DN24-W24)</f>
        <v>0</v>
      </c>
      <c r="AE24">
        <f>2*0.95*5.67E-8*(((DN24+$B$7)+273)^4-(W24+273)^4)</f>
        <v>0</v>
      </c>
      <c r="AF24">
        <f>U24+AE24+AC24+AD24</f>
        <v>0</v>
      </c>
      <c r="AG24">
        <v>0</v>
      </c>
      <c r="AH24">
        <v>0</v>
      </c>
      <c r="AI24">
        <f>IF(AG24*$H$13&gt;=AK24,1.0,(AK24/(AK24-AG24*$H$13)))</f>
        <v>0</v>
      </c>
      <c r="AJ24">
        <f>(AI24-1)*100</f>
        <v>0</v>
      </c>
      <c r="AK24">
        <f>MAX(0,($B$13+$C$13*DS24)/(1+$D$13*DS24)*DL24/(DN24+273)*$E$13)</f>
        <v>0</v>
      </c>
      <c r="AL24" t="s">
        <v>420</v>
      </c>
      <c r="AM24" t="s">
        <v>420</v>
      </c>
      <c r="AN24">
        <v>0</v>
      </c>
      <c r="AO24">
        <v>0</v>
      </c>
      <c r="AP24">
        <f>1-AN24/AO24</f>
        <v>0</v>
      </c>
      <c r="AQ24">
        <v>0</v>
      </c>
      <c r="AR24" t="s">
        <v>420</v>
      </c>
      <c r="AS24" t="s">
        <v>420</v>
      </c>
      <c r="AT24">
        <v>0</v>
      </c>
      <c r="AU24">
        <v>0</v>
      </c>
      <c r="AV24">
        <f>1-AT24/AU24</f>
        <v>0</v>
      </c>
      <c r="AW24">
        <v>0.5</v>
      </c>
      <c r="AX24">
        <f>CW24</f>
        <v>0</v>
      </c>
      <c r="AY24">
        <f>L24</f>
        <v>0</v>
      </c>
      <c r="AZ24">
        <f>AV24*AW24*AX24</f>
        <v>0</v>
      </c>
      <c r="BA24">
        <f>(AY24-AQ24)/AX24</f>
        <v>0</v>
      </c>
      <c r="BB24">
        <f>(AO24-AU24)/AU24</f>
        <v>0</v>
      </c>
      <c r="BC24">
        <f>AN24/(AP24+AN24/AU24)</f>
        <v>0</v>
      </c>
      <c r="BD24" t="s">
        <v>420</v>
      </c>
      <c r="BE24">
        <v>0</v>
      </c>
      <c r="BF24">
        <f>IF(BE24&lt;&gt;0, BE24, BC24)</f>
        <v>0</v>
      </c>
      <c r="BG24">
        <f>1-BF24/AU24</f>
        <v>0</v>
      </c>
      <c r="BH24">
        <f>(AU24-AT24)/(AU24-BF24)</f>
        <v>0</v>
      </c>
      <c r="BI24">
        <f>(AO24-AU24)/(AO24-BF24)</f>
        <v>0</v>
      </c>
      <c r="BJ24">
        <f>(AU24-AT24)/(AU24-AN24)</f>
        <v>0</v>
      </c>
      <c r="BK24">
        <f>(AO24-AU24)/(AO24-AN24)</f>
        <v>0</v>
      </c>
      <c r="BL24">
        <f>(BH24*BF24/AT24)</f>
        <v>0</v>
      </c>
      <c r="BM24">
        <f>(1-BL24)</f>
        <v>0</v>
      </c>
      <c r="CV24">
        <f>$B$11*DT24+$C$11*DU24+$F$11*EF24*(1-EI24)</f>
        <v>0</v>
      </c>
      <c r="CW24">
        <f>CV24*CX24</f>
        <v>0</v>
      </c>
      <c r="CX24">
        <f>($B$11*$D$9+$C$11*$D$9+$F$11*((ES24+EK24)/MAX(ES24+EK24+ET24, 0.1)*$I$9+ET24/MAX(ES24+EK24+ET24, 0.1)*$J$9))/($B$11+$C$11+$F$11)</f>
        <v>0</v>
      </c>
      <c r="CY24">
        <f>($B$11*$K$9+$C$11*$K$9+$F$11*((ES24+EK24)/MAX(ES24+EK24+ET24, 0.1)*$P$9+ET24/MAX(ES24+EK24+ET24, 0.1)*$Q$9))/($B$11+$C$11+$F$11)</f>
        <v>0</v>
      </c>
      <c r="CZ24">
        <v>3.46</v>
      </c>
      <c r="DA24">
        <v>0.5</v>
      </c>
      <c r="DB24" t="s">
        <v>421</v>
      </c>
      <c r="DC24">
        <v>2</v>
      </c>
      <c r="DD24">
        <v>1759444055.66667</v>
      </c>
      <c r="DE24">
        <v>420.862666666667</v>
      </c>
      <c r="DF24">
        <v>419.985333333333</v>
      </c>
      <c r="DG24">
        <v>24.5618333333333</v>
      </c>
      <c r="DH24">
        <v>24.4633333333333</v>
      </c>
      <c r="DI24">
        <v>414.861333333333</v>
      </c>
      <c r="DJ24">
        <v>24.1279333333333</v>
      </c>
      <c r="DK24">
        <v>500.1</v>
      </c>
      <c r="DL24">
        <v>90.5826333333333</v>
      </c>
      <c r="DM24">
        <v>0.0289982666666667</v>
      </c>
      <c r="DN24">
        <v>30.6789</v>
      </c>
      <c r="DO24">
        <v>29.9896333333333</v>
      </c>
      <c r="DP24">
        <v>999.9</v>
      </c>
      <c r="DQ24">
        <v>0</v>
      </c>
      <c r="DR24">
        <v>0</v>
      </c>
      <c r="DS24">
        <v>9998.74</v>
      </c>
      <c r="DT24">
        <v>0</v>
      </c>
      <c r="DU24">
        <v>0.61206</v>
      </c>
      <c r="DV24">
        <v>0.877563333333333</v>
      </c>
      <c r="DW24">
        <v>431.460333333333</v>
      </c>
      <c r="DX24">
        <v>430.517</v>
      </c>
      <c r="DY24">
        <v>0.0984867</v>
      </c>
      <c r="DZ24">
        <v>419.985333333333</v>
      </c>
      <c r="EA24">
        <v>24.4633333333333</v>
      </c>
      <c r="EB24">
        <v>2.22487666666667</v>
      </c>
      <c r="EC24">
        <v>2.21595666666667</v>
      </c>
      <c r="ED24">
        <v>19.1425333333333</v>
      </c>
      <c r="EE24">
        <v>19.0781</v>
      </c>
      <c r="EF24">
        <v>0.00500016</v>
      </c>
      <c r="EG24">
        <v>0</v>
      </c>
      <c r="EH24">
        <v>0</v>
      </c>
      <c r="EI24">
        <v>0</v>
      </c>
      <c r="EJ24">
        <v>413.133333333333</v>
      </c>
      <c r="EK24">
        <v>0.00500016</v>
      </c>
      <c r="EL24">
        <v>-28.3666666666667</v>
      </c>
      <c r="EM24">
        <v>-1.6</v>
      </c>
      <c r="EN24">
        <v>36.875</v>
      </c>
      <c r="EO24">
        <v>41</v>
      </c>
      <c r="EP24">
        <v>38.937</v>
      </c>
      <c r="EQ24">
        <v>41.312</v>
      </c>
      <c r="ER24">
        <v>40.25</v>
      </c>
      <c r="ES24">
        <v>0</v>
      </c>
      <c r="ET24">
        <v>0</v>
      </c>
      <c r="EU24">
        <v>0</v>
      </c>
      <c r="EV24">
        <v>1759444059.5</v>
      </c>
      <c r="EW24">
        <v>0</v>
      </c>
      <c r="EX24">
        <v>410.74</v>
      </c>
      <c r="EY24">
        <v>-31.7076918415314</v>
      </c>
      <c r="EZ24">
        <v>13.1153844976567</v>
      </c>
      <c r="FA24">
        <v>-29.592</v>
      </c>
      <c r="FB24">
        <v>15</v>
      </c>
      <c r="FC24">
        <v>0</v>
      </c>
      <c r="FD24" t="s">
        <v>422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0.885506761904762</v>
      </c>
      <c r="FQ24">
        <v>-0.0277912207792207</v>
      </c>
      <c r="FR24">
        <v>0.0403878664569362</v>
      </c>
      <c r="FS24">
        <v>1</v>
      </c>
      <c r="FT24">
        <v>413.479411764706</v>
      </c>
      <c r="FU24">
        <v>-12.6432390156158</v>
      </c>
      <c r="FV24">
        <v>5.74316880208769</v>
      </c>
      <c r="FW24">
        <v>-1</v>
      </c>
      <c r="FX24">
        <v>0.0903688142857143</v>
      </c>
      <c r="FY24">
        <v>-0.0512383402597403</v>
      </c>
      <c r="FZ24">
        <v>0.0134842450696142</v>
      </c>
      <c r="GA24">
        <v>1</v>
      </c>
      <c r="GB24">
        <v>2</v>
      </c>
      <c r="GC24">
        <v>2</v>
      </c>
      <c r="GD24" t="s">
        <v>423</v>
      </c>
      <c r="GE24">
        <v>3.12593</v>
      </c>
      <c r="GF24">
        <v>2.65479</v>
      </c>
      <c r="GG24">
        <v>0.0889146</v>
      </c>
      <c r="GH24">
        <v>0.0897007</v>
      </c>
      <c r="GI24">
        <v>0.102945</v>
      </c>
      <c r="GJ24">
        <v>0.103316</v>
      </c>
      <c r="GK24">
        <v>23305.3</v>
      </c>
      <c r="GL24">
        <v>22145.8</v>
      </c>
      <c r="GM24">
        <v>22879.9</v>
      </c>
      <c r="GN24">
        <v>23692.9</v>
      </c>
      <c r="GO24">
        <v>34976.1</v>
      </c>
      <c r="GP24">
        <v>35160.2</v>
      </c>
      <c r="GQ24">
        <v>41245.9</v>
      </c>
      <c r="GR24">
        <v>42246</v>
      </c>
      <c r="GS24">
        <v>1.8906</v>
      </c>
      <c r="GT24">
        <v>1.81842</v>
      </c>
      <c r="GU24">
        <v>0.102721</v>
      </c>
      <c r="GV24">
        <v>0</v>
      </c>
      <c r="GW24">
        <v>28.3148</v>
      </c>
      <c r="GX24">
        <v>999.9</v>
      </c>
      <c r="GY24">
        <v>61.311</v>
      </c>
      <c r="GZ24">
        <v>29.416</v>
      </c>
      <c r="HA24">
        <v>27.8839</v>
      </c>
      <c r="HB24">
        <v>54.97</v>
      </c>
      <c r="HC24">
        <v>40.4768</v>
      </c>
      <c r="HD24">
        <v>1</v>
      </c>
      <c r="HE24">
        <v>0.122492</v>
      </c>
      <c r="HF24">
        <v>-1.39145</v>
      </c>
      <c r="HG24">
        <v>20.2302</v>
      </c>
      <c r="HH24">
        <v>5.23421</v>
      </c>
      <c r="HI24">
        <v>11.992</v>
      </c>
      <c r="HJ24">
        <v>4.95575</v>
      </c>
      <c r="HK24">
        <v>3.30395</v>
      </c>
      <c r="HL24">
        <v>9999</v>
      </c>
      <c r="HM24">
        <v>9999</v>
      </c>
      <c r="HN24">
        <v>9999</v>
      </c>
      <c r="HO24">
        <v>999.9</v>
      </c>
      <c r="HP24">
        <v>1.86847</v>
      </c>
      <c r="HQ24">
        <v>1.86417</v>
      </c>
      <c r="HR24">
        <v>1.87181</v>
      </c>
      <c r="HS24">
        <v>1.86264</v>
      </c>
      <c r="HT24">
        <v>1.86204</v>
      </c>
      <c r="HU24">
        <v>1.86859</v>
      </c>
      <c r="HV24">
        <v>1.85867</v>
      </c>
      <c r="HW24">
        <v>1.86508</v>
      </c>
      <c r="HX24">
        <v>5</v>
      </c>
      <c r="HY24">
        <v>0</v>
      </c>
      <c r="HZ24">
        <v>0</v>
      </c>
      <c r="IA24">
        <v>0</v>
      </c>
      <c r="IB24" t="s">
        <v>424</v>
      </c>
      <c r="IC24" t="s">
        <v>425</v>
      </c>
      <c r="ID24" t="s">
        <v>426</v>
      </c>
      <c r="IE24" t="s">
        <v>426</v>
      </c>
      <c r="IF24" t="s">
        <v>426</v>
      </c>
      <c r="IG24" t="s">
        <v>426</v>
      </c>
      <c r="IH24">
        <v>0</v>
      </c>
      <c r="II24">
        <v>100</v>
      </c>
      <c r="IJ24">
        <v>100</v>
      </c>
      <c r="IK24">
        <v>6.001</v>
      </c>
      <c r="IL24">
        <v>0.4339</v>
      </c>
      <c r="IM24">
        <v>4.33581596003083</v>
      </c>
      <c r="IN24">
        <v>0.00480937478205192</v>
      </c>
      <c r="IO24">
        <v>-2.11129389927988e-06</v>
      </c>
      <c r="IP24">
        <v>4.70916883727294e-10</v>
      </c>
      <c r="IQ24">
        <v>0.0744581765299928</v>
      </c>
      <c r="IR24">
        <v>0.00865277752241637</v>
      </c>
      <c r="IS24">
        <v>0.000116572056065873</v>
      </c>
      <c r="IT24">
        <v>5.89758572995984e-06</v>
      </c>
      <c r="IU24">
        <v>1</v>
      </c>
      <c r="IV24">
        <v>2033</v>
      </c>
      <c r="IW24">
        <v>1</v>
      </c>
      <c r="IX24">
        <v>28</v>
      </c>
      <c r="IY24">
        <v>29324067.6</v>
      </c>
      <c r="IZ24">
        <v>29324067.6</v>
      </c>
      <c r="JA24">
        <v>1.03394</v>
      </c>
      <c r="JB24">
        <v>2.36572</v>
      </c>
      <c r="JC24">
        <v>1.49902</v>
      </c>
      <c r="JD24">
        <v>2.33154</v>
      </c>
      <c r="JE24">
        <v>1.54419</v>
      </c>
      <c r="JF24">
        <v>2.25952</v>
      </c>
      <c r="JG24">
        <v>34.6921</v>
      </c>
      <c r="JH24">
        <v>24.2451</v>
      </c>
      <c r="JI24">
        <v>18</v>
      </c>
      <c r="JJ24">
        <v>546.849</v>
      </c>
      <c r="JK24">
        <v>442.519</v>
      </c>
      <c r="JL24">
        <v>31.5028</v>
      </c>
      <c r="JM24">
        <v>29.2629</v>
      </c>
      <c r="JN24">
        <v>29.9998</v>
      </c>
      <c r="JO24">
        <v>29.135</v>
      </c>
      <c r="JP24">
        <v>29.1644</v>
      </c>
      <c r="JQ24">
        <v>20.7338</v>
      </c>
      <c r="JR24">
        <v>26.5811</v>
      </c>
      <c r="JS24">
        <v>100</v>
      </c>
      <c r="JT24">
        <v>31.5041</v>
      </c>
      <c r="JU24">
        <v>420</v>
      </c>
      <c r="JV24">
        <v>24.5159</v>
      </c>
      <c r="JW24">
        <v>92.445</v>
      </c>
      <c r="JX24">
        <v>98.4615</v>
      </c>
    </row>
    <row r="25" spans="1:284">
      <c r="A25">
        <v>9</v>
      </c>
      <c r="B25">
        <v>1759444060</v>
      </c>
      <c r="C25">
        <v>21</v>
      </c>
      <c r="D25" t="s">
        <v>442</v>
      </c>
      <c r="E25" t="s">
        <v>443</v>
      </c>
      <c r="F25">
        <v>5</v>
      </c>
      <c r="G25" t="s">
        <v>418</v>
      </c>
      <c r="H25" t="s">
        <v>419</v>
      </c>
      <c r="I25">
        <v>1759444056.5</v>
      </c>
      <c r="J25">
        <f>(K25)/1000</f>
        <v>0</v>
      </c>
      <c r="K25">
        <f>1000*DK25*AI25*(DG25-DH25)/(100*CZ25*(1000-AI25*DG25))</f>
        <v>0</v>
      </c>
      <c r="L25">
        <f>DK25*AI25*(DF25-DE25*(1000-AI25*DH25)/(1000-AI25*DG25))/(100*CZ25)</f>
        <v>0</v>
      </c>
      <c r="M25">
        <f>DE25 - IF(AI25&gt;1, L25*CZ25*100.0/(AK25), 0)</f>
        <v>0</v>
      </c>
      <c r="N25">
        <f>((T25-J25/2)*M25-L25)/(T25+J25/2)</f>
        <v>0</v>
      </c>
      <c r="O25">
        <f>N25*(DL25+DM25)/1000.0</f>
        <v>0</v>
      </c>
      <c r="P25">
        <f>(DE25 - IF(AI25&gt;1, L25*CZ25*100.0/(AK25), 0))*(DL25+DM25)/1000.0</f>
        <v>0</v>
      </c>
      <c r="Q25">
        <f>2.0/((1/S25-1/R25)+SIGN(S25)*SQRT((1/S25-1/R25)*(1/S25-1/R25) + 4*DA25/((DA25+1)*(DA25+1))*(2*1/S25*1/R25-1/R25*1/R25)))</f>
        <v>0</v>
      </c>
      <c r="R25">
        <f>IF(LEFT(DB25,1)&lt;&gt;"0",IF(LEFT(DB25,1)="1",3.0,DC25),$D$5+$E$5*(DS25*DL25/($K$5*1000))+$F$5*(DS25*DL25/($K$5*1000))*MAX(MIN(CZ25,$J$5),$I$5)*MAX(MIN(CZ25,$J$5),$I$5)+$G$5*MAX(MIN(CZ25,$J$5),$I$5)*(DS25*DL25/($K$5*1000))+$H$5*(DS25*DL25/($K$5*1000))*(DS25*DL25/($K$5*1000)))</f>
        <v>0</v>
      </c>
      <c r="S25">
        <f>J25*(1000-(1000*0.61365*exp(17.502*W25/(240.97+W25))/(DL25+DM25)+DG25)/2)/(1000*0.61365*exp(17.502*W25/(240.97+W25))/(DL25+DM25)-DG25)</f>
        <v>0</v>
      </c>
      <c r="T25">
        <f>1/((DA25+1)/(Q25/1.6)+1/(R25/1.37)) + DA25/((DA25+1)/(Q25/1.6) + DA25/(R25/1.37))</f>
        <v>0</v>
      </c>
      <c r="U25">
        <f>(CV25*CY25)</f>
        <v>0</v>
      </c>
      <c r="V25">
        <f>(DN25+(U25+2*0.95*5.67E-8*(((DN25+$B$7)+273)^4-(DN25+273)^4)-44100*J25)/(1.84*29.3*R25+8*0.95*5.67E-8*(DN25+273)^3))</f>
        <v>0</v>
      </c>
      <c r="W25">
        <f>($C$7*DO25+$D$7*DP25+$E$7*V25)</f>
        <v>0</v>
      </c>
      <c r="X25">
        <f>0.61365*exp(17.502*W25/(240.97+W25))</f>
        <v>0</v>
      </c>
      <c r="Y25">
        <f>(Z25/AA25*100)</f>
        <v>0</v>
      </c>
      <c r="Z25">
        <f>DG25*(DL25+DM25)/1000</f>
        <v>0</v>
      </c>
      <c r="AA25">
        <f>0.61365*exp(17.502*DN25/(240.97+DN25))</f>
        <v>0</v>
      </c>
      <c r="AB25">
        <f>(X25-DG25*(DL25+DM25)/1000)</f>
        <v>0</v>
      </c>
      <c r="AC25">
        <f>(-J25*44100)</f>
        <v>0</v>
      </c>
      <c r="AD25">
        <f>2*29.3*R25*0.92*(DN25-W25)</f>
        <v>0</v>
      </c>
      <c r="AE25">
        <f>2*0.95*5.67E-8*(((DN25+$B$7)+273)^4-(W25+273)^4)</f>
        <v>0</v>
      </c>
      <c r="AF25">
        <f>U25+AE25+AC25+AD25</f>
        <v>0</v>
      </c>
      <c r="AG25">
        <v>0</v>
      </c>
      <c r="AH25">
        <v>0</v>
      </c>
      <c r="AI25">
        <f>IF(AG25*$H$13&gt;=AK25,1.0,(AK25/(AK25-AG25*$H$13)))</f>
        <v>0</v>
      </c>
      <c r="AJ25">
        <f>(AI25-1)*100</f>
        <v>0</v>
      </c>
      <c r="AK25">
        <f>MAX(0,($B$13+$C$13*DS25)/(1+$D$13*DS25)*DL25/(DN25+273)*$E$13)</f>
        <v>0</v>
      </c>
      <c r="AL25" t="s">
        <v>420</v>
      </c>
      <c r="AM25" t="s">
        <v>420</v>
      </c>
      <c r="AN25">
        <v>0</v>
      </c>
      <c r="AO25">
        <v>0</v>
      </c>
      <c r="AP25">
        <f>1-AN25/AO25</f>
        <v>0</v>
      </c>
      <c r="AQ25">
        <v>0</v>
      </c>
      <c r="AR25" t="s">
        <v>420</v>
      </c>
      <c r="AS25" t="s">
        <v>420</v>
      </c>
      <c r="AT25">
        <v>0</v>
      </c>
      <c r="AU25">
        <v>0</v>
      </c>
      <c r="AV25">
        <f>1-AT25/AU25</f>
        <v>0</v>
      </c>
      <c r="AW25">
        <v>0.5</v>
      </c>
      <c r="AX25">
        <f>CW25</f>
        <v>0</v>
      </c>
      <c r="AY25">
        <f>L25</f>
        <v>0</v>
      </c>
      <c r="AZ25">
        <f>AV25*AW25*AX25</f>
        <v>0</v>
      </c>
      <c r="BA25">
        <f>(AY25-AQ25)/AX25</f>
        <v>0</v>
      </c>
      <c r="BB25">
        <f>(AO25-AU25)/AU25</f>
        <v>0</v>
      </c>
      <c r="BC25">
        <f>AN25/(AP25+AN25/AU25)</f>
        <v>0</v>
      </c>
      <c r="BD25" t="s">
        <v>420</v>
      </c>
      <c r="BE25">
        <v>0</v>
      </c>
      <c r="BF25">
        <f>IF(BE25&lt;&gt;0, BE25, BC25)</f>
        <v>0</v>
      </c>
      <c r="BG25">
        <f>1-BF25/AU25</f>
        <v>0</v>
      </c>
      <c r="BH25">
        <f>(AU25-AT25)/(AU25-BF25)</f>
        <v>0</v>
      </c>
      <c r="BI25">
        <f>(AO25-AU25)/(AO25-BF25)</f>
        <v>0</v>
      </c>
      <c r="BJ25">
        <f>(AU25-AT25)/(AU25-AN25)</f>
        <v>0</v>
      </c>
      <c r="BK25">
        <f>(AO25-AU25)/(AO25-AN25)</f>
        <v>0</v>
      </c>
      <c r="BL25">
        <f>(BH25*BF25/AT25)</f>
        <v>0</v>
      </c>
      <c r="BM25">
        <f>(1-BL25)</f>
        <v>0</v>
      </c>
      <c r="CV25">
        <f>$B$11*DT25+$C$11*DU25+$F$11*EF25*(1-EI25)</f>
        <v>0</v>
      </c>
      <c r="CW25">
        <f>CV25*CX25</f>
        <v>0</v>
      </c>
      <c r="CX25">
        <f>($B$11*$D$9+$C$11*$D$9+$F$11*((ES25+EK25)/MAX(ES25+EK25+ET25, 0.1)*$I$9+ET25/MAX(ES25+EK25+ET25, 0.1)*$J$9))/($B$11+$C$11+$F$11)</f>
        <v>0</v>
      </c>
      <c r="CY25">
        <f>($B$11*$K$9+$C$11*$K$9+$F$11*((ES25+EK25)/MAX(ES25+EK25+ET25, 0.1)*$P$9+ET25/MAX(ES25+EK25+ET25, 0.1)*$Q$9))/($B$11+$C$11+$F$11)</f>
        <v>0</v>
      </c>
      <c r="CZ25">
        <v>3.46</v>
      </c>
      <c r="DA25">
        <v>0.5</v>
      </c>
      <c r="DB25" t="s">
        <v>421</v>
      </c>
      <c r="DC25">
        <v>2</v>
      </c>
      <c r="DD25">
        <v>1759444056.5</v>
      </c>
      <c r="DE25">
        <v>420.87</v>
      </c>
      <c r="DF25">
        <v>419.99025</v>
      </c>
      <c r="DG25">
        <v>24.56165</v>
      </c>
      <c r="DH25">
        <v>24.4617</v>
      </c>
      <c r="DI25">
        <v>414.86875</v>
      </c>
      <c r="DJ25">
        <v>24.12775</v>
      </c>
      <c r="DK25">
        <v>500.0615</v>
      </c>
      <c r="DL25">
        <v>90.5827</v>
      </c>
      <c r="DM25">
        <v>0.0290516</v>
      </c>
      <c r="DN25">
        <v>30.6789</v>
      </c>
      <c r="DO25">
        <v>29.989625</v>
      </c>
      <c r="DP25">
        <v>999.9</v>
      </c>
      <c r="DQ25">
        <v>0</v>
      </c>
      <c r="DR25">
        <v>0</v>
      </c>
      <c r="DS25">
        <v>9998.585</v>
      </c>
      <c r="DT25">
        <v>0</v>
      </c>
      <c r="DU25">
        <v>0.61206</v>
      </c>
      <c r="DV25">
        <v>0.8800125</v>
      </c>
      <c r="DW25">
        <v>431.46775</v>
      </c>
      <c r="DX25">
        <v>430.5215</v>
      </c>
      <c r="DY25">
        <v>0.099938525</v>
      </c>
      <c r="DZ25">
        <v>419.99025</v>
      </c>
      <c r="EA25">
        <v>24.4617</v>
      </c>
      <c r="EB25">
        <v>2.2248625</v>
      </c>
      <c r="EC25">
        <v>2.21581</v>
      </c>
      <c r="ED25">
        <v>19.14245</v>
      </c>
      <c r="EE25">
        <v>19.07705</v>
      </c>
      <c r="EF25">
        <v>0.00500016</v>
      </c>
      <c r="EG25">
        <v>0</v>
      </c>
      <c r="EH25">
        <v>0</v>
      </c>
      <c r="EI25">
        <v>0</v>
      </c>
      <c r="EJ25">
        <v>414.6</v>
      </c>
      <c r="EK25">
        <v>0.00500016</v>
      </c>
      <c r="EL25">
        <v>-29.525</v>
      </c>
      <c r="EM25">
        <v>-1.55</v>
      </c>
      <c r="EN25">
        <v>36.875</v>
      </c>
      <c r="EO25">
        <v>41</v>
      </c>
      <c r="EP25">
        <v>38.937</v>
      </c>
      <c r="EQ25">
        <v>41.312</v>
      </c>
      <c r="ER25">
        <v>40.25</v>
      </c>
      <c r="ES25">
        <v>0</v>
      </c>
      <c r="ET25">
        <v>0</v>
      </c>
      <c r="EU25">
        <v>0</v>
      </c>
      <c r="EV25">
        <v>1759444061.9</v>
      </c>
      <c r="EW25">
        <v>0</v>
      </c>
      <c r="EX25">
        <v>410.812</v>
      </c>
      <c r="EY25">
        <v>-1.96153831004572</v>
      </c>
      <c r="EZ25">
        <v>1.10000003943071</v>
      </c>
      <c r="FA25">
        <v>-30.096</v>
      </c>
      <c r="FB25">
        <v>15</v>
      </c>
      <c r="FC25">
        <v>0</v>
      </c>
      <c r="FD25" t="s">
        <v>422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0.87962495</v>
      </c>
      <c r="FQ25">
        <v>0.0515092781954879</v>
      </c>
      <c r="FR25">
        <v>0.0382414613756783</v>
      </c>
      <c r="FS25">
        <v>1</v>
      </c>
      <c r="FT25">
        <v>412.405882352941</v>
      </c>
      <c r="FU25">
        <v>-34.2979371748937</v>
      </c>
      <c r="FV25">
        <v>6.85063076428092</v>
      </c>
      <c r="FW25">
        <v>-1</v>
      </c>
      <c r="FX25">
        <v>0.089544235</v>
      </c>
      <c r="FY25">
        <v>0.0154545157894738</v>
      </c>
      <c r="FZ25">
        <v>0.0133139905357964</v>
      </c>
      <c r="GA25">
        <v>1</v>
      </c>
      <c r="GB25">
        <v>2</v>
      </c>
      <c r="GC25">
        <v>2</v>
      </c>
      <c r="GD25" t="s">
        <v>423</v>
      </c>
      <c r="GE25">
        <v>3.12591</v>
      </c>
      <c r="GF25">
        <v>2.65485</v>
      </c>
      <c r="GG25">
        <v>0.088917</v>
      </c>
      <c r="GH25">
        <v>0.0897009</v>
      </c>
      <c r="GI25">
        <v>0.102941</v>
      </c>
      <c r="GJ25">
        <v>0.103301</v>
      </c>
      <c r="GK25">
        <v>23305.2</v>
      </c>
      <c r="GL25">
        <v>22146.1</v>
      </c>
      <c r="GM25">
        <v>22879.9</v>
      </c>
      <c r="GN25">
        <v>23693.2</v>
      </c>
      <c r="GO25">
        <v>34976.1</v>
      </c>
      <c r="GP25">
        <v>35161.2</v>
      </c>
      <c r="GQ25">
        <v>41245.8</v>
      </c>
      <c r="GR25">
        <v>42246.6</v>
      </c>
      <c r="GS25">
        <v>1.8907</v>
      </c>
      <c r="GT25">
        <v>1.81855</v>
      </c>
      <c r="GU25">
        <v>0.102818</v>
      </c>
      <c r="GV25">
        <v>0</v>
      </c>
      <c r="GW25">
        <v>28.3148</v>
      </c>
      <c r="GX25">
        <v>999.9</v>
      </c>
      <c r="GY25">
        <v>61.336</v>
      </c>
      <c r="GZ25">
        <v>29.427</v>
      </c>
      <c r="HA25">
        <v>27.911</v>
      </c>
      <c r="HB25">
        <v>54.68</v>
      </c>
      <c r="HC25">
        <v>40.4928</v>
      </c>
      <c r="HD25">
        <v>1</v>
      </c>
      <c r="HE25">
        <v>0.122495</v>
      </c>
      <c r="HF25">
        <v>-1.38681</v>
      </c>
      <c r="HG25">
        <v>20.2302</v>
      </c>
      <c r="HH25">
        <v>5.23436</v>
      </c>
      <c r="HI25">
        <v>11.992</v>
      </c>
      <c r="HJ25">
        <v>4.95575</v>
      </c>
      <c r="HK25">
        <v>3.30395</v>
      </c>
      <c r="HL25">
        <v>9999</v>
      </c>
      <c r="HM25">
        <v>9999</v>
      </c>
      <c r="HN25">
        <v>9999</v>
      </c>
      <c r="HO25">
        <v>999.9</v>
      </c>
      <c r="HP25">
        <v>1.86847</v>
      </c>
      <c r="HQ25">
        <v>1.86418</v>
      </c>
      <c r="HR25">
        <v>1.87181</v>
      </c>
      <c r="HS25">
        <v>1.86264</v>
      </c>
      <c r="HT25">
        <v>1.86205</v>
      </c>
      <c r="HU25">
        <v>1.86859</v>
      </c>
      <c r="HV25">
        <v>1.85867</v>
      </c>
      <c r="HW25">
        <v>1.86508</v>
      </c>
      <c r="HX25">
        <v>5</v>
      </c>
      <c r="HY25">
        <v>0</v>
      </c>
      <c r="HZ25">
        <v>0</v>
      </c>
      <c r="IA25">
        <v>0</v>
      </c>
      <c r="IB25" t="s">
        <v>424</v>
      </c>
      <c r="IC25" t="s">
        <v>425</v>
      </c>
      <c r="ID25" t="s">
        <v>426</v>
      </c>
      <c r="IE25" t="s">
        <v>426</v>
      </c>
      <c r="IF25" t="s">
        <v>426</v>
      </c>
      <c r="IG25" t="s">
        <v>426</v>
      </c>
      <c r="IH25">
        <v>0</v>
      </c>
      <c r="II25">
        <v>100</v>
      </c>
      <c r="IJ25">
        <v>100</v>
      </c>
      <c r="IK25">
        <v>6.001</v>
      </c>
      <c r="IL25">
        <v>0.4339</v>
      </c>
      <c r="IM25">
        <v>4.33581596003083</v>
      </c>
      <c r="IN25">
        <v>0.00480937478205192</v>
      </c>
      <c r="IO25">
        <v>-2.11129389927988e-06</v>
      </c>
      <c r="IP25">
        <v>4.70916883727294e-10</v>
      </c>
      <c r="IQ25">
        <v>0.0744581765299928</v>
      </c>
      <c r="IR25">
        <v>0.00865277752241637</v>
      </c>
      <c r="IS25">
        <v>0.000116572056065873</v>
      </c>
      <c r="IT25">
        <v>5.89758572995984e-06</v>
      </c>
      <c r="IU25">
        <v>1</v>
      </c>
      <c r="IV25">
        <v>2033</v>
      </c>
      <c r="IW25">
        <v>1</v>
      </c>
      <c r="IX25">
        <v>28</v>
      </c>
      <c r="IY25">
        <v>29324067.7</v>
      </c>
      <c r="IZ25">
        <v>29324067.7</v>
      </c>
      <c r="JA25">
        <v>1.03394</v>
      </c>
      <c r="JB25">
        <v>2.36206</v>
      </c>
      <c r="JC25">
        <v>1.49902</v>
      </c>
      <c r="JD25">
        <v>2.33154</v>
      </c>
      <c r="JE25">
        <v>1.54419</v>
      </c>
      <c r="JF25">
        <v>2.28882</v>
      </c>
      <c r="JG25">
        <v>34.715</v>
      </c>
      <c r="JH25">
        <v>24.2451</v>
      </c>
      <c r="JI25">
        <v>18</v>
      </c>
      <c r="JJ25">
        <v>546.902</v>
      </c>
      <c r="JK25">
        <v>442.586</v>
      </c>
      <c r="JL25">
        <v>31.5053</v>
      </c>
      <c r="JM25">
        <v>29.2606</v>
      </c>
      <c r="JN25">
        <v>29.9998</v>
      </c>
      <c r="JO25">
        <v>29.1335</v>
      </c>
      <c r="JP25">
        <v>29.1631</v>
      </c>
      <c r="JQ25">
        <v>20.7314</v>
      </c>
      <c r="JR25">
        <v>26.5811</v>
      </c>
      <c r="JS25">
        <v>100</v>
      </c>
      <c r="JT25">
        <v>31.5117</v>
      </c>
      <c r="JU25">
        <v>420</v>
      </c>
      <c r="JV25">
        <v>24.5159</v>
      </c>
      <c r="JW25">
        <v>92.4449</v>
      </c>
      <c r="JX25">
        <v>98.4629</v>
      </c>
    </row>
    <row r="26" spans="1:284">
      <c r="A26">
        <v>10</v>
      </c>
      <c r="B26">
        <v>1759444062</v>
      </c>
      <c r="C26">
        <v>23</v>
      </c>
      <c r="D26" t="s">
        <v>444</v>
      </c>
      <c r="E26" t="s">
        <v>445</v>
      </c>
      <c r="F26">
        <v>5</v>
      </c>
      <c r="G26" t="s">
        <v>418</v>
      </c>
      <c r="H26" t="s">
        <v>419</v>
      </c>
      <c r="I26">
        <v>1759444059</v>
      </c>
      <c r="J26">
        <f>(K26)/1000</f>
        <v>0</v>
      </c>
      <c r="K26">
        <f>1000*DK26*AI26*(DG26-DH26)/(100*CZ26*(1000-AI26*DG26))</f>
        <v>0</v>
      </c>
      <c r="L26">
        <f>DK26*AI26*(DF26-DE26*(1000-AI26*DH26)/(1000-AI26*DG26))/(100*CZ26)</f>
        <v>0</v>
      </c>
      <c r="M26">
        <f>DE26 - IF(AI26&gt;1, L26*CZ26*100.0/(AK26), 0)</f>
        <v>0</v>
      </c>
      <c r="N26">
        <f>((T26-J26/2)*M26-L26)/(T26+J26/2)</f>
        <v>0</v>
      </c>
      <c r="O26">
        <f>N26*(DL26+DM26)/1000.0</f>
        <v>0</v>
      </c>
      <c r="P26">
        <f>(DE26 - IF(AI26&gt;1, L26*CZ26*100.0/(AK26), 0))*(DL26+DM26)/1000.0</f>
        <v>0</v>
      </c>
      <c r="Q26">
        <f>2.0/((1/S26-1/R26)+SIGN(S26)*SQRT((1/S26-1/R26)*(1/S26-1/R26) + 4*DA26/((DA26+1)*(DA26+1))*(2*1/S26*1/R26-1/R26*1/R26)))</f>
        <v>0</v>
      </c>
      <c r="R26">
        <f>IF(LEFT(DB26,1)&lt;&gt;"0",IF(LEFT(DB26,1)="1",3.0,DC26),$D$5+$E$5*(DS26*DL26/($K$5*1000))+$F$5*(DS26*DL26/($K$5*1000))*MAX(MIN(CZ26,$J$5),$I$5)*MAX(MIN(CZ26,$J$5),$I$5)+$G$5*MAX(MIN(CZ26,$J$5),$I$5)*(DS26*DL26/($K$5*1000))+$H$5*(DS26*DL26/($K$5*1000))*(DS26*DL26/($K$5*1000)))</f>
        <v>0</v>
      </c>
      <c r="S26">
        <f>J26*(1000-(1000*0.61365*exp(17.502*W26/(240.97+W26))/(DL26+DM26)+DG26)/2)/(1000*0.61365*exp(17.502*W26/(240.97+W26))/(DL26+DM26)-DG26)</f>
        <v>0</v>
      </c>
      <c r="T26">
        <f>1/((DA26+1)/(Q26/1.6)+1/(R26/1.37)) + DA26/((DA26+1)/(Q26/1.6) + DA26/(R26/1.37))</f>
        <v>0</v>
      </c>
      <c r="U26">
        <f>(CV26*CY26)</f>
        <v>0</v>
      </c>
      <c r="V26">
        <f>(DN26+(U26+2*0.95*5.67E-8*(((DN26+$B$7)+273)^4-(DN26+273)^4)-44100*J26)/(1.84*29.3*R26+8*0.95*5.67E-8*(DN26+273)^3))</f>
        <v>0</v>
      </c>
      <c r="W26">
        <f>($C$7*DO26+$D$7*DP26+$E$7*V26)</f>
        <v>0</v>
      </c>
      <c r="X26">
        <f>0.61365*exp(17.502*W26/(240.97+W26))</f>
        <v>0</v>
      </c>
      <c r="Y26">
        <f>(Z26/AA26*100)</f>
        <v>0</v>
      </c>
      <c r="Z26">
        <f>DG26*(DL26+DM26)/1000</f>
        <v>0</v>
      </c>
      <c r="AA26">
        <f>0.61365*exp(17.502*DN26/(240.97+DN26))</f>
        <v>0</v>
      </c>
      <c r="AB26">
        <f>(X26-DG26*(DL26+DM26)/1000)</f>
        <v>0</v>
      </c>
      <c r="AC26">
        <f>(-J26*44100)</f>
        <v>0</v>
      </c>
      <c r="AD26">
        <f>2*29.3*R26*0.92*(DN26-W26)</f>
        <v>0</v>
      </c>
      <c r="AE26">
        <f>2*0.95*5.67E-8*(((DN26+$B$7)+273)^4-(W26+273)^4)</f>
        <v>0</v>
      </c>
      <c r="AF26">
        <f>U26+AE26+AC26+AD26</f>
        <v>0</v>
      </c>
      <c r="AG26">
        <v>0</v>
      </c>
      <c r="AH26">
        <v>0</v>
      </c>
      <c r="AI26">
        <f>IF(AG26*$H$13&gt;=AK26,1.0,(AK26/(AK26-AG26*$H$13)))</f>
        <v>0</v>
      </c>
      <c r="AJ26">
        <f>(AI26-1)*100</f>
        <v>0</v>
      </c>
      <c r="AK26">
        <f>MAX(0,($B$13+$C$13*DS26)/(1+$D$13*DS26)*DL26/(DN26+273)*$E$13)</f>
        <v>0</v>
      </c>
      <c r="AL26" t="s">
        <v>420</v>
      </c>
      <c r="AM26" t="s">
        <v>420</v>
      </c>
      <c r="AN26">
        <v>0</v>
      </c>
      <c r="AO26">
        <v>0</v>
      </c>
      <c r="AP26">
        <f>1-AN26/AO26</f>
        <v>0</v>
      </c>
      <c r="AQ26">
        <v>0</v>
      </c>
      <c r="AR26" t="s">
        <v>420</v>
      </c>
      <c r="AS26" t="s">
        <v>420</v>
      </c>
      <c r="AT26">
        <v>0</v>
      </c>
      <c r="AU26">
        <v>0</v>
      </c>
      <c r="AV26">
        <f>1-AT26/AU26</f>
        <v>0</v>
      </c>
      <c r="AW26">
        <v>0.5</v>
      </c>
      <c r="AX26">
        <f>CW26</f>
        <v>0</v>
      </c>
      <c r="AY26">
        <f>L26</f>
        <v>0</v>
      </c>
      <c r="AZ26">
        <f>AV26*AW26*AX26</f>
        <v>0</v>
      </c>
      <c r="BA26">
        <f>(AY26-AQ26)/AX26</f>
        <v>0</v>
      </c>
      <c r="BB26">
        <f>(AO26-AU26)/AU26</f>
        <v>0</v>
      </c>
      <c r="BC26">
        <f>AN26/(AP26+AN26/AU26)</f>
        <v>0</v>
      </c>
      <c r="BD26" t="s">
        <v>420</v>
      </c>
      <c r="BE26">
        <v>0</v>
      </c>
      <c r="BF26">
        <f>IF(BE26&lt;&gt;0, BE26, BC26)</f>
        <v>0</v>
      </c>
      <c r="BG26">
        <f>1-BF26/AU26</f>
        <v>0</v>
      </c>
      <c r="BH26">
        <f>(AU26-AT26)/(AU26-BF26)</f>
        <v>0</v>
      </c>
      <c r="BI26">
        <f>(AO26-AU26)/(AO26-BF26)</f>
        <v>0</v>
      </c>
      <c r="BJ26">
        <f>(AU26-AT26)/(AU26-AN26)</f>
        <v>0</v>
      </c>
      <c r="BK26">
        <f>(AO26-AU26)/(AO26-AN26)</f>
        <v>0</v>
      </c>
      <c r="BL26">
        <f>(BH26*BF26/AT26)</f>
        <v>0</v>
      </c>
      <c r="BM26">
        <f>(1-BL26)</f>
        <v>0</v>
      </c>
      <c r="CV26">
        <f>$B$11*DT26+$C$11*DU26+$F$11*EF26*(1-EI26)</f>
        <v>0</v>
      </c>
      <c r="CW26">
        <f>CV26*CX26</f>
        <v>0</v>
      </c>
      <c r="CX26">
        <f>($B$11*$D$9+$C$11*$D$9+$F$11*((ES26+EK26)/MAX(ES26+EK26+ET26, 0.1)*$I$9+ET26/MAX(ES26+EK26+ET26, 0.1)*$J$9))/($B$11+$C$11+$F$11)</f>
        <v>0</v>
      </c>
      <c r="CY26">
        <f>($B$11*$K$9+$C$11*$K$9+$F$11*((ES26+EK26)/MAX(ES26+EK26+ET26, 0.1)*$P$9+ET26/MAX(ES26+EK26+ET26, 0.1)*$Q$9))/($B$11+$C$11+$F$11)</f>
        <v>0</v>
      </c>
      <c r="CZ26">
        <v>3.46</v>
      </c>
      <c r="DA26">
        <v>0.5</v>
      </c>
      <c r="DB26" t="s">
        <v>421</v>
      </c>
      <c r="DC26">
        <v>2</v>
      </c>
      <c r="DD26">
        <v>1759444059</v>
      </c>
      <c r="DE26">
        <v>420.900666666667</v>
      </c>
      <c r="DF26">
        <v>419.991333333333</v>
      </c>
      <c r="DG26">
        <v>24.5604666666667</v>
      </c>
      <c r="DH26">
        <v>24.4564</v>
      </c>
      <c r="DI26">
        <v>414.899333333333</v>
      </c>
      <c r="DJ26">
        <v>24.1265666666667</v>
      </c>
      <c r="DK26">
        <v>499.961333333333</v>
      </c>
      <c r="DL26">
        <v>90.5827333333333</v>
      </c>
      <c r="DM26">
        <v>0.0292748666666667</v>
      </c>
      <c r="DN26">
        <v>30.6791666666667</v>
      </c>
      <c r="DO26">
        <v>29.9888</v>
      </c>
      <c r="DP26">
        <v>999.9</v>
      </c>
      <c r="DQ26">
        <v>0</v>
      </c>
      <c r="DR26">
        <v>0</v>
      </c>
      <c r="DS26">
        <v>9993.12333333333</v>
      </c>
      <c r="DT26">
        <v>0</v>
      </c>
      <c r="DU26">
        <v>0.61206</v>
      </c>
      <c r="DV26">
        <v>0.909403333333333</v>
      </c>
      <c r="DW26">
        <v>431.498333333333</v>
      </c>
      <c r="DX26">
        <v>430.520333333333</v>
      </c>
      <c r="DY26">
        <v>0.104035333333333</v>
      </c>
      <c r="DZ26">
        <v>419.991333333333</v>
      </c>
      <c r="EA26">
        <v>24.4564</v>
      </c>
      <c r="EB26">
        <v>2.22475333333333</v>
      </c>
      <c r="EC26">
        <v>2.21533</v>
      </c>
      <c r="ED26">
        <v>19.1416666666667</v>
      </c>
      <c r="EE26">
        <v>19.0736</v>
      </c>
      <c r="EF26">
        <v>0.00500016</v>
      </c>
      <c r="EG26">
        <v>0</v>
      </c>
      <c r="EH26">
        <v>0</v>
      </c>
      <c r="EI26">
        <v>0</v>
      </c>
      <c r="EJ26">
        <v>411.733333333333</v>
      </c>
      <c r="EK26">
        <v>0.00500016</v>
      </c>
      <c r="EL26">
        <v>-25.5</v>
      </c>
      <c r="EM26">
        <v>-1.3</v>
      </c>
      <c r="EN26">
        <v>36.875</v>
      </c>
      <c r="EO26">
        <v>41</v>
      </c>
      <c r="EP26">
        <v>38.937</v>
      </c>
      <c r="EQ26">
        <v>41.312</v>
      </c>
      <c r="ER26">
        <v>40.25</v>
      </c>
      <c r="ES26">
        <v>0</v>
      </c>
      <c r="ET26">
        <v>0</v>
      </c>
      <c r="EU26">
        <v>0</v>
      </c>
      <c r="EV26">
        <v>1759444063.7</v>
      </c>
      <c r="EW26">
        <v>0</v>
      </c>
      <c r="EX26">
        <v>410.95</v>
      </c>
      <c r="EY26">
        <v>6.88888910338289</v>
      </c>
      <c r="EZ26">
        <v>1.77777778081996</v>
      </c>
      <c r="FA26">
        <v>-29.6153846153846</v>
      </c>
      <c r="FB26">
        <v>15</v>
      </c>
      <c r="FC26">
        <v>0</v>
      </c>
      <c r="FD26" t="s">
        <v>422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0.88870545</v>
      </c>
      <c r="FQ26">
        <v>-0.0594610375939838</v>
      </c>
      <c r="FR26">
        <v>0.0301437170028432</v>
      </c>
      <c r="FS26">
        <v>1</v>
      </c>
      <c r="FT26">
        <v>411.973529411765</v>
      </c>
      <c r="FU26">
        <v>-14.812834028208</v>
      </c>
      <c r="FV26">
        <v>6.43127966515902</v>
      </c>
      <c r="FW26">
        <v>-1</v>
      </c>
      <c r="FX26">
        <v>0.089143835</v>
      </c>
      <c r="FY26">
        <v>0.0799773067669172</v>
      </c>
      <c r="FZ26">
        <v>0.0127595802366408</v>
      </c>
      <c r="GA26">
        <v>1</v>
      </c>
      <c r="GB26">
        <v>2</v>
      </c>
      <c r="GC26">
        <v>2</v>
      </c>
      <c r="GD26" t="s">
        <v>423</v>
      </c>
      <c r="GE26">
        <v>3.12586</v>
      </c>
      <c r="GF26">
        <v>2.65507</v>
      </c>
      <c r="GG26">
        <v>0.0889135</v>
      </c>
      <c r="GH26">
        <v>0.0896959</v>
      </c>
      <c r="GI26">
        <v>0.102932</v>
      </c>
      <c r="GJ26">
        <v>0.103285</v>
      </c>
      <c r="GK26">
        <v>23305.2</v>
      </c>
      <c r="GL26">
        <v>22146.5</v>
      </c>
      <c r="GM26">
        <v>22879.7</v>
      </c>
      <c r="GN26">
        <v>23693.4</v>
      </c>
      <c r="GO26">
        <v>34976.4</v>
      </c>
      <c r="GP26">
        <v>35162.1</v>
      </c>
      <c r="GQ26">
        <v>41245.7</v>
      </c>
      <c r="GR26">
        <v>42246.9</v>
      </c>
      <c r="GS26">
        <v>1.8907</v>
      </c>
      <c r="GT26">
        <v>1.81865</v>
      </c>
      <c r="GU26">
        <v>0.102729</v>
      </c>
      <c r="GV26">
        <v>0</v>
      </c>
      <c r="GW26">
        <v>28.3151</v>
      </c>
      <c r="GX26">
        <v>999.9</v>
      </c>
      <c r="GY26">
        <v>61.311</v>
      </c>
      <c r="GZ26">
        <v>29.416</v>
      </c>
      <c r="HA26">
        <v>27.8843</v>
      </c>
      <c r="HB26">
        <v>54.36</v>
      </c>
      <c r="HC26">
        <v>40.5449</v>
      </c>
      <c r="HD26">
        <v>1</v>
      </c>
      <c r="HE26">
        <v>0.122383</v>
      </c>
      <c r="HF26">
        <v>-1.39409</v>
      </c>
      <c r="HG26">
        <v>20.23</v>
      </c>
      <c r="HH26">
        <v>5.23436</v>
      </c>
      <c r="HI26">
        <v>11.992</v>
      </c>
      <c r="HJ26">
        <v>4.95575</v>
      </c>
      <c r="HK26">
        <v>3.304</v>
      </c>
      <c r="HL26">
        <v>9999</v>
      </c>
      <c r="HM26">
        <v>9999</v>
      </c>
      <c r="HN26">
        <v>9999</v>
      </c>
      <c r="HO26">
        <v>999.9</v>
      </c>
      <c r="HP26">
        <v>1.86847</v>
      </c>
      <c r="HQ26">
        <v>1.86417</v>
      </c>
      <c r="HR26">
        <v>1.8718</v>
      </c>
      <c r="HS26">
        <v>1.86264</v>
      </c>
      <c r="HT26">
        <v>1.86206</v>
      </c>
      <c r="HU26">
        <v>1.86859</v>
      </c>
      <c r="HV26">
        <v>1.85867</v>
      </c>
      <c r="HW26">
        <v>1.86508</v>
      </c>
      <c r="HX26">
        <v>5</v>
      </c>
      <c r="HY26">
        <v>0</v>
      </c>
      <c r="HZ26">
        <v>0</v>
      </c>
      <c r="IA26">
        <v>0</v>
      </c>
      <c r="IB26" t="s">
        <v>424</v>
      </c>
      <c r="IC26" t="s">
        <v>425</v>
      </c>
      <c r="ID26" t="s">
        <v>426</v>
      </c>
      <c r="IE26" t="s">
        <v>426</v>
      </c>
      <c r="IF26" t="s">
        <v>426</v>
      </c>
      <c r="IG26" t="s">
        <v>426</v>
      </c>
      <c r="IH26">
        <v>0</v>
      </c>
      <c r="II26">
        <v>100</v>
      </c>
      <c r="IJ26">
        <v>100</v>
      </c>
      <c r="IK26">
        <v>6.001</v>
      </c>
      <c r="IL26">
        <v>0.4338</v>
      </c>
      <c r="IM26">
        <v>4.33581596003083</v>
      </c>
      <c r="IN26">
        <v>0.00480937478205192</v>
      </c>
      <c r="IO26">
        <v>-2.11129389927988e-06</v>
      </c>
      <c r="IP26">
        <v>4.70916883727294e-10</v>
      </c>
      <c r="IQ26">
        <v>0.0744581765299928</v>
      </c>
      <c r="IR26">
        <v>0.00865277752241637</v>
      </c>
      <c r="IS26">
        <v>0.000116572056065873</v>
      </c>
      <c r="IT26">
        <v>5.89758572995984e-06</v>
      </c>
      <c r="IU26">
        <v>1</v>
      </c>
      <c r="IV26">
        <v>2033</v>
      </c>
      <c r="IW26">
        <v>1</v>
      </c>
      <c r="IX26">
        <v>28</v>
      </c>
      <c r="IY26">
        <v>29324067.7</v>
      </c>
      <c r="IZ26">
        <v>29324067.7</v>
      </c>
      <c r="JA26">
        <v>1.03394</v>
      </c>
      <c r="JB26">
        <v>2.35596</v>
      </c>
      <c r="JC26">
        <v>1.49902</v>
      </c>
      <c r="JD26">
        <v>2.33276</v>
      </c>
      <c r="JE26">
        <v>1.54419</v>
      </c>
      <c r="JF26">
        <v>2.29736</v>
      </c>
      <c r="JG26">
        <v>34.715</v>
      </c>
      <c r="JH26">
        <v>24.2539</v>
      </c>
      <c r="JI26">
        <v>18</v>
      </c>
      <c r="JJ26">
        <v>546.888</v>
      </c>
      <c r="JK26">
        <v>442.637</v>
      </c>
      <c r="JL26">
        <v>31.5074</v>
      </c>
      <c r="JM26">
        <v>29.2581</v>
      </c>
      <c r="JN26">
        <v>29.9998</v>
      </c>
      <c r="JO26">
        <v>29.1319</v>
      </c>
      <c r="JP26">
        <v>29.1618</v>
      </c>
      <c r="JQ26">
        <v>20.7334</v>
      </c>
      <c r="JR26">
        <v>26.5811</v>
      </c>
      <c r="JS26">
        <v>100</v>
      </c>
      <c r="JT26">
        <v>31.5117</v>
      </c>
      <c r="JU26">
        <v>420</v>
      </c>
      <c r="JV26">
        <v>24.5159</v>
      </c>
      <c r="JW26">
        <v>92.4445</v>
      </c>
      <c r="JX26">
        <v>98.4636</v>
      </c>
    </row>
    <row r="27" spans="1:284">
      <c r="A27">
        <v>11</v>
      </c>
      <c r="B27">
        <v>1759444065</v>
      </c>
      <c r="C27">
        <v>26</v>
      </c>
      <c r="D27" t="s">
        <v>446</v>
      </c>
      <c r="E27" t="s">
        <v>447</v>
      </c>
      <c r="F27">
        <v>5</v>
      </c>
      <c r="G27" t="s">
        <v>418</v>
      </c>
      <c r="H27" t="s">
        <v>419</v>
      </c>
      <c r="I27">
        <v>1759444061.75</v>
      </c>
      <c r="J27">
        <f>(K27)/1000</f>
        <v>0</v>
      </c>
      <c r="K27">
        <f>1000*DK27*AI27*(DG27-DH27)/(100*CZ27*(1000-AI27*DG27))</f>
        <v>0</v>
      </c>
      <c r="L27">
        <f>DK27*AI27*(DF27-DE27*(1000-AI27*DH27)/(1000-AI27*DG27))/(100*CZ27)</f>
        <v>0</v>
      </c>
      <c r="M27">
        <f>DE27 - IF(AI27&gt;1, L27*CZ27*100.0/(AK27), 0)</f>
        <v>0</v>
      </c>
      <c r="N27">
        <f>((T27-J27/2)*M27-L27)/(T27+J27/2)</f>
        <v>0</v>
      </c>
      <c r="O27">
        <f>N27*(DL27+DM27)/1000.0</f>
        <v>0</v>
      </c>
      <c r="P27">
        <f>(DE27 - IF(AI27&gt;1, L27*CZ27*100.0/(AK27), 0))*(DL27+DM27)/1000.0</f>
        <v>0</v>
      </c>
      <c r="Q27">
        <f>2.0/((1/S27-1/R27)+SIGN(S27)*SQRT((1/S27-1/R27)*(1/S27-1/R27) + 4*DA27/((DA27+1)*(DA27+1))*(2*1/S27*1/R27-1/R27*1/R27)))</f>
        <v>0</v>
      </c>
      <c r="R27">
        <f>IF(LEFT(DB27,1)&lt;&gt;"0",IF(LEFT(DB27,1)="1",3.0,DC27),$D$5+$E$5*(DS27*DL27/($K$5*1000))+$F$5*(DS27*DL27/($K$5*1000))*MAX(MIN(CZ27,$J$5),$I$5)*MAX(MIN(CZ27,$J$5),$I$5)+$G$5*MAX(MIN(CZ27,$J$5),$I$5)*(DS27*DL27/($K$5*1000))+$H$5*(DS27*DL27/($K$5*1000))*(DS27*DL27/($K$5*1000)))</f>
        <v>0</v>
      </c>
      <c r="S27">
        <f>J27*(1000-(1000*0.61365*exp(17.502*W27/(240.97+W27))/(DL27+DM27)+DG27)/2)/(1000*0.61365*exp(17.502*W27/(240.97+W27))/(DL27+DM27)-DG27)</f>
        <v>0</v>
      </c>
      <c r="T27">
        <f>1/((DA27+1)/(Q27/1.6)+1/(R27/1.37)) + DA27/((DA27+1)/(Q27/1.6) + DA27/(R27/1.37))</f>
        <v>0</v>
      </c>
      <c r="U27">
        <f>(CV27*CY27)</f>
        <v>0</v>
      </c>
      <c r="V27">
        <f>(DN27+(U27+2*0.95*5.67E-8*(((DN27+$B$7)+273)^4-(DN27+273)^4)-44100*J27)/(1.84*29.3*R27+8*0.95*5.67E-8*(DN27+273)^3))</f>
        <v>0</v>
      </c>
      <c r="W27">
        <f>($C$7*DO27+$D$7*DP27+$E$7*V27)</f>
        <v>0</v>
      </c>
      <c r="X27">
        <f>0.61365*exp(17.502*W27/(240.97+W27))</f>
        <v>0</v>
      </c>
      <c r="Y27">
        <f>(Z27/AA27*100)</f>
        <v>0</v>
      </c>
      <c r="Z27">
        <f>DG27*(DL27+DM27)/1000</f>
        <v>0</v>
      </c>
      <c r="AA27">
        <f>0.61365*exp(17.502*DN27/(240.97+DN27))</f>
        <v>0</v>
      </c>
      <c r="AB27">
        <f>(X27-DG27*(DL27+DM27)/1000)</f>
        <v>0</v>
      </c>
      <c r="AC27">
        <f>(-J27*44100)</f>
        <v>0</v>
      </c>
      <c r="AD27">
        <f>2*29.3*R27*0.92*(DN27-W27)</f>
        <v>0</v>
      </c>
      <c r="AE27">
        <f>2*0.95*5.67E-8*(((DN27+$B$7)+273)^4-(W27+273)^4)</f>
        <v>0</v>
      </c>
      <c r="AF27">
        <f>U27+AE27+AC27+AD27</f>
        <v>0</v>
      </c>
      <c r="AG27">
        <v>0</v>
      </c>
      <c r="AH27">
        <v>0</v>
      </c>
      <c r="AI27">
        <f>IF(AG27*$H$13&gt;=AK27,1.0,(AK27/(AK27-AG27*$H$13)))</f>
        <v>0</v>
      </c>
      <c r="AJ27">
        <f>(AI27-1)*100</f>
        <v>0</v>
      </c>
      <c r="AK27">
        <f>MAX(0,($B$13+$C$13*DS27)/(1+$D$13*DS27)*DL27/(DN27+273)*$E$13)</f>
        <v>0</v>
      </c>
      <c r="AL27" t="s">
        <v>420</v>
      </c>
      <c r="AM27" t="s">
        <v>420</v>
      </c>
      <c r="AN27">
        <v>0</v>
      </c>
      <c r="AO27">
        <v>0</v>
      </c>
      <c r="AP27">
        <f>1-AN27/AO27</f>
        <v>0</v>
      </c>
      <c r="AQ27">
        <v>0</v>
      </c>
      <c r="AR27" t="s">
        <v>420</v>
      </c>
      <c r="AS27" t="s">
        <v>420</v>
      </c>
      <c r="AT27">
        <v>0</v>
      </c>
      <c r="AU27">
        <v>0</v>
      </c>
      <c r="AV27">
        <f>1-AT27/AU27</f>
        <v>0</v>
      </c>
      <c r="AW27">
        <v>0.5</v>
      </c>
      <c r="AX27">
        <f>CW27</f>
        <v>0</v>
      </c>
      <c r="AY27">
        <f>L27</f>
        <v>0</v>
      </c>
      <c r="AZ27">
        <f>AV27*AW27*AX27</f>
        <v>0</v>
      </c>
      <c r="BA27">
        <f>(AY27-AQ27)/AX27</f>
        <v>0</v>
      </c>
      <c r="BB27">
        <f>(AO27-AU27)/AU27</f>
        <v>0</v>
      </c>
      <c r="BC27">
        <f>AN27/(AP27+AN27/AU27)</f>
        <v>0</v>
      </c>
      <c r="BD27" t="s">
        <v>420</v>
      </c>
      <c r="BE27">
        <v>0</v>
      </c>
      <c r="BF27">
        <f>IF(BE27&lt;&gt;0, BE27, BC27)</f>
        <v>0</v>
      </c>
      <c r="BG27">
        <f>1-BF27/AU27</f>
        <v>0</v>
      </c>
      <c r="BH27">
        <f>(AU27-AT27)/(AU27-BF27)</f>
        <v>0</v>
      </c>
      <c r="BI27">
        <f>(AO27-AU27)/(AO27-BF27)</f>
        <v>0</v>
      </c>
      <c r="BJ27">
        <f>(AU27-AT27)/(AU27-AN27)</f>
        <v>0</v>
      </c>
      <c r="BK27">
        <f>(AO27-AU27)/(AO27-AN27)</f>
        <v>0</v>
      </c>
      <c r="BL27">
        <f>(BH27*BF27/AT27)</f>
        <v>0</v>
      </c>
      <c r="BM27">
        <f>(1-BL27)</f>
        <v>0</v>
      </c>
      <c r="CV27">
        <f>$B$11*DT27+$C$11*DU27+$F$11*EF27*(1-EI27)</f>
        <v>0</v>
      </c>
      <c r="CW27">
        <f>CV27*CX27</f>
        <v>0</v>
      </c>
      <c r="CX27">
        <f>($B$11*$D$9+$C$11*$D$9+$F$11*((ES27+EK27)/MAX(ES27+EK27+ET27, 0.1)*$I$9+ET27/MAX(ES27+EK27+ET27, 0.1)*$J$9))/($B$11+$C$11+$F$11)</f>
        <v>0</v>
      </c>
      <c r="CY27">
        <f>($B$11*$K$9+$C$11*$K$9+$F$11*((ES27+EK27)/MAX(ES27+EK27+ET27, 0.1)*$P$9+ET27/MAX(ES27+EK27+ET27, 0.1)*$Q$9))/($B$11+$C$11+$F$11)</f>
        <v>0</v>
      </c>
      <c r="CZ27">
        <v>3.46</v>
      </c>
      <c r="DA27">
        <v>0.5</v>
      </c>
      <c r="DB27" t="s">
        <v>421</v>
      </c>
      <c r="DC27">
        <v>2</v>
      </c>
      <c r="DD27">
        <v>1759444061.75</v>
      </c>
      <c r="DE27">
        <v>420.88625</v>
      </c>
      <c r="DF27">
        <v>419.96925</v>
      </c>
      <c r="DG27">
        <v>24.55715</v>
      </c>
      <c r="DH27">
        <v>24.449875</v>
      </c>
      <c r="DI27">
        <v>414.885</v>
      </c>
      <c r="DJ27">
        <v>24.1233</v>
      </c>
      <c r="DK27">
        <v>499.9665</v>
      </c>
      <c r="DL27">
        <v>90.582025</v>
      </c>
      <c r="DM27">
        <v>0.0292394</v>
      </c>
      <c r="DN27">
        <v>30.67995</v>
      </c>
      <c r="DO27">
        <v>29.991025</v>
      </c>
      <c r="DP27">
        <v>999.9</v>
      </c>
      <c r="DQ27">
        <v>0</v>
      </c>
      <c r="DR27">
        <v>0</v>
      </c>
      <c r="DS27">
        <v>10008.8925</v>
      </c>
      <c r="DT27">
        <v>0</v>
      </c>
      <c r="DU27">
        <v>0.61206</v>
      </c>
      <c r="DV27">
        <v>0.91704575</v>
      </c>
      <c r="DW27">
        <v>431.482</v>
      </c>
      <c r="DX27">
        <v>430.49475</v>
      </c>
      <c r="DY27">
        <v>0.1072455</v>
      </c>
      <c r="DZ27">
        <v>419.96925</v>
      </c>
      <c r="EA27">
        <v>24.449875</v>
      </c>
      <c r="EB27">
        <v>2.224435</v>
      </c>
      <c r="EC27">
        <v>2.21472</v>
      </c>
      <c r="ED27">
        <v>19.139375</v>
      </c>
      <c r="EE27">
        <v>19.0692</v>
      </c>
      <c r="EF27">
        <v>0.00500016</v>
      </c>
      <c r="EG27">
        <v>0</v>
      </c>
      <c r="EH27">
        <v>0</v>
      </c>
      <c r="EI27">
        <v>0</v>
      </c>
      <c r="EJ27">
        <v>409.4</v>
      </c>
      <c r="EK27">
        <v>0.00500016</v>
      </c>
      <c r="EL27">
        <v>-28.05</v>
      </c>
      <c r="EM27">
        <v>-1.875</v>
      </c>
      <c r="EN27">
        <v>36.875</v>
      </c>
      <c r="EO27">
        <v>41.031</v>
      </c>
      <c r="EP27">
        <v>38.937</v>
      </c>
      <c r="EQ27">
        <v>41.312</v>
      </c>
      <c r="ER27">
        <v>40.2655</v>
      </c>
      <c r="ES27">
        <v>0</v>
      </c>
      <c r="ET27">
        <v>0</v>
      </c>
      <c r="EU27">
        <v>0</v>
      </c>
      <c r="EV27">
        <v>1759444066.7</v>
      </c>
      <c r="EW27">
        <v>0</v>
      </c>
      <c r="EX27">
        <v>410.392</v>
      </c>
      <c r="EY27">
        <v>6.09230760427597</v>
      </c>
      <c r="EZ27">
        <v>7.7538464619563</v>
      </c>
      <c r="FA27">
        <v>-29.964</v>
      </c>
      <c r="FB27">
        <v>15</v>
      </c>
      <c r="FC27">
        <v>0</v>
      </c>
      <c r="FD27" t="s">
        <v>422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0.8960525</v>
      </c>
      <c r="FQ27">
        <v>-0.00432992481202963</v>
      </c>
      <c r="FR27">
        <v>0.0345180486622578</v>
      </c>
      <c r="FS27">
        <v>1</v>
      </c>
      <c r="FT27">
        <v>411.908823529412</v>
      </c>
      <c r="FU27">
        <v>-10.2719631768289</v>
      </c>
      <c r="FV27">
        <v>6.30869463737798</v>
      </c>
      <c r="FW27">
        <v>-1</v>
      </c>
      <c r="FX27">
        <v>0.089918485</v>
      </c>
      <c r="FY27">
        <v>0.132893165413534</v>
      </c>
      <c r="FZ27">
        <v>0.0134968790384027</v>
      </c>
      <c r="GA27">
        <v>0</v>
      </c>
      <c r="GB27">
        <v>1</v>
      </c>
      <c r="GC27">
        <v>2</v>
      </c>
      <c r="GD27" t="s">
        <v>435</v>
      </c>
      <c r="GE27">
        <v>3.12611</v>
      </c>
      <c r="GF27">
        <v>2.65481</v>
      </c>
      <c r="GG27">
        <v>0.0889033</v>
      </c>
      <c r="GH27">
        <v>0.089697</v>
      </c>
      <c r="GI27">
        <v>0.102915</v>
      </c>
      <c r="GJ27">
        <v>0.103267</v>
      </c>
      <c r="GK27">
        <v>23305.8</v>
      </c>
      <c r="GL27">
        <v>22146.6</v>
      </c>
      <c r="GM27">
        <v>22880</v>
      </c>
      <c r="GN27">
        <v>23693.6</v>
      </c>
      <c r="GO27">
        <v>34977.3</v>
      </c>
      <c r="GP27">
        <v>35163</v>
      </c>
      <c r="GQ27">
        <v>41245.9</v>
      </c>
      <c r="GR27">
        <v>42247.1</v>
      </c>
      <c r="GS27">
        <v>1.89095</v>
      </c>
      <c r="GT27">
        <v>1.81807</v>
      </c>
      <c r="GU27">
        <v>0.10331</v>
      </c>
      <c r="GV27">
        <v>0</v>
      </c>
      <c r="GW27">
        <v>28.3169</v>
      </c>
      <c r="GX27">
        <v>999.9</v>
      </c>
      <c r="GY27">
        <v>61.311</v>
      </c>
      <c r="GZ27">
        <v>29.416</v>
      </c>
      <c r="HA27">
        <v>27.8824</v>
      </c>
      <c r="HB27">
        <v>53.76</v>
      </c>
      <c r="HC27">
        <v>40.605</v>
      </c>
      <c r="HD27">
        <v>1</v>
      </c>
      <c r="HE27">
        <v>0.121933</v>
      </c>
      <c r="HF27">
        <v>-1.39513</v>
      </c>
      <c r="HG27">
        <v>20.2301</v>
      </c>
      <c r="HH27">
        <v>5.23421</v>
      </c>
      <c r="HI27">
        <v>11.992</v>
      </c>
      <c r="HJ27">
        <v>4.9558</v>
      </c>
      <c r="HK27">
        <v>3.304</v>
      </c>
      <c r="HL27">
        <v>9999</v>
      </c>
      <c r="HM27">
        <v>9999</v>
      </c>
      <c r="HN27">
        <v>9999</v>
      </c>
      <c r="HO27">
        <v>999.9</v>
      </c>
      <c r="HP27">
        <v>1.86847</v>
      </c>
      <c r="HQ27">
        <v>1.86417</v>
      </c>
      <c r="HR27">
        <v>1.8718</v>
      </c>
      <c r="HS27">
        <v>1.86264</v>
      </c>
      <c r="HT27">
        <v>1.86205</v>
      </c>
      <c r="HU27">
        <v>1.86859</v>
      </c>
      <c r="HV27">
        <v>1.85867</v>
      </c>
      <c r="HW27">
        <v>1.86508</v>
      </c>
      <c r="HX27">
        <v>5</v>
      </c>
      <c r="HY27">
        <v>0</v>
      </c>
      <c r="HZ27">
        <v>0</v>
      </c>
      <c r="IA27">
        <v>0</v>
      </c>
      <c r="IB27" t="s">
        <v>424</v>
      </c>
      <c r="IC27" t="s">
        <v>425</v>
      </c>
      <c r="ID27" t="s">
        <v>426</v>
      </c>
      <c r="IE27" t="s">
        <v>426</v>
      </c>
      <c r="IF27" t="s">
        <v>426</v>
      </c>
      <c r="IG27" t="s">
        <v>426</v>
      </c>
      <c r="IH27">
        <v>0</v>
      </c>
      <c r="II27">
        <v>100</v>
      </c>
      <c r="IJ27">
        <v>100</v>
      </c>
      <c r="IK27">
        <v>6.001</v>
      </c>
      <c r="IL27">
        <v>0.4337</v>
      </c>
      <c r="IM27">
        <v>4.33581596003083</v>
      </c>
      <c r="IN27">
        <v>0.00480937478205192</v>
      </c>
      <c r="IO27">
        <v>-2.11129389927988e-06</v>
      </c>
      <c r="IP27">
        <v>4.70916883727294e-10</v>
      </c>
      <c r="IQ27">
        <v>0.0744581765299928</v>
      </c>
      <c r="IR27">
        <v>0.00865277752241637</v>
      </c>
      <c r="IS27">
        <v>0.000116572056065873</v>
      </c>
      <c r="IT27">
        <v>5.89758572995984e-06</v>
      </c>
      <c r="IU27">
        <v>1</v>
      </c>
      <c r="IV27">
        <v>2033</v>
      </c>
      <c r="IW27">
        <v>1</v>
      </c>
      <c r="IX27">
        <v>28</v>
      </c>
      <c r="IY27">
        <v>29324067.8</v>
      </c>
      <c r="IZ27">
        <v>29324067.8</v>
      </c>
      <c r="JA27">
        <v>1.03271</v>
      </c>
      <c r="JB27">
        <v>2.34741</v>
      </c>
      <c r="JC27">
        <v>1.4978</v>
      </c>
      <c r="JD27">
        <v>2.33276</v>
      </c>
      <c r="JE27">
        <v>1.54419</v>
      </c>
      <c r="JF27">
        <v>2.35107</v>
      </c>
      <c r="JG27">
        <v>34.715</v>
      </c>
      <c r="JH27">
        <v>24.2626</v>
      </c>
      <c r="JI27">
        <v>18</v>
      </c>
      <c r="JJ27">
        <v>547.031</v>
      </c>
      <c r="JK27">
        <v>442.269</v>
      </c>
      <c r="JL27">
        <v>31.5116</v>
      </c>
      <c r="JM27">
        <v>29.2553</v>
      </c>
      <c r="JN27">
        <v>29.9997</v>
      </c>
      <c r="JO27">
        <v>29.1294</v>
      </c>
      <c r="JP27">
        <v>29.1593</v>
      </c>
      <c r="JQ27">
        <v>20.7348</v>
      </c>
      <c r="JR27">
        <v>26.5811</v>
      </c>
      <c r="JS27">
        <v>100</v>
      </c>
      <c r="JT27">
        <v>31.5167</v>
      </c>
      <c r="JU27">
        <v>420</v>
      </c>
      <c r="JV27">
        <v>24.5159</v>
      </c>
      <c r="JW27">
        <v>92.4453</v>
      </c>
      <c r="JX27">
        <v>98.4642</v>
      </c>
    </row>
    <row r="28" spans="1:284">
      <c r="A28">
        <v>12</v>
      </c>
      <c r="B28">
        <v>1759444068</v>
      </c>
      <c r="C28">
        <v>29</v>
      </c>
      <c r="D28" t="s">
        <v>448</v>
      </c>
      <c r="E28" t="s">
        <v>449</v>
      </c>
      <c r="F28">
        <v>5</v>
      </c>
      <c r="G28" t="s">
        <v>418</v>
      </c>
      <c r="H28" t="s">
        <v>419</v>
      </c>
      <c r="I28">
        <v>1759444065</v>
      </c>
      <c r="J28">
        <f>(K28)/1000</f>
        <v>0</v>
      </c>
      <c r="K28">
        <f>1000*DK28*AI28*(DG28-DH28)/(100*CZ28*(1000-AI28*DG28))</f>
        <v>0</v>
      </c>
      <c r="L28">
        <f>DK28*AI28*(DF28-DE28*(1000-AI28*DH28)/(1000-AI28*DG28))/(100*CZ28)</f>
        <v>0</v>
      </c>
      <c r="M28">
        <f>DE28 - IF(AI28&gt;1, L28*CZ28*100.0/(AK28), 0)</f>
        <v>0</v>
      </c>
      <c r="N28">
        <f>((T28-J28/2)*M28-L28)/(T28+J28/2)</f>
        <v>0</v>
      </c>
      <c r="O28">
        <f>N28*(DL28+DM28)/1000.0</f>
        <v>0</v>
      </c>
      <c r="P28">
        <f>(DE28 - IF(AI28&gt;1, L28*CZ28*100.0/(AK28), 0))*(DL28+DM28)/1000.0</f>
        <v>0</v>
      </c>
      <c r="Q28">
        <f>2.0/((1/S28-1/R28)+SIGN(S28)*SQRT((1/S28-1/R28)*(1/S28-1/R28) + 4*DA28/((DA28+1)*(DA28+1))*(2*1/S28*1/R28-1/R28*1/R28)))</f>
        <v>0</v>
      </c>
      <c r="R28">
        <f>IF(LEFT(DB28,1)&lt;&gt;"0",IF(LEFT(DB28,1)="1",3.0,DC28),$D$5+$E$5*(DS28*DL28/($K$5*1000))+$F$5*(DS28*DL28/($K$5*1000))*MAX(MIN(CZ28,$J$5),$I$5)*MAX(MIN(CZ28,$J$5),$I$5)+$G$5*MAX(MIN(CZ28,$J$5),$I$5)*(DS28*DL28/($K$5*1000))+$H$5*(DS28*DL28/($K$5*1000))*(DS28*DL28/($K$5*1000)))</f>
        <v>0</v>
      </c>
      <c r="S28">
        <f>J28*(1000-(1000*0.61365*exp(17.502*W28/(240.97+W28))/(DL28+DM28)+DG28)/2)/(1000*0.61365*exp(17.502*W28/(240.97+W28))/(DL28+DM28)-DG28)</f>
        <v>0</v>
      </c>
      <c r="T28">
        <f>1/((DA28+1)/(Q28/1.6)+1/(R28/1.37)) + DA28/((DA28+1)/(Q28/1.6) + DA28/(R28/1.37))</f>
        <v>0</v>
      </c>
      <c r="U28">
        <f>(CV28*CY28)</f>
        <v>0</v>
      </c>
      <c r="V28">
        <f>(DN28+(U28+2*0.95*5.67E-8*(((DN28+$B$7)+273)^4-(DN28+273)^4)-44100*J28)/(1.84*29.3*R28+8*0.95*5.67E-8*(DN28+273)^3))</f>
        <v>0</v>
      </c>
      <c r="W28">
        <f>($C$7*DO28+$D$7*DP28+$E$7*V28)</f>
        <v>0</v>
      </c>
      <c r="X28">
        <f>0.61365*exp(17.502*W28/(240.97+W28))</f>
        <v>0</v>
      </c>
      <c r="Y28">
        <f>(Z28/AA28*100)</f>
        <v>0</v>
      </c>
      <c r="Z28">
        <f>DG28*(DL28+DM28)/1000</f>
        <v>0</v>
      </c>
      <c r="AA28">
        <f>0.61365*exp(17.502*DN28/(240.97+DN28))</f>
        <v>0</v>
      </c>
      <c r="AB28">
        <f>(X28-DG28*(DL28+DM28)/1000)</f>
        <v>0</v>
      </c>
      <c r="AC28">
        <f>(-J28*44100)</f>
        <v>0</v>
      </c>
      <c r="AD28">
        <f>2*29.3*R28*0.92*(DN28-W28)</f>
        <v>0</v>
      </c>
      <c r="AE28">
        <f>2*0.95*5.67E-8*(((DN28+$B$7)+273)^4-(W28+273)^4)</f>
        <v>0</v>
      </c>
      <c r="AF28">
        <f>U28+AE28+AC28+AD28</f>
        <v>0</v>
      </c>
      <c r="AG28">
        <v>0</v>
      </c>
      <c r="AH28">
        <v>0</v>
      </c>
      <c r="AI28">
        <f>IF(AG28*$H$13&gt;=AK28,1.0,(AK28/(AK28-AG28*$H$13)))</f>
        <v>0</v>
      </c>
      <c r="AJ28">
        <f>(AI28-1)*100</f>
        <v>0</v>
      </c>
      <c r="AK28">
        <f>MAX(0,($B$13+$C$13*DS28)/(1+$D$13*DS28)*DL28/(DN28+273)*$E$13)</f>
        <v>0</v>
      </c>
      <c r="AL28" t="s">
        <v>420</v>
      </c>
      <c r="AM28" t="s">
        <v>420</v>
      </c>
      <c r="AN28">
        <v>0</v>
      </c>
      <c r="AO28">
        <v>0</v>
      </c>
      <c r="AP28">
        <f>1-AN28/AO28</f>
        <v>0</v>
      </c>
      <c r="AQ28">
        <v>0</v>
      </c>
      <c r="AR28" t="s">
        <v>420</v>
      </c>
      <c r="AS28" t="s">
        <v>420</v>
      </c>
      <c r="AT28">
        <v>0</v>
      </c>
      <c r="AU28">
        <v>0</v>
      </c>
      <c r="AV28">
        <f>1-AT28/AU28</f>
        <v>0</v>
      </c>
      <c r="AW28">
        <v>0.5</v>
      </c>
      <c r="AX28">
        <f>CW28</f>
        <v>0</v>
      </c>
      <c r="AY28">
        <f>L28</f>
        <v>0</v>
      </c>
      <c r="AZ28">
        <f>AV28*AW28*AX28</f>
        <v>0</v>
      </c>
      <c r="BA28">
        <f>(AY28-AQ28)/AX28</f>
        <v>0</v>
      </c>
      <c r="BB28">
        <f>(AO28-AU28)/AU28</f>
        <v>0</v>
      </c>
      <c r="BC28">
        <f>AN28/(AP28+AN28/AU28)</f>
        <v>0</v>
      </c>
      <c r="BD28" t="s">
        <v>420</v>
      </c>
      <c r="BE28">
        <v>0</v>
      </c>
      <c r="BF28">
        <f>IF(BE28&lt;&gt;0, BE28, BC28)</f>
        <v>0</v>
      </c>
      <c r="BG28">
        <f>1-BF28/AU28</f>
        <v>0</v>
      </c>
      <c r="BH28">
        <f>(AU28-AT28)/(AU28-BF28)</f>
        <v>0</v>
      </c>
      <c r="BI28">
        <f>(AO28-AU28)/(AO28-BF28)</f>
        <v>0</v>
      </c>
      <c r="BJ28">
        <f>(AU28-AT28)/(AU28-AN28)</f>
        <v>0</v>
      </c>
      <c r="BK28">
        <f>(AO28-AU28)/(AO28-AN28)</f>
        <v>0</v>
      </c>
      <c r="BL28">
        <f>(BH28*BF28/AT28)</f>
        <v>0</v>
      </c>
      <c r="BM28">
        <f>(1-BL28)</f>
        <v>0</v>
      </c>
      <c r="CV28">
        <f>$B$11*DT28+$C$11*DU28+$F$11*EF28*(1-EI28)</f>
        <v>0</v>
      </c>
      <c r="CW28">
        <f>CV28*CX28</f>
        <v>0</v>
      </c>
      <c r="CX28">
        <f>($B$11*$D$9+$C$11*$D$9+$F$11*((ES28+EK28)/MAX(ES28+EK28+ET28, 0.1)*$I$9+ET28/MAX(ES28+EK28+ET28, 0.1)*$J$9))/($B$11+$C$11+$F$11)</f>
        <v>0</v>
      </c>
      <c r="CY28">
        <f>($B$11*$K$9+$C$11*$K$9+$F$11*((ES28+EK28)/MAX(ES28+EK28+ET28, 0.1)*$P$9+ET28/MAX(ES28+EK28+ET28, 0.1)*$Q$9))/($B$11+$C$11+$F$11)</f>
        <v>0</v>
      </c>
      <c r="CZ28">
        <v>3.46</v>
      </c>
      <c r="DA28">
        <v>0.5</v>
      </c>
      <c r="DB28" t="s">
        <v>421</v>
      </c>
      <c r="DC28">
        <v>2</v>
      </c>
      <c r="DD28">
        <v>1759444065</v>
      </c>
      <c r="DE28">
        <v>420.85325</v>
      </c>
      <c r="DF28">
        <v>419.97225</v>
      </c>
      <c r="DG28">
        <v>24.551525</v>
      </c>
      <c r="DH28">
        <v>24.442575</v>
      </c>
      <c r="DI28">
        <v>414.8515</v>
      </c>
      <c r="DJ28">
        <v>24.117825</v>
      </c>
      <c r="DK28">
        <v>500.09475</v>
      </c>
      <c r="DL28">
        <v>90.58195</v>
      </c>
      <c r="DM28">
        <v>0.028991525</v>
      </c>
      <c r="DN28">
        <v>30.680425</v>
      </c>
      <c r="DO28">
        <v>29.99895</v>
      </c>
      <c r="DP28">
        <v>999.9</v>
      </c>
      <c r="DQ28">
        <v>0</v>
      </c>
      <c r="DR28">
        <v>0</v>
      </c>
      <c r="DS28">
        <v>10013.7375</v>
      </c>
      <c r="DT28">
        <v>0</v>
      </c>
      <c r="DU28">
        <v>0.61206</v>
      </c>
      <c r="DV28">
        <v>0.88074525</v>
      </c>
      <c r="DW28">
        <v>431.4455</v>
      </c>
      <c r="DX28">
        <v>430.4945</v>
      </c>
      <c r="DY28">
        <v>0.10894725</v>
      </c>
      <c r="DZ28">
        <v>419.97225</v>
      </c>
      <c r="EA28">
        <v>24.442575</v>
      </c>
      <c r="EB28">
        <v>2.2239225</v>
      </c>
      <c r="EC28">
        <v>2.214055</v>
      </c>
      <c r="ED28">
        <v>19.1357</v>
      </c>
      <c r="EE28">
        <v>19.064375</v>
      </c>
      <c r="EF28">
        <v>0.00500016</v>
      </c>
      <c r="EG28">
        <v>0</v>
      </c>
      <c r="EH28">
        <v>0</v>
      </c>
      <c r="EI28">
        <v>0</v>
      </c>
      <c r="EJ28">
        <v>407</v>
      </c>
      <c r="EK28">
        <v>0.00500016</v>
      </c>
      <c r="EL28">
        <v>-29.175</v>
      </c>
      <c r="EM28">
        <v>-1.85</v>
      </c>
      <c r="EN28">
        <v>36.875</v>
      </c>
      <c r="EO28">
        <v>41.0465</v>
      </c>
      <c r="EP28">
        <v>38.9685</v>
      </c>
      <c r="EQ28">
        <v>41.312</v>
      </c>
      <c r="ER28">
        <v>40.281</v>
      </c>
      <c r="ES28">
        <v>0</v>
      </c>
      <c r="ET28">
        <v>0</v>
      </c>
      <c r="EU28">
        <v>0</v>
      </c>
      <c r="EV28">
        <v>1759444069.7</v>
      </c>
      <c r="EW28">
        <v>0</v>
      </c>
      <c r="EX28">
        <v>411.130769230769</v>
      </c>
      <c r="EY28">
        <v>8.84786299073148</v>
      </c>
      <c r="EZ28">
        <v>1.65128235902296</v>
      </c>
      <c r="FA28">
        <v>-29.8192307692308</v>
      </c>
      <c r="FB28">
        <v>15</v>
      </c>
      <c r="FC28">
        <v>0</v>
      </c>
      <c r="FD28" t="s">
        <v>422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0.891297857142857</v>
      </c>
      <c r="FQ28">
        <v>0.0352186753246753</v>
      </c>
      <c r="FR28">
        <v>0.0324950479762623</v>
      </c>
      <c r="FS28">
        <v>1</v>
      </c>
      <c r="FT28">
        <v>410.873529411765</v>
      </c>
      <c r="FU28">
        <v>-3.96180290458261</v>
      </c>
      <c r="FV28">
        <v>6.19374963992541</v>
      </c>
      <c r="FW28">
        <v>-1</v>
      </c>
      <c r="FX28">
        <v>0.093871019047619</v>
      </c>
      <c r="FY28">
        <v>0.130904750649351</v>
      </c>
      <c r="FZ28">
        <v>0.0137039197839652</v>
      </c>
      <c r="GA28">
        <v>0</v>
      </c>
      <c r="GB28">
        <v>1</v>
      </c>
      <c r="GC28">
        <v>2</v>
      </c>
      <c r="GD28" t="s">
        <v>435</v>
      </c>
      <c r="GE28">
        <v>3.1261</v>
      </c>
      <c r="GF28">
        <v>2.65423</v>
      </c>
      <c r="GG28">
        <v>0.0889107</v>
      </c>
      <c r="GH28">
        <v>0.0897</v>
      </c>
      <c r="GI28">
        <v>0.102904</v>
      </c>
      <c r="GJ28">
        <v>0.10325</v>
      </c>
      <c r="GK28">
        <v>23305.4</v>
      </c>
      <c r="GL28">
        <v>22146.3</v>
      </c>
      <c r="GM28">
        <v>22879.9</v>
      </c>
      <c r="GN28">
        <v>23693.3</v>
      </c>
      <c r="GO28">
        <v>34977.5</v>
      </c>
      <c r="GP28">
        <v>35163.2</v>
      </c>
      <c r="GQ28">
        <v>41245.7</v>
      </c>
      <c r="GR28">
        <v>42246.6</v>
      </c>
      <c r="GS28">
        <v>1.89095</v>
      </c>
      <c r="GT28">
        <v>1.8181</v>
      </c>
      <c r="GU28">
        <v>0.103548</v>
      </c>
      <c r="GV28">
        <v>0</v>
      </c>
      <c r="GW28">
        <v>28.3173</v>
      </c>
      <c r="GX28">
        <v>999.9</v>
      </c>
      <c r="GY28">
        <v>61.311</v>
      </c>
      <c r="GZ28">
        <v>29.416</v>
      </c>
      <c r="HA28">
        <v>27.8835</v>
      </c>
      <c r="HB28">
        <v>54.63</v>
      </c>
      <c r="HC28">
        <v>40.597</v>
      </c>
      <c r="HD28">
        <v>1</v>
      </c>
      <c r="HE28">
        <v>0.121908</v>
      </c>
      <c r="HF28">
        <v>-1.39804</v>
      </c>
      <c r="HG28">
        <v>20.23</v>
      </c>
      <c r="HH28">
        <v>5.23421</v>
      </c>
      <c r="HI28">
        <v>11.992</v>
      </c>
      <c r="HJ28">
        <v>4.9559</v>
      </c>
      <c r="HK28">
        <v>3.304</v>
      </c>
      <c r="HL28">
        <v>9999</v>
      </c>
      <c r="HM28">
        <v>9999</v>
      </c>
      <c r="HN28">
        <v>9999</v>
      </c>
      <c r="HO28">
        <v>999.9</v>
      </c>
      <c r="HP28">
        <v>1.86847</v>
      </c>
      <c r="HQ28">
        <v>1.86417</v>
      </c>
      <c r="HR28">
        <v>1.8718</v>
      </c>
      <c r="HS28">
        <v>1.86264</v>
      </c>
      <c r="HT28">
        <v>1.86206</v>
      </c>
      <c r="HU28">
        <v>1.86859</v>
      </c>
      <c r="HV28">
        <v>1.85867</v>
      </c>
      <c r="HW28">
        <v>1.86508</v>
      </c>
      <c r="HX28">
        <v>5</v>
      </c>
      <c r="HY28">
        <v>0</v>
      </c>
      <c r="HZ28">
        <v>0</v>
      </c>
      <c r="IA28">
        <v>0</v>
      </c>
      <c r="IB28" t="s">
        <v>424</v>
      </c>
      <c r="IC28" t="s">
        <v>425</v>
      </c>
      <c r="ID28" t="s">
        <v>426</v>
      </c>
      <c r="IE28" t="s">
        <v>426</v>
      </c>
      <c r="IF28" t="s">
        <v>426</v>
      </c>
      <c r="IG28" t="s">
        <v>426</v>
      </c>
      <c r="IH28">
        <v>0</v>
      </c>
      <c r="II28">
        <v>100</v>
      </c>
      <c r="IJ28">
        <v>100</v>
      </c>
      <c r="IK28">
        <v>6.001</v>
      </c>
      <c r="IL28">
        <v>0.4335</v>
      </c>
      <c r="IM28">
        <v>4.33581596003083</v>
      </c>
      <c r="IN28">
        <v>0.00480937478205192</v>
      </c>
      <c r="IO28">
        <v>-2.11129389927988e-06</v>
      </c>
      <c r="IP28">
        <v>4.70916883727294e-10</v>
      </c>
      <c r="IQ28">
        <v>0.0744581765299928</v>
      </c>
      <c r="IR28">
        <v>0.00865277752241637</v>
      </c>
      <c r="IS28">
        <v>0.000116572056065873</v>
      </c>
      <c r="IT28">
        <v>5.89758572995984e-06</v>
      </c>
      <c r="IU28">
        <v>1</v>
      </c>
      <c r="IV28">
        <v>2033</v>
      </c>
      <c r="IW28">
        <v>1</v>
      </c>
      <c r="IX28">
        <v>28</v>
      </c>
      <c r="IY28">
        <v>29324067.8</v>
      </c>
      <c r="IZ28">
        <v>29324067.8</v>
      </c>
      <c r="JA28">
        <v>1.03271</v>
      </c>
      <c r="JB28">
        <v>2.34253</v>
      </c>
      <c r="JC28">
        <v>1.4978</v>
      </c>
      <c r="JD28">
        <v>2.33154</v>
      </c>
      <c r="JE28">
        <v>1.54419</v>
      </c>
      <c r="JF28">
        <v>2.36572</v>
      </c>
      <c r="JG28">
        <v>34.715</v>
      </c>
      <c r="JH28">
        <v>24.2626</v>
      </c>
      <c r="JI28">
        <v>18</v>
      </c>
      <c r="JJ28">
        <v>547.011</v>
      </c>
      <c r="JK28">
        <v>442.265</v>
      </c>
      <c r="JL28">
        <v>31.5148</v>
      </c>
      <c r="JM28">
        <v>29.2522</v>
      </c>
      <c r="JN28">
        <v>29.9999</v>
      </c>
      <c r="JO28">
        <v>29.1269</v>
      </c>
      <c r="JP28">
        <v>29.1568</v>
      </c>
      <c r="JQ28">
        <v>20.7345</v>
      </c>
      <c r="JR28">
        <v>26.3072</v>
      </c>
      <c r="JS28">
        <v>100</v>
      </c>
      <c r="JT28">
        <v>31.5167</v>
      </c>
      <c r="JU28">
        <v>420</v>
      </c>
      <c r="JV28">
        <v>24.5159</v>
      </c>
      <c r="JW28">
        <v>92.4446</v>
      </c>
      <c r="JX28">
        <v>98.463</v>
      </c>
    </row>
    <row r="29" spans="1:284">
      <c r="A29">
        <v>13</v>
      </c>
      <c r="B29">
        <v>1759444070</v>
      </c>
      <c r="C29">
        <v>31</v>
      </c>
      <c r="D29" t="s">
        <v>450</v>
      </c>
      <c r="E29" t="s">
        <v>451</v>
      </c>
      <c r="F29">
        <v>5</v>
      </c>
      <c r="G29" t="s">
        <v>418</v>
      </c>
      <c r="H29" t="s">
        <v>419</v>
      </c>
      <c r="I29">
        <v>1759444067.33333</v>
      </c>
      <c r="J29">
        <f>(K29)/1000</f>
        <v>0</v>
      </c>
      <c r="K29">
        <f>1000*DK29*AI29*(DG29-DH29)/(100*CZ29*(1000-AI29*DG29))</f>
        <v>0</v>
      </c>
      <c r="L29">
        <f>DK29*AI29*(DF29-DE29*(1000-AI29*DH29)/(1000-AI29*DG29))/(100*CZ29)</f>
        <v>0</v>
      </c>
      <c r="M29">
        <f>DE29 - IF(AI29&gt;1, L29*CZ29*100.0/(AK29), 0)</f>
        <v>0</v>
      </c>
      <c r="N29">
        <f>((T29-J29/2)*M29-L29)/(T29+J29/2)</f>
        <v>0</v>
      </c>
      <c r="O29">
        <f>N29*(DL29+DM29)/1000.0</f>
        <v>0</v>
      </c>
      <c r="P29">
        <f>(DE29 - IF(AI29&gt;1, L29*CZ29*100.0/(AK29), 0))*(DL29+DM29)/1000.0</f>
        <v>0</v>
      </c>
      <c r="Q29">
        <f>2.0/((1/S29-1/R29)+SIGN(S29)*SQRT((1/S29-1/R29)*(1/S29-1/R29) + 4*DA29/((DA29+1)*(DA29+1))*(2*1/S29*1/R29-1/R29*1/R29)))</f>
        <v>0</v>
      </c>
      <c r="R29">
        <f>IF(LEFT(DB29,1)&lt;&gt;"0",IF(LEFT(DB29,1)="1",3.0,DC29),$D$5+$E$5*(DS29*DL29/($K$5*1000))+$F$5*(DS29*DL29/($K$5*1000))*MAX(MIN(CZ29,$J$5),$I$5)*MAX(MIN(CZ29,$J$5),$I$5)+$G$5*MAX(MIN(CZ29,$J$5),$I$5)*(DS29*DL29/($K$5*1000))+$H$5*(DS29*DL29/($K$5*1000))*(DS29*DL29/($K$5*1000)))</f>
        <v>0</v>
      </c>
      <c r="S29">
        <f>J29*(1000-(1000*0.61365*exp(17.502*W29/(240.97+W29))/(DL29+DM29)+DG29)/2)/(1000*0.61365*exp(17.502*W29/(240.97+W29))/(DL29+DM29)-DG29)</f>
        <v>0</v>
      </c>
      <c r="T29">
        <f>1/((DA29+1)/(Q29/1.6)+1/(R29/1.37)) + DA29/((DA29+1)/(Q29/1.6) + DA29/(R29/1.37))</f>
        <v>0</v>
      </c>
      <c r="U29">
        <f>(CV29*CY29)</f>
        <v>0</v>
      </c>
      <c r="V29">
        <f>(DN29+(U29+2*0.95*5.67E-8*(((DN29+$B$7)+273)^4-(DN29+273)^4)-44100*J29)/(1.84*29.3*R29+8*0.95*5.67E-8*(DN29+273)^3))</f>
        <v>0</v>
      </c>
      <c r="W29">
        <f>($C$7*DO29+$D$7*DP29+$E$7*V29)</f>
        <v>0</v>
      </c>
      <c r="X29">
        <f>0.61365*exp(17.502*W29/(240.97+W29))</f>
        <v>0</v>
      </c>
      <c r="Y29">
        <f>(Z29/AA29*100)</f>
        <v>0</v>
      </c>
      <c r="Z29">
        <f>DG29*(DL29+DM29)/1000</f>
        <v>0</v>
      </c>
      <c r="AA29">
        <f>0.61365*exp(17.502*DN29/(240.97+DN29))</f>
        <v>0</v>
      </c>
      <c r="AB29">
        <f>(X29-DG29*(DL29+DM29)/1000)</f>
        <v>0</v>
      </c>
      <c r="AC29">
        <f>(-J29*44100)</f>
        <v>0</v>
      </c>
      <c r="AD29">
        <f>2*29.3*R29*0.92*(DN29-W29)</f>
        <v>0</v>
      </c>
      <c r="AE29">
        <f>2*0.95*5.67E-8*(((DN29+$B$7)+273)^4-(W29+273)^4)</f>
        <v>0</v>
      </c>
      <c r="AF29">
        <f>U29+AE29+AC29+AD29</f>
        <v>0</v>
      </c>
      <c r="AG29">
        <v>0</v>
      </c>
      <c r="AH29">
        <v>0</v>
      </c>
      <c r="AI29">
        <f>IF(AG29*$H$13&gt;=AK29,1.0,(AK29/(AK29-AG29*$H$13)))</f>
        <v>0</v>
      </c>
      <c r="AJ29">
        <f>(AI29-1)*100</f>
        <v>0</v>
      </c>
      <c r="AK29">
        <f>MAX(0,($B$13+$C$13*DS29)/(1+$D$13*DS29)*DL29/(DN29+273)*$E$13)</f>
        <v>0</v>
      </c>
      <c r="AL29" t="s">
        <v>420</v>
      </c>
      <c r="AM29" t="s">
        <v>420</v>
      </c>
      <c r="AN29">
        <v>0</v>
      </c>
      <c r="AO29">
        <v>0</v>
      </c>
      <c r="AP29">
        <f>1-AN29/AO29</f>
        <v>0</v>
      </c>
      <c r="AQ29">
        <v>0</v>
      </c>
      <c r="AR29" t="s">
        <v>420</v>
      </c>
      <c r="AS29" t="s">
        <v>420</v>
      </c>
      <c r="AT29">
        <v>0</v>
      </c>
      <c r="AU29">
        <v>0</v>
      </c>
      <c r="AV29">
        <f>1-AT29/AU29</f>
        <v>0</v>
      </c>
      <c r="AW29">
        <v>0.5</v>
      </c>
      <c r="AX29">
        <f>CW29</f>
        <v>0</v>
      </c>
      <c r="AY29">
        <f>L29</f>
        <v>0</v>
      </c>
      <c r="AZ29">
        <f>AV29*AW29*AX29</f>
        <v>0</v>
      </c>
      <c r="BA29">
        <f>(AY29-AQ29)/AX29</f>
        <v>0</v>
      </c>
      <c r="BB29">
        <f>(AO29-AU29)/AU29</f>
        <v>0</v>
      </c>
      <c r="BC29">
        <f>AN29/(AP29+AN29/AU29)</f>
        <v>0</v>
      </c>
      <c r="BD29" t="s">
        <v>420</v>
      </c>
      <c r="BE29">
        <v>0</v>
      </c>
      <c r="BF29">
        <f>IF(BE29&lt;&gt;0, BE29, BC29)</f>
        <v>0</v>
      </c>
      <c r="BG29">
        <f>1-BF29/AU29</f>
        <v>0</v>
      </c>
      <c r="BH29">
        <f>(AU29-AT29)/(AU29-BF29)</f>
        <v>0</v>
      </c>
      <c r="BI29">
        <f>(AO29-AU29)/(AO29-BF29)</f>
        <v>0</v>
      </c>
      <c r="BJ29">
        <f>(AU29-AT29)/(AU29-AN29)</f>
        <v>0</v>
      </c>
      <c r="BK29">
        <f>(AO29-AU29)/(AO29-AN29)</f>
        <v>0</v>
      </c>
      <c r="BL29">
        <f>(BH29*BF29/AT29)</f>
        <v>0</v>
      </c>
      <c r="BM29">
        <f>(1-BL29)</f>
        <v>0</v>
      </c>
      <c r="CV29">
        <f>$B$11*DT29+$C$11*DU29+$F$11*EF29*(1-EI29)</f>
        <v>0</v>
      </c>
      <c r="CW29">
        <f>CV29*CX29</f>
        <v>0</v>
      </c>
      <c r="CX29">
        <f>($B$11*$D$9+$C$11*$D$9+$F$11*((ES29+EK29)/MAX(ES29+EK29+ET29, 0.1)*$I$9+ET29/MAX(ES29+EK29+ET29, 0.1)*$J$9))/($B$11+$C$11+$F$11)</f>
        <v>0</v>
      </c>
      <c r="CY29">
        <f>($B$11*$K$9+$C$11*$K$9+$F$11*((ES29+EK29)/MAX(ES29+EK29+ET29, 0.1)*$P$9+ET29/MAX(ES29+EK29+ET29, 0.1)*$Q$9))/($B$11+$C$11+$F$11)</f>
        <v>0</v>
      </c>
      <c r="CZ29">
        <v>3.46</v>
      </c>
      <c r="DA29">
        <v>0.5</v>
      </c>
      <c r="DB29" t="s">
        <v>421</v>
      </c>
      <c r="DC29">
        <v>2</v>
      </c>
      <c r="DD29">
        <v>1759444067.33333</v>
      </c>
      <c r="DE29">
        <v>420.846333333333</v>
      </c>
      <c r="DF29">
        <v>419.990666666667</v>
      </c>
      <c r="DG29">
        <v>24.5479333333333</v>
      </c>
      <c r="DH29">
        <v>24.4377</v>
      </c>
      <c r="DI29">
        <v>414.844666666667</v>
      </c>
      <c r="DJ29">
        <v>24.1143666666667</v>
      </c>
      <c r="DK29">
        <v>500.129666666667</v>
      </c>
      <c r="DL29">
        <v>90.5829666666667</v>
      </c>
      <c r="DM29">
        <v>0.0287462333333333</v>
      </c>
      <c r="DN29">
        <v>30.6804</v>
      </c>
      <c r="DO29">
        <v>30.0035</v>
      </c>
      <c r="DP29">
        <v>999.9</v>
      </c>
      <c r="DQ29">
        <v>0</v>
      </c>
      <c r="DR29">
        <v>0</v>
      </c>
      <c r="DS29">
        <v>9996.45666666667</v>
      </c>
      <c r="DT29">
        <v>0</v>
      </c>
      <c r="DU29">
        <v>0.61206</v>
      </c>
      <c r="DV29">
        <v>0.855560333333333</v>
      </c>
      <c r="DW29">
        <v>431.437</v>
      </c>
      <c r="DX29">
        <v>430.511333333333</v>
      </c>
      <c r="DY29">
        <v>0.110260666666667</v>
      </c>
      <c r="DZ29">
        <v>419.990666666667</v>
      </c>
      <c r="EA29">
        <v>24.4377</v>
      </c>
      <c r="EB29">
        <v>2.22362333333333</v>
      </c>
      <c r="EC29">
        <v>2.21363666666667</v>
      </c>
      <c r="ED29">
        <v>19.1335666666667</v>
      </c>
      <c r="EE29">
        <v>19.0613333333333</v>
      </c>
      <c r="EF29">
        <v>0.00500016</v>
      </c>
      <c r="EG29">
        <v>0</v>
      </c>
      <c r="EH29">
        <v>0</v>
      </c>
      <c r="EI29">
        <v>0</v>
      </c>
      <c r="EJ29">
        <v>410.666666666667</v>
      </c>
      <c r="EK29">
        <v>0.00500016</v>
      </c>
      <c r="EL29">
        <v>-28.9666666666667</v>
      </c>
      <c r="EM29">
        <v>-1.63333333333333</v>
      </c>
      <c r="EN29">
        <v>36.8956666666667</v>
      </c>
      <c r="EO29">
        <v>41.0413333333333</v>
      </c>
      <c r="EP29">
        <v>39</v>
      </c>
      <c r="EQ29">
        <v>41.312</v>
      </c>
      <c r="ER29">
        <v>40.2913333333333</v>
      </c>
      <c r="ES29">
        <v>0</v>
      </c>
      <c r="ET29">
        <v>0</v>
      </c>
      <c r="EU29">
        <v>0</v>
      </c>
      <c r="EV29">
        <v>1759444071.5</v>
      </c>
      <c r="EW29">
        <v>0</v>
      </c>
      <c r="EX29">
        <v>411.04</v>
      </c>
      <c r="EY29">
        <v>25.9076919375064</v>
      </c>
      <c r="EZ29">
        <v>-12.4923073771906</v>
      </c>
      <c r="FA29">
        <v>-29.34</v>
      </c>
      <c r="FB29">
        <v>15</v>
      </c>
      <c r="FC29">
        <v>0</v>
      </c>
      <c r="FD29" t="s">
        <v>422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0.88351295</v>
      </c>
      <c r="FQ29">
        <v>0.0639436240601489</v>
      </c>
      <c r="FR29">
        <v>0.0327040302554211</v>
      </c>
      <c r="FS29">
        <v>1</v>
      </c>
      <c r="FT29">
        <v>411.005882352941</v>
      </c>
      <c r="FU29">
        <v>4.01527877906665</v>
      </c>
      <c r="FV29">
        <v>6.44314232692268</v>
      </c>
      <c r="FW29">
        <v>-1</v>
      </c>
      <c r="FX29">
        <v>0.10084482</v>
      </c>
      <c r="FY29">
        <v>0.0871499819548872</v>
      </c>
      <c r="FZ29">
        <v>0.00878138271757928</v>
      </c>
      <c r="GA29">
        <v>1</v>
      </c>
      <c r="GB29">
        <v>2</v>
      </c>
      <c r="GC29">
        <v>2</v>
      </c>
      <c r="GD29" t="s">
        <v>423</v>
      </c>
      <c r="GE29">
        <v>3.12595</v>
      </c>
      <c r="GF29">
        <v>2.65415</v>
      </c>
      <c r="GG29">
        <v>0.0889134</v>
      </c>
      <c r="GH29">
        <v>0.089694</v>
      </c>
      <c r="GI29">
        <v>0.102907</v>
      </c>
      <c r="GJ29">
        <v>0.103238</v>
      </c>
      <c r="GK29">
        <v>23305.4</v>
      </c>
      <c r="GL29">
        <v>22146.5</v>
      </c>
      <c r="GM29">
        <v>22879.9</v>
      </c>
      <c r="GN29">
        <v>23693.4</v>
      </c>
      <c r="GO29">
        <v>34977.4</v>
      </c>
      <c r="GP29">
        <v>35164</v>
      </c>
      <c r="GQ29">
        <v>41245.7</v>
      </c>
      <c r="GR29">
        <v>42246.9</v>
      </c>
      <c r="GS29">
        <v>1.8906</v>
      </c>
      <c r="GT29">
        <v>1.81837</v>
      </c>
      <c r="GU29">
        <v>0.103131</v>
      </c>
      <c r="GV29">
        <v>0</v>
      </c>
      <c r="GW29">
        <v>28.3173</v>
      </c>
      <c r="GX29">
        <v>999.9</v>
      </c>
      <c r="GY29">
        <v>61.287</v>
      </c>
      <c r="GZ29">
        <v>29.416</v>
      </c>
      <c r="HA29">
        <v>27.8724</v>
      </c>
      <c r="HB29">
        <v>54.73</v>
      </c>
      <c r="HC29">
        <v>40.5609</v>
      </c>
      <c r="HD29">
        <v>1</v>
      </c>
      <c r="HE29">
        <v>0.121857</v>
      </c>
      <c r="HF29">
        <v>-1.3952</v>
      </c>
      <c r="HG29">
        <v>20.23</v>
      </c>
      <c r="HH29">
        <v>5.23451</v>
      </c>
      <c r="HI29">
        <v>11.992</v>
      </c>
      <c r="HJ29">
        <v>4.95575</v>
      </c>
      <c r="HK29">
        <v>3.304</v>
      </c>
      <c r="HL29">
        <v>9999</v>
      </c>
      <c r="HM29">
        <v>9999</v>
      </c>
      <c r="HN29">
        <v>9999</v>
      </c>
      <c r="HO29">
        <v>999.9</v>
      </c>
      <c r="HP29">
        <v>1.86848</v>
      </c>
      <c r="HQ29">
        <v>1.86417</v>
      </c>
      <c r="HR29">
        <v>1.87181</v>
      </c>
      <c r="HS29">
        <v>1.86264</v>
      </c>
      <c r="HT29">
        <v>1.86206</v>
      </c>
      <c r="HU29">
        <v>1.86859</v>
      </c>
      <c r="HV29">
        <v>1.85867</v>
      </c>
      <c r="HW29">
        <v>1.86508</v>
      </c>
      <c r="HX29">
        <v>5</v>
      </c>
      <c r="HY29">
        <v>0</v>
      </c>
      <c r="HZ29">
        <v>0</v>
      </c>
      <c r="IA29">
        <v>0</v>
      </c>
      <c r="IB29" t="s">
        <v>424</v>
      </c>
      <c r="IC29" t="s">
        <v>425</v>
      </c>
      <c r="ID29" t="s">
        <v>426</v>
      </c>
      <c r="IE29" t="s">
        <v>426</v>
      </c>
      <c r="IF29" t="s">
        <v>426</v>
      </c>
      <c r="IG29" t="s">
        <v>426</v>
      </c>
      <c r="IH29">
        <v>0</v>
      </c>
      <c r="II29">
        <v>100</v>
      </c>
      <c r="IJ29">
        <v>100</v>
      </c>
      <c r="IK29">
        <v>6.001</v>
      </c>
      <c r="IL29">
        <v>0.4335</v>
      </c>
      <c r="IM29">
        <v>4.33581596003083</v>
      </c>
      <c r="IN29">
        <v>0.00480937478205192</v>
      </c>
      <c r="IO29">
        <v>-2.11129389927988e-06</v>
      </c>
      <c r="IP29">
        <v>4.70916883727294e-10</v>
      </c>
      <c r="IQ29">
        <v>0.0744581765299928</v>
      </c>
      <c r="IR29">
        <v>0.00865277752241637</v>
      </c>
      <c r="IS29">
        <v>0.000116572056065873</v>
      </c>
      <c r="IT29">
        <v>5.89758572995984e-06</v>
      </c>
      <c r="IU29">
        <v>1</v>
      </c>
      <c r="IV29">
        <v>2033</v>
      </c>
      <c r="IW29">
        <v>1</v>
      </c>
      <c r="IX29">
        <v>28</v>
      </c>
      <c r="IY29">
        <v>29324067.8</v>
      </c>
      <c r="IZ29">
        <v>29324067.8</v>
      </c>
      <c r="JA29">
        <v>1.03271</v>
      </c>
      <c r="JB29">
        <v>2.35474</v>
      </c>
      <c r="JC29">
        <v>1.4978</v>
      </c>
      <c r="JD29">
        <v>2.33154</v>
      </c>
      <c r="JE29">
        <v>1.54419</v>
      </c>
      <c r="JF29">
        <v>2.38647</v>
      </c>
      <c r="JG29">
        <v>34.7379</v>
      </c>
      <c r="JH29">
        <v>24.2539</v>
      </c>
      <c r="JI29">
        <v>18</v>
      </c>
      <c r="JJ29">
        <v>546.766</v>
      </c>
      <c r="JK29">
        <v>442.419</v>
      </c>
      <c r="JL29">
        <v>31.5169</v>
      </c>
      <c r="JM29">
        <v>29.2503</v>
      </c>
      <c r="JN29">
        <v>29.9998</v>
      </c>
      <c r="JO29">
        <v>29.1251</v>
      </c>
      <c r="JP29">
        <v>29.1551</v>
      </c>
      <c r="JQ29">
        <v>20.7378</v>
      </c>
      <c r="JR29">
        <v>26.3072</v>
      </c>
      <c r="JS29">
        <v>100</v>
      </c>
      <c r="JT29">
        <v>31.4239</v>
      </c>
      <c r="JU29">
        <v>420</v>
      </c>
      <c r="JV29">
        <v>24.5159</v>
      </c>
      <c r="JW29">
        <v>92.4448</v>
      </c>
      <c r="JX29">
        <v>98.4635</v>
      </c>
    </row>
    <row r="30" spans="1:284">
      <c r="A30">
        <v>14</v>
      </c>
      <c r="B30">
        <v>1759444073</v>
      </c>
      <c r="C30">
        <v>34</v>
      </c>
      <c r="D30" t="s">
        <v>452</v>
      </c>
      <c r="E30" t="s">
        <v>453</v>
      </c>
      <c r="F30">
        <v>5</v>
      </c>
      <c r="G30" t="s">
        <v>418</v>
      </c>
      <c r="H30" t="s">
        <v>419</v>
      </c>
      <c r="I30">
        <v>1759444070.66667</v>
      </c>
      <c r="J30">
        <f>(K30)/1000</f>
        <v>0</v>
      </c>
      <c r="K30">
        <f>1000*DK30*AI30*(DG30-DH30)/(100*CZ30*(1000-AI30*DG30))</f>
        <v>0</v>
      </c>
      <c r="L30">
        <f>DK30*AI30*(DF30-DE30*(1000-AI30*DH30)/(1000-AI30*DG30))/(100*CZ30)</f>
        <v>0</v>
      </c>
      <c r="M30">
        <f>DE30 - IF(AI30&gt;1, L30*CZ30*100.0/(AK30), 0)</f>
        <v>0</v>
      </c>
      <c r="N30">
        <f>((T30-J30/2)*M30-L30)/(T30+J30/2)</f>
        <v>0</v>
      </c>
      <c r="O30">
        <f>N30*(DL30+DM30)/1000.0</f>
        <v>0</v>
      </c>
      <c r="P30">
        <f>(DE30 - IF(AI30&gt;1, L30*CZ30*100.0/(AK30), 0))*(DL30+DM30)/1000.0</f>
        <v>0</v>
      </c>
      <c r="Q30">
        <f>2.0/((1/S30-1/R30)+SIGN(S30)*SQRT((1/S30-1/R30)*(1/S30-1/R30) + 4*DA30/((DA30+1)*(DA30+1))*(2*1/S30*1/R30-1/R30*1/R30)))</f>
        <v>0</v>
      </c>
      <c r="R30">
        <f>IF(LEFT(DB30,1)&lt;&gt;"0",IF(LEFT(DB30,1)="1",3.0,DC30),$D$5+$E$5*(DS30*DL30/($K$5*1000))+$F$5*(DS30*DL30/($K$5*1000))*MAX(MIN(CZ30,$J$5),$I$5)*MAX(MIN(CZ30,$J$5),$I$5)+$G$5*MAX(MIN(CZ30,$J$5),$I$5)*(DS30*DL30/($K$5*1000))+$H$5*(DS30*DL30/($K$5*1000))*(DS30*DL30/($K$5*1000)))</f>
        <v>0</v>
      </c>
      <c r="S30">
        <f>J30*(1000-(1000*0.61365*exp(17.502*W30/(240.97+W30))/(DL30+DM30)+DG30)/2)/(1000*0.61365*exp(17.502*W30/(240.97+W30))/(DL30+DM30)-DG30)</f>
        <v>0</v>
      </c>
      <c r="T30">
        <f>1/((DA30+1)/(Q30/1.6)+1/(R30/1.37)) + DA30/((DA30+1)/(Q30/1.6) + DA30/(R30/1.37))</f>
        <v>0</v>
      </c>
      <c r="U30">
        <f>(CV30*CY30)</f>
        <v>0</v>
      </c>
      <c r="V30">
        <f>(DN30+(U30+2*0.95*5.67E-8*(((DN30+$B$7)+273)^4-(DN30+273)^4)-44100*J30)/(1.84*29.3*R30+8*0.95*5.67E-8*(DN30+273)^3))</f>
        <v>0</v>
      </c>
      <c r="W30">
        <f>($C$7*DO30+$D$7*DP30+$E$7*V30)</f>
        <v>0</v>
      </c>
      <c r="X30">
        <f>0.61365*exp(17.502*W30/(240.97+W30))</f>
        <v>0</v>
      </c>
      <c r="Y30">
        <f>(Z30/AA30*100)</f>
        <v>0</v>
      </c>
      <c r="Z30">
        <f>DG30*(DL30+DM30)/1000</f>
        <v>0</v>
      </c>
      <c r="AA30">
        <f>0.61365*exp(17.502*DN30/(240.97+DN30))</f>
        <v>0</v>
      </c>
      <c r="AB30">
        <f>(X30-DG30*(DL30+DM30)/1000)</f>
        <v>0</v>
      </c>
      <c r="AC30">
        <f>(-J30*44100)</f>
        <v>0</v>
      </c>
      <c r="AD30">
        <f>2*29.3*R30*0.92*(DN30-W30)</f>
        <v>0</v>
      </c>
      <c r="AE30">
        <f>2*0.95*5.67E-8*(((DN30+$B$7)+273)^4-(W30+273)^4)</f>
        <v>0</v>
      </c>
      <c r="AF30">
        <f>U30+AE30+AC30+AD30</f>
        <v>0</v>
      </c>
      <c r="AG30">
        <v>0</v>
      </c>
      <c r="AH30">
        <v>0</v>
      </c>
      <c r="AI30">
        <f>IF(AG30*$H$13&gt;=AK30,1.0,(AK30/(AK30-AG30*$H$13)))</f>
        <v>0</v>
      </c>
      <c r="AJ30">
        <f>(AI30-1)*100</f>
        <v>0</v>
      </c>
      <c r="AK30">
        <f>MAX(0,($B$13+$C$13*DS30)/(1+$D$13*DS30)*DL30/(DN30+273)*$E$13)</f>
        <v>0</v>
      </c>
      <c r="AL30" t="s">
        <v>420</v>
      </c>
      <c r="AM30" t="s">
        <v>420</v>
      </c>
      <c r="AN30">
        <v>0</v>
      </c>
      <c r="AO30">
        <v>0</v>
      </c>
      <c r="AP30">
        <f>1-AN30/AO30</f>
        <v>0</v>
      </c>
      <c r="AQ30">
        <v>0</v>
      </c>
      <c r="AR30" t="s">
        <v>420</v>
      </c>
      <c r="AS30" t="s">
        <v>420</v>
      </c>
      <c r="AT30">
        <v>0</v>
      </c>
      <c r="AU30">
        <v>0</v>
      </c>
      <c r="AV30">
        <f>1-AT30/AU30</f>
        <v>0</v>
      </c>
      <c r="AW30">
        <v>0.5</v>
      </c>
      <c r="AX30">
        <f>CW30</f>
        <v>0</v>
      </c>
      <c r="AY30">
        <f>L30</f>
        <v>0</v>
      </c>
      <c r="AZ30">
        <f>AV30*AW30*AX30</f>
        <v>0</v>
      </c>
      <c r="BA30">
        <f>(AY30-AQ30)/AX30</f>
        <v>0</v>
      </c>
      <c r="BB30">
        <f>(AO30-AU30)/AU30</f>
        <v>0</v>
      </c>
      <c r="BC30">
        <f>AN30/(AP30+AN30/AU30)</f>
        <v>0</v>
      </c>
      <c r="BD30" t="s">
        <v>420</v>
      </c>
      <c r="BE30">
        <v>0</v>
      </c>
      <c r="BF30">
        <f>IF(BE30&lt;&gt;0, BE30, BC30)</f>
        <v>0</v>
      </c>
      <c r="BG30">
        <f>1-BF30/AU30</f>
        <v>0</v>
      </c>
      <c r="BH30">
        <f>(AU30-AT30)/(AU30-BF30)</f>
        <v>0</v>
      </c>
      <c r="BI30">
        <f>(AO30-AU30)/(AO30-BF30)</f>
        <v>0</v>
      </c>
      <c r="BJ30">
        <f>(AU30-AT30)/(AU30-AN30)</f>
        <v>0</v>
      </c>
      <c r="BK30">
        <f>(AO30-AU30)/(AO30-AN30)</f>
        <v>0</v>
      </c>
      <c r="BL30">
        <f>(BH30*BF30/AT30)</f>
        <v>0</v>
      </c>
      <c r="BM30">
        <f>(1-BL30)</f>
        <v>0</v>
      </c>
      <c r="CV30">
        <f>$B$11*DT30+$C$11*DU30+$F$11*EF30*(1-EI30)</f>
        <v>0</v>
      </c>
      <c r="CW30">
        <f>CV30*CX30</f>
        <v>0</v>
      </c>
      <c r="CX30">
        <f>($B$11*$D$9+$C$11*$D$9+$F$11*((ES30+EK30)/MAX(ES30+EK30+ET30, 0.1)*$I$9+ET30/MAX(ES30+EK30+ET30, 0.1)*$J$9))/($B$11+$C$11+$F$11)</f>
        <v>0</v>
      </c>
      <c r="CY30">
        <f>($B$11*$K$9+$C$11*$K$9+$F$11*((ES30+EK30)/MAX(ES30+EK30+ET30, 0.1)*$P$9+ET30/MAX(ES30+EK30+ET30, 0.1)*$Q$9))/($B$11+$C$11+$F$11)</f>
        <v>0</v>
      </c>
      <c r="CZ30">
        <v>3.46</v>
      </c>
      <c r="DA30">
        <v>0.5</v>
      </c>
      <c r="DB30" t="s">
        <v>421</v>
      </c>
      <c r="DC30">
        <v>2</v>
      </c>
      <c r="DD30">
        <v>1759444070.66667</v>
      </c>
      <c r="DE30">
        <v>420.87</v>
      </c>
      <c r="DF30">
        <v>419.936</v>
      </c>
      <c r="DG30">
        <v>24.5450333333333</v>
      </c>
      <c r="DH30">
        <v>24.4329666666667</v>
      </c>
      <c r="DI30">
        <v>414.868666666667</v>
      </c>
      <c r="DJ30">
        <v>24.1115333333333</v>
      </c>
      <c r="DK30">
        <v>500.059666666667</v>
      </c>
      <c r="DL30">
        <v>90.5859666666667</v>
      </c>
      <c r="DM30">
        <v>0.0283820333333333</v>
      </c>
      <c r="DN30">
        <v>30.6804</v>
      </c>
      <c r="DO30">
        <v>29.9957</v>
      </c>
      <c r="DP30">
        <v>999.9</v>
      </c>
      <c r="DQ30">
        <v>0</v>
      </c>
      <c r="DR30">
        <v>0</v>
      </c>
      <c r="DS30">
        <v>9996.46666666667</v>
      </c>
      <c r="DT30">
        <v>0</v>
      </c>
      <c r="DU30">
        <v>0.61206</v>
      </c>
      <c r="DV30">
        <v>0.934153333333333</v>
      </c>
      <c r="DW30">
        <v>431.460333333333</v>
      </c>
      <c r="DX30">
        <v>430.453</v>
      </c>
      <c r="DY30">
        <v>0.112082666666667</v>
      </c>
      <c r="DZ30">
        <v>419.936</v>
      </c>
      <c r="EA30">
        <v>24.4329666666667</v>
      </c>
      <c r="EB30">
        <v>2.22344</v>
      </c>
      <c r="EC30">
        <v>2.21328333333333</v>
      </c>
      <c r="ED30">
        <v>19.1322</v>
      </c>
      <c r="EE30">
        <v>19.0588</v>
      </c>
      <c r="EF30">
        <v>0.00500016</v>
      </c>
      <c r="EG30">
        <v>0</v>
      </c>
      <c r="EH30">
        <v>0</v>
      </c>
      <c r="EI30">
        <v>0</v>
      </c>
      <c r="EJ30">
        <v>412.733333333333</v>
      </c>
      <c r="EK30">
        <v>0.00500016</v>
      </c>
      <c r="EL30">
        <v>-32.5333333333333</v>
      </c>
      <c r="EM30">
        <v>-2.26666666666667</v>
      </c>
      <c r="EN30">
        <v>36.937</v>
      </c>
      <c r="EO30">
        <v>41.062</v>
      </c>
      <c r="EP30">
        <v>39</v>
      </c>
      <c r="EQ30">
        <v>41.312</v>
      </c>
      <c r="ER30">
        <v>40.2913333333333</v>
      </c>
      <c r="ES30">
        <v>0</v>
      </c>
      <c r="ET30">
        <v>0</v>
      </c>
      <c r="EU30">
        <v>0</v>
      </c>
      <c r="EV30">
        <v>1759444074.5</v>
      </c>
      <c r="EW30">
        <v>0</v>
      </c>
      <c r="EX30">
        <v>412.023076923077</v>
      </c>
      <c r="EY30">
        <v>3.10427312197834</v>
      </c>
      <c r="EZ30">
        <v>-6.18119644594014</v>
      </c>
      <c r="FA30">
        <v>-30.0692307692308</v>
      </c>
      <c r="FB30">
        <v>15</v>
      </c>
      <c r="FC30">
        <v>0</v>
      </c>
      <c r="FD30" t="s">
        <v>422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0.88908695</v>
      </c>
      <c r="FQ30">
        <v>-0.0158672030075196</v>
      </c>
      <c r="FR30">
        <v>0.0309333945623092</v>
      </c>
      <c r="FS30">
        <v>1</v>
      </c>
      <c r="FT30">
        <v>411.164705882353</v>
      </c>
      <c r="FU30">
        <v>9.36898385345142</v>
      </c>
      <c r="FV30">
        <v>6.40757283371614</v>
      </c>
      <c r="FW30">
        <v>-1</v>
      </c>
      <c r="FX30">
        <v>0.103968195</v>
      </c>
      <c r="FY30">
        <v>0.0737240345864662</v>
      </c>
      <c r="FZ30">
        <v>0.0073449045916523</v>
      </c>
      <c r="GA30">
        <v>1</v>
      </c>
      <c r="GB30">
        <v>2</v>
      </c>
      <c r="GC30">
        <v>2</v>
      </c>
      <c r="GD30" t="s">
        <v>423</v>
      </c>
      <c r="GE30">
        <v>3.1261</v>
      </c>
      <c r="GF30">
        <v>2.65373</v>
      </c>
      <c r="GG30">
        <v>0.0889213</v>
      </c>
      <c r="GH30">
        <v>0.0896948</v>
      </c>
      <c r="GI30">
        <v>0.102893</v>
      </c>
      <c r="GJ30">
        <v>0.103267</v>
      </c>
      <c r="GK30">
        <v>23305.4</v>
      </c>
      <c r="GL30">
        <v>22146.8</v>
      </c>
      <c r="GM30">
        <v>22880.1</v>
      </c>
      <c r="GN30">
        <v>23693.8</v>
      </c>
      <c r="GO30">
        <v>34978.4</v>
      </c>
      <c r="GP30">
        <v>35163.4</v>
      </c>
      <c r="GQ30">
        <v>41246.2</v>
      </c>
      <c r="GR30">
        <v>42247.6</v>
      </c>
      <c r="GS30">
        <v>1.891</v>
      </c>
      <c r="GT30">
        <v>1.81837</v>
      </c>
      <c r="GU30">
        <v>0.102572</v>
      </c>
      <c r="GV30">
        <v>0</v>
      </c>
      <c r="GW30">
        <v>28.3173</v>
      </c>
      <c r="GX30">
        <v>999.9</v>
      </c>
      <c r="GY30">
        <v>61.287</v>
      </c>
      <c r="GZ30">
        <v>29.406</v>
      </c>
      <c r="HA30">
        <v>27.8554</v>
      </c>
      <c r="HB30">
        <v>54.28</v>
      </c>
      <c r="HC30">
        <v>40.4367</v>
      </c>
      <c r="HD30">
        <v>1</v>
      </c>
      <c r="HE30">
        <v>0.12139</v>
      </c>
      <c r="HF30">
        <v>-1.07392</v>
      </c>
      <c r="HG30">
        <v>20.2322</v>
      </c>
      <c r="HH30">
        <v>5.23436</v>
      </c>
      <c r="HI30">
        <v>11.992</v>
      </c>
      <c r="HJ30">
        <v>4.95585</v>
      </c>
      <c r="HK30">
        <v>3.304</v>
      </c>
      <c r="HL30">
        <v>9999</v>
      </c>
      <c r="HM30">
        <v>9999</v>
      </c>
      <c r="HN30">
        <v>9999</v>
      </c>
      <c r="HO30">
        <v>999.9</v>
      </c>
      <c r="HP30">
        <v>1.86847</v>
      </c>
      <c r="HQ30">
        <v>1.86417</v>
      </c>
      <c r="HR30">
        <v>1.87181</v>
      </c>
      <c r="HS30">
        <v>1.86264</v>
      </c>
      <c r="HT30">
        <v>1.86205</v>
      </c>
      <c r="HU30">
        <v>1.86859</v>
      </c>
      <c r="HV30">
        <v>1.85867</v>
      </c>
      <c r="HW30">
        <v>1.86508</v>
      </c>
      <c r="HX30">
        <v>5</v>
      </c>
      <c r="HY30">
        <v>0</v>
      </c>
      <c r="HZ30">
        <v>0</v>
      </c>
      <c r="IA30">
        <v>0</v>
      </c>
      <c r="IB30" t="s">
        <v>424</v>
      </c>
      <c r="IC30" t="s">
        <v>425</v>
      </c>
      <c r="ID30" t="s">
        <v>426</v>
      </c>
      <c r="IE30" t="s">
        <v>426</v>
      </c>
      <c r="IF30" t="s">
        <v>426</v>
      </c>
      <c r="IG30" t="s">
        <v>426</v>
      </c>
      <c r="IH30">
        <v>0</v>
      </c>
      <c r="II30">
        <v>100</v>
      </c>
      <c r="IJ30">
        <v>100</v>
      </c>
      <c r="IK30">
        <v>6.001</v>
      </c>
      <c r="IL30">
        <v>0.4335</v>
      </c>
      <c r="IM30">
        <v>4.33581596003083</v>
      </c>
      <c r="IN30">
        <v>0.00480937478205192</v>
      </c>
      <c r="IO30">
        <v>-2.11129389927988e-06</v>
      </c>
      <c r="IP30">
        <v>4.70916883727294e-10</v>
      </c>
      <c r="IQ30">
        <v>0.0744581765299928</v>
      </c>
      <c r="IR30">
        <v>0.00865277752241637</v>
      </c>
      <c r="IS30">
        <v>0.000116572056065873</v>
      </c>
      <c r="IT30">
        <v>5.89758572995984e-06</v>
      </c>
      <c r="IU30">
        <v>1</v>
      </c>
      <c r="IV30">
        <v>2033</v>
      </c>
      <c r="IW30">
        <v>1</v>
      </c>
      <c r="IX30">
        <v>28</v>
      </c>
      <c r="IY30">
        <v>29324067.9</v>
      </c>
      <c r="IZ30">
        <v>29324067.9</v>
      </c>
      <c r="JA30">
        <v>1.03394</v>
      </c>
      <c r="JB30">
        <v>2.36694</v>
      </c>
      <c r="JC30">
        <v>1.4978</v>
      </c>
      <c r="JD30">
        <v>2.33154</v>
      </c>
      <c r="JE30">
        <v>1.54419</v>
      </c>
      <c r="JF30">
        <v>2.27539</v>
      </c>
      <c r="JG30">
        <v>34.715</v>
      </c>
      <c r="JH30">
        <v>24.2539</v>
      </c>
      <c r="JI30">
        <v>18</v>
      </c>
      <c r="JJ30">
        <v>547.007</v>
      </c>
      <c r="JK30">
        <v>442.401</v>
      </c>
      <c r="JL30">
        <v>31.5008</v>
      </c>
      <c r="JM30">
        <v>29.2472</v>
      </c>
      <c r="JN30">
        <v>29.9996</v>
      </c>
      <c r="JO30">
        <v>29.1226</v>
      </c>
      <c r="JP30">
        <v>29.1526</v>
      </c>
      <c r="JQ30">
        <v>20.736</v>
      </c>
      <c r="JR30">
        <v>26.3072</v>
      </c>
      <c r="JS30">
        <v>100</v>
      </c>
      <c r="JT30">
        <v>31.4239</v>
      </c>
      <c r="JU30">
        <v>420</v>
      </c>
      <c r="JV30">
        <v>24.5159</v>
      </c>
      <c r="JW30">
        <v>92.4458</v>
      </c>
      <c r="JX30">
        <v>98.4652</v>
      </c>
    </row>
    <row r="31" spans="1:284">
      <c r="A31">
        <v>15</v>
      </c>
      <c r="B31">
        <v>1759444075</v>
      </c>
      <c r="C31">
        <v>36</v>
      </c>
      <c r="D31" t="s">
        <v>454</v>
      </c>
      <c r="E31" t="s">
        <v>455</v>
      </c>
      <c r="F31">
        <v>5</v>
      </c>
      <c r="G31" t="s">
        <v>418</v>
      </c>
      <c r="H31" t="s">
        <v>419</v>
      </c>
      <c r="I31">
        <v>1759444071.5</v>
      </c>
      <c r="J31">
        <f>(K31)/1000</f>
        <v>0</v>
      </c>
      <c r="K31">
        <f>1000*DK31*AI31*(DG31-DH31)/(100*CZ31*(1000-AI31*DG31))</f>
        <v>0</v>
      </c>
      <c r="L31">
        <f>DK31*AI31*(DF31-DE31*(1000-AI31*DH31)/(1000-AI31*DG31))/(100*CZ31)</f>
        <v>0</v>
      </c>
      <c r="M31">
        <f>DE31 - IF(AI31&gt;1, L31*CZ31*100.0/(AK31), 0)</f>
        <v>0</v>
      </c>
      <c r="N31">
        <f>((T31-J31/2)*M31-L31)/(T31+J31/2)</f>
        <v>0</v>
      </c>
      <c r="O31">
        <f>N31*(DL31+DM31)/1000.0</f>
        <v>0</v>
      </c>
      <c r="P31">
        <f>(DE31 - IF(AI31&gt;1, L31*CZ31*100.0/(AK31), 0))*(DL31+DM31)/1000.0</f>
        <v>0</v>
      </c>
      <c r="Q31">
        <f>2.0/((1/S31-1/R31)+SIGN(S31)*SQRT((1/S31-1/R31)*(1/S31-1/R31) + 4*DA31/((DA31+1)*(DA31+1))*(2*1/S31*1/R31-1/R31*1/R31)))</f>
        <v>0</v>
      </c>
      <c r="R31">
        <f>IF(LEFT(DB31,1)&lt;&gt;"0",IF(LEFT(DB31,1)="1",3.0,DC31),$D$5+$E$5*(DS31*DL31/($K$5*1000))+$F$5*(DS31*DL31/($K$5*1000))*MAX(MIN(CZ31,$J$5),$I$5)*MAX(MIN(CZ31,$J$5),$I$5)+$G$5*MAX(MIN(CZ31,$J$5),$I$5)*(DS31*DL31/($K$5*1000))+$H$5*(DS31*DL31/($K$5*1000))*(DS31*DL31/($K$5*1000)))</f>
        <v>0</v>
      </c>
      <c r="S31">
        <f>J31*(1000-(1000*0.61365*exp(17.502*W31/(240.97+W31))/(DL31+DM31)+DG31)/2)/(1000*0.61365*exp(17.502*W31/(240.97+W31))/(DL31+DM31)-DG31)</f>
        <v>0</v>
      </c>
      <c r="T31">
        <f>1/((DA31+1)/(Q31/1.6)+1/(R31/1.37)) + DA31/((DA31+1)/(Q31/1.6) + DA31/(R31/1.37))</f>
        <v>0</v>
      </c>
      <c r="U31">
        <f>(CV31*CY31)</f>
        <v>0</v>
      </c>
      <c r="V31">
        <f>(DN31+(U31+2*0.95*5.67E-8*(((DN31+$B$7)+273)^4-(DN31+273)^4)-44100*J31)/(1.84*29.3*R31+8*0.95*5.67E-8*(DN31+273)^3))</f>
        <v>0</v>
      </c>
      <c r="W31">
        <f>($C$7*DO31+$D$7*DP31+$E$7*V31)</f>
        <v>0</v>
      </c>
      <c r="X31">
        <f>0.61365*exp(17.502*W31/(240.97+W31))</f>
        <v>0</v>
      </c>
      <c r="Y31">
        <f>(Z31/AA31*100)</f>
        <v>0</v>
      </c>
      <c r="Z31">
        <f>DG31*(DL31+DM31)/1000</f>
        <v>0</v>
      </c>
      <c r="AA31">
        <f>0.61365*exp(17.502*DN31/(240.97+DN31))</f>
        <v>0</v>
      </c>
      <c r="AB31">
        <f>(X31-DG31*(DL31+DM31)/1000)</f>
        <v>0</v>
      </c>
      <c r="AC31">
        <f>(-J31*44100)</f>
        <v>0</v>
      </c>
      <c r="AD31">
        <f>2*29.3*R31*0.92*(DN31-W31)</f>
        <v>0</v>
      </c>
      <c r="AE31">
        <f>2*0.95*5.67E-8*(((DN31+$B$7)+273)^4-(W31+273)^4)</f>
        <v>0</v>
      </c>
      <c r="AF31">
        <f>U31+AE31+AC31+AD31</f>
        <v>0</v>
      </c>
      <c r="AG31">
        <v>0</v>
      </c>
      <c r="AH31">
        <v>0</v>
      </c>
      <c r="AI31">
        <f>IF(AG31*$H$13&gt;=AK31,1.0,(AK31/(AK31-AG31*$H$13)))</f>
        <v>0</v>
      </c>
      <c r="AJ31">
        <f>(AI31-1)*100</f>
        <v>0</v>
      </c>
      <c r="AK31">
        <f>MAX(0,($B$13+$C$13*DS31)/(1+$D$13*DS31)*DL31/(DN31+273)*$E$13)</f>
        <v>0</v>
      </c>
      <c r="AL31" t="s">
        <v>420</v>
      </c>
      <c r="AM31" t="s">
        <v>420</v>
      </c>
      <c r="AN31">
        <v>0</v>
      </c>
      <c r="AO31">
        <v>0</v>
      </c>
      <c r="AP31">
        <f>1-AN31/AO31</f>
        <v>0</v>
      </c>
      <c r="AQ31">
        <v>0</v>
      </c>
      <c r="AR31" t="s">
        <v>420</v>
      </c>
      <c r="AS31" t="s">
        <v>420</v>
      </c>
      <c r="AT31">
        <v>0</v>
      </c>
      <c r="AU31">
        <v>0</v>
      </c>
      <c r="AV31">
        <f>1-AT31/AU31</f>
        <v>0</v>
      </c>
      <c r="AW31">
        <v>0.5</v>
      </c>
      <c r="AX31">
        <f>CW31</f>
        <v>0</v>
      </c>
      <c r="AY31">
        <f>L31</f>
        <v>0</v>
      </c>
      <c r="AZ31">
        <f>AV31*AW31*AX31</f>
        <v>0</v>
      </c>
      <c r="BA31">
        <f>(AY31-AQ31)/AX31</f>
        <v>0</v>
      </c>
      <c r="BB31">
        <f>(AO31-AU31)/AU31</f>
        <v>0</v>
      </c>
      <c r="BC31">
        <f>AN31/(AP31+AN31/AU31)</f>
        <v>0</v>
      </c>
      <c r="BD31" t="s">
        <v>420</v>
      </c>
      <c r="BE31">
        <v>0</v>
      </c>
      <c r="BF31">
        <f>IF(BE31&lt;&gt;0, BE31, BC31)</f>
        <v>0</v>
      </c>
      <c r="BG31">
        <f>1-BF31/AU31</f>
        <v>0</v>
      </c>
      <c r="BH31">
        <f>(AU31-AT31)/(AU31-BF31)</f>
        <v>0</v>
      </c>
      <c r="BI31">
        <f>(AO31-AU31)/(AO31-BF31)</f>
        <v>0</v>
      </c>
      <c r="BJ31">
        <f>(AU31-AT31)/(AU31-AN31)</f>
        <v>0</v>
      </c>
      <c r="BK31">
        <f>(AO31-AU31)/(AO31-AN31)</f>
        <v>0</v>
      </c>
      <c r="BL31">
        <f>(BH31*BF31/AT31)</f>
        <v>0</v>
      </c>
      <c r="BM31">
        <f>(1-BL31)</f>
        <v>0</v>
      </c>
      <c r="CV31">
        <f>$B$11*DT31+$C$11*DU31+$F$11*EF31*(1-EI31)</f>
        <v>0</v>
      </c>
      <c r="CW31">
        <f>CV31*CX31</f>
        <v>0</v>
      </c>
      <c r="CX31">
        <f>($B$11*$D$9+$C$11*$D$9+$F$11*((ES31+EK31)/MAX(ES31+EK31+ET31, 0.1)*$I$9+ET31/MAX(ES31+EK31+ET31, 0.1)*$J$9))/($B$11+$C$11+$F$11)</f>
        <v>0</v>
      </c>
      <c r="CY31">
        <f>($B$11*$K$9+$C$11*$K$9+$F$11*((ES31+EK31)/MAX(ES31+EK31+ET31, 0.1)*$P$9+ET31/MAX(ES31+EK31+ET31, 0.1)*$Q$9))/($B$11+$C$11+$F$11)</f>
        <v>0</v>
      </c>
      <c r="CZ31">
        <v>3.46</v>
      </c>
      <c r="DA31">
        <v>0.5</v>
      </c>
      <c r="DB31" t="s">
        <v>421</v>
      </c>
      <c r="DC31">
        <v>2</v>
      </c>
      <c r="DD31">
        <v>1759444071.5</v>
      </c>
      <c r="DE31">
        <v>420.87525</v>
      </c>
      <c r="DF31">
        <v>419.94675</v>
      </c>
      <c r="DG31">
        <v>24.543525</v>
      </c>
      <c r="DH31">
        <v>24.4363</v>
      </c>
      <c r="DI31">
        <v>414.874</v>
      </c>
      <c r="DJ31">
        <v>24.11005</v>
      </c>
      <c r="DK31">
        <v>500.05925</v>
      </c>
      <c r="DL31">
        <v>90.58605</v>
      </c>
      <c r="DM31">
        <v>0.02832045</v>
      </c>
      <c r="DN31">
        <v>30.68015</v>
      </c>
      <c r="DO31">
        <v>29.993925</v>
      </c>
      <c r="DP31">
        <v>999.9</v>
      </c>
      <c r="DQ31">
        <v>0</v>
      </c>
      <c r="DR31">
        <v>0</v>
      </c>
      <c r="DS31">
        <v>9995.63</v>
      </c>
      <c r="DT31">
        <v>0</v>
      </c>
      <c r="DU31">
        <v>0.61206</v>
      </c>
      <c r="DV31">
        <v>0.92857375</v>
      </c>
      <c r="DW31">
        <v>431.465</v>
      </c>
      <c r="DX31">
        <v>430.46575</v>
      </c>
      <c r="DY31">
        <v>0.10725155</v>
      </c>
      <c r="DZ31">
        <v>419.94675</v>
      </c>
      <c r="EA31">
        <v>24.4363</v>
      </c>
      <c r="EB31">
        <v>2.223305</v>
      </c>
      <c r="EC31">
        <v>2.2135875</v>
      </c>
      <c r="ED31">
        <v>19.131225</v>
      </c>
      <c r="EE31">
        <v>19.061</v>
      </c>
      <c r="EF31">
        <v>0.00500016</v>
      </c>
      <c r="EG31">
        <v>0</v>
      </c>
      <c r="EH31">
        <v>0</v>
      </c>
      <c r="EI31">
        <v>0</v>
      </c>
      <c r="EJ31">
        <v>414.125</v>
      </c>
      <c r="EK31">
        <v>0.00500016</v>
      </c>
      <c r="EL31">
        <v>-30.15</v>
      </c>
      <c r="EM31">
        <v>-2.35</v>
      </c>
      <c r="EN31">
        <v>36.937</v>
      </c>
      <c r="EO31">
        <v>41.062</v>
      </c>
      <c r="EP31">
        <v>39</v>
      </c>
      <c r="EQ31">
        <v>41.312</v>
      </c>
      <c r="ER31">
        <v>40.2965</v>
      </c>
      <c r="ES31">
        <v>0</v>
      </c>
      <c r="ET31">
        <v>0</v>
      </c>
      <c r="EU31">
        <v>0</v>
      </c>
      <c r="EV31">
        <v>1759444076.9</v>
      </c>
      <c r="EW31">
        <v>0</v>
      </c>
      <c r="EX31">
        <v>412.096153846154</v>
      </c>
      <c r="EY31">
        <v>15.0188031172565</v>
      </c>
      <c r="EZ31">
        <v>-13.2581196226312</v>
      </c>
      <c r="FA31">
        <v>-29.8153846153846</v>
      </c>
      <c r="FB31">
        <v>15</v>
      </c>
      <c r="FC31">
        <v>0</v>
      </c>
      <c r="FD31" t="s">
        <v>422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0.901673904761905</v>
      </c>
      <c r="FQ31">
        <v>0.15746477922078</v>
      </c>
      <c r="FR31">
        <v>0.0419908576170992</v>
      </c>
      <c r="FS31">
        <v>1</v>
      </c>
      <c r="FT31">
        <v>411.455882352941</v>
      </c>
      <c r="FU31">
        <v>7.70206252421517</v>
      </c>
      <c r="FV31">
        <v>6.24863237631999</v>
      </c>
      <c r="FW31">
        <v>-1</v>
      </c>
      <c r="FX31">
        <v>0.105976671428571</v>
      </c>
      <c r="FY31">
        <v>0.0463923506493507</v>
      </c>
      <c r="FZ31">
        <v>0.00589478400744436</v>
      </c>
      <c r="GA31">
        <v>1</v>
      </c>
      <c r="GB31">
        <v>2</v>
      </c>
      <c r="GC31">
        <v>2</v>
      </c>
      <c r="GD31" t="s">
        <v>423</v>
      </c>
      <c r="GE31">
        <v>3.12596</v>
      </c>
      <c r="GF31">
        <v>2.65375</v>
      </c>
      <c r="GG31">
        <v>0.0889173</v>
      </c>
      <c r="GH31">
        <v>0.0897059</v>
      </c>
      <c r="GI31">
        <v>0.102889</v>
      </c>
      <c r="GJ31">
        <v>0.103298</v>
      </c>
      <c r="GK31">
        <v>23305.7</v>
      </c>
      <c r="GL31">
        <v>22146.6</v>
      </c>
      <c r="GM31">
        <v>22880.3</v>
      </c>
      <c r="GN31">
        <v>23693.8</v>
      </c>
      <c r="GO31">
        <v>34978.6</v>
      </c>
      <c r="GP31">
        <v>35162.3</v>
      </c>
      <c r="GQ31">
        <v>41246.3</v>
      </c>
      <c r="GR31">
        <v>42247.7</v>
      </c>
      <c r="GS31">
        <v>1.89075</v>
      </c>
      <c r="GT31">
        <v>1.81863</v>
      </c>
      <c r="GU31">
        <v>0.102244</v>
      </c>
      <c r="GV31">
        <v>0</v>
      </c>
      <c r="GW31">
        <v>28.3173</v>
      </c>
      <c r="GX31">
        <v>999.9</v>
      </c>
      <c r="GY31">
        <v>61.287</v>
      </c>
      <c r="GZ31">
        <v>29.416</v>
      </c>
      <c r="HA31">
        <v>27.8754</v>
      </c>
      <c r="HB31">
        <v>54.5</v>
      </c>
      <c r="HC31">
        <v>40.4287</v>
      </c>
      <c r="HD31">
        <v>1</v>
      </c>
      <c r="HE31">
        <v>0.120902</v>
      </c>
      <c r="HF31">
        <v>-1.04946</v>
      </c>
      <c r="HG31">
        <v>20.2326</v>
      </c>
      <c r="HH31">
        <v>5.23451</v>
      </c>
      <c r="HI31">
        <v>11.992</v>
      </c>
      <c r="HJ31">
        <v>4.9559</v>
      </c>
      <c r="HK31">
        <v>3.304</v>
      </c>
      <c r="HL31">
        <v>9999</v>
      </c>
      <c r="HM31">
        <v>9999</v>
      </c>
      <c r="HN31">
        <v>9999</v>
      </c>
      <c r="HO31">
        <v>999.9</v>
      </c>
      <c r="HP31">
        <v>1.86847</v>
      </c>
      <c r="HQ31">
        <v>1.86417</v>
      </c>
      <c r="HR31">
        <v>1.8718</v>
      </c>
      <c r="HS31">
        <v>1.86264</v>
      </c>
      <c r="HT31">
        <v>1.86204</v>
      </c>
      <c r="HU31">
        <v>1.86859</v>
      </c>
      <c r="HV31">
        <v>1.85867</v>
      </c>
      <c r="HW31">
        <v>1.86508</v>
      </c>
      <c r="HX31">
        <v>5</v>
      </c>
      <c r="HY31">
        <v>0</v>
      </c>
      <c r="HZ31">
        <v>0</v>
      </c>
      <c r="IA31">
        <v>0</v>
      </c>
      <c r="IB31" t="s">
        <v>424</v>
      </c>
      <c r="IC31" t="s">
        <v>425</v>
      </c>
      <c r="ID31" t="s">
        <v>426</v>
      </c>
      <c r="IE31" t="s">
        <v>426</v>
      </c>
      <c r="IF31" t="s">
        <v>426</v>
      </c>
      <c r="IG31" t="s">
        <v>426</v>
      </c>
      <c r="IH31">
        <v>0</v>
      </c>
      <c r="II31">
        <v>100</v>
      </c>
      <c r="IJ31">
        <v>100</v>
      </c>
      <c r="IK31">
        <v>6.002</v>
      </c>
      <c r="IL31">
        <v>0.4334</v>
      </c>
      <c r="IM31">
        <v>4.33581596003083</v>
      </c>
      <c r="IN31">
        <v>0.00480937478205192</v>
      </c>
      <c r="IO31">
        <v>-2.11129389927988e-06</v>
      </c>
      <c r="IP31">
        <v>4.70916883727294e-10</v>
      </c>
      <c r="IQ31">
        <v>0.0744581765299928</v>
      </c>
      <c r="IR31">
        <v>0.00865277752241637</v>
      </c>
      <c r="IS31">
        <v>0.000116572056065873</v>
      </c>
      <c r="IT31">
        <v>5.89758572995984e-06</v>
      </c>
      <c r="IU31">
        <v>1</v>
      </c>
      <c r="IV31">
        <v>2033</v>
      </c>
      <c r="IW31">
        <v>1</v>
      </c>
      <c r="IX31">
        <v>28</v>
      </c>
      <c r="IY31">
        <v>29324067.9</v>
      </c>
      <c r="IZ31">
        <v>29324067.9</v>
      </c>
      <c r="JA31">
        <v>1.03394</v>
      </c>
      <c r="JB31">
        <v>2.37183</v>
      </c>
      <c r="JC31">
        <v>1.49902</v>
      </c>
      <c r="JD31">
        <v>2.33154</v>
      </c>
      <c r="JE31">
        <v>1.54419</v>
      </c>
      <c r="JF31">
        <v>2.26196</v>
      </c>
      <c r="JG31">
        <v>34.715</v>
      </c>
      <c r="JH31">
        <v>24.2451</v>
      </c>
      <c r="JI31">
        <v>18</v>
      </c>
      <c r="JJ31">
        <v>546.832</v>
      </c>
      <c r="JK31">
        <v>442.538</v>
      </c>
      <c r="JL31">
        <v>31.462</v>
      </c>
      <c r="JM31">
        <v>29.2453</v>
      </c>
      <c r="JN31">
        <v>29.9994</v>
      </c>
      <c r="JO31">
        <v>29.1211</v>
      </c>
      <c r="JP31">
        <v>29.1507</v>
      </c>
      <c r="JQ31">
        <v>20.7374</v>
      </c>
      <c r="JR31">
        <v>26.3072</v>
      </c>
      <c r="JS31">
        <v>100</v>
      </c>
      <c r="JT31">
        <v>31.443</v>
      </c>
      <c r="JU31">
        <v>420</v>
      </c>
      <c r="JV31">
        <v>24.5159</v>
      </c>
      <c r="JW31">
        <v>92.4462</v>
      </c>
      <c r="JX31">
        <v>98.4654</v>
      </c>
    </row>
    <row r="32" spans="1:284">
      <c r="A32">
        <v>16</v>
      </c>
      <c r="B32">
        <v>1759444078</v>
      </c>
      <c r="C32">
        <v>39</v>
      </c>
      <c r="D32" t="s">
        <v>456</v>
      </c>
      <c r="E32" t="s">
        <v>457</v>
      </c>
      <c r="F32">
        <v>5</v>
      </c>
      <c r="G32" t="s">
        <v>418</v>
      </c>
      <c r="H32" t="s">
        <v>419</v>
      </c>
      <c r="I32">
        <v>1759444074.75</v>
      </c>
      <c r="J32">
        <f>(K32)/1000</f>
        <v>0</v>
      </c>
      <c r="K32">
        <f>1000*DK32*AI32*(DG32-DH32)/(100*CZ32*(1000-AI32*DG32))</f>
        <v>0</v>
      </c>
      <c r="L32">
        <f>DK32*AI32*(DF32-DE32*(1000-AI32*DH32)/(1000-AI32*DG32))/(100*CZ32)</f>
        <v>0</v>
      </c>
      <c r="M32">
        <f>DE32 - IF(AI32&gt;1, L32*CZ32*100.0/(AK32), 0)</f>
        <v>0</v>
      </c>
      <c r="N32">
        <f>((T32-J32/2)*M32-L32)/(T32+J32/2)</f>
        <v>0</v>
      </c>
      <c r="O32">
        <f>N32*(DL32+DM32)/1000.0</f>
        <v>0</v>
      </c>
      <c r="P32">
        <f>(DE32 - IF(AI32&gt;1, L32*CZ32*100.0/(AK32), 0))*(DL32+DM32)/1000.0</f>
        <v>0</v>
      </c>
      <c r="Q32">
        <f>2.0/((1/S32-1/R32)+SIGN(S32)*SQRT((1/S32-1/R32)*(1/S32-1/R32) + 4*DA32/((DA32+1)*(DA32+1))*(2*1/S32*1/R32-1/R32*1/R32)))</f>
        <v>0</v>
      </c>
      <c r="R32">
        <f>IF(LEFT(DB32,1)&lt;&gt;"0",IF(LEFT(DB32,1)="1",3.0,DC32),$D$5+$E$5*(DS32*DL32/($K$5*1000))+$F$5*(DS32*DL32/($K$5*1000))*MAX(MIN(CZ32,$J$5),$I$5)*MAX(MIN(CZ32,$J$5),$I$5)+$G$5*MAX(MIN(CZ32,$J$5),$I$5)*(DS32*DL32/($K$5*1000))+$H$5*(DS32*DL32/($K$5*1000))*(DS32*DL32/($K$5*1000)))</f>
        <v>0</v>
      </c>
      <c r="S32">
        <f>J32*(1000-(1000*0.61365*exp(17.502*W32/(240.97+W32))/(DL32+DM32)+DG32)/2)/(1000*0.61365*exp(17.502*W32/(240.97+W32))/(DL32+DM32)-DG32)</f>
        <v>0</v>
      </c>
      <c r="T32">
        <f>1/((DA32+1)/(Q32/1.6)+1/(R32/1.37)) + DA32/((DA32+1)/(Q32/1.6) + DA32/(R32/1.37))</f>
        <v>0</v>
      </c>
      <c r="U32">
        <f>(CV32*CY32)</f>
        <v>0</v>
      </c>
      <c r="V32">
        <f>(DN32+(U32+2*0.95*5.67E-8*(((DN32+$B$7)+273)^4-(DN32+273)^4)-44100*J32)/(1.84*29.3*R32+8*0.95*5.67E-8*(DN32+273)^3))</f>
        <v>0</v>
      </c>
      <c r="W32">
        <f>($C$7*DO32+$D$7*DP32+$E$7*V32)</f>
        <v>0</v>
      </c>
      <c r="X32">
        <f>0.61365*exp(17.502*W32/(240.97+W32))</f>
        <v>0</v>
      </c>
      <c r="Y32">
        <f>(Z32/AA32*100)</f>
        <v>0</v>
      </c>
      <c r="Z32">
        <f>DG32*(DL32+DM32)/1000</f>
        <v>0</v>
      </c>
      <c r="AA32">
        <f>0.61365*exp(17.502*DN32/(240.97+DN32))</f>
        <v>0</v>
      </c>
      <c r="AB32">
        <f>(X32-DG32*(DL32+DM32)/1000)</f>
        <v>0</v>
      </c>
      <c r="AC32">
        <f>(-J32*44100)</f>
        <v>0</v>
      </c>
      <c r="AD32">
        <f>2*29.3*R32*0.92*(DN32-W32)</f>
        <v>0</v>
      </c>
      <c r="AE32">
        <f>2*0.95*5.67E-8*(((DN32+$B$7)+273)^4-(W32+273)^4)</f>
        <v>0</v>
      </c>
      <c r="AF32">
        <f>U32+AE32+AC32+AD32</f>
        <v>0</v>
      </c>
      <c r="AG32">
        <v>0</v>
      </c>
      <c r="AH32">
        <v>0</v>
      </c>
      <c r="AI32">
        <f>IF(AG32*$H$13&gt;=AK32,1.0,(AK32/(AK32-AG32*$H$13)))</f>
        <v>0</v>
      </c>
      <c r="AJ32">
        <f>(AI32-1)*100</f>
        <v>0</v>
      </c>
      <c r="AK32">
        <f>MAX(0,($B$13+$C$13*DS32)/(1+$D$13*DS32)*DL32/(DN32+273)*$E$13)</f>
        <v>0</v>
      </c>
      <c r="AL32" t="s">
        <v>420</v>
      </c>
      <c r="AM32" t="s">
        <v>420</v>
      </c>
      <c r="AN32">
        <v>0</v>
      </c>
      <c r="AO32">
        <v>0</v>
      </c>
      <c r="AP32">
        <f>1-AN32/AO32</f>
        <v>0</v>
      </c>
      <c r="AQ32">
        <v>0</v>
      </c>
      <c r="AR32" t="s">
        <v>420</v>
      </c>
      <c r="AS32" t="s">
        <v>420</v>
      </c>
      <c r="AT32">
        <v>0</v>
      </c>
      <c r="AU32">
        <v>0</v>
      </c>
      <c r="AV32">
        <f>1-AT32/AU32</f>
        <v>0</v>
      </c>
      <c r="AW32">
        <v>0.5</v>
      </c>
      <c r="AX32">
        <f>CW32</f>
        <v>0</v>
      </c>
      <c r="AY32">
        <f>L32</f>
        <v>0</v>
      </c>
      <c r="AZ32">
        <f>AV32*AW32*AX32</f>
        <v>0</v>
      </c>
      <c r="BA32">
        <f>(AY32-AQ32)/AX32</f>
        <v>0</v>
      </c>
      <c r="BB32">
        <f>(AO32-AU32)/AU32</f>
        <v>0</v>
      </c>
      <c r="BC32">
        <f>AN32/(AP32+AN32/AU32)</f>
        <v>0</v>
      </c>
      <c r="BD32" t="s">
        <v>420</v>
      </c>
      <c r="BE32">
        <v>0</v>
      </c>
      <c r="BF32">
        <f>IF(BE32&lt;&gt;0, BE32, BC32)</f>
        <v>0</v>
      </c>
      <c r="BG32">
        <f>1-BF32/AU32</f>
        <v>0</v>
      </c>
      <c r="BH32">
        <f>(AU32-AT32)/(AU32-BF32)</f>
        <v>0</v>
      </c>
      <c r="BI32">
        <f>(AO32-AU32)/(AO32-BF32)</f>
        <v>0</v>
      </c>
      <c r="BJ32">
        <f>(AU32-AT32)/(AU32-AN32)</f>
        <v>0</v>
      </c>
      <c r="BK32">
        <f>(AO32-AU32)/(AO32-AN32)</f>
        <v>0</v>
      </c>
      <c r="BL32">
        <f>(BH32*BF32/AT32)</f>
        <v>0</v>
      </c>
      <c r="BM32">
        <f>(1-BL32)</f>
        <v>0</v>
      </c>
      <c r="CV32">
        <f>$B$11*DT32+$C$11*DU32+$F$11*EF32*(1-EI32)</f>
        <v>0</v>
      </c>
      <c r="CW32">
        <f>CV32*CX32</f>
        <v>0</v>
      </c>
      <c r="CX32">
        <f>($B$11*$D$9+$C$11*$D$9+$F$11*((ES32+EK32)/MAX(ES32+EK32+ET32, 0.1)*$I$9+ET32/MAX(ES32+EK32+ET32, 0.1)*$J$9))/($B$11+$C$11+$F$11)</f>
        <v>0</v>
      </c>
      <c r="CY32">
        <f>($B$11*$K$9+$C$11*$K$9+$F$11*((ES32+EK32)/MAX(ES32+EK32+ET32, 0.1)*$P$9+ET32/MAX(ES32+EK32+ET32, 0.1)*$Q$9))/($B$11+$C$11+$F$11)</f>
        <v>0</v>
      </c>
      <c r="CZ32">
        <v>3.46</v>
      </c>
      <c r="DA32">
        <v>0.5</v>
      </c>
      <c r="DB32" t="s">
        <v>421</v>
      </c>
      <c r="DC32">
        <v>2</v>
      </c>
      <c r="DD32">
        <v>1759444074.75</v>
      </c>
      <c r="DE32">
        <v>420.88225</v>
      </c>
      <c r="DF32">
        <v>419.9875</v>
      </c>
      <c r="DG32">
        <v>24.541225</v>
      </c>
      <c r="DH32">
        <v>24.445825</v>
      </c>
      <c r="DI32">
        <v>414.881</v>
      </c>
      <c r="DJ32">
        <v>24.1078</v>
      </c>
      <c r="DK32">
        <v>500.02</v>
      </c>
      <c r="DL32">
        <v>90.58585</v>
      </c>
      <c r="DM32">
        <v>0.028264725</v>
      </c>
      <c r="DN32">
        <v>30.67815</v>
      </c>
      <c r="DO32">
        <v>29.9882</v>
      </c>
      <c r="DP32">
        <v>999.9</v>
      </c>
      <c r="DQ32">
        <v>0</v>
      </c>
      <c r="DR32">
        <v>0</v>
      </c>
      <c r="DS32">
        <v>9993.125</v>
      </c>
      <c r="DT32">
        <v>0</v>
      </c>
      <c r="DU32">
        <v>0.61206</v>
      </c>
      <c r="DV32">
        <v>0.89476025</v>
      </c>
      <c r="DW32">
        <v>431.471</v>
      </c>
      <c r="DX32">
        <v>430.512</v>
      </c>
      <c r="DY32">
        <v>0.095428875</v>
      </c>
      <c r="DZ32">
        <v>419.9875</v>
      </c>
      <c r="EA32">
        <v>24.445825</v>
      </c>
      <c r="EB32">
        <v>2.2230875</v>
      </c>
      <c r="EC32">
        <v>2.214445</v>
      </c>
      <c r="ED32">
        <v>19.129675</v>
      </c>
      <c r="EE32">
        <v>19.0672</v>
      </c>
      <c r="EF32">
        <v>0.00500016</v>
      </c>
      <c r="EG32">
        <v>0</v>
      </c>
      <c r="EH32">
        <v>0</v>
      </c>
      <c r="EI32">
        <v>0</v>
      </c>
      <c r="EJ32">
        <v>415.95</v>
      </c>
      <c r="EK32">
        <v>0.00500016</v>
      </c>
      <c r="EL32">
        <v>-29.55</v>
      </c>
      <c r="EM32">
        <v>-2.55</v>
      </c>
      <c r="EN32">
        <v>36.9215</v>
      </c>
      <c r="EO32">
        <v>41.062</v>
      </c>
      <c r="EP32">
        <v>39</v>
      </c>
      <c r="EQ32">
        <v>41.312</v>
      </c>
      <c r="ER32">
        <v>40.2965</v>
      </c>
      <c r="ES32">
        <v>0</v>
      </c>
      <c r="ET32">
        <v>0</v>
      </c>
      <c r="EU32">
        <v>0</v>
      </c>
      <c r="EV32">
        <v>1759444079.9</v>
      </c>
      <c r="EW32">
        <v>0</v>
      </c>
      <c r="EX32">
        <v>413.884</v>
      </c>
      <c r="EY32">
        <v>18.0461535152843</v>
      </c>
      <c r="EZ32">
        <v>-7.70769236666222</v>
      </c>
      <c r="FA32">
        <v>-31.136</v>
      </c>
      <c r="FB32">
        <v>15</v>
      </c>
      <c r="FC32">
        <v>0</v>
      </c>
      <c r="FD32" t="s">
        <v>422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0.901793095238095</v>
      </c>
      <c r="FQ32">
        <v>0.138457792207793</v>
      </c>
      <c r="FR32">
        <v>0.0422163108558368</v>
      </c>
      <c r="FS32">
        <v>1</v>
      </c>
      <c r="FT32">
        <v>411.532352941176</v>
      </c>
      <c r="FU32">
        <v>16.9365927075856</v>
      </c>
      <c r="FV32">
        <v>5.97330929011988</v>
      </c>
      <c r="FW32">
        <v>-1</v>
      </c>
      <c r="FX32">
        <v>0.105600014285714</v>
      </c>
      <c r="FY32">
        <v>0.00484679220779234</v>
      </c>
      <c r="FZ32">
        <v>0.00666839822948051</v>
      </c>
      <c r="GA32">
        <v>1</v>
      </c>
      <c r="GB32">
        <v>2</v>
      </c>
      <c r="GC32">
        <v>2</v>
      </c>
      <c r="GD32" t="s">
        <v>423</v>
      </c>
      <c r="GE32">
        <v>3.12593</v>
      </c>
      <c r="GF32">
        <v>2.6539</v>
      </c>
      <c r="GG32">
        <v>0.0889174</v>
      </c>
      <c r="GH32">
        <v>0.0897151</v>
      </c>
      <c r="GI32">
        <v>0.102894</v>
      </c>
      <c r="GJ32">
        <v>0.103293</v>
      </c>
      <c r="GK32">
        <v>23305.7</v>
      </c>
      <c r="GL32">
        <v>22146.8</v>
      </c>
      <c r="GM32">
        <v>22880.3</v>
      </c>
      <c r="GN32">
        <v>23694.2</v>
      </c>
      <c r="GO32">
        <v>34978.5</v>
      </c>
      <c r="GP32">
        <v>35162.9</v>
      </c>
      <c r="GQ32">
        <v>41246.5</v>
      </c>
      <c r="GR32">
        <v>42248.2</v>
      </c>
      <c r="GS32">
        <v>1.89075</v>
      </c>
      <c r="GT32">
        <v>1.81848</v>
      </c>
      <c r="GU32">
        <v>0.102647</v>
      </c>
      <c r="GV32">
        <v>0</v>
      </c>
      <c r="GW32">
        <v>28.3173</v>
      </c>
      <c r="GX32">
        <v>999.9</v>
      </c>
      <c r="GY32">
        <v>61.262</v>
      </c>
      <c r="GZ32">
        <v>29.386</v>
      </c>
      <c r="HA32">
        <v>27.8123</v>
      </c>
      <c r="HB32">
        <v>54.98</v>
      </c>
      <c r="HC32">
        <v>40.4207</v>
      </c>
      <c r="HD32">
        <v>1</v>
      </c>
      <c r="HE32">
        <v>0.12078</v>
      </c>
      <c r="HF32">
        <v>-1.246</v>
      </c>
      <c r="HG32">
        <v>20.2313</v>
      </c>
      <c r="HH32">
        <v>5.23436</v>
      </c>
      <c r="HI32">
        <v>11.992</v>
      </c>
      <c r="HJ32">
        <v>4.95585</v>
      </c>
      <c r="HK32">
        <v>3.30395</v>
      </c>
      <c r="HL32">
        <v>9999</v>
      </c>
      <c r="HM32">
        <v>9999</v>
      </c>
      <c r="HN32">
        <v>9999</v>
      </c>
      <c r="HO32">
        <v>999.9</v>
      </c>
      <c r="HP32">
        <v>1.86847</v>
      </c>
      <c r="HQ32">
        <v>1.86417</v>
      </c>
      <c r="HR32">
        <v>1.8718</v>
      </c>
      <c r="HS32">
        <v>1.86264</v>
      </c>
      <c r="HT32">
        <v>1.86203</v>
      </c>
      <c r="HU32">
        <v>1.86859</v>
      </c>
      <c r="HV32">
        <v>1.85867</v>
      </c>
      <c r="HW32">
        <v>1.86508</v>
      </c>
      <c r="HX32">
        <v>5</v>
      </c>
      <c r="HY32">
        <v>0</v>
      </c>
      <c r="HZ32">
        <v>0</v>
      </c>
      <c r="IA32">
        <v>0</v>
      </c>
      <c r="IB32" t="s">
        <v>424</v>
      </c>
      <c r="IC32" t="s">
        <v>425</v>
      </c>
      <c r="ID32" t="s">
        <v>426</v>
      </c>
      <c r="IE32" t="s">
        <v>426</v>
      </c>
      <c r="IF32" t="s">
        <v>426</v>
      </c>
      <c r="IG32" t="s">
        <v>426</v>
      </c>
      <c r="IH32">
        <v>0</v>
      </c>
      <c r="II32">
        <v>100</v>
      </c>
      <c r="IJ32">
        <v>100</v>
      </c>
      <c r="IK32">
        <v>6.002</v>
      </c>
      <c r="IL32">
        <v>0.4335</v>
      </c>
      <c r="IM32">
        <v>4.33581596003083</v>
      </c>
      <c r="IN32">
        <v>0.00480937478205192</v>
      </c>
      <c r="IO32">
        <v>-2.11129389927988e-06</v>
      </c>
      <c r="IP32">
        <v>4.70916883727294e-10</v>
      </c>
      <c r="IQ32">
        <v>0.0744581765299928</v>
      </c>
      <c r="IR32">
        <v>0.00865277752241637</v>
      </c>
      <c r="IS32">
        <v>0.000116572056065873</v>
      </c>
      <c r="IT32">
        <v>5.89758572995984e-06</v>
      </c>
      <c r="IU32">
        <v>1</v>
      </c>
      <c r="IV32">
        <v>2033</v>
      </c>
      <c r="IW32">
        <v>1</v>
      </c>
      <c r="IX32">
        <v>28</v>
      </c>
      <c r="IY32">
        <v>29324068</v>
      </c>
      <c r="IZ32">
        <v>29324068</v>
      </c>
      <c r="JA32">
        <v>1.03394</v>
      </c>
      <c r="JB32">
        <v>2.35962</v>
      </c>
      <c r="JC32">
        <v>1.4978</v>
      </c>
      <c r="JD32">
        <v>2.33154</v>
      </c>
      <c r="JE32">
        <v>1.54419</v>
      </c>
      <c r="JF32">
        <v>2.31567</v>
      </c>
      <c r="JG32">
        <v>34.7379</v>
      </c>
      <c r="JH32">
        <v>24.2539</v>
      </c>
      <c r="JI32">
        <v>18</v>
      </c>
      <c r="JJ32">
        <v>546.811</v>
      </c>
      <c r="JK32">
        <v>442.429</v>
      </c>
      <c r="JL32">
        <v>31.4269</v>
      </c>
      <c r="JM32">
        <v>29.2418</v>
      </c>
      <c r="JN32">
        <v>29.9997</v>
      </c>
      <c r="JO32">
        <v>29.1186</v>
      </c>
      <c r="JP32">
        <v>29.1483</v>
      </c>
      <c r="JQ32">
        <v>20.7354</v>
      </c>
      <c r="JR32">
        <v>26.3072</v>
      </c>
      <c r="JS32">
        <v>100</v>
      </c>
      <c r="JT32">
        <v>31.443</v>
      </c>
      <c r="JU32">
        <v>420</v>
      </c>
      <c r="JV32">
        <v>24.5159</v>
      </c>
      <c r="JW32">
        <v>92.4464</v>
      </c>
      <c r="JX32">
        <v>98.4667</v>
      </c>
    </row>
    <row r="33" spans="1:284">
      <c r="A33">
        <v>17</v>
      </c>
      <c r="B33">
        <v>1759444080</v>
      </c>
      <c r="C33">
        <v>41</v>
      </c>
      <c r="D33" t="s">
        <v>458</v>
      </c>
      <c r="E33" t="s">
        <v>459</v>
      </c>
      <c r="F33">
        <v>5</v>
      </c>
      <c r="G33" t="s">
        <v>418</v>
      </c>
      <c r="H33" t="s">
        <v>419</v>
      </c>
      <c r="I33">
        <v>1759444077.33333</v>
      </c>
      <c r="J33">
        <f>(K33)/1000</f>
        <v>0</v>
      </c>
      <c r="K33">
        <f>1000*DK33*AI33*(DG33-DH33)/(100*CZ33*(1000-AI33*DG33))</f>
        <v>0</v>
      </c>
      <c r="L33">
        <f>DK33*AI33*(DF33-DE33*(1000-AI33*DH33)/(1000-AI33*DG33))/(100*CZ33)</f>
        <v>0</v>
      </c>
      <c r="M33">
        <f>DE33 - IF(AI33&gt;1, L33*CZ33*100.0/(AK33), 0)</f>
        <v>0</v>
      </c>
      <c r="N33">
        <f>((T33-J33/2)*M33-L33)/(T33+J33/2)</f>
        <v>0</v>
      </c>
      <c r="O33">
        <f>N33*(DL33+DM33)/1000.0</f>
        <v>0</v>
      </c>
      <c r="P33">
        <f>(DE33 - IF(AI33&gt;1, L33*CZ33*100.0/(AK33), 0))*(DL33+DM33)/1000.0</f>
        <v>0</v>
      </c>
      <c r="Q33">
        <f>2.0/((1/S33-1/R33)+SIGN(S33)*SQRT((1/S33-1/R33)*(1/S33-1/R33) + 4*DA33/((DA33+1)*(DA33+1))*(2*1/S33*1/R33-1/R33*1/R33)))</f>
        <v>0</v>
      </c>
      <c r="R33">
        <f>IF(LEFT(DB33,1)&lt;&gt;"0",IF(LEFT(DB33,1)="1",3.0,DC33),$D$5+$E$5*(DS33*DL33/($K$5*1000))+$F$5*(DS33*DL33/($K$5*1000))*MAX(MIN(CZ33,$J$5),$I$5)*MAX(MIN(CZ33,$J$5),$I$5)+$G$5*MAX(MIN(CZ33,$J$5),$I$5)*(DS33*DL33/($K$5*1000))+$H$5*(DS33*DL33/($K$5*1000))*(DS33*DL33/($K$5*1000)))</f>
        <v>0</v>
      </c>
      <c r="S33">
        <f>J33*(1000-(1000*0.61365*exp(17.502*W33/(240.97+W33))/(DL33+DM33)+DG33)/2)/(1000*0.61365*exp(17.502*W33/(240.97+W33))/(DL33+DM33)-DG33)</f>
        <v>0</v>
      </c>
      <c r="T33">
        <f>1/((DA33+1)/(Q33/1.6)+1/(R33/1.37)) + DA33/((DA33+1)/(Q33/1.6) + DA33/(R33/1.37))</f>
        <v>0</v>
      </c>
      <c r="U33">
        <f>(CV33*CY33)</f>
        <v>0</v>
      </c>
      <c r="V33">
        <f>(DN33+(U33+2*0.95*5.67E-8*(((DN33+$B$7)+273)^4-(DN33+273)^4)-44100*J33)/(1.84*29.3*R33+8*0.95*5.67E-8*(DN33+273)^3))</f>
        <v>0</v>
      </c>
      <c r="W33">
        <f>($C$7*DO33+$D$7*DP33+$E$7*V33)</f>
        <v>0</v>
      </c>
      <c r="X33">
        <f>0.61365*exp(17.502*W33/(240.97+W33))</f>
        <v>0</v>
      </c>
      <c r="Y33">
        <f>(Z33/AA33*100)</f>
        <v>0</v>
      </c>
      <c r="Z33">
        <f>DG33*(DL33+DM33)/1000</f>
        <v>0</v>
      </c>
      <c r="AA33">
        <f>0.61365*exp(17.502*DN33/(240.97+DN33))</f>
        <v>0</v>
      </c>
      <c r="AB33">
        <f>(X33-DG33*(DL33+DM33)/1000)</f>
        <v>0</v>
      </c>
      <c r="AC33">
        <f>(-J33*44100)</f>
        <v>0</v>
      </c>
      <c r="AD33">
        <f>2*29.3*R33*0.92*(DN33-W33)</f>
        <v>0</v>
      </c>
      <c r="AE33">
        <f>2*0.95*5.67E-8*(((DN33+$B$7)+273)^4-(W33+273)^4)</f>
        <v>0</v>
      </c>
      <c r="AF33">
        <f>U33+AE33+AC33+AD33</f>
        <v>0</v>
      </c>
      <c r="AG33">
        <v>0</v>
      </c>
      <c r="AH33">
        <v>0</v>
      </c>
      <c r="AI33">
        <f>IF(AG33*$H$13&gt;=AK33,1.0,(AK33/(AK33-AG33*$H$13)))</f>
        <v>0</v>
      </c>
      <c r="AJ33">
        <f>(AI33-1)*100</f>
        <v>0</v>
      </c>
      <c r="AK33">
        <f>MAX(0,($B$13+$C$13*DS33)/(1+$D$13*DS33)*DL33/(DN33+273)*$E$13)</f>
        <v>0</v>
      </c>
      <c r="AL33" t="s">
        <v>420</v>
      </c>
      <c r="AM33" t="s">
        <v>420</v>
      </c>
      <c r="AN33">
        <v>0</v>
      </c>
      <c r="AO33">
        <v>0</v>
      </c>
      <c r="AP33">
        <f>1-AN33/AO33</f>
        <v>0</v>
      </c>
      <c r="AQ33">
        <v>0</v>
      </c>
      <c r="AR33" t="s">
        <v>420</v>
      </c>
      <c r="AS33" t="s">
        <v>420</v>
      </c>
      <c r="AT33">
        <v>0</v>
      </c>
      <c r="AU33">
        <v>0</v>
      </c>
      <c r="AV33">
        <f>1-AT33/AU33</f>
        <v>0</v>
      </c>
      <c r="AW33">
        <v>0.5</v>
      </c>
      <c r="AX33">
        <f>CW33</f>
        <v>0</v>
      </c>
      <c r="AY33">
        <f>L33</f>
        <v>0</v>
      </c>
      <c r="AZ33">
        <f>AV33*AW33*AX33</f>
        <v>0</v>
      </c>
      <c r="BA33">
        <f>(AY33-AQ33)/AX33</f>
        <v>0</v>
      </c>
      <c r="BB33">
        <f>(AO33-AU33)/AU33</f>
        <v>0</v>
      </c>
      <c r="BC33">
        <f>AN33/(AP33+AN33/AU33)</f>
        <v>0</v>
      </c>
      <c r="BD33" t="s">
        <v>420</v>
      </c>
      <c r="BE33">
        <v>0</v>
      </c>
      <c r="BF33">
        <f>IF(BE33&lt;&gt;0, BE33, BC33)</f>
        <v>0</v>
      </c>
      <c r="BG33">
        <f>1-BF33/AU33</f>
        <v>0</v>
      </c>
      <c r="BH33">
        <f>(AU33-AT33)/(AU33-BF33)</f>
        <v>0</v>
      </c>
      <c r="BI33">
        <f>(AO33-AU33)/(AO33-BF33)</f>
        <v>0</v>
      </c>
      <c r="BJ33">
        <f>(AU33-AT33)/(AU33-AN33)</f>
        <v>0</v>
      </c>
      <c r="BK33">
        <f>(AO33-AU33)/(AO33-AN33)</f>
        <v>0</v>
      </c>
      <c r="BL33">
        <f>(BH33*BF33/AT33)</f>
        <v>0</v>
      </c>
      <c r="BM33">
        <f>(1-BL33)</f>
        <v>0</v>
      </c>
      <c r="CV33">
        <f>$B$11*DT33+$C$11*DU33+$F$11*EF33*(1-EI33)</f>
        <v>0</v>
      </c>
      <c r="CW33">
        <f>CV33*CX33</f>
        <v>0</v>
      </c>
      <c r="CX33">
        <f>($B$11*$D$9+$C$11*$D$9+$F$11*((ES33+EK33)/MAX(ES33+EK33+ET33, 0.1)*$I$9+ET33/MAX(ES33+EK33+ET33, 0.1)*$J$9))/($B$11+$C$11+$F$11)</f>
        <v>0</v>
      </c>
      <c r="CY33">
        <f>($B$11*$K$9+$C$11*$K$9+$F$11*((ES33+EK33)/MAX(ES33+EK33+ET33, 0.1)*$P$9+ET33/MAX(ES33+EK33+ET33, 0.1)*$Q$9))/($B$11+$C$11+$F$11)</f>
        <v>0</v>
      </c>
      <c r="CZ33">
        <v>3.46</v>
      </c>
      <c r="DA33">
        <v>0.5</v>
      </c>
      <c r="DB33" t="s">
        <v>421</v>
      </c>
      <c r="DC33">
        <v>2</v>
      </c>
      <c r="DD33">
        <v>1759444077.33333</v>
      </c>
      <c r="DE33">
        <v>420.886666666667</v>
      </c>
      <c r="DF33">
        <v>420.039666666667</v>
      </c>
      <c r="DG33">
        <v>24.5412666666667</v>
      </c>
      <c r="DH33">
        <v>24.4501333333333</v>
      </c>
      <c r="DI33">
        <v>414.885333333333</v>
      </c>
      <c r="DJ33">
        <v>24.1078666666667</v>
      </c>
      <c r="DK33">
        <v>499.948333333333</v>
      </c>
      <c r="DL33">
        <v>90.5851666666667</v>
      </c>
      <c r="DM33">
        <v>0.0284044</v>
      </c>
      <c r="DN33">
        <v>30.6754666666667</v>
      </c>
      <c r="DO33">
        <v>29.9884333333333</v>
      </c>
      <c r="DP33">
        <v>999.9</v>
      </c>
      <c r="DQ33">
        <v>0</v>
      </c>
      <c r="DR33">
        <v>0</v>
      </c>
      <c r="DS33">
        <v>9992.91666666667</v>
      </c>
      <c r="DT33">
        <v>0</v>
      </c>
      <c r="DU33">
        <v>0.61206</v>
      </c>
      <c r="DV33">
        <v>0.847076333333333</v>
      </c>
      <c r="DW33">
        <v>431.475666666667</v>
      </c>
      <c r="DX33">
        <v>430.567333333333</v>
      </c>
      <c r="DY33">
        <v>0.0911528</v>
      </c>
      <c r="DZ33">
        <v>420.039666666667</v>
      </c>
      <c r="EA33">
        <v>24.4501333333333</v>
      </c>
      <c r="EB33">
        <v>2.22307333333333</v>
      </c>
      <c r="EC33">
        <v>2.21481666666667</v>
      </c>
      <c r="ED33">
        <v>19.1295666666667</v>
      </c>
      <c r="EE33">
        <v>19.0699</v>
      </c>
      <c r="EF33">
        <v>0.00500016</v>
      </c>
      <c r="EG33">
        <v>0</v>
      </c>
      <c r="EH33">
        <v>0</v>
      </c>
      <c r="EI33">
        <v>0</v>
      </c>
      <c r="EJ33">
        <v>416.366666666667</v>
      </c>
      <c r="EK33">
        <v>0.00500016</v>
      </c>
      <c r="EL33">
        <v>-32</v>
      </c>
      <c r="EM33">
        <v>-3</v>
      </c>
      <c r="EN33">
        <v>36.9163333333333</v>
      </c>
      <c r="EO33">
        <v>41.062</v>
      </c>
      <c r="EP33">
        <v>39</v>
      </c>
      <c r="EQ33">
        <v>41.312</v>
      </c>
      <c r="ER33">
        <v>40.312</v>
      </c>
      <c r="ES33">
        <v>0</v>
      </c>
      <c r="ET33">
        <v>0</v>
      </c>
      <c r="EU33">
        <v>0</v>
      </c>
      <c r="EV33">
        <v>1759444081.7</v>
      </c>
      <c r="EW33">
        <v>0</v>
      </c>
      <c r="EX33">
        <v>414.088461538462</v>
      </c>
      <c r="EY33">
        <v>17.9384613482488</v>
      </c>
      <c r="EZ33">
        <v>-19.4940172661323</v>
      </c>
      <c r="FA33">
        <v>-31</v>
      </c>
      <c r="FB33">
        <v>15</v>
      </c>
      <c r="FC33">
        <v>0</v>
      </c>
      <c r="FD33" t="s">
        <v>422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0.8978929</v>
      </c>
      <c r="FQ33">
        <v>-0.104195639097744</v>
      </c>
      <c r="FR33">
        <v>0.0475853656872573</v>
      </c>
      <c r="FS33">
        <v>1</v>
      </c>
      <c r="FT33">
        <v>413.341176470588</v>
      </c>
      <c r="FU33">
        <v>10.9304810635183</v>
      </c>
      <c r="FV33">
        <v>5.24999258526416</v>
      </c>
      <c r="FW33">
        <v>-1</v>
      </c>
      <c r="FX33">
        <v>0.104542815</v>
      </c>
      <c r="FY33">
        <v>-0.0532357759398495</v>
      </c>
      <c r="FZ33">
        <v>0.00843380693117141</v>
      </c>
      <c r="GA33">
        <v>1</v>
      </c>
      <c r="GB33">
        <v>2</v>
      </c>
      <c r="GC33">
        <v>2</v>
      </c>
      <c r="GD33" t="s">
        <v>423</v>
      </c>
      <c r="GE33">
        <v>3.12577</v>
      </c>
      <c r="GF33">
        <v>2.65432</v>
      </c>
      <c r="GG33">
        <v>0.088927</v>
      </c>
      <c r="GH33">
        <v>0.0897105</v>
      </c>
      <c r="GI33">
        <v>0.102893</v>
      </c>
      <c r="GJ33">
        <v>0.103287</v>
      </c>
      <c r="GK33">
        <v>23305.7</v>
      </c>
      <c r="GL33">
        <v>22147.1</v>
      </c>
      <c r="GM33">
        <v>22880.5</v>
      </c>
      <c r="GN33">
        <v>23694.4</v>
      </c>
      <c r="GO33">
        <v>34978.9</v>
      </c>
      <c r="GP33">
        <v>35163.3</v>
      </c>
      <c r="GQ33">
        <v>41246.9</v>
      </c>
      <c r="GR33">
        <v>42248.4</v>
      </c>
      <c r="GS33">
        <v>1.89053</v>
      </c>
      <c r="GT33">
        <v>1.81868</v>
      </c>
      <c r="GU33">
        <v>0.102766</v>
      </c>
      <c r="GV33">
        <v>0</v>
      </c>
      <c r="GW33">
        <v>28.3164</v>
      </c>
      <c r="GX33">
        <v>999.9</v>
      </c>
      <c r="GY33">
        <v>61.262</v>
      </c>
      <c r="GZ33">
        <v>29.406</v>
      </c>
      <c r="HA33">
        <v>27.8436</v>
      </c>
      <c r="HB33">
        <v>54.78</v>
      </c>
      <c r="HC33">
        <v>40.5609</v>
      </c>
      <c r="HD33">
        <v>1</v>
      </c>
      <c r="HE33">
        <v>0.120645</v>
      </c>
      <c r="HF33">
        <v>-1.29724</v>
      </c>
      <c r="HG33">
        <v>20.2309</v>
      </c>
      <c r="HH33">
        <v>5.23451</v>
      </c>
      <c r="HI33">
        <v>11.992</v>
      </c>
      <c r="HJ33">
        <v>4.9558</v>
      </c>
      <c r="HK33">
        <v>3.304</v>
      </c>
      <c r="HL33">
        <v>9999</v>
      </c>
      <c r="HM33">
        <v>9999</v>
      </c>
      <c r="HN33">
        <v>9999</v>
      </c>
      <c r="HO33">
        <v>999.9</v>
      </c>
      <c r="HP33">
        <v>1.86847</v>
      </c>
      <c r="HQ33">
        <v>1.86417</v>
      </c>
      <c r="HR33">
        <v>1.87181</v>
      </c>
      <c r="HS33">
        <v>1.86264</v>
      </c>
      <c r="HT33">
        <v>1.86204</v>
      </c>
      <c r="HU33">
        <v>1.86859</v>
      </c>
      <c r="HV33">
        <v>1.85867</v>
      </c>
      <c r="HW33">
        <v>1.86508</v>
      </c>
      <c r="HX33">
        <v>5</v>
      </c>
      <c r="HY33">
        <v>0</v>
      </c>
      <c r="HZ33">
        <v>0</v>
      </c>
      <c r="IA33">
        <v>0</v>
      </c>
      <c r="IB33" t="s">
        <v>424</v>
      </c>
      <c r="IC33" t="s">
        <v>425</v>
      </c>
      <c r="ID33" t="s">
        <v>426</v>
      </c>
      <c r="IE33" t="s">
        <v>426</v>
      </c>
      <c r="IF33" t="s">
        <v>426</v>
      </c>
      <c r="IG33" t="s">
        <v>426</v>
      </c>
      <c r="IH33">
        <v>0</v>
      </c>
      <c r="II33">
        <v>100</v>
      </c>
      <c r="IJ33">
        <v>100</v>
      </c>
      <c r="IK33">
        <v>6.001</v>
      </c>
      <c r="IL33">
        <v>0.4334</v>
      </c>
      <c r="IM33">
        <v>4.33581596003083</v>
      </c>
      <c r="IN33">
        <v>0.00480937478205192</v>
      </c>
      <c r="IO33">
        <v>-2.11129389927988e-06</v>
      </c>
      <c r="IP33">
        <v>4.70916883727294e-10</v>
      </c>
      <c r="IQ33">
        <v>0.0744581765299928</v>
      </c>
      <c r="IR33">
        <v>0.00865277752241637</v>
      </c>
      <c r="IS33">
        <v>0.000116572056065873</v>
      </c>
      <c r="IT33">
        <v>5.89758572995984e-06</v>
      </c>
      <c r="IU33">
        <v>1</v>
      </c>
      <c r="IV33">
        <v>2033</v>
      </c>
      <c r="IW33">
        <v>1</v>
      </c>
      <c r="IX33">
        <v>28</v>
      </c>
      <c r="IY33">
        <v>29324068</v>
      </c>
      <c r="IZ33">
        <v>29324068</v>
      </c>
      <c r="JA33">
        <v>1.03394</v>
      </c>
      <c r="JB33">
        <v>2.35596</v>
      </c>
      <c r="JC33">
        <v>1.4978</v>
      </c>
      <c r="JD33">
        <v>2.33154</v>
      </c>
      <c r="JE33">
        <v>1.54419</v>
      </c>
      <c r="JF33">
        <v>2.33276</v>
      </c>
      <c r="JG33">
        <v>34.7379</v>
      </c>
      <c r="JH33">
        <v>24.2539</v>
      </c>
      <c r="JI33">
        <v>18</v>
      </c>
      <c r="JJ33">
        <v>546.65</v>
      </c>
      <c r="JK33">
        <v>442.54</v>
      </c>
      <c r="JL33">
        <v>31.4264</v>
      </c>
      <c r="JM33">
        <v>29.2396</v>
      </c>
      <c r="JN33">
        <v>29.9998</v>
      </c>
      <c r="JO33">
        <v>29.117</v>
      </c>
      <c r="JP33">
        <v>29.1469</v>
      </c>
      <c r="JQ33">
        <v>20.7374</v>
      </c>
      <c r="JR33">
        <v>26.3072</v>
      </c>
      <c r="JS33">
        <v>100</v>
      </c>
      <c r="JT33">
        <v>31.4505</v>
      </c>
      <c r="JU33">
        <v>420</v>
      </c>
      <c r="JV33">
        <v>24.5159</v>
      </c>
      <c r="JW33">
        <v>92.4473</v>
      </c>
      <c r="JX33">
        <v>98.4673</v>
      </c>
    </row>
    <row r="34" spans="1:284">
      <c r="A34">
        <v>18</v>
      </c>
      <c r="B34">
        <v>1759444082</v>
      </c>
      <c r="C34">
        <v>43</v>
      </c>
      <c r="D34" t="s">
        <v>460</v>
      </c>
      <c r="E34" t="s">
        <v>461</v>
      </c>
      <c r="F34">
        <v>5</v>
      </c>
      <c r="G34" t="s">
        <v>418</v>
      </c>
      <c r="H34" t="s">
        <v>419</v>
      </c>
      <c r="I34">
        <v>1759444078.25</v>
      </c>
      <c r="J34">
        <f>(K34)/1000</f>
        <v>0</v>
      </c>
      <c r="K34">
        <f>1000*DK34*AI34*(DG34-DH34)/(100*CZ34*(1000-AI34*DG34))</f>
        <v>0</v>
      </c>
      <c r="L34">
        <f>DK34*AI34*(DF34-DE34*(1000-AI34*DH34)/(1000-AI34*DG34))/(100*CZ34)</f>
        <v>0</v>
      </c>
      <c r="M34">
        <f>DE34 - IF(AI34&gt;1, L34*CZ34*100.0/(AK34), 0)</f>
        <v>0</v>
      </c>
      <c r="N34">
        <f>((T34-J34/2)*M34-L34)/(T34+J34/2)</f>
        <v>0</v>
      </c>
      <c r="O34">
        <f>N34*(DL34+DM34)/1000.0</f>
        <v>0</v>
      </c>
      <c r="P34">
        <f>(DE34 - IF(AI34&gt;1, L34*CZ34*100.0/(AK34), 0))*(DL34+DM34)/1000.0</f>
        <v>0</v>
      </c>
      <c r="Q34">
        <f>2.0/((1/S34-1/R34)+SIGN(S34)*SQRT((1/S34-1/R34)*(1/S34-1/R34) + 4*DA34/((DA34+1)*(DA34+1))*(2*1/S34*1/R34-1/R34*1/R34)))</f>
        <v>0</v>
      </c>
      <c r="R34">
        <f>IF(LEFT(DB34,1)&lt;&gt;"0",IF(LEFT(DB34,1)="1",3.0,DC34),$D$5+$E$5*(DS34*DL34/($K$5*1000))+$F$5*(DS34*DL34/($K$5*1000))*MAX(MIN(CZ34,$J$5),$I$5)*MAX(MIN(CZ34,$J$5),$I$5)+$G$5*MAX(MIN(CZ34,$J$5),$I$5)*(DS34*DL34/($K$5*1000))+$H$5*(DS34*DL34/($K$5*1000))*(DS34*DL34/($K$5*1000)))</f>
        <v>0</v>
      </c>
      <c r="S34">
        <f>J34*(1000-(1000*0.61365*exp(17.502*W34/(240.97+W34))/(DL34+DM34)+DG34)/2)/(1000*0.61365*exp(17.502*W34/(240.97+W34))/(DL34+DM34)-DG34)</f>
        <v>0</v>
      </c>
      <c r="T34">
        <f>1/((DA34+1)/(Q34/1.6)+1/(R34/1.37)) + DA34/((DA34+1)/(Q34/1.6) + DA34/(R34/1.37))</f>
        <v>0</v>
      </c>
      <c r="U34">
        <f>(CV34*CY34)</f>
        <v>0</v>
      </c>
      <c r="V34">
        <f>(DN34+(U34+2*0.95*5.67E-8*(((DN34+$B$7)+273)^4-(DN34+273)^4)-44100*J34)/(1.84*29.3*R34+8*0.95*5.67E-8*(DN34+273)^3))</f>
        <v>0</v>
      </c>
      <c r="W34">
        <f>($C$7*DO34+$D$7*DP34+$E$7*V34)</f>
        <v>0</v>
      </c>
      <c r="X34">
        <f>0.61365*exp(17.502*W34/(240.97+W34))</f>
        <v>0</v>
      </c>
      <c r="Y34">
        <f>(Z34/AA34*100)</f>
        <v>0</v>
      </c>
      <c r="Z34">
        <f>DG34*(DL34+DM34)/1000</f>
        <v>0</v>
      </c>
      <c r="AA34">
        <f>0.61365*exp(17.502*DN34/(240.97+DN34))</f>
        <v>0</v>
      </c>
      <c r="AB34">
        <f>(X34-DG34*(DL34+DM34)/1000)</f>
        <v>0</v>
      </c>
      <c r="AC34">
        <f>(-J34*44100)</f>
        <v>0</v>
      </c>
      <c r="AD34">
        <f>2*29.3*R34*0.92*(DN34-W34)</f>
        <v>0</v>
      </c>
      <c r="AE34">
        <f>2*0.95*5.67E-8*(((DN34+$B$7)+273)^4-(W34+273)^4)</f>
        <v>0</v>
      </c>
      <c r="AF34">
        <f>U34+AE34+AC34+AD34</f>
        <v>0</v>
      </c>
      <c r="AG34">
        <v>0</v>
      </c>
      <c r="AH34">
        <v>0</v>
      </c>
      <c r="AI34">
        <f>IF(AG34*$H$13&gt;=AK34,1.0,(AK34/(AK34-AG34*$H$13)))</f>
        <v>0</v>
      </c>
      <c r="AJ34">
        <f>(AI34-1)*100</f>
        <v>0</v>
      </c>
      <c r="AK34">
        <f>MAX(0,($B$13+$C$13*DS34)/(1+$D$13*DS34)*DL34/(DN34+273)*$E$13)</f>
        <v>0</v>
      </c>
      <c r="AL34" t="s">
        <v>420</v>
      </c>
      <c r="AM34" t="s">
        <v>420</v>
      </c>
      <c r="AN34">
        <v>0</v>
      </c>
      <c r="AO34">
        <v>0</v>
      </c>
      <c r="AP34">
        <f>1-AN34/AO34</f>
        <v>0</v>
      </c>
      <c r="AQ34">
        <v>0</v>
      </c>
      <c r="AR34" t="s">
        <v>420</v>
      </c>
      <c r="AS34" t="s">
        <v>420</v>
      </c>
      <c r="AT34">
        <v>0</v>
      </c>
      <c r="AU34">
        <v>0</v>
      </c>
      <c r="AV34">
        <f>1-AT34/AU34</f>
        <v>0</v>
      </c>
      <c r="AW34">
        <v>0.5</v>
      </c>
      <c r="AX34">
        <f>CW34</f>
        <v>0</v>
      </c>
      <c r="AY34">
        <f>L34</f>
        <v>0</v>
      </c>
      <c r="AZ34">
        <f>AV34*AW34*AX34</f>
        <v>0</v>
      </c>
      <c r="BA34">
        <f>(AY34-AQ34)/AX34</f>
        <v>0</v>
      </c>
      <c r="BB34">
        <f>(AO34-AU34)/AU34</f>
        <v>0</v>
      </c>
      <c r="BC34">
        <f>AN34/(AP34+AN34/AU34)</f>
        <v>0</v>
      </c>
      <c r="BD34" t="s">
        <v>420</v>
      </c>
      <c r="BE34">
        <v>0</v>
      </c>
      <c r="BF34">
        <f>IF(BE34&lt;&gt;0, BE34, BC34)</f>
        <v>0</v>
      </c>
      <c r="BG34">
        <f>1-BF34/AU34</f>
        <v>0</v>
      </c>
      <c r="BH34">
        <f>(AU34-AT34)/(AU34-BF34)</f>
        <v>0</v>
      </c>
      <c r="BI34">
        <f>(AO34-AU34)/(AO34-BF34)</f>
        <v>0</v>
      </c>
      <c r="BJ34">
        <f>(AU34-AT34)/(AU34-AN34)</f>
        <v>0</v>
      </c>
      <c r="BK34">
        <f>(AO34-AU34)/(AO34-AN34)</f>
        <v>0</v>
      </c>
      <c r="BL34">
        <f>(BH34*BF34/AT34)</f>
        <v>0</v>
      </c>
      <c r="BM34">
        <f>(1-BL34)</f>
        <v>0</v>
      </c>
      <c r="CV34">
        <f>$B$11*DT34+$C$11*DU34+$F$11*EF34*(1-EI34)</f>
        <v>0</v>
      </c>
      <c r="CW34">
        <f>CV34*CX34</f>
        <v>0</v>
      </c>
      <c r="CX34">
        <f>($B$11*$D$9+$C$11*$D$9+$F$11*((ES34+EK34)/MAX(ES34+EK34+ET34, 0.1)*$I$9+ET34/MAX(ES34+EK34+ET34, 0.1)*$J$9))/($B$11+$C$11+$F$11)</f>
        <v>0</v>
      </c>
      <c r="CY34">
        <f>($B$11*$K$9+$C$11*$K$9+$F$11*((ES34+EK34)/MAX(ES34+EK34+ET34, 0.1)*$P$9+ET34/MAX(ES34+EK34+ET34, 0.1)*$Q$9))/($B$11+$C$11+$F$11)</f>
        <v>0</v>
      </c>
      <c r="CZ34">
        <v>3.46</v>
      </c>
      <c r="DA34">
        <v>0.5</v>
      </c>
      <c r="DB34" t="s">
        <v>421</v>
      </c>
      <c r="DC34">
        <v>2</v>
      </c>
      <c r="DD34">
        <v>1759444078.25</v>
      </c>
      <c r="DE34">
        <v>420.88575</v>
      </c>
      <c r="DF34">
        <v>420.02325</v>
      </c>
      <c r="DG34">
        <v>24.5409</v>
      </c>
      <c r="DH34">
        <v>24.44875</v>
      </c>
      <c r="DI34">
        <v>414.88425</v>
      </c>
      <c r="DJ34">
        <v>24.1075</v>
      </c>
      <c r="DK34">
        <v>499.9165</v>
      </c>
      <c r="DL34">
        <v>90.58555</v>
      </c>
      <c r="DM34">
        <v>0.0285055</v>
      </c>
      <c r="DN34">
        <v>30.674725</v>
      </c>
      <c r="DO34">
        <v>29.98815</v>
      </c>
      <c r="DP34">
        <v>999.9</v>
      </c>
      <c r="DQ34">
        <v>0</v>
      </c>
      <c r="DR34">
        <v>0</v>
      </c>
      <c r="DS34">
        <v>9997.8125</v>
      </c>
      <c r="DT34">
        <v>0</v>
      </c>
      <c r="DU34">
        <v>0.61206</v>
      </c>
      <c r="DV34">
        <v>0.86254125</v>
      </c>
      <c r="DW34">
        <v>431.4745</v>
      </c>
      <c r="DX34">
        <v>430.54975</v>
      </c>
      <c r="DY34">
        <v>0.0921583</v>
      </c>
      <c r="DZ34">
        <v>420.02325</v>
      </c>
      <c r="EA34">
        <v>24.44875</v>
      </c>
      <c r="EB34">
        <v>2.22305</v>
      </c>
      <c r="EC34">
        <v>2.2147025</v>
      </c>
      <c r="ED34">
        <v>19.1294</v>
      </c>
      <c r="EE34">
        <v>19.069075</v>
      </c>
      <c r="EF34">
        <v>0.00500016</v>
      </c>
      <c r="EG34">
        <v>0</v>
      </c>
      <c r="EH34">
        <v>0</v>
      </c>
      <c r="EI34">
        <v>0</v>
      </c>
      <c r="EJ34">
        <v>414.85</v>
      </c>
      <c r="EK34">
        <v>0.00500016</v>
      </c>
      <c r="EL34">
        <v>-31.05</v>
      </c>
      <c r="EM34">
        <v>-2.95</v>
      </c>
      <c r="EN34">
        <v>36.9215</v>
      </c>
      <c r="EO34">
        <v>41.062</v>
      </c>
      <c r="EP34">
        <v>39</v>
      </c>
      <c r="EQ34">
        <v>41.312</v>
      </c>
      <c r="ER34">
        <v>40.312</v>
      </c>
      <c r="ES34">
        <v>0</v>
      </c>
      <c r="ET34">
        <v>0</v>
      </c>
      <c r="EU34">
        <v>0</v>
      </c>
      <c r="EV34">
        <v>1759444083.5</v>
      </c>
      <c r="EW34">
        <v>0</v>
      </c>
      <c r="EX34">
        <v>414.532</v>
      </c>
      <c r="EY34">
        <v>4.22307667419248</v>
      </c>
      <c r="EZ34">
        <v>-9.02307708378601</v>
      </c>
      <c r="FA34">
        <v>-31.124</v>
      </c>
      <c r="FB34">
        <v>15</v>
      </c>
      <c r="FC34">
        <v>0</v>
      </c>
      <c r="FD34" t="s">
        <v>422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0.8960664</v>
      </c>
      <c r="FQ34">
        <v>-0.128898045112782</v>
      </c>
      <c r="FR34">
        <v>0.0488167196075279</v>
      </c>
      <c r="FS34">
        <v>1</v>
      </c>
      <c r="FT34">
        <v>413.170588235294</v>
      </c>
      <c r="FU34">
        <v>20.2077920438734</v>
      </c>
      <c r="FV34">
        <v>5.17184285120001</v>
      </c>
      <c r="FW34">
        <v>-1</v>
      </c>
      <c r="FX34">
        <v>0.10346017</v>
      </c>
      <c r="FY34">
        <v>-0.0683548060150374</v>
      </c>
      <c r="FZ34">
        <v>0.00895168652702383</v>
      </c>
      <c r="GA34">
        <v>1</v>
      </c>
      <c r="GB34">
        <v>2</v>
      </c>
      <c r="GC34">
        <v>2</v>
      </c>
      <c r="GD34" t="s">
        <v>423</v>
      </c>
      <c r="GE34">
        <v>3.12585</v>
      </c>
      <c r="GF34">
        <v>2.65459</v>
      </c>
      <c r="GG34">
        <v>0.088924</v>
      </c>
      <c r="GH34">
        <v>0.0897015</v>
      </c>
      <c r="GI34">
        <v>0.102892</v>
      </c>
      <c r="GJ34">
        <v>0.10328</v>
      </c>
      <c r="GK34">
        <v>23305.8</v>
      </c>
      <c r="GL34">
        <v>22147.1</v>
      </c>
      <c r="GM34">
        <v>22880.5</v>
      </c>
      <c r="GN34">
        <v>23694.1</v>
      </c>
      <c r="GO34">
        <v>34978.9</v>
      </c>
      <c r="GP34">
        <v>35163.4</v>
      </c>
      <c r="GQ34">
        <v>41246.8</v>
      </c>
      <c r="GR34">
        <v>42248.2</v>
      </c>
      <c r="GS34">
        <v>1.89072</v>
      </c>
      <c r="GT34">
        <v>1.81872</v>
      </c>
      <c r="GU34">
        <v>0.102572</v>
      </c>
      <c r="GV34">
        <v>0</v>
      </c>
      <c r="GW34">
        <v>28.3152</v>
      </c>
      <c r="GX34">
        <v>999.9</v>
      </c>
      <c r="GY34">
        <v>61.262</v>
      </c>
      <c r="GZ34">
        <v>29.406</v>
      </c>
      <c r="HA34">
        <v>27.8445</v>
      </c>
      <c r="HB34">
        <v>55</v>
      </c>
      <c r="HC34">
        <v>40.601</v>
      </c>
      <c r="HD34">
        <v>1</v>
      </c>
      <c r="HE34">
        <v>0.120663</v>
      </c>
      <c r="HF34">
        <v>-1.33157</v>
      </c>
      <c r="HG34">
        <v>20.2306</v>
      </c>
      <c r="HH34">
        <v>5.23406</v>
      </c>
      <c r="HI34">
        <v>11.992</v>
      </c>
      <c r="HJ34">
        <v>4.9558</v>
      </c>
      <c r="HK34">
        <v>3.30398</v>
      </c>
      <c r="HL34">
        <v>9999</v>
      </c>
      <c r="HM34">
        <v>9999</v>
      </c>
      <c r="HN34">
        <v>9999</v>
      </c>
      <c r="HO34">
        <v>999.9</v>
      </c>
      <c r="HP34">
        <v>1.86848</v>
      </c>
      <c r="HQ34">
        <v>1.86417</v>
      </c>
      <c r="HR34">
        <v>1.87182</v>
      </c>
      <c r="HS34">
        <v>1.86264</v>
      </c>
      <c r="HT34">
        <v>1.86204</v>
      </c>
      <c r="HU34">
        <v>1.86859</v>
      </c>
      <c r="HV34">
        <v>1.85867</v>
      </c>
      <c r="HW34">
        <v>1.86508</v>
      </c>
      <c r="HX34">
        <v>5</v>
      </c>
      <c r="HY34">
        <v>0</v>
      </c>
      <c r="HZ34">
        <v>0</v>
      </c>
      <c r="IA34">
        <v>0</v>
      </c>
      <c r="IB34" t="s">
        <v>424</v>
      </c>
      <c r="IC34" t="s">
        <v>425</v>
      </c>
      <c r="ID34" t="s">
        <v>426</v>
      </c>
      <c r="IE34" t="s">
        <v>426</v>
      </c>
      <c r="IF34" t="s">
        <v>426</v>
      </c>
      <c r="IG34" t="s">
        <v>426</v>
      </c>
      <c r="IH34">
        <v>0</v>
      </c>
      <c r="II34">
        <v>100</v>
      </c>
      <c r="IJ34">
        <v>100</v>
      </c>
      <c r="IK34">
        <v>6.002</v>
      </c>
      <c r="IL34">
        <v>0.4334</v>
      </c>
      <c r="IM34">
        <v>4.33581596003083</v>
      </c>
      <c r="IN34">
        <v>0.00480937478205192</v>
      </c>
      <c r="IO34">
        <v>-2.11129389927988e-06</v>
      </c>
      <c r="IP34">
        <v>4.70916883727294e-10</v>
      </c>
      <c r="IQ34">
        <v>0.0744581765299928</v>
      </c>
      <c r="IR34">
        <v>0.00865277752241637</v>
      </c>
      <c r="IS34">
        <v>0.000116572056065873</v>
      </c>
      <c r="IT34">
        <v>5.89758572995984e-06</v>
      </c>
      <c r="IU34">
        <v>1</v>
      </c>
      <c r="IV34">
        <v>2033</v>
      </c>
      <c r="IW34">
        <v>1</v>
      </c>
      <c r="IX34">
        <v>28</v>
      </c>
      <c r="IY34">
        <v>29324068</v>
      </c>
      <c r="IZ34">
        <v>29324068</v>
      </c>
      <c r="JA34">
        <v>1.03271</v>
      </c>
      <c r="JB34">
        <v>2.35229</v>
      </c>
      <c r="JC34">
        <v>1.4978</v>
      </c>
      <c r="JD34">
        <v>2.33276</v>
      </c>
      <c r="JE34">
        <v>1.54419</v>
      </c>
      <c r="JF34">
        <v>2.34985</v>
      </c>
      <c r="JG34">
        <v>34.7379</v>
      </c>
      <c r="JH34">
        <v>24.2626</v>
      </c>
      <c r="JI34">
        <v>18</v>
      </c>
      <c r="JJ34">
        <v>546.765</v>
      </c>
      <c r="JK34">
        <v>442.557</v>
      </c>
      <c r="JL34">
        <v>31.4292</v>
      </c>
      <c r="JM34">
        <v>29.2377</v>
      </c>
      <c r="JN34">
        <v>29.9998</v>
      </c>
      <c r="JO34">
        <v>29.1152</v>
      </c>
      <c r="JP34">
        <v>29.1451</v>
      </c>
      <c r="JQ34">
        <v>20.7377</v>
      </c>
      <c r="JR34">
        <v>26.3072</v>
      </c>
      <c r="JS34">
        <v>100</v>
      </c>
      <c r="JT34">
        <v>31.4505</v>
      </c>
      <c r="JU34">
        <v>420</v>
      </c>
      <c r="JV34">
        <v>24.5159</v>
      </c>
      <c r="JW34">
        <v>92.4473</v>
      </c>
      <c r="JX34">
        <v>98.4666</v>
      </c>
    </row>
    <row r="35" spans="1:284">
      <c r="A35">
        <v>19</v>
      </c>
      <c r="B35">
        <v>1759444085</v>
      </c>
      <c r="C35">
        <v>46</v>
      </c>
      <c r="D35" t="s">
        <v>462</v>
      </c>
      <c r="E35" t="s">
        <v>463</v>
      </c>
      <c r="F35">
        <v>5</v>
      </c>
      <c r="G35" t="s">
        <v>418</v>
      </c>
      <c r="H35" t="s">
        <v>419</v>
      </c>
      <c r="I35">
        <v>1759444081.75</v>
      </c>
      <c r="J35">
        <f>(K35)/1000</f>
        <v>0</v>
      </c>
      <c r="K35">
        <f>1000*DK35*AI35*(DG35-DH35)/(100*CZ35*(1000-AI35*DG35))</f>
        <v>0</v>
      </c>
      <c r="L35">
        <f>DK35*AI35*(DF35-DE35*(1000-AI35*DH35)/(1000-AI35*DG35))/(100*CZ35)</f>
        <v>0</v>
      </c>
      <c r="M35">
        <f>DE35 - IF(AI35&gt;1, L35*CZ35*100.0/(AK35), 0)</f>
        <v>0</v>
      </c>
      <c r="N35">
        <f>((T35-J35/2)*M35-L35)/(T35+J35/2)</f>
        <v>0</v>
      </c>
      <c r="O35">
        <f>N35*(DL35+DM35)/1000.0</f>
        <v>0</v>
      </c>
      <c r="P35">
        <f>(DE35 - IF(AI35&gt;1, L35*CZ35*100.0/(AK35), 0))*(DL35+DM35)/1000.0</f>
        <v>0</v>
      </c>
      <c r="Q35">
        <f>2.0/((1/S35-1/R35)+SIGN(S35)*SQRT((1/S35-1/R35)*(1/S35-1/R35) + 4*DA35/((DA35+1)*(DA35+1))*(2*1/S35*1/R35-1/R35*1/R35)))</f>
        <v>0</v>
      </c>
      <c r="R35">
        <f>IF(LEFT(DB35,1)&lt;&gt;"0",IF(LEFT(DB35,1)="1",3.0,DC35),$D$5+$E$5*(DS35*DL35/($K$5*1000))+$F$5*(DS35*DL35/($K$5*1000))*MAX(MIN(CZ35,$J$5),$I$5)*MAX(MIN(CZ35,$J$5),$I$5)+$G$5*MAX(MIN(CZ35,$J$5),$I$5)*(DS35*DL35/($K$5*1000))+$H$5*(DS35*DL35/($K$5*1000))*(DS35*DL35/($K$5*1000)))</f>
        <v>0</v>
      </c>
      <c r="S35">
        <f>J35*(1000-(1000*0.61365*exp(17.502*W35/(240.97+W35))/(DL35+DM35)+DG35)/2)/(1000*0.61365*exp(17.502*W35/(240.97+W35))/(DL35+DM35)-DG35)</f>
        <v>0</v>
      </c>
      <c r="T35">
        <f>1/((DA35+1)/(Q35/1.6)+1/(R35/1.37)) + DA35/((DA35+1)/(Q35/1.6) + DA35/(R35/1.37))</f>
        <v>0</v>
      </c>
      <c r="U35">
        <f>(CV35*CY35)</f>
        <v>0</v>
      </c>
      <c r="V35">
        <f>(DN35+(U35+2*0.95*5.67E-8*(((DN35+$B$7)+273)^4-(DN35+273)^4)-44100*J35)/(1.84*29.3*R35+8*0.95*5.67E-8*(DN35+273)^3))</f>
        <v>0</v>
      </c>
      <c r="W35">
        <f>($C$7*DO35+$D$7*DP35+$E$7*V35)</f>
        <v>0</v>
      </c>
      <c r="X35">
        <f>0.61365*exp(17.502*W35/(240.97+W35))</f>
        <v>0</v>
      </c>
      <c r="Y35">
        <f>(Z35/AA35*100)</f>
        <v>0</v>
      </c>
      <c r="Z35">
        <f>DG35*(DL35+DM35)/1000</f>
        <v>0</v>
      </c>
      <c r="AA35">
        <f>0.61365*exp(17.502*DN35/(240.97+DN35))</f>
        <v>0</v>
      </c>
      <c r="AB35">
        <f>(X35-DG35*(DL35+DM35)/1000)</f>
        <v>0</v>
      </c>
      <c r="AC35">
        <f>(-J35*44100)</f>
        <v>0</v>
      </c>
      <c r="AD35">
        <f>2*29.3*R35*0.92*(DN35-W35)</f>
        <v>0</v>
      </c>
      <c r="AE35">
        <f>2*0.95*5.67E-8*(((DN35+$B$7)+273)^4-(W35+273)^4)</f>
        <v>0</v>
      </c>
      <c r="AF35">
        <f>U35+AE35+AC35+AD35</f>
        <v>0</v>
      </c>
      <c r="AG35">
        <v>0</v>
      </c>
      <c r="AH35">
        <v>0</v>
      </c>
      <c r="AI35">
        <f>IF(AG35*$H$13&gt;=AK35,1.0,(AK35/(AK35-AG35*$H$13)))</f>
        <v>0</v>
      </c>
      <c r="AJ35">
        <f>(AI35-1)*100</f>
        <v>0</v>
      </c>
      <c r="AK35">
        <f>MAX(0,($B$13+$C$13*DS35)/(1+$D$13*DS35)*DL35/(DN35+273)*$E$13)</f>
        <v>0</v>
      </c>
      <c r="AL35" t="s">
        <v>420</v>
      </c>
      <c r="AM35" t="s">
        <v>420</v>
      </c>
      <c r="AN35">
        <v>0</v>
      </c>
      <c r="AO35">
        <v>0</v>
      </c>
      <c r="AP35">
        <f>1-AN35/AO35</f>
        <v>0</v>
      </c>
      <c r="AQ35">
        <v>0</v>
      </c>
      <c r="AR35" t="s">
        <v>420</v>
      </c>
      <c r="AS35" t="s">
        <v>420</v>
      </c>
      <c r="AT35">
        <v>0</v>
      </c>
      <c r="AU35">
        <v>0</v>
      </c>
      <c r="AV35">
        <f>1-AT35/AU35</f>
        <v>0</v>
      </c>
      <c r="AW35">
        <v>0.5</v>
      </c>
      <c r="AX35">
        <f>CW35</f>
        <v>0</v>
      </c>
      <c r="AY35">
        <f>L35</f>
        <v>0</v>
      </c>
      <c r="AZ35">
        <f>AV35*AW35*AX35</f>
        <v>0</v>
      </c>
      <c r="BA35">
        <f>(AY35-AQ35)/AX35</f>
        <v>0</v>
      </c>
      <c r="BB35">
        <f>(AO35-AU35)/AU35</f>
        <v>0</v>
      </c>
      <c r="BC35">
        <f>AN35/(AP35+AN35/AU35)</f>
        <v>0</v>
      </c>
      <c r="BD35" t="s">
        <v>420</v>
      </c>
      <c r="BE35">
        <v>0</v>
      </c>
      <c r="BF35">
        <f>IF(BE35&lt;&gt;0, BE35, BC35)</f>
        <v>0</v>
      </c>
      <c r="BG35">
        <f>1-BF35/AU35</f>
        <v>0</v>
      </c>
      <c r="BH35">
        <f>(AU35-AT35)/(AU35-BF35)</f>
        <v>0</v>
      </c>
      <c r="BI35">
        <f>(AO35-AU35)/(AO35-BF35)</f>
        <v>0</v>
      </c>
      <c r="BJ35">
        <f>(AU35-AT35)/(AU35-AN35)</f>
        <v>0</v>
      </c>
      <c r="BK35">
        <f>(AO35-AU35)/(AO35-AN35)</f>
        <v>0</v>
      </c>
      <c r="BL35">
        <f>(BH35*BF35/AT35)</f>
        <v>0</v>
      </c>
      <c r="BM35">
        <f>(1-BL35)</f>
        <v>0</v>
      </c>
      <c r="CV35">
        <f>$B$11*DT35+$C$11*DU35+$F$11*EF35*(1-EI35)</f>
        <v>0</v>
      </c>
      <c r="CW35">
        <f>CV35*CX35</f>
        <v>0</v>
      </c>
      <c r="CX35">
        <f>($B$11*$D$9+$C$11*$D$9+$F$11*((ES35+EK35)/MAX(ES35+EK35+ET35, 0.1)*$I$9+ET35/MAX(ES35+EK35+ET35, 0.1)*$J$9))/($B$11+$C$11+$F$11)</f>
        <v>0</v>
      </c>
      <c r="CY35">
        <f>($B$11*$K$9+$C$11*$K$9+$F$11*((ES35+EK35)/MAX(ES35+EK35+ET35, 0.1)*$P$9+ET35/MAX(ES35+EK35+ET35, 0.1)*$Q$9))/($B$11+$C$11+$F$11)</f>
        <v>0</v>
      </c>
      <c r="CZ35">
        <v>3.46</v>
      </c>
      <c r="DA35">
        <v>0.5</v>
      </c>
      <c r="DB35" t="s">
        <v>421</v>
      </c>
      <c r="DC35">
        <v>2</v>
      </c>
      <c r="DD35">
        <v>1759444081.75</v>
      </c>
      <c r="DE35">
        <v>420.89525</v>
      </c>
      <c r="DF35">
        <v>419.97625</v>
      </c>
      <c r="DG35">
        <v>24.54125</v>
      </c>
      <c r="DH35">
        <v>24.443375</v>
      </c>
      <c r="DI35">
        <v>414.89375</v>
      </c>
      <c r="DJ35">
        <v>24.107825</v>
      </c>
      <c r="DK35">
        <v>499.90375</v>
      </c>
      <c r="DL35">
        <v>90.58675</v>
      </c>
      <c r="DM35">
        <v>0.028767175</v>
      </c>
      <c r="DN35">
        <v>30.6721</v>
      </c>
      <c r="DO35">
        <v>29.989525</v>
      </c>
      <c r="DP35">
        <v>999.9</v>
      </c>
      <c r="DQ35">
        <v>0</v>
      </c>
      <c r="DR35">
        <v>0</v>
      </c>
      <c r="DS35">
        <v>9995.1575</v>
      </c>
      <c r="DT35">
        <v>0</v>
      </c>
      <c r="DU35">
        <v>0.61206</v>
      </c>
      <c r="DV35">
        <v>0.91904475</v>
      </c>
      <c r="DW35">
        <v>431.4845</v>
      </c>
      <c r="DX35">
        <v>430.49925</v>
      </c>
      <c r="DY35">
        <v>0.097869325</v>
      </c>
      <c r="DZ35">
        <v>419.97625</v>
      </c>
      <c r="EA35">
        <v>24.443375</v>
      </c>
      <c r="EB35">
        <v>2.2231125</v>
      </c>
      <c r="EC35">
        <v>2.214245</v>
      </c>
      <c r="ED35">
        <v>19.129825</v>
      </c>
      <c r="EE35">
        <v>19.065775</v>
      </c>
      <c r="EF35">
        <v>0.00500016</v>
      </c>
      <c r="EG35">
        <v>0</v>
      </c>
      <c r="EH35">
        <v>0</v>
      </c>
      <c r="EI35">
        <v>0</v>
      </c>
      <c r="EJ35">
        <v>412.5</v>
      </c>
      <c r="EK35">
        <v>0.00500016</v>
      </c>
      <c r="EL35">
        <v>-31.875</v>
      </c>
      <c r="EM35">
        <v>-2.775</v>
      </c>
      <c r="EN35">
        <v>36.937</v>
      </c>
      <c r="EO35">
        <v>41.062</v>
      </c>
      <c r="EP35">
        <v>39</v>
      </c>
      <c r="EQ35">
        <v>41.312</v>
      </c>
      <c r="ER35">
        <v>40.312</v>
      </c>
      <c r="ES35">
        <v>0</v>
      </c>
      <c r="ET35">
        <v>0</v>
      </c>
      <c r="EU35">
        <v>0</v>
      </c>
      <c r="EV35">
        <v>1759444086.5</v>
      </c>
      <c r="EW35">
        <v>0</v>
      </c>
      <c r="EX35">
        <v>413.623076923077</v>
      </c>
      <c r="EY35">
        <v>-11.9794872371424</v>
      </c>
      <c r="EZ35">
        <v>8.16410244519446</v>
      </c>
      <c r="FA35">
        <v>-31.3769230769231</v>
      </c>
      <c r="FB35">
        <v>15</v>
      </c>
      <c r="FC35">
        <v>0</v>
      </c>
      <c r="FD35" t="s">
        <v>422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0.8999727</v>
      </c>
      <c r="FQ35">
        <v>0.153747699248121</v>
      </c>
      <c r="FR35">
        <v>0.0506881504112154</v>
      </c>
      <c r="FS35">
        <v>1</v>
      </c>
      <c r="FT35">
        <v>413.638235294118</v>
      </c>
      <c r="FU35">
        <v>0.27043531360751</v>
      </c>
      <c r="FV35">
        <v>5.05918004899668</v>
      </c>
      <c r="FW35">
        <v>-1</v>
      </c>
      <c r="FX35">
        <v>0.10152899</v>
      </c>
      <c r="FY35">
        <v>-0.060408369924812</v>
      </c>
      <c r="FZ35">
        <v>0.00883316380007186</v>
      </c>
      <c r="GA35">
        <v>1</v>
      </c>
      <c r="GB35">
        <v>2</v>
      </c>
      <c r="GC35">
        <v>2</v>
      </c>
      <c r="GD35" t="s">
        <v>423</v>
      </c>
      <c r="GE35">
        <v>3.1259</v>
      </c>
      <c r="GF35">
        <v>2.65427</v>
      </c>
      <c r="GG35">
        <v>0.0889237</v>
      </c>
      <c r="GH35">
        <v>0.0897038</v>
      </c>
      <c r="GI35">
        <v>0.102896</v>
      </c>
      <c r="GJ35">
        <v>0.103261</v>
      </c>
      <c r="GK35">
        <v>23305.9</v>
      </c>
      <c r="GL35">
        <v>22147.1</v>
      </c>
      <c r="GM35">
        <v>22880.6</v>
      </c>
      <c r="GN35">
        <v>23694.2</v>
      </c>
      <c r="GO35">
        <v>34978.9</v>
      </c>
      <c r="GP35">
        <v>35164.4</v>
      </c>
      <c r="GQ35">
        <v>41247</v>
      </c>
      <c r="GR35">
        <v>42248.5</v>
      </c>
      <c r="GS35">
        <v>1.89085</v>
      </c>
      <c r="GT35">
        <v>1.8186</v>
      </c>
      <c r="GU35">
        <v>0.102766</v>
      </c>
      <c r="GV35">
        <v>0</v>
      </c>
      <c r="GW35">
        <v>28.314</v>
      </c>
      <c r="GX35">
        <v>999.9</v>
      </c>
      <c r="GY35">
        <v>61.262</v>
      </c>
      <c r="GZ35">
        <v>29.416</v>
      </c>
      <c r="HA35">
        <v>27.8599</v>
      </c>
      <c r="HB35">
        <v>54.58</v>
      </c>
      <c r="HC35">
        <v>40.6811</v>
      </c>
      <c r="HD35">
        <v>1</v>
      </c>
      <c r="HE35">
        <v>0.120564</v>
      </c>
      <c r="HF35">
        <v>-1.37054</v>
      </c>
      <c r="HG35">
        <v>20.2301</v>
      </c>
      <c r="HH35">
        <v>5.23376</v>
      </c>
      <c r="HI35">
        <v>11.992</v>
      </c>
      <c r="HJ35">
        <v>4.9557</v>
      </c>
      <c r="HK35">
        <v>3.304</v>
      </c>
      <c r="HL35">
        <v>9999</v>
      </c>
      <c r="HM35">
        <v>9999</v>
      </c>
      <c r="HN35">
        <v>9999</v>
      </c>
      <c r="HO35">
        <v>999.9</v>
      </c>
      <c r="HP35">
        <v>1.86846</v>
      </c>
      <c r="HQ35">
        <v>1.86417</v>
      </c>
      <c r="HR35">
        <v>1.87181</v>
      </c>
      <c r="HS35">
        <v>1.86264</v>
      </c>
      <c r="HT35">
        <v>1.86203</v>
      </c>
      <c r="HU35">
        <v>1.86859</v>
      </c>
      <c r="HV35">
        <v>1.85867</v>
      </c>
      <c r="HW35">
        <v>1.86508</v>
      </c>
      <c r="HX35">
        <v>5</v>
      </c>
      <c r="HY35">
        <v>0</v>
      </c>
      <c r="HZ35">
        <v>0</v>
      </c>
      <c r="IA35">
        <v>0</v>
      </c>
      <c r="IB35" t="s">
        <v>424</v>
      </c>
      <c r="IC35" t="s">
        <v>425</v>
      </c>
      <c r="ID35" t="s">
        <v>426</v>
      </c>
      <c r="IE35" t="s">
        <v>426</v>
      </c>
      <c r="IF35" t="s">
        <v>426</v>
      </c>
      <c r="IG35" t="s">
        <v>426</v>
      </c>
      <c r="IH35">
        <v>0</v>
      </c>
      <c r="II35">
        <v>100</v>
      </c>
      <c r="IJ35">
        <v>100</v>
      </c>
      <c r="IK35">
        <v>6.001</v>
      </c>
      <c r="IL35">
        <v>0.4335</v>
      </c>
      <c r="IM35">
        <v>4.33581596003083</v>
      </c>
      <c r="IN35">
        <v>0.00480937478205192</v>
      </c>
      <c r="IO35">
        <v>-2.11129389927988e-06</v>
      </c>
      <c r="IP35">
        <v>4.70916883727294e-10</v>
      </c>
      <c r="IQ35">
        <v>0.0744581765299928</v>
      </c>
      <c r="IR35">
        <v>0.00865277752241637</v>
      </c>
      <c r="IS35">
        <v>0.000116572056065873</v>
      </c>
      <c r="IT35">
        <v>5.89758572995984e-06</v>
      </c>
      <c r="IU35">
        <v>1</v>
      </c>
      <c r="IV35">
        <v>2033</v>
      </c>
      <c r="IW35">
        <v>1</v>
      </c>
      <c r="IX35">
        <v>28</v>
      </c>
      <c r="IY35">
        <v>29324068.1</v>
      </c>
      <c r="IZ35">
        <v>29324068.1</v>
      </c>
      <c r="JA35">
        <v>1.03271</v>
      </c>
      <c r="JB35">
        <v>2.35107</v>
      </c>
      <c r="JC35">
        <v>1.4978</v>
      </c>
      <c r="JD35">
        <v>2.33276</v>
      </c>
      <c r="JE35">
        <v>1.54419</v>
      </c>
      <c r="JF35">
        <v>2.36084</v>
      </c>
      <c r="JG35">
        <v>34.7379</v>
      </c>
      <c r="JH35">
        <v>24.2626</v>
      </c>
      <c r="JI35">
        <v>18</v>
      </c>
      <c r="JJ35">
        <v>546.826</v>
      </c>
      <c r="JK35">
        <v>442.463</v>
      </c>
      <c r="JL35">
        <v>31.4347</v>
      </c>
      <c r="JM35">
        <v>29.2346</v>
      </c>
      <c r="JN35">
        <v>29.9998</v>
      </c>
      <c r="JO35">
        <v>29.1127</v>
      </c>
      <c r="JP35">
        <v>29.1427</v>
      </c>
      <c r="JQ35">
        <v>20.7367</v>
      </c>
      <c r="JR35">
        <v>26.3072</v>
      </c>
      <c r="JS35">
        <v>100</v>
      </c>
      <c r="JT35">
        <v>31.4587</v>
      </c>
      <c r="JU35">
        <v>420</v>
      </c>
      <c r="JV35">
        <v>24.4525</v>
      </c>
      <c r="JW35">
        <v>92.4477</v>
      </c>
      <c r="JX35">
        <v>98.4672</v>
      </c>
    </row>
    <row r="36" spans="1:284">
      <c r="A36">
        <v>20</v>
      </c>
      <c r="B36">
        <v>1759444087</v>
      </c>
      <c r="C36">
        <v>48</v>
      </c>
      <c r="D36" t="s">
        <v>464</v>
      </c>
      <c r="E36" t="s">
        <v>465</v>
      </c>
      <c r="F36">
        <v>5</v>
      </c>
      <c r="G36" t="s">
        <v>418</v>
      </c>
      <c r="H36" t="s">
        <v>419</v>
      </c>
      <c r="I36">
        <v>1759444084.33333</v>
      </c>
      <c r="J36">
        <f>(K36)/1000</f>
        <v>0</v>
      </c>
      <c r="K36">
        <f>1000*DK36*AI36*(DG36-DH36)/(100*CZ36*(1000-AI36*DG36))</f>
        <v>0</v>
      </c>
      <c r="L36">
        <f>DK36*AI36*(DF36-DE36*(1000-AI36*DH36)/(1000-AI36*DG36))/(100*CZ36)</f>
        <v>0</v>
      </c>
      <c r="M36">
        <f>DE36 - IF(AI36&gt;1, L36*CZ36*100.0/(AK36), 0)</f>
        <v>0</v>
      </c>
      <c r="N36">
        <f>((T36-J36/2)*M36-L36)/(T36+J36/2)</f>
        <v>0</v>
      </c>
      <c r="O36">
        <f>N36*(DL36+DM36)/1000.0</f>
        <v>0</v>
      </c>
      <c r="P36">
        <f>(DE36 - IF(AI36&gt;1, L36*CZ36*100.0/(AK36), 0))*(DL36+DM36)/1000.0</f>
        <v>0</v>
      </c>
      <c r="Q36">
        <f>2.0/((1/S36-1/R36)+SIGN(S36)*SQRT((1/S36-1/R36)*(1/S36-1/R36) + 4*DA36/((DA36+1)*(DA36+1))*(2*1/S36*1/R36-1/R36*1/R36)))</f>
        <v>0</v>
      </c>
      <c r="R36">
        <f>IF(LEFT(DB36,1)&lt;&gt;"0",IF(LEFT(DB36,1)="1",3.0,DC36),$D$5+$E$5*(DS36*DL36/($K$5*1000))+$F$5*(DS36*DL36/($K$5*1000))*MAX(MIN(CZ36,$J$5),$I$5)*MAX(MIN(CZ36,$J$5),$I$5)+$G$5*MAX(MIN(CZ36,$J$5),$I$5)*(DS36*DL36/($K$5*1000))+$H$5*(DS36*DL36/($K$5*1000))*(DS36*DL36/($K$5*1000)))</f>
        <v>0</v>
      </c>
      <c r="S36">
        <f>J36*(1000-(1000*0.61365*exp(17.502*W36/(240.97+W36))/(DL36+DM36)+DG36)/2)/(1000*0.61365*exp(17.502*W36/(240.97+W36))/(DL36+DM36)-DG36)</f>
        <v>0</v>
      </c>
      <c r="T36">
        <f>1/((DA36+1)/(Q36/1.6)+1/(R36/1.37)) + DA36/((DA36+1)/(Q36/1.6) + DA36/(R36/1.37))</f>
        <v>0</v>
      </c>
      <c r="U36">
        <f>(CV36*CY36)</f>
        <v>0</v>
      </c>
      <c r="V36">
        <f>(DN36+(U36+2*0.95*5.67E-8*(((DN36+$B$7)+273)^4-(DN36+273)^4)-44100*J36)/(1.84*29.3*R36+8*0.95*5.67E-8*(DN36+273)^3))</f>
        <v>0</v>
      </c>
      <c r="W36">
        <f>($C$7*DO36+$D$7*DP36+$E$7*V36)</f>
        <v>0</v>
      </c>
      <c r="X36">
        <f>0.61365*exp(17.502*W36/(240.97+W36))</f>
        <v>0</v>
      </c>
      <c r="Y36">
        <f>(Z36/AA36*100)</f>
        <v>0</v>
      </c>
      <c r="Z36">
        <f>DG36*(DL36+DM36)/1000</f>
        <v>0</v>
      </c>
      <c r="AA36">
        <f>0.61365*exp(17.502*DN36/(240.97+DN36))</f>
        <v>0</v>
      </c>
      <c r="AB36">
        <f>(X36-DG36*(DL36+DM36)/1000)</f>
        <v>0</v>
      </c>
      <c r="AC36">
        <f>(-J36*44100)</f>
        <v>0</v>
      </c>
      <c r="AD36">
        <f>2*29.3*R36*0.92*(DN36-W36)</f>
        <v>0</v>
      </c>
      <c r="AE36">
        <f>2*0.95*5.67E-8*(((DN36+$B$7)+273)^4-(W36+273)^4)</f>
        <v>0</v>
      </c>
      <c r="AF36">
        <f>U36+AE36+AC36+AD36</f>
        <v>0</v>
      </c>
      <c r="AG36">
        <v>0</v>
      </c>
      <c r="AH36">
        <v>0</v>
      </c>
      <c r="AI36">
        <f>IF(AG36*$H$13&gt;=AK36,1.0,(AK36/(AK36-AG36*$H$13)))</f>
        <v>0</v>
      </c>
      <c r="AJ36">
        <f>(AI36-1)*100</f>
        <v>0</v>
      </c>
      <c r="AK36">
        <f>MAX(0,($B$13+$C$13*DS36)/(1+$D$13*DS36)*DL36/(DN36+273)*$E$13)</f>
        <v>0</v>
      </c>
      <c r="AL36" t="s">
        <v>420</v>
      </c>
      <c r="AM36" t="s">
        <v>420</v>
      </c>
      <c r="AN36">
        <v>0</v>
      </c>
      <c r="AO36">
        <v>0</v>
      </c>
      <c r="AP36">
        <f>1-AN36/AO36</f>
        <v>0</v>
      </c>
      <c r="AQ36">
        <v>0</v>
      </c>
      <c r="AR36" t="s">
        <v>420</v>
      </c>
      <c r="AS36" t="s">
        <v>420</v>
      </c>
      <c r="AT36">
        <v>0</v>
      </c>
      <c r="AU36">
        <v>0</v>
      </c>
      <c r="AV36">
        <f>1-AT36/AU36</f>
        <v>0</v>
      </c>
      <c r="AW36">
        <v>0.5</v>
      </c>
      <c r="AX36">
        <f>CW36</f>
        <v>0</v>
      </c>
      <c r="AY36">
        <f>L36</f>
        <v>0</v>
      </c>
      <c r="AZ36">
        <f>AV36*AW36*AX36</f>
        <v>0</v>
      </c>
      <c r="BA36">
        <f>(AY36-AQ36)/AX36</f>
        <v>0</v>
      </c>
      <c r="BB36">
        <f>(AO36-AU36)/AU36</f>
        <v>0</v>
      </c>
      <c r="BC36">
        <f>AN36/(AP36+AN36/AU36)</f>
        <v>0</v>
      </c>
      <c r="BD36" t="s">
        <v>420</v>
      </c>
      <c r="BE36">
        <v>0</v>
      </c>
      <c r="BF36">
        <f>IF(BE36&lt;&gt;0, BE36, BC36)</f>
        <v>0</v>
      </c>
      <c r="BG36">
        <f>1-BF36/AU36</f>
        <v>0</v>
      </c>
      <c r="BH36">
        <f>(AU36-AT36)/(AU36-BF36)</f>
        <v>0</v>
      </c>
      <c r="BI36">
        <f>(AO36-AU36)/(AO36-BF36)</f>
        <v>0</v>
      </c>
      <c r="BJ36">
        <f>(AU36-AT36)/(AU36-AN36)</f>
        <v>0</v>
      </c>
      <c r="BK36">
        <f>(AO36-AU36)/(AO36-AN36)</f>
        <v>0</v>
      </c>
      <c r="BL36">
        <f>(BH36*BF36/AT36)</f>
        <v>0</v>
      </c>
      <c r="BM36">
        <f>(1-BL36)</f>
        <v>0</v>
      </c>
      <c r="CV36">
        <f>$B$11*DT36+$C$11*DU36+$F$11*EF36*(1-EI36)</f>
        <v>0</v>
      </c>
      <c r="CW36">
        <f>CV36*CX36</f>
        <v>0</v>
      </c>
      <c r="CX36">
        <f>($B$11*$D$9+$C$11*$D$9+$F$11*((ES36+EK36)/MAX(ES36+EK36+ET36, 0.1)*$I$9+ET36/MAX(ES36+EK36+ET36, 0.1)*$J$9))/($B$11+$C$11+$F$11)</f>
        <v>0</v>
      </c>
      <c r="CY36">
        <f>($B$11*$K$9+$C$11*$K$9+$F$11*((ES36+EK36)/MAX(ES36+EK36+ET36, 0.1)*$P$9+ET36/MAX(ES36+EK36+ET36, 0.1)*$Q$9))/($B$11+$C$11+$F$11)</f>
        <v>0</v>
      </c>
      <c r="CZ36">
        <v>3.46</v>
      </c>
      <c r="DA36">
        <v>0.5</v>
      </c>
      <c r="DB36" t="s">
        <v>421</v>
      </c>
      <c r="DC36">
        <v>2</v>
      </c>
      <c r="DD36">
        <v>1759444084.33333</v>
      </c>
      <c r="DE36">
        <v>420.891333333333</v>
      </c>
      <c r="DF36">
        <v>419.947</v>
      </c>
      <c r="DG36">
        <v>24.5413666666667</v>
      </c>
      <c r="DH36">
        <v>24.4384</v>
      </c>
      <c r="DI36">
        <v>414.89</v>
      </c>
      <c r="DJ36">
        <v>24.1079333333333</v>
      </c>
      <c r="DK36">
        <v>499.965</v>
      </c>
      <c r="DL36">
        <v>90.5877666666667</v>
      </c>
      <c r="DM36">
        <v>0.0286258333333333</v>
      </c>
      <c r="DN36">
        <v>30.6709</v>
      </c>
      <c r="DO36">
        <v>29.9878666666667</v>
      </c>
      <c r="DP36">
        <v>999.9</v>
      </c>
      <c r="DQ36">
        <v>0</v>
      </c>
      <c r="DR36">
        <v>0</v>
      </c>
      <c r="DS36">
        <v>10004.5933333333</v>
      </c>
      <c r="DT36">
        <v>0</v>
      </c>
      <c r="DU36">
        <v>0.61206</v>
      </c>
      <c r="DV36">
        <v>0.944285333333333</v>
      </c>
      <c r="DW36">
        <v>431.480333333333</v>
      </c>
      <c r="DX36">
        <v>430.467333333333</v>
      </c>
      <c r="DY36">
        <v>0.102952133333333</v>
      </c>
      <c r="DZ36">
        <v>419.947</v>
      </c>
      <c r="EA36">
        <v>24.4384</v>
      </c>
      <c r="EB36">
        <v>2.22314666666667</v>
      </c>
      <c r="EC36">
        <v>2.21381666666667</v>
      </c>
      <c r="ED36">
        <v>19.1300666666667</v>
      </c>
      <c r="EE36">
        <v>19.0627</v>
      </c>
      <c r="EF36">
        <v>0.00500016</v>
      </c>
      <c r="EG36">
        <v>0</v>
      </c>
      <c r="EH36">
        <v>0</v>
      </c>
      <c r="EI36">
        <v>0</v>
      </c>
      <c r="EJ36">
        <v>412.3</v>
      </c>
      <c r="EK36">
        <v>0.00500016</v>
      </c>
      <c r="EL36">
        <v>-30.1333333333333</v>
      </c>
      <c r="EM36">
        <v>-2.43333333333333</v>
      </c>
      <c r="EN36">
        <v>36.937</v>
      </c>
      <c r="EO36">
        <v>41.062</v>
      </c>
      <c r="EP36">
        <v>39</v>
      </c>
      <c r="EQ36">
        <v>41.333</v>
      </c>
      <c r="ER36">
        <v>40.312</v>
      </c>
      <c r="ES36">
        <v>0</v>
      </c>
      <c r="ET36">
        <v>0</v>
      </c>
      <c r="EU36">
        <v>0</v>
      </c>
      <c r="EV36">
        <v>1759444088.9</v>
      </c>
      <c r="EW36">
        <v>0</v>
      </c>
      <c r="EX36">
        <v>413.8</v>
      </c>
      <c r="EY36">
        <v>-10.6461538874525</v>
      </c>
      <c r="EZ36">
        <v>25.2170939264709</v>
      </c>
      <c r="FA36">
        <v>-30.3615384615385</v>
      </c>
      <c r="FB36">
        <v>15</v>
      </c>
      <c r="FC36">
        <v>0</v>
      </c>
      <c r="FD36" t="s">
        <v>422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0.901569333333334</v>
      </c>
      <c r="FQ36">
        <v>0.158908831168832</v>
      </c>
      <c r="FR36">
        <v>0.0499792584610602</v>
      </c>
      <c r="FS36">
        <v>1</v>
      </c>
      <c r="FT36">
        <v>413.432352941176</v>
      </c>
      <c r="FU36">
        <v>-2.25974038690736</v>
      </c>
      <c r="FV36">
        <v>5.15733176499787</v>
      </c>
      <c r="FW36">
        <v>-1</v>
      </c>
      <c r="FX36">
        <v>0.101681180952381</v>
      </c>
      <c r="FY36">
        <v>-0.0496804675324677</v>
      </c>
      <c r="FZ36">
        <v>0.0086471127317085</v>
      </c>
      <c r="GA36">
        <v>1</v>
      </c>
      <c r="GB36">
        <v>2</v>
      </c>
      <c r="GC36">
        <v>2</v>
      </c>
      <c r="GD36" t="s">
        <v>423</v>
      </c>
      <c r="GE36">
        <v>3.12606</v>
      </c>
      <c r="GF36">
        <v>2.65414</v>
      </c>
      <c r="GG36">
        <v>0.0889218</v>
      </c>
      <c r="GH36">
        <v>0.0897095</v>
      </c>
      <c r="GI36">
        <v>0.102892</v>
      </c>
      <c r="GJ36">
        <v>0.103247</v>
      </c>
      <c r="GK36">
        <v>23305.8</v>
      </c>
      <c r="GL36">
        <v>22147.1</v>
      </c>
      <c r="GM36">
        <v>22880.5</v>
      </c>
      <c r="GN36">
        <v>23694.4</v>
      </c>
      <c r="GO36">
        <v>34979</v>
      </c>
      <c r="GP36">
        <v>35165</v>
      </c>
      <c r="GQ36">
        <v>41246.9</v>
      </c>
      <c r="GR36">
        <v>42248.6</v>
      </c>
      <c r="GS36">
        <v>1.89115</v>
      </c>
      <c r="GT36">
        <v>1.81845</v>
      </c>
      <c r="GU36">
        <v>0.102289</v>
      </c>
      <c r="GV36">
        <v>0</v>
      </c>
      <c r="GW36">
        <v>28.3128</v>
      </c>
      <c r="GX36">
        <v>999.9</v>
      </c>
      <c r="GY36">
        <v>61.238</v>
      </c>
      <c r="GZ36">
        <v>29.406</v>
      </c>
      <c r="HA36">
        <v>27.8313</v>
      </c>
      <c r="HB36">
        <v>54.53</v>
      </c>
      <c r="HC36">
        <v>40.613</v>
      </c>
      <c r="HD36">
        <v>1</v>
      </c>
      <c r="HE36">
        <v>0.120417</v>
      </c>
      <c r="HF36">
        <v>-1.39278</v>
      </c>
      <c r="HG36">
        <v>20.23</v>
      </c>
      <c r="HH36">
        <v>5.23436</v>
      </c>
      <c r="HI36">
        <v>11.992</v>
      </c>
      <c r="HJ36">
        <v>4.95575</v>
      </c>
      <c r="HK36">
        <v>3.304</v>
      </c>
      <c r="HL36">
        <v>9999</v>
      </c>
      <c r="HM36">
        <v>9999</v>
      </c>
      <c r="HN36">
        <v>9999</v>
      </c>
      <c r="HO36">
        <v>999.9</v>
      </c>
      <c r="HP36">
        <v>1.86847</v>
      </c>
      <c r="HQ36">
        <v>1.86417</v>
      </c>
      <c r="HR36">
        <v>1.8718</v>
      </c>
      <c r="HS36">
        <v>1.86264</v>
      </c>
      <c r="HT36">
        <v>1.86203</v>
      </c>
      <c r="HU36">
        <v>1.86859</v>
      </c>
      <c r="HV36">
        <v>1.85867</v>
      </c>
      <c r="HW36">
        <v>1.86508</v>
      </c>
      <c r="HX36">
        <v>5</v>
      </c>
      <c r="HY36">
        <v>0</v>
      </c>
      <c r="HZ36">
        <v>0</v>
      </c>
      <c r="IA36">
        <v>0</v>
      </c>
      <c r="IB36" t="s">
        <v>424</v>
      </c>
      <c r="IC36" t="s">
        <v>425</v>
      </c>
      <c r="ID36" t="s">
        <v>426</v>
      </c>
      <c r="IE36" t="s">
        <v>426</v>
      </c>
      <c r="IF36" t="s">
        <v>426</v>
      </c>
      <c r="IG36" t="s">
        <v>426</v>
      </c>
      <c r="IH36">
        <v>0</v>
      </c>
      <c r="II36">
        <v>100</v>
      </c>
      <c r="IJ36">
        <v>100</v>
      </c>
      <c r="IK36">
        <v>6.002</v>
      </c>
      <c r="IL36">
        <v>0.4334</v>
      </c>
      <c r="IM36">
        <v>4.33581596003083</v>
      </c>
      <c r="IN36">
        <v>0.00480937478205192</v>
      </c>
      <c r="IO36">
        <v>-2.11129389927988e-06</v>
      </c>
      <c r="IP36">
        <v>4.70916883727294e-10</v>
      </c>
      <c r="IQ36">
        <v>0.0744581765299928</v>
      </c>
      <c r="IR36">
        <v>0.00865277752241637</v>
      </c>
      <c r="IS36">
        <v>0.000116572056065873</v>
      </c>
      <c r="IT36">
        <v>5.89758572995984e-06</v>
      </c>
      <c r="IU36">
        <v>1</v>
      </c>
      <c r="IV36">
        <v>2033</v>
      </c>
      <c r="IW36">
        <v>1</v>
      </c>
      <c r="IX36">
        <v>28</v>
      </c>
      <c r="IY36">
        <v>29324068.1</v>
      </c>
      <c r="IZ36">
        <v>29324068.1</v>
      </c>
      <c r="JA36">
        <v>1.03271</v>
      </c>
      <c r="JB36">
        <v>2.35718</v>
      </c>
      <c r="JC36">
        <v>1.4978</v>
      </c>
      <c r="JD36">
        <v>2.33276</v>
      </c>
      <c r="JE36">
        <v>1.54419</v>
      </c>
      <c r="JF36">
        <v>2.3938</v>
      </c>
      <c r="JG36">
        <v>34.7379</v>
      </c>
      <c r="JH36">
        <v>24.2539</v>
      </c>
      <c r="JI36">
        <v>18</v>
      </c>
      <c r="JJ36">
        <v>547.011</v>
      </c>
      <c r="JK36">
        <v>442.358</v>
      </c>
      <c r="JL36">
        <v>31.4399</v>
      </c>
      <c r="JM36">
        <v>29.2327</v>
      </c>
      <c r="JN36">
        <v>29.9997</v>
      </c>
      <c r="JO36">
        <v>29.1112</v>
      </c>
      <c r="JP36">
        <v>29.1408</v>
      </c>
      <c r="JQ36">
        <v>20.7387</v>
      </c>
      <c r="JR36">
        <v>26.3072</v>
      </c>
      <c r="JS36">
        <v>100</v>
      </c>
      <c r="JT36">
        <v>31.4587</v>
      </c>
      <c r="JU36">
        <v>420</v>
      </c>
      <c r="JV36">
        <v>24.4363</v>
      </c>
      <c r="JW36">
        <v>92.4474</v>
      </c>
      <c r="JX36">
        <v>98.4676</v>
      </c>
    </row>
    <row r="37" spans="1:284">
      <c r="A37">
        <v>21</v>
      </c>
      <c r="B37">
        <v>1759444090</v>
      </c>
      <c r="C37">
        <v>51</v>
      </c>
      <c r="D37" t="s">
        <v>466</v>
      </c>
      <c r="E37" t="s">
        <v>467</v>
      </c>
      <c r="F37">
        <v>5</v>
      </c>
      <c r="G37" t="s">
        <v>418</v>
      </c>
      <c r="H37" t="s">
        <v>419</v>
      </c>
      <c r="I37">
        <v>1759444087.66667</v>
      </c>
      <c r="J37">
        <f>(K37)/1000</f>
        <v>0</v>
      </c>
      <c r="K37">
        <f>1000*DK37*AI37*(DG37-DH37)/(100*CZ37*(1000-AI37*DG37))</f>
        <v>0</v>
      </c>
      <c r="L37">
        <f>DK37*AI37*(DF37-DE37*(1000-AI37*DH37)/(1000-AI37*DG37))/(100*CZ37)</f>
        <v>0</v>
      </c>
      <c r="M37">
        <f>DE37 - IF(AI37&gt;1, L37*CZ37*100.0/(AK37), 0)</f>
        <v>0</v>
      </c>
      <c r="N37">
        <f>((T37-J37/2)*M37-L37)/(T37+J37/2)</f>
        <v>0</v>
      </c>
      <c r="O37">
        <f>N37*(DL37+DM37)/1000.0</f>
        <v>0</v>
      </c>
      <c r="P37">
        <f>(DE37 - IF(AI37&gt;1, L37*CZ37*100.0/(AK37), 0))*(DL37+DM37)/1000.0</f>
        <v>0</v>
      </c>
      <c r="Q37">
        <f>2.0/((1/S37-1/R37)+SIGN(S37)*SQRT((1/S37-1/R37)*(1/S37-1/R37) + 4*DA37/((DA37+1)*(DA37+1))*(2*1/S37*1/R37-1/R37*1/R37)))</f>
        <v>0</v>
      </c>
      <c r="R37">
        <f>IF(LEFT(DB37,1)&lt;&gt;"0",IF(LEFT(DB37,1)="1",3.0,DC37),$D$5+$E$5*(DS37*DL37/($K$5*1000))+$F$5*(DS37*DL37/($K$5*1000))*MAX(MIN(CZ37,$J$5),$I$5)*MAX(MIN(CZ37,$J$5),$I$5)+$G$5*MAX(MIN(CZ37,$J$5),$I$5)*(DS37*DL37/($K$5*1000))+$H$5*(DS37*DL37/($K$5*1000))*(DS37*DL37/($K$5*1000)))</f>
        <v>0</v>
      </c>
      <c r="S37">
        <f>J37*(1000-(1000*0.61365*exp(17.502*W37/(240.97+W37))/(DL37+DM37)+DG37)/2)/(1000*0.61365*exp(17.502*W37/(240.97+W37))/(DL37+DM37)-DG37)</f>
        <v>0</v>
      </c>
      <c r="T37">
        <f>1/((DA37+1)/(Q37/1.6)+1/(R37/1.37)) + DA37/((DA37+1)/(Q37/1.6) + DA37/(R37/1.37))</f>
        <v>0</v>
      </c>
      <c r="U37">
        <f>(CV37*CY37)</f>
        <v>0</v>
      </c>
      <c r="V37">
        <f>(DN37+(U37+2*0.95*5.67E-8*(((DN37+$B$7)+273)^4-(DN37+273)^4)-44100*J37)/(1.84*29.3*R37+8*0.95*5.67E-8*(DN37+273)^3))</f>
        <v>0</v>
      </c>
      <c r="W37">
        <f>($C$7*DO37+$D$7*DP37+$E$7*V37)</f>
        <v>0</v>
      </c>
      <c r="X37">
        <f>0.61365*exp(17.502*W37/(240.97+W37))</f>
        <v>0</v>
      </c>
      <c r="Y37">
        <f>(Z37/AA37*100)</f>
        <v>0</v>
      </c>
      <c r="Z37">
        <f>DG37*(DL37+DM37)/1000</f>
        <v>0</v>
      </c>
      <c r="AA37">
        <f>0.61365*exp(17.502*DN37/(240.97+DN37))</f>
        <v>0</v>
      </c>
      <c r="AB37">
        <f>(X37-DG37*(DL37+DM37)/1000)</f>
        <v>0</v>
      </c>
      <c r="AC37">
        <f>(-J37*44100)</f>
        <v>0</v>
      </c>
      <c r="AD37">
        <f>2*29.3*R37*0.92*(DN37-W37)</f>
        <v>0</v>
      </c>
      <c r="AE37">
        <f>2*0.95*5.67E-8*(((DN37+$B$7)+273)^4-(W37+273)^4)</f>
        <v>0</v>
      </c>
      <c r="AF37">
        <f>U37+AE37+AC37+AD37</f>
        <v>0</v>
      </c>
      <c r="AG37">
        <v>0</v>
      </c>
      <c r="AH37">
        <v>0</v>
      </c>
      <c r="AI37">
        <f>IF(AG37*$H$13&gt;=AK37,1.0,(AK37/(AK37-AG37*$H$13)))</f>
        <v>0</v>
      </c>
      <c r="AJ37">
        <f>(AI37-1)*100</f>
        <v>0</v>
      </c>
      <c r="AK37">
        <f>MAX(0,($B$13+$C$13*DS37)/(1+$D$13*DS37)*DL37/(DN37+273)*$E$13)</f>
        <v>0</v>
      </c>
      <c r="AL37" t="s">
        <v>420</v>
      </c>
      <c r="AM37" t="s">
        <v>420</v>
      </c>
      <c r="AN37">
        <v>0</v>
      </c>
      <c r="AO37">
        <v>0</v>
      </c>
      <c r="AP37">
        <f>1-AN37/AO37</f>
        <v>0</v>
      </c>
      <c r="AQ37">
        <v>0</v>
      </c>
      <c r="AR37" t="s">
        <v>420</v>
      </c>
      <c r="AS37" t="s">
        <v>420</v>
      </c>
      <c r="AT37">
        <v>0</v>
      </c>
      <c r="AU37">
        <v>0</v>
      </c>
      <c r="AV37">
        <f>1-AT37/AU37</f>
        <v>0</v>
      </c>
      <c r="AW37">
        <v>0.5</v>
      </c>
      <c r="AX37">
        <f>CW37</f>
        <v>0</v>
      </c>
      <c r="AY37">
        <f>L37</f>
        <v>0</v>
      </c>
      <c r="AZ37">
        <f>AV37*AW37*AX37</f>
        <v>0</v>
      </c>
      <c r="BA37">
        <f>(AY37-AQ37)/AX37</f>
        <v>0</v>
      </c>
      <c r="BB37">
        <f>(AO37-AU37)/AU37</f>
        <v>0</v>
      </c>
      <c r="BC37">
        <f>AN37/(AP37+AN37/AU37)</f>
        <v>0</v>
      </c>
      <c r="BD37" t="s">
        <v>420</v>
      </c>
      <c r="BE37">
        <v>0</v>
      </c>
      <c r="BF37">
        <f>IF(BE37&lt;&gt;0, BE37, BC37)</f>
        <v>0</v>
      </c>
      <c r="BG37">
        <f>1-BF37/AU37</f>
        <v>0</v>
      </c>
      <c r="BH37">
        <f>(AU37-AT37)/(AU37-BF37)</f>
        <v>0</v>
      </c>
      <c r="BI37">
        <f>(AO37-AU37)/(AO37-BF37)</f>
        <v>0</v>
      </c>
      <c r="BJ37">
        <f>(AU37-AT37)/(AU37-AN37)</f>
        <v>0</v>
      </c>
      <c r="BK37">
        <f>(AO37-AU37)/(AO37-AN37)</f>
        <v>0</v>
      </c>
      <c r="BL37">
        <f>(BH37*BF37/AT37)</f>
        <v>0</v>
      </c>
      <c r="BM37">
        <f>(1-BL37)</f>
        <v>0</v>
      </c>
      <c r="CV37">
        <f>$B$11*DT37+$C$11*DU37+$F$11*EF37*(1-EI37)</f>
        <v>0</v>
      </c>
      <c r="CW37">
        <f>CV37*CX37</f>
        <v>0</v>
      </c>
      <c r="CX37">
        <f>($B$11*$D$9+$C$11*$D$9+$F$11*((ES37+EK37)/MAX(ES37+EK37+ET37, 0.1)*$I$9+ET37/MAX(ES37+EK37+ET37, 0.1)*$J$9))/($B$11+$C$11+$F$11)</f>
        <v>0</v>
      </c>
      <c r="CY37">
        <f>($B$11*$K$9+$C$11*$K$9+$F$11*((ES37+EK37)/MAX(ES37+EK37+ET37, 0.1)*$P$9+ET37/MAX(ES37+EK37+ET37, 0.1)*$Q$9))/($B$11+$C$11+$F$11)</f>
        <v>0</v>
      </c>
      <c r="CZ37">
        <v>3.46</v>
      </c>
      <c r="DA37">
        <v>0.5</v>
      </c>
      <c r="DB37" t="s">
        <v>421</v>
      </c>
      <c r="DC37">
        <v>2</v>
      </c>
      <c r="DD37">
        <v>1759444087.66667</v>
      </c>
      <c r="DE37">
        <v>420.829</v>
      </c>
      <c r="DF37">
        <v>419.988666666667</v>
      </c>
      <c r="DG37">
        <v>24.5385333333333</v>
      </c>
      <c r="DH37">
        <v>24.43</v>
      </c>
      <c r="DI37">
        <v>414.828</v>
      </c>
      <c r="DJ37">
        <v>24.1051666666667</v>
      </c>
      <c r="DK37">
        <v>500.089</v>
      </c>
      <c r="DL37">
        <v>90.5889333333333</v>
      </c>
      <c r="DM37">
        <v>0.0282019</v>
      </c>
      <c r="DN37">
        <v>30.6709666666667</v>
      </c>
      <c r="DO37">
        <v>29.9796666666667</v>
      </c>
      <c r="DP37">
        <v>999.9</v>
      </c>
      <c r="DQ37">
        <v>0</v>
      </c>
      <c r="DR37">
        <v>0</v>
      </c>
      <c r="DS37">
        <v>10028.3333333333</v>
      </c>
      <c r="DT37">
        <v>0</v>
      </c>
      <c r="DU37">
        <v>0.61206</v>
      </c>
      <c r="DV37">
        <v>0.840139</v>
      </c>
      <c r="DW37">
        <v>431.415</v>
      </c>
      <c r="DX37">
        <v>430.506333333333</v>
      </c>
      <c r="DY37">
        <v>0.108523</v>
      </c>
      <c r="DZ37">
        <v>419.988666666667</v>
      </c>
      <c r="EA37">
        <v>24.43</v>
      </c>
      <c r="EB37">
        <v>2.22292</v>
      </c>
      <c r="EC37">
        <v>2.21308333333333</v>
      </c>
      <c r="ED37">
        <v>19.1284333333333</v>
      </c>
      <c r="EE37">
        <v>19.0573666666667</v>
      </c>
      <c r="EF37">
        <v>0.00500016</v>
      </c>
      <c r="EG37">
        <v>0</v>
      </c>
      <c r="EH37">
        <v>0</v>
      </c>
      <c r="EI37">
        <v>0</v>
      </c>
      <c r="EJ37">
        <v>412.3</v>
      </c>
      <c r="EK37">
        <v>0.00500016</v>
      </c>
      <c r="EL37">
        <v>-27.5666666666667</v>
      </c>
      <c r="EM37">
        <v>-2.33333333333333</v>
      </c>
      <c r="EN37">
        <v>36.937</v>
      </c>
      <c r="EO37">
        <v>41.062</v>
      </c>
      <c r="EP37">
        <v>39</v>
      </c>
      <c r="EQ37">
        <v>41.354</v>
      </c>
      <c r="ER37">
        <v>40.312</v>
      </c>
      <c r="ES37">
        <v>0</v>
      </c>
      <c r="ET37">
        <v>0</v>
      </c>
      <c r="EU37">
        <v>0</v>
      </c>
      <c r="EV37">
        <v>1759444091.9</v>
      </c>
      <c r="EW37">
        <v>0</v>
      </c>
      <c r="EX37">
        <v>413.736</v>
      </c>
      <c r="EY37">
        <v>-23.3769231326234</v>
      </c>
      <c r="EZ37">
        <v>37.8999999300027</v>
      </c>
      <c r="FA37">
        <v>-29.504</v>
      </c>
      <c r="FB37">
        <v>15</v>
      </c>
      <c r="FC37">
        <v>0</v>
      </c>
      <c r="FD37" t="s">
        <v>422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0.899978047619048</v>
      </c>
      <c r="FQ37">
        <v>-0.151713038961039</v>
      </c>
      <c r="FR37">
        <v>0.0553265944159262</v>
      </c>
      <c r="FS37">
        <v>1</v>
      </c>
      <c r="FT37">
        <v>413.458823529412</v>
      </c>
      <c r="FU37">
        <v>-5.01757069477789</v>
      </c>
      <c r="FV37">
        <v>4.97228303859675</v>
      </c>
      <c r="FW37">
        <v>-1</v>
      </c>
      <c r="FX37">
        <v>0.101472466666667</v>
      </c>
      <c r="FY37">
        <v>-0.00107682077922066</v>
      </c>
      <c r="FZ37">
        <v>0.00848346127419661</v>
      </c>
      <c r="GA37">
        <v>1</v>
      </c>
      <c r="GB37">
        <v>2</v>
      </c>
      <c r="GC37">
        <v>2</v>
      </c>
      <c r="GD37" t="s">
        <v>423</v>
      </c>
      <c r="GE37">
        <v>3.12608</v>
      </c>
      <c r="GF37">
        <v>2.65398</v>
      </c>
      <c r="GG37">
        <v>0.088913</v>
      </c>
      <c r="GH37">
        <v>0.0897155</v>
      </c>
      <c r="GI37">
        <v>0.102879</v>
      </c>
      <c r="GJ37">
        <v>0.103225</v>
      </c>
      <c r="GK37">
        <v>23305.9</v>
      </c>
      <c r="GL37">
        <v>22147.3</v>
      </c>
      <c r="GM37">
        <v>22880.3</v>
      </c>
      <c r="GN37">
        <v>23694.7</v>
      </c>
      <c r="GO37">
        <v>34979.4</v>
      </c>
      <c r="GP37">
        <v>35166.3</v>
      </c>
      <c r="GQ37">
        <v>41246.7</v>
      </c>
      <c r="GR37">
        <v>42249.1</v>
      </c>
      <c r="GS37">
        <v>1.89115</v>
      </c>
      <c r="GT37">
        <v>1.81833</v>
      </c>
      <c r="GU37">
        <v>0.102267</v>
      </c>
      <c r="GV37">
        <v>0</v>
      </c>
      <c r="GW37">
        <v>28.311</v>
      </c>
      <c r="GX37">
        <v>999.9</v>
      </c>
      <c r="GY37">
        <v>61.238</v>
      </c>
      <c r="GZ37">
        <v>29.406</v>
      </c>
      <c r="HA37">
        <v>27.8307</v>
      </c>
      <c r="HB37">
        <v>54.83</v>
      </c>
      <c r="HC37">
        <v>40.5168</v>
      </c>
      <c r="HD37">
        <v>1</v>
      </c>
      <c r="HE37">
        <v>0.120046</v>
      </c>
      <c r="HF37">
        <v>-1.40358</v>
      </c>
      <c r="HG37">
        <v>20.23</v>
      </c>
      <c r="HH37">
        <v>5.23421</v>
      </c>
      <c r="HI37">
        <v>11.992</v>
      </c>
      <c r="HJ37">
        <v>4.95565</v>
      </c>
      <c r="HK37">
        <v>3.30395</v>
      </c>
      <c r="HL37">
        <v>9999</v>
      </c>
      <c r="HM37">
        <v>9999</v>
      </c>
      <c r="HN37">
        <v>9999</v>
      </c>
      <c r="HO37">
        <v>999.9</v>
      </c>
      <c r="HP37">
        <v>1.86847</v>
      </c>
      <c r="HQ37">
        <v>1.86417</v>
      </c>
      <c r="HR37">
        <v>1.8718</v>
      </c>
      <c r="HS37">
        <v>1.86264</v>
      </c>
      <c r="HT37">
        <v>1.86205</v>
      </c>
      <c r="HU37">
        <v>1.86859</v>
      </c>
      <c r="HV37">
        <v>1.85866</v>
      </c>
      <c r="HW37">
        <v>1.86508</v>
      </c>
      <c r="HX37">
        <v>5</v>
      </c>
      <c r="HY37">
        <v>0</v>
      </c>
      <c r="HZ37">
        <v>0</v>
      </c>
      <c r="IA37">
        <v>0</v>
      </c>
      <c r="IB37" t="s">
        <v>424</v>
      </c>
      <c r="IC37" t="s">
        <v>425</v>
      </c>
      <c r="ID37" t="s">
        <v>426</v>
      </c>
      <c r="IE37" t="s">
        <v>426</v>
      </c>
      <c r="IF37" t="s">
        <v>426</v>
      </c>
      <c r="IG37" t="s">
        <v>426</v>
      </c>
      <c r="IH37">
        <v>0</v>
      </c>
      <c r="II37">
        <v>100</v>
      </c>
      <c r="IJ37">
        <v>100</v>
      </c>
      <c r="IK37">
        <v>6.001</v>
      </c>
      <c r="IL37">
        <v>0.4333</v>
      </c>
      <c r="IM37">
        <v>4.33581596003083</v>
      </c>
      <c r="IN37">
        <v>0.00480937478205192</v>
      </c>
      <c r="IO37">
        <v>-2.11129389927988e-06</v>
      </c>
      <c r="IP37">
        <v>4.70916883727294e-10</v>
      </c>
      <c r="IQ37">
        <v>0.0744581765299928</v>
      </c>
      <c r="IR37">
        <v>0.00865277752241637</v>
      </c>
      <c r="IS37">
        <v>0.000116572056065873</v>
      </c>
      <c r="IT37">
        <v>5.89758572995984e-06</v>
      </c>
      <c r="IU37">
        <v>1</v>
      </c>
      <c r="IV37">
        <v>2033</v>
      </c>
      <c r="IW37">
        <v>1</v>
      </c>
      <c r="IX37">
        <v>28</v>
      </c>
      <c r="IY37">
        <v>29324068.2</v>
      </c>
      <c r="IZ37">
        <v>29324068.2</v>
      </c>
      <c r="JA37">
        <v>1.03394</v>
      </c>
      <c r="JB37">
        <v>2.36816</v>
      </c>
      <c r="JC37">
        <v>1.4978</v>
      </c>
      <c r="JD37">
        <v>2.33276</v>
      </c>
      <c r="JE37">
        <v>1.54419</v>
      </c>
      <c r="JF37">
        <v>2.27905</v>
      </c>
      <c r="JG37">
        <v>34.7379</v>
      </c>
      <c r="JH37">
        <v>24.2539</v>
      </c>
      <c r="JI37">
        <v>18</v>
      </c>
      <c r="JJ37">
        <v>546.99</v>
      </c>
      <c r="JK37">
        <v>442.263</v>
      </c>
      <c r="JL37">
        <v>31.4492</v>
      </c>
      <c r="JM37">
        <v>29.2292</v>
      </c>
      <c r="JN37">
        <v>29.9998</v>
      </c>
      <c r="JO37">
        <v>29.1088</v>
      </c>
      <c r="JP37">
        <v>29.1383</v>
      </c>
      <c r="JQ37">
        <v>20.7371</v>
      </c>
      <c r="JR37">
        <v>26.3072</v>
      </c>
      <c r="JS37">
        <v>100</v>
      </c>
      <c r="JT37">
        <v>31.4732</v>
      </c>
      <c r="JU37">
        <v>420</v>
      </c>
      <c r="JV37">
        <v>24.4365</v>
      </c>
      <c r="JW37">
        <v>92.4468</v>
      </c>
      <c r="JX37">
        <v>98.4689</v>
      </c>
    </row>
    <row r="38" spans="1:284">
      <c r="A38">
        <v>22</v>
      </c>
      <c r="B38">
        <v>1759444093</v>
      </c>
      <c r="C38">
        <v>54</v>
      </c>
      <c r="D38" t="s">
        <v>468</v>
      </c>
      <c r="E38" t="s">
        <v>469</v>
      </c>
      <c r="F38">
        <v>5</v>
      </c>
      <c r="G38" t="s">
        <v>418</v>
      </c>
      <c r="H38" t="s">
        <v>419</v>
      </c>
      <c r="I38">
        <v>1759444090</v>
      </c>
      <c r="J38">
        <f>(K38)/1000</f>
        <v>0</v>
      </c>
      <c r="K38">
        <f>1000*DK38*AI38*(DG38-DH38)/(100*CZ38*(1000-AI38*DG38))</f>
        <v>0</v>
      </c>
      <c r="L38">
        <f>DK38*AI38*(DF38-DE38*(1000-AI38*DH38)/(1000-AI38*DG38))/(100*CZ38)</f>
        <v>0</v>
      </c>
      <c r="M38">
        <f>DE38 - IF(AI38&gt;1, L38*CZ38*100.0/(AK38), 0)</f>
        <v>0</v>
      </c>
      <c r="N38">
        <f>((T38-J38/2)*M38-L38)/(T38+J38/2)</f>
        <v>0</v>
      </c>
      <c r="O38">
        <f>N38*(DL38+DM38)/1000.0</f>
        <v>0</v>
      </c>
      <c r="P38">
        <f>(DE38 - IF(AI38&gt;1, L38*CZ38*100.0/(AK38), 0))*(DL38+DM38)/1000.0</f>
        <v>0</v>
      </c>
      <c r="Q38">
        <f>2.0/((1/S38-1/R38)+SIGN(S38)*SQRT((1/S38-1/R38)*(1/S38-1/R38) + 4*DA38/((DA38+1)*(DA38+1))*(2*1/S38*1/R38-1/R38*1/R38)))</f>
        <v>0</v>
      </c>
      <c r="R38">
        <f>IF(LEFT(DB38,1)&lt;&gt;"0",IF(LEFT(DB38,1)="1",3.0,DC38),$D$5+$E$5*(DS38*DL38/($K$5*1000))+$F$5*(DS38*DL38/($K$5*1000))*MAX(MIN(CZ38,$J$5),$I$5)*MAX(MIN(CZ38,$J$5),$I$5)+$G$5*MAX(MIN(CZ38,$J$5),$I$5)*(DS38*DL38/($K$5*1000))+$H$5*(DS38*DL38/($K$5*1000))*(DS38*DL38/($K$5*1000)))</f>
        <v>0</v>
      </c>
      <c r="S38">
        <f>J38*(1000-(1000*0.61365*exp(17.502*W38/(240.97+W38))/(DL38+DM38)+DG38)/2)/(1000*0.61365*exp(17.502*W38/(240.97+W38))/(DL38+DM38)-DG38)</f>
        <v>0</v>
      </c>
      <c r="T38">
        <f>1/((DA38+1)/(Q38/1.6)+1/(R38/1.37)) + DA38/((DA38+1)/(Q38/1.6) + DA38/(R38/1.37))</f>
        <v>0</v>
      </c>
      <c r="U38">
        <f>(CV38*CY38)</f>
        <v>0</v>
      </c>
      <c r="V38">
        <f>(DN38+(U38+2*0.95*5.67E-8*(((DN38+$B$7)+273)^4-(DN38+273)^4)-44100*J38)/(1.84*29.3*R38+8*0.95*5.67E-8*(DN38+273)^3))</f>
        <v>0</v>
      </c>
      <c r="W38">
        <f>($C$7*DO38+$D$7*DP38+$E$7*V38)</f>
        <v>0</v>
      </c>
      <c r="X38">
        <f>0.61365*exp(17.502*W38/(240.97+W38))</f>
        <v>0</v>
      </c>
      <c r="Y38">
        <f>(Z38/AA38*100)</f>
        <v>0</v>
      </c>
      <c r="Z38">
        <f>DG38*(DL38+DM38)/1000</f>
        <v>0</v>
      </c>
      <c r="AA38">
        <f>0.61365*exp(17.502*DN38/(240.97+DN38))</f>
        <v>0</v>
      </c>
      <c r="AB38">
        <f>(X38-DG38*(DL38+DM38)/1000)</f>
        <v>0</v>
      </c>
      <c r="AC38">
        <f>(-J38*44100)</f>
        <v>0</v>
      </c>
      <c r="AD38">
        <f>2*29.3*R38*0.92*(DN38-W38)</f>
        <v>0</v>
      </c>
      <c r="AE38">
        <f>2*0.95*5.67E-8*(((DN38+$B$7)+273)^4-(W38+273)^4)</f>
        <v>0</v>
      </c>
      <c r="AF38">
        <f>U38+AE38+AC38+AD38</f>
        <v>0</v>
      </c>
      <c r="AG38">
        <v>0</v>
      </c>
      <c r="AH38">
        <v>0</v>
      </c>
      <c r="AI38">
        <f>IF(AG38*$H$13&gt;=AK38,1.0,(AK38/(AK38-AG38*$H$13)))</f>
        <v>0</v>
      </c>
      <c r="AJ38">
        <f>(AI38-1)*100</f>
        <v>0</v>
      </c>
      <c r="AK38">
        <f>MAX(0,($B$13+$C$13*DS38)/(1+$D$13*DS38)*DL38/(DN38+273)*$E$13)</f>
        <v>0</v>
      </c>
      <c r="AL38" t="s">
        <v>420</v>
      </c>
      <c r="AM38" t="s">
        <v>420</v>
      </c>
      <c r="AN38">
        <v>0</v>
      </c>
      <c r="AO38">
        <v>0</v>
      </c>
      <c r="AP38">
        <f>1-AN38/AO38</f>
        <v>0</v>
      </c>
      <c r="AQ38">
        <v>0</v>
      </c>
      <c r="AR38" t="s">
        <v>420</v>
      </c>
      <c r="AS38" t="s">
        <v>420</v>
      </c>
      <c r="AT38">
        <v>0</v>
      </c>
      <c r="AU38">
        <v>0</v>
      </c>
      <c r="AV38">
        <f>1-AT38/AU38</f>
        <v>0</v>
      </c>
      <c r="AW38">
        <v>0.5</v>
      </c>
      <c r="AX38">
        <f>CW38</f>
        <v>0</v>
      </c>
      <c r="AY38">
        <f>L38</f>
        <v>0</v>
      </c>
      <c r="AZ38">
        <f>AV38*AW38*AX38</f>
        <v>0</v>
      </c>
      <c r="BA38">
        <f>(AY38-AQ38)/AX38</f>
        <v>0</v>
      </c>
      <c r="BB38">
        <f>(AO38-AU38)/AU38</f>
        <v>0</v>
      </c>
      <c r="BC38">
        <f>AN38/(AP38+AN38/AU38)</f>
        <v>0</v>
      </c>
      <c r="BD38" t="s">
        <v>420</v>
      </c>
      <c r="BE38">
        <v>0</v>
      </c>
      <c r="BF38">
        <f>IF(BE38&lt;&gt;0, BE38, BC38)</f>
        <v>0</v>
      </c>
      <c r="BG38">
        <f>1-BF38/AU38</f>
        <v>0</v>
      </c>
      <c r="BH38">
        <f>(AU38-AT38)/(AU38-BF38)</f>
        <v>0</v>
      </c>
      <c r="BI38">
        <f>(AO38-AU38)/(AO38-BF38)</f>
        <v>0</v>
      </c>
      <c r="BJ38">
        <f>(AU38-AT38)/(AU38-AN38)</f>
        <v>0</v>
      </c>
      <c r="BK38">
        <f>(AO38-AU38)/(AO38-AN38)</f>
        <v>0</v>
      </c>
      <c r="BL38">
        <f>(BH38*BF38/AT38)</f>
        <v>0</v>
      </c>
      <c r="BM38">
        <f>(1-BL38)</f>
        <v>0</v>
      </c>
      <c r="CV38">
        <f>$B$11*DT38+$C$11*DU38+$F$11*EF38*(1-EI38)</f>
        <v>0</v>
      </c>
      <c r="CW38">
        <f>CV38*CX38</f>
        <v>0</v>
      </c>
      <c r="CX38">
        <f>($B$11*$D$9+$C$11*$D$9+$F$11*((ES38+EK38)/MAX(ES38+EK38+ET38, 0.1)*$I$9+ET38/MAX(ES38+EK38+ET38, 0.1)*$J$9))/($B$11+$C$11+$F$11)</f>
        <v>0</v>
      </c>
      <c r="CY38">
        <f>($B$11*$K$9+$C$11*$K$9+$F$11*((ES38+EK38)/MAX(ES38+EK38+ET38, 0.1)*$P$9+ET38/MAX(ES38+EK38+ET38, 0.1)*$Q$9))/($B$11+$C$11+$F$11)</f>
        <v>0</v>
      </c>
      <c r="CZ38">
        <v>3.46</v>
      </c>
      <c r="DA38">
        <v>0.5</v>
      </c>
      <c r="DB38" t="s">
        <v>421</v>
      </c>
      <c r="DC38">
        <v>2</v>
      </c>
      <c r="DD38">
        <v>1759444090</v>
      </c>
      <c r="DE38">
        <v>420.80725</v>
      </c>
      <c r="DF38">
        <v>419.99525</v>
      </c>
      <c r="DG38">
        <v>24.53445</v>
      </c>
      <c r="DH38">
        <v>24.424275</v>
      </c>
      <c r="DI38">
        <v>414.80625</v>
      </c>
      <c r="DJ38">
        <v>24.101175</v>
      </c>
      <c r="DK38">
        <v>500.0715</v>
      </c>
      <c r="DL38">
        <v>90.589425</v>
      </c>
      <c r="DM38">
        <v>0.0283214</v>
      </c>
      <c r="DN38">
        <v>30.67175</v>
      </c>
      <c r="DO38">
        <v>29.982575</v>
      </c>
      <c r="DP38">
        <v>999.9</v>
      </c>
      <c r="DQ38">
        <v>0</v>
      </c>
      <c r="DR38">
        <v>0</v>
      </c>
      <c r="DS38">
        <v>10019.075</v>
      </c>
      <c r="DT38">
        <v>0</v>
      </c>
      <c r="DU38">
        <v>0.61206</v>
      </c>
      <c r="DV38">
        <v>0.8119965</v>
      </c>
      <c r="DW38">
        <v>431.391</v>
      </c>
      <c r="DX38">
        <v>430.51025</v>
      </c>
      <c r="DY38">
        <v>0.11017475</v>
      </c>
      <c r="DZ38">
        <v>419.99525</v>
      </c>
      <c r="EA38">
        <v>24.424275</v>
      </c>
      <c r="EB38">
        <v>2.2225625</v>
      </c>
      <c r="EC38">
        <v>2.21258</v>
      </c>
      <c r="ED38">
        <v>19.12585</v>
      </c>
      <c r="EE38">
        <v>19.053675</v>
      </c>
      <c r="EF38">
        <v>0.00500016</v>
      </c>
      <c r="EG38">
        <v>0</v>
      </c>
      <c r="EH38">
        <v>0</v>
      </c>
      <c r="EI38">
        <v>0</v>
      </c>
      <c r="EJ38">
        <v>412.35</v>
      </c>
      <c r="EK38">
        <v>0.00500016</v>
      </c>
      <c r="EL38">
        <v>-30.45</v>
      </c>
      <c r="EM38">
        <v>-1.975</v>
      </c>
      <c r="EN38">
        <v>36.937</v>
      </c>
      <c r="EO38">
        <v>41.062</v>
      </c>
      <c r="EP38">
        <v>39</v>
      </c>
      <c r="EQ38">
        <v>41.3435</v>
      </c>
      <c r="ER38">
        <v>40.312</v>
      </c>
      <c r="ES38">
        <v>0</v>
      </c>
      <c r="ET38">
        <v>0</v>
      </c>
      <c r="EU38">
        <v>0</v>
      </c>
      <c r="EV38">
        <v>1759444094.9</v>
      </c>
      <c r="EW38">
        <v>0</v>
      </c>
      <c r="EX38">
        <v>413.057692307692</v>
      </c>
      <c r="EY38">
        <v>-2.89572642190593</v>
      </c>
      <c r="EZ38">
        <v>12.2905981708404</v>
      </c>
      <c r="FA38">
        <v>-29.4807692307692</v>
      </c>
      <c r="FB38">
        <v>15</v>
      </c>
      <c r="FC38">
        <v>0</v>
      </c>
      <c r="FD38" t="s">
        <v>422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0.89574295</v>
      </c>
      <c r="FQ38">
        <v>-0.285107954887218</v>
      </c>
      <c r="FR38">
        <v>0.0597240473046452</v>
      </c>
      <c r="FS38">
        <v>1</v>
      </c>
      <c r="FT38">
        <v>413.514705882353</v>
      </c>
      <c r="FU38">
        <v>-6.16195569837698</v>
      </c>
      <c r="FV38">
        <v>4.94844790598028</v>
      </c>
      <c r="FW38">
        <v>-1</v>
      </c>
      <c r="FX38">
        <v>0.10065994</v>
      </c>
      <c r="FY38">
        <v>0.032077587969925</v>
      </c>
      <c r="FZ38">
        <v>0.00790545374316996</v>
      </c>
      <c r="GA38">
        <v>1</v>
      </c>
      <c r="GB38">
        <v>2</v>
      </c>
      <c r="GC38">
        <v>2</v>
      </c>
      <c r="GD38" t="s">
        <v>423</v>
      </c>
      <c r="GE38">
        <v>3.12598</v>
      </c>
      <c r="GF38">
        <v>2.65434</v>
      </c>
      <c r="GG38">
        <v>0.0889263</v>
      </c>
      <c r="GH38">
        <v>0.0897123</v>
      </c>
      <c r="GI38">
        <v>0.102866</v>
      </c>
      <c r="GJ38">
        <v>0.103209</v>
      </c>
      <c r="GK38">
        <v>23306.1</v>
      </c>
      <c r="GL38">
        <v>22147.5</v>
      </c>
      <c r="GM38">
        <v>22880.9</v>
      </c>
      <c r="GN38">
        <v>23694.8</v>
      </c>
      <c r="GO38">
        <v>34980.4</v>
      </c>
      <c r="GP38">
        <v>35167</v>
      </c>
      <c r="GQ38">
        <v>41247.4</v>
      </c>
      <c r="GR38">
        <v>42249.2</v>
      </c>
      <c r="GS38">
        <v>1.89107</v>
      </c>
      <c r="GT38">
        <v>1.81837</v>
      </c>
      <c r="GU38">
        <v>0.103615</v>
      </c>
      <c r="GV38">
        <v>0</v>
      </c>
      <c r="GW38">
        <v>28.31</v>
      </c>
      <c r="GX38">
        <v>999.9</v>
      </c>
      <c r="GY38">
        <v>61.238</v>
      </c>
      <c r="GZ38">
        <v>29.406</v>
      </c>
      <c r="HA38">
        <v>27.8326</v>
      </c>
      <c r="HB38">
        <v>53.9</v>
      </c>
      <c r="HC38">
        <v>40.4607</v>
      </c>
      <c r="HD38">
        <v>1</v>
      </c>
      <c r="HE38">
        <v>0.120051</v>
      </c>
      <c r="HF38">
        <v>-1.43996</v>
      </c>
      <c r="HG38">
        <v>20.2296</v>
      </c>
      <c r="HH38">
        <v>5.23436</v>
      </c>
      <c r="HI38">
        <v>11.992</v>
      </c>
      <c r="HJ38">
        <v>4.9558</v>
      </c>
      <c r="HK38">
        <v>3.304</v>
      </c>
      <c r="HL38">
        <v>9999</v>
      </c>
      <c r="HM38">
        <v>9999</v>
      </c>
      <c r="HN38">
        <v>9999</v>
      </c>
      <c r="HO38">
        <v>999.9</v>
      </c>
      <c r="HP38">
        <v>1.86848</v>
      </c>
      <c r="HQ38">
        <v>1.86417</v>
      </c>
      <c r="HR38">
        <v>1.8718</v>
      </c>
      <c r="HS38">
        <v>1.86264</v>
      </c>
      <c r="HT38">
        <v>1.86203</v>
      </c>
      <c r="HU38">
        <v>1.86859</v>
      </c>
      <c r="HV38">
        <v>1.85867</v>
      </c>
      <c r="HW38">
        <v>1.86508</v>
      </c>
      <c r="HX38">
        <v>5</v>
      </c>
      <c r="HY38">
        <v>0</v>
      </c>
      <c r="HZ38">
        <v>0</v>
      </c>
      <c r="IA38">
        <v>0</v>
      </c>
      <c r="IB38" t="s">
        <v>424</v>
      </c>
      <c r="IC38" t="s">
        <v>425</v>
      </c>
      <c r="ID38" t="s">
        <v>426</v>
      </c>
      <c r="IE38" t="s">
        <v>426</v>
      </c>
      <c r="IF38" t="s">
        <v>426</v>
      </c>
      <c r="IG38" t="s">
        <v>426</v>
      </c>
      <c r="IH38">
        <v>0</v>
      </c>
      <c r="II38">
        <v>100</v>
      </c>
      <c r="IJ38">
        <v>100</v>
      </c>
      <c r="IK38">
        <v>6.002</v>
      </c>
      <c r="IL38">
        <v>0.4331</v>
      </c>
      <c r="IM38">
        <v>4.33581596003083</v>
      </c>
      <c r="IN38">
        <v>0.00480937478205192</v>
      </c>
      <c r="IO38">
        <v>-2.11129389927988e-06</v>
      </c>
      <c r="IP38">
        <v>4.70916883727294e-10</v>
      </c>
      <c r="IQ38">
        <v>0.0744581765299928</v>
      </c>
      <c r="IR38">
        <v>0.00865277752241637</v>
      </c>
      <c r="IS38">
        <v>0.000116572056065873</v>
      </c>
      <c r="IT38">
        <v>5.89758572995984e-06</v>
      </c>
      <c r="IU38">
        <v>1</v>
      </c>
      <c r="IV38">
        <v>2033</v>
      </c>
      <c r="IW38">
        <v>1</v>
      </c>
      <c r="IX38">
        <v>28</v>
      </c>
      <c r="IY38">
        <v>29324068.2</v>
      </c>
      <c r="IZ38">
        <v>29324068.2</v>
      </c>
      <c r="JA38">
        <v>1.03394</v>
      </c>
      <c r="JB38">
        <v>2.36938</v>
      </c>
      <c r="JC38">
        <v>1.4978</v>
      </c>
      <c r="JD38">
        <v>2.33154</v>
      </c>
      <c r="JE38">
        <v>1.54419</v>
      </c>
      <c r="JF38">
        <v>2.26807</v>
      </c>
      <c r="JG38">
        <v>34.7608</v>
      </c>
      <c r="JH38">
        <v>24.2451</v>
      </c>
      <c r="JI38">
        <v>18</v>
      </c>
      <c r="JJ38">
        <v>546.92</v>
      </c>
      <c r="JK38">
        <v>442.275</v>
      </c>
      <c r="JL38">
        <v>31.4582</v>
      </c>
      <c r="JM38">
        <v>29.2261</v>
      </c>
      <c r="JN38">
        <v>29.9998</v>
      </c>
      <c r="JO38">
        <v>29.1063</v>
      </c>
      <c r="JP38">
        <v>29.1358</v>
      </c>
      <c r="JQ38">
        <v>20.7374</v>
      </c>
      <c r="JR38">
        <v>26.3072</v>
      </c>
      <c r="JS38">
        <v>100</v>
      </c>
      <c r="JT38">
        <v>31.4732</v>
      </c>
      <c r="JU38">
        <v>420</v>
      </c>
      <c r="JV38">
        <v>24.414</v>
      </c>
      <c r="JW38">
        <v>92.4486</v>
      </c>
      <c r="JX38">
        <v>98.4692</v>
      </c>
    </row>
    <row r="39" spans="1:284">
      <c r="A39">
        <v>23</v>
      </c>
      <c r="B39">
        <v>1759444095</v>
      </c>
      <c r="C39">
        <v>56</v>
      </c>
      <c r="D39" t="s">
        <v>470</v>
      </c>
      <c r="E39" t="s">
        <v>471</v>
      </c>
      <c r="F39">
        <v>5</v>
      </c>
      <c r="G39" t="s">
        <v>418</v>
      </c>
      <c r="H39" t="s">
        <v>419</v>
      </c>
      <c r="I39">
        <v>1759444092.33333</v>
      </c>
      <c r="J39">
        <f>(K39)/1000</f>
        <v>0</v>
      </c>
      <c r="K39">
        <f>1000*DK39*AI39*(DG39-DH39)/(100*CZ39*(1000-AI39*DG39))</f>
        <v>0</v>
      </c>
      <c r="L39">
        <f>DK39*AI39*(DF39-DE39*(1000-AI39*DH39)/(1000-AI39*DG39))/(100*CZ39)</f>
        <v>0</v>
      </c>
      <c r="M39">
        <f>DE39 - IF(AI39&gt;1, L39*CZ39*100.0/(AK39), 0)</f>
        <v>0</v>
      </c>
      <c r="N39">
        <f>((T39-J39/2)*M39-L39)/(T39+J39/2)</f>
        <v>0</v>
      </c>
      <c r="O39">
        <f>N39*(DL39+DM39)/1000.0</f>
        <v>0</v>
      </c>
      <c r="P39">
        <f>(DE39 - IF(AI39&gt;1, L39*CZ39*100.0/(AK39), 0))*(DL39+DM39)/1000.0</f>
        <v>0</v>
      </c>
      <c r="Q39">
        <f>2.0/((1/S39-1/R39)+SIGN(S39)*SQRT((1/S39-1/R39)*(1/S39-1/R39) + 4*DA39/((DA39+1)*(DA39+1))*(2*1/S39*1/R39-1/R39*1/R39)))</f>
        <v>0</v>
      </c>
      <c r="R39">
        <f>IF(LEFT(DB39,1)&lt;&gt;"0",IF(LEFT(DB39,1)="1",3.0,DC39),$D$5+$E$5*(DS39*DL39/($K$5*1000))+$F$5*(DS39*DL39/($K$5*1000))*MAX(MIN(CZ39,$J$5),$I$5)*MAX(MIN(CZ39,$J$5),$I$5)+$G$5*MAX(MIN(CZ39,$J$5),$I$5)*(DS39*DL39/($K$5*1000))+$H$5*(DS39*DL39/($K$5*1000))*(DS39*DL39/($K$5*1000)))</f>
        <v>0</v>
      </c>
      <c r="S39">
        <f>J39*(1000-(1000*0.61365*exp(17.502*W39/(240.97+W39))/(DL39+DM39)+DG39)/2)/(1000*0.61365*exp(17.502*W39/(240.97+W39))/(DL39+DM39)-DG39)</f>
        <v>0</v>
      </c>
      <c r="T39">
        <f>1/((DA39+1)/(Q39/1.6)+1/(R39/1.37)) + DA39/((DA39+1)/(Q39/1.6) + DA39/(R39/1.37))</f>
        <v>0</v>
      </c>
      <c r="U39">
        <f>(CV39*CY39)</f>
        <v>0</v>
      </c>
      <c r="V39">
        <f>(DN39+(U39+2*0.95*5.67E-8*(((DN39+$B$7)+273)^4-(DN39+273)^4)-44100*J39)/(1.84*29.3*R39+8*0.95*5.67E-8*(DN39+273)^3))</f>
        <v>0</v>
      </c>
      <c r="W39">
        <f>($C$7*DO39+$D$7*DP39+$E$7*V39)</f>
        <v>0</v>
      </c>
      <c r="X39">
        <f>0.61365*exp(17.502*W39/(240.97+W39))</f>
        <v>0</v>
      </c>
      <c r="Y39">
        <f>(Z39/AA39*100)</f>
        <v>0</v>
      </c>
      <c r="Z39">
        <f>DG39*(DL39+DM39)/1000</f>
        <v>0</v>
      </c>
      <c r="AA39">
        <f>0.61365*exp(17.502*DN39/(240.97+DN39))</f>
        <v>0</v>
      </c>
      <c r="AB39">
        <f>(X39-DG39*(DL39+DM39)/1000)</f>
        <v>0</v>
      </c>
      <c r="AC39">
        <f>(-J39*44100)</f>
        <v>0</v>
      </c>
      <c r="AD39">
        <f>2*29.3*R39*0.92*(DN39-W39)</f>
        <v>0</v>
      </c>
      <c r="AE39">
        <f>2*0.95*5.67E-8*(((DN39+$B$7)+273)^4-(W39+273)^4)</f>
        <v>0</v>
      </c>
      <c r="AF39">
        <f>U39+AE39+AC39+AD39</f>
        <v>0</v>
      </c>
      <c r="AG39">
        <v>0</v>
      </c>
      <c r="AH39">
        <v>0</v>
      </c>
      <c r="AI39">
        <f>IF(AG39*$H$13&gt;=AK39,1.0,(AK39/(AK39-AG39*$H$13)))</f>
        <v>0</v>
      </c>
      <c r="AJ39">
        <f>(AI39-1)*100</f>
        <v>0</v>
      </c>
      <c r="AK39">
        <f>MAX(0,($B$13+$C$13*DS39)/(1+$D$13*DS39)*DL39/(DN39+273)*$E$13)</f>
        <v>0</v>
      </c>
      <c r="AL39" t="s">
        <v>420</v>
      </c>
      <c r="AM39" t="s">
        <v>420</v>
      </c>
      <c r="AN39">
        <v>0</v>
      </c>
      <c r="AO39">
        <v>0</v>
      </c>
      <c r="AP39">
        <f>1-AN39/AO39</f>
        <v>0</v>
      </c>
      <c r="AQ39">
        <v>0</v>
      </c>
      <c r="AR39" t="s">
        <v>420</v>
      </c>
      <c r="AS39" t="s">
        <v>420</v>
      </c>
      <c r="AT39">
        <v>0</v>
      </c>
      <c r="AU39">
        <v>0</v>
      </c>
      <c r="AV39">
        <f>1-AT39/AU39</f>
        <v>0</v>
      </c>
      <c r="AW39">
        <v>0.5</v>
      </c>
      <c r="AX39">
        <f>CW39</f>
        <v>0</v>
      </c>
      <c r="AY39">
        <f>L39</f>
        <v>0</v>
      </c>
      <c r="AZ39">
        <f>AV39*AW39*AX39</f>
        <v>0</v>
      </c>
      <c r="BA39">
        <f>(AY39-AQ39)/AX39</f>
        <v>0</v>
      </c>
      <c r="BB39">
        <f>(AO39-AU39)/AU39</f>
        <v>0</v>
      </c>
      <c r="BC39">
        <f>AN39/(AP39+AN39/AU39)</f>
        <v>0</v>
      </c>
      <c r="BD39" t="s">
        <v>420</v>
      </c>
      <c r="BE39">
        <v>0</v>
      </c>
      <c r="BF39">
        <f>IF(BE39&lt;&gt;0, BE39, BC39)</f>
        <v>0</v>
      </c>
      <c r="BG39">
        <f>1-BF39/AU39</f>
        <v>0</v>
      </c>
      <c r="BH39">
        <f>(AU39-AT39)/(AU39-BF39)</f>
        <v>0</v>
      </c>
      <c r="BI39">
        <f>(AO39-AU39)/(AO39-BF39)</f>
        <v>0</v>
      </c>
      <c r="BJ39">
        <f>(AU39-AT39)/(AU39-AN39)</f>
        <v>0</v>
      </c>
      <c r="BK39">
        <f>(AO39-AU39)/(AO39-AN39)</f>
        <v>0</v>
      </c>
      <c r="BL39">
        <f>(BH39*BF39/AT39)</f>
        <v>0</v>
      </c>
      <c r="BM39">
        <f>(1-BL39)</f>
        <v>0</v>
      </c>
      <c r="CV39">
        <f>$B$11*DT39+$C$11*DU39+$F$11*EF39*(1-EI39)</f>
        <v>0</v>
      </c>
      <c r="CW39">
        <f>CV39*CX39</f>
        <v>0</v>
      </c>
      <c r="CX39">
        <f>($B$11*$D$9+$C$11*$D$9+$F$11*((ES39+EK39)/MAX(ES39+EK39+ET39, 0.1)*$I$9+ET39/MAX(ES39+EK39+ET39, 0.1)*$J$9))/($B$11+$C$11+$F$11)</f>
        <v>0</v>
      </c>
      <c r="CY39">
        <f>($B$11*$K$9+$C$11*$K$9+$F$11*((ES39+EK39)/MAX(ES39+EK39+ET39, 0.1)*$P$9+ET39/MAX(ES39+EK39+ET39, 0.1)*$Q$9))/($B$11+$C$11+$F$11)</f>
        <v>0</v>
      </c>
      <c r="CZ39">
        <v>3.46</v>
      </c>
      <c r="DA39">
        <v>0.5</v>
      </c>
      <c r="DB39" t="s">
        <v>421</v>
      </c>
      <c r="DC39">
        <v>2</v>
      </c>
      <c r="DD39">
        <v>1759444092.33333</v>
      </c>
      <c r="DE39">
        <v>420.827333333333</v>
      </c>
      <c r="DF39">
        <v>419.991</v>
      </c>
      <c r="DG39">
        <v>24.5308333333333</v>
      </c>
      <c r="DH39">
        <v>24.4191333333333</v>
      </c>
      <c r="DI39">
        <v>414.826</v>
      </c>
      <c r="DJ39">
        <v>24.0976666666667</v>
      </c>
      <c r="DK39">
        <v>500.022666666667</v>
      </c>
      <c r="DL39">
        <v>90.5895666666667</v>
      </c>
      <c r="DM39">
        <v>0.0285192666666667</v>
      </c>
      <c r="DN39">
        <v>30.6721333333333</v>
      </c>
      <c r="DO39">
        <v>29.9913333333333</v>
      </c>
      <c r="DP39">
        <v>999.9</v>
      </c>
      <c r="DQ39">
        <v>0</v>
      </c>
      <c r="DR39">
        <v>0</v>
      </c>
      <c r="DS39">
        <v>10014.8</v>
      </c>
      <c r="DT39">
        <v>0</v>
      </c>
      <c r="DU39">
        <v>0.61206</v>
      </c>
      <c r="DV39">
        <v>0.836324</v>
      </c>
      <c r="DW39">
        <v>431.41</v>
      </c>
      <c r="DX39">
        <v>430.503333333333</v>
      </c>
      <c r="DY39">
        <v>0.111718666666667</v>
      </c>
      <c r="DZ39">
        <v>419.991</v>
      </c>
      <c r="EA39">
        <v>24.4191333333333</v>
      </c>
      <c r="EB39">
        <v>2.22224</v>
      </c>
      <c r="EC39">
        <v>2.21212</v>
      </c>
      <c r="ED39">
        <v>19.1235333333333</v>
      </c>
      <c r="EE39">
        <v>19.0503333333333</v>
      </c>
      <c r="EF39">
        <v>0.00500016</v>
      </c>
      <c r="EG39">
        <v>0</v>
      </c>
      <c r="EH39">
        <v>0</v>
      </c>
      <c r="EI39">
        <v>0</v>
      </c>
      <c r="EJ39">
        <v>414.1</v>
      </c>
      <c r="EK39">
        <v>0.00500016</v>
      </c>
      <c r="EL39">
        <v>-31.3333333333333</v>
      </c>
      <c r="EM39">
        <v>-2.1</v>
      </c>
      <c r="EN39">
        <v>36.937</v>
      </c>
      <c r="EO39">
        <v>41.062</v>
      </c>
      <c r="EP39">
        <v>39</v>
      </c>
      <c r="EQ39">
        <v>41.354</v>
      </c>
      <c r="ER39">
        <v>40.312</v>
      </c>
      <c r="ES39">
        <v>0</v>
      </c>
      <c r="ET39">
        <v>0</v>
      </c>
      <c r="EU39">
        <v>0</v>
      </c>
      <c r="EV39">
        <v>1759444096.7</v>
      </c>
      <c r="EW39">
        <v>0</v>
      </c>
      <c r="EX39">
        <v>412.884</v>
      </c>
      <c r="EY39">
        <v>11.3692307135992</v>
      </c>
      <c r="EZ39">
        <v>-2.57692312888615</v>
      </c>
      <c r="FA39">
        <v>-28.804</v>
      </c>
      <c r="FB39">
        <v>15</v>
      </c>
      <c r="FC39">
        <v>0</v>
      </c>
      <c r="FD39" t="s">
        <v>422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0.881121047619048</v>
      </c>
      <c r="FQ39">
        <v>-0.200215558441559</v>
      </c>
      <c r="FR39">
        <v>0.0564117183735337</v>
      </c>
      <c r="FS39">
        <v>1</v>
      </c>
      <c r="FT39">
        <v>413.770588235294</v>
      </c>
      <c r="FU39">
        <v>-10.6493506458182</v>
      </c>
      <c r="FV39">
        <v>4.89835082762043</v>
      </c>
      <c r="FW39">
        <v>-1</v>
      </c>
      <c r="FX39">
        <v>0.101068133333333</v>
      </c>
      <c r="FY39">
        <v>0.0701211116883117</v>
      </c>
      <c r="FZ39">
        <v>0.00787335276379603</v>
      </c>
      <c r="GA39">
        <v>1</v>
      </c>
      <c r="GB39">
        <v>2</v>
      </c>
      <c r="GC39">
        <v>2</v>
      </c>
      <c r="GD39" t="s">
        <v>423</v>
      </c>
      <c r="GE39">
        <v>3.12602</v>
      </c>
      <c r="GF39">
        <v>2.65431</v>
      </c>
      <c r="GG39">
        <v>0.0889251</v>
      </c>
      <c r="GH39">
        <v>0.0897144</v>
      </c>
      <c r="GI39">
        <v>0.102864</v>
      </c>
      <c r="GJ39">
        <v>0.103195</v>
      </c>
      <c r="GK39">
        <v>23306.4</v>
      </c>
      <c r="GL39">
        <v>22147.5</v>
      </c>
      <c r="GM39">
        <v>22881.1</v>
      </c>
      <c r="GN39">
        <v>23694.8</v>
      </c>
      <c r="GO39">
        <v>34980.7</v>
      </c>
      <c r="GP39">
        <v>35167.6</v>
      </c>
      <c r="GQ39">
        <v>41247.7</v>
      </c>
      <c r="GR39">
        <v>42249.3</v>
      </c>
      <c r="GS39">
        <v>1.89123</v>
      </c>
      <c r="GT39">
        <v>1.81855</v>
      </c>
      <c r="GU39">
        <v>0.103086</v>
      </c>
      <c r="GV39">
        <v>0</v>
      </c>
      <c r="GW39">
        <v>28.31</v>
      </c>
      <c r="GX39">
        <v>999.9</v>
      </c>
      <c r="GY39">
        <v>61.238</v>
      </c>
      <c r="GZ39">
        <v>29.386</v>
      </c>
      <c r="HA39">
        <v>27.8011</v>
      </c>
      <c r="HB39">
        <v>54.3</v>
      </c>
      <c r="HC39">
        <v>40.4447</v>
      </c>
      <c r="HD39">
        <v>1</v>
      </c>
      <c r="HE39">
        <v>0.120038</v>
      </c>
      <c r="HF39">
        <v>-1.43761</v>
      </c>
      <c r="HG39">
        <v>20.2297</v>
      </c>
      <c r="HH39">
        <v>5.23436</v>
      </c>
      <c r="HI39">
        <v>11.992</v>
      </c>
      <c r="HJ39">
        <v>4.95575</v>
      </c>
      <c r="HK39">
        <v>3.304</v>
      </c>
      <c r="HL39">
        <v>9999</v>
      </c>
      <c r="HM39">
        <v>9999</v>
      </c>
      <c r="HN39">
        <v>9999</v>
      </c>
      <c r="HO39">
        <v>999.9</v>
      </c>
      <c r="HP39">
        <v>1.86849</v>
      </c>
      <c r="HQ39">
        <v>1.86417</v>
      </c>
      <c r="HR39">
        <v>1.8718</v>
      </c>
      <c r="HS39">
        <v>1.86264</v>
      </c>
      <c r="HT39">
        <v>1.86203</v>
      </c>
      <c r="HU39">
        <v>1.86859</v>
      </c>
      <c r="HV39">
        <v>1.85867</v>
      </c>
      <c r="HW39">
        <v>1.86508</v>
      </c>
      <c r="HX39">
        <v>5</v>
      </c>
      <c r="HY39">
        <v>0</v>
      </c>
      <c r="HZ39">
        <v>0</v>
      </c>
      <c r="IA39">
        <v>0</v>
      </c>
      <c r="IB39" t="s">
        <v>424</v>
      </c>
      <c r="IC39" t="s">
        <v>425</v>
      </c>
      <c r="ID39" t="s">
        <v>426</v>
      </c>
      <c r="IE39" t="s">
        <v>426</v>
      </c>
      <c r="IF39" t="s">
        <v>426</v>
      </c>
      <c r="IG39" t="s">
        <v>426</v>
      </c>
      <c r="IH39">
        <v>0</v>
      </c>
      <c r="II39">
        <v>100</v>
      </c>
      <c r="IJ39">
        <v>100</v>
      </c>
      <c r="IK39">
        <v>6.001</v>
      </c>
      <c r="IL39">
        <v>0.4331</v>
      </c>
      <c r="IM39">
        <v>4.33581596003083</v>
      </c>
      <c r="IN39">
        <v>0.00480937478205192</v>
      </c>
      <c r="IO39">
        <v>-2.11129389927988e-06</v>
      </c>
      <c r="IP39">
        <v>4.70916883727294e-10</v>
      </c>
      <c r="IQ39">
        <v>0.0744581765299928</v>
      </c>
      <c r="IR39">
        <v>0.00865277752241637</v>
      </c>
      <c r="IS39">
        <v>0.000116572056065873</v>
      </c>
      <c r="IT39">
        <v>5.89758572995984e-06</v>
      </c>
      <c r="IU39">
        <v>1</v>
      </c>
      <c r="IV39">
        <v>2033</v>
      </c>
      <c r="IW39">
        <v>1</v>
      </c>
      <c r="IX39">
        <v>28</v>
      </c>
      <c r="IY39">
        <v>29324068.2</v>
      </c>
      <c r="IZ39">
        <v>29324068.2</v>
      </c>
      <c r="JA39">
        <v>1.03394</v>
      </c>
      <c r="JB39">
        <v>2.35962</v>
      </c>
      <c r="JC39">
        <v>1.4978</v>
      </c>
      <c r="JD39">
        <v>2.33154</v>
      </c>
      <c r="JE39">
        <v>1.54419</v>
      </c>
      <c r="JF39">
        <v>2.2998</v>
      </c>
      <c r="JG39">
        <v>34.7608</v>
      </c>
      <c r="JH39">
        <v>24.2451</v>
      </c>
      <c r="JI39">
        <v>18</v>
      </c>
      <c r="JJ39">
        <v>547.005</v>
      </c>
      <c r="JK39">
        <v>442.372</v>
      </c>
      <c r="JL39">
        <v>31.4664</v>
      </c>
      <c r="JM39">
        <v>29.2242</v>
      </c>
      <c r="JN39">
        <v>29.9998</v>
      </c>
      <c r="JO39">
        <v>29.1047</v>
      </c>
      <c r="JP39">
        <v>29.1345</v>
      </c>
      <c r="JQ39">
        <v>20.7382</v>
      </c>
      <c r="JR39">
        <v>26.3072</v>
      </c>
      <c r="JS39">
        <v>100</v>
      </c>
      <c r="JT39">
        <v>31.4785</v>
      </c>
      <c r="JU39">
        <v>420</v>
      </c>
      <c r="JV39">
        <v>24.4086</v>
      </c>
      <c r="JW39">
        <v>92.4493</v>
      </c>
      <c r="JX39">
        <v>98.4693</v>
      </c>
    </row>
    <row r="40" spans="1:284">
      <c r="A40">
        <v>24</v>
      </c>
      <c r="B40">
        <v>1759444098</v>
      </c>
      <c r="C40">
        <v>59</v>
      </c>
      <c r="D40" t="s">
        <v>472</v>
      </c>
      <c r="E40" t="s">
        <v>473</v>
      </c>
      <c r="F40">
        <v>5</v>
      </c>
      <c r="G40" t="s">
        <v>418</v>
      </c>
      <c r="H40" t="s">
        <v>419</v>
      </c>
      <c r="I40">
        <v>1759444095.66667</v>
      </c>
      <c r="J40">
        <f>(K40)/1000</f>
        <v>0</v>
      </c>
      <c r="K40">
        <f>1000*DK40*AI40*(DG40-DH40)/(100*CZ40*(1000-AI40*DG40))</f>
        <v>0</v>
      </c>
      <c r="L40">
        <f>DK40*AI40*(DF40-DE40*(1000-AI40*DH40)/(1000-AI40*DG40))/(100*CZ40)</f>
        <v>0</v>
      </c>
      <c r="M40">
        <f>DE40 - IF(AI40&gt;1, L40*CZ40*100.0/(AK40), 0)</f>
        <v>0</v>
      </c>
      <c r="N40">
        <f>((T40-J40/2)*M40-L40)/(T40+J40/2)</f>
        <v>0</v>
      </c>
      <c r="O40">
        <f>N40*(DL40+DM40)/1000.0</f>
        <v>0</v>
      </c>
      <c r="P40">
        <f>(DE40 - IF(AI40&gt;1, L40*CZ40*100.0/(AK40), 0))*(DL40+DM40)/1000.0</f>
        <v>0</v>
      </c>
      <c r="Q40">
        <f>2.0/((1/S40-1/R40)+SIGN(S40)*SQRT((1/S40-1/R40)*(1/S40-1/R40) + 4*DA40/((DA40+1)*(DA40+1))*(2*1/S40*1/R40-1/R40*1/R40)))</f>
        <v>0</v>
      </c>
      <c r="R40">
        <f>IF(LEFT(DB40,1)&lt;&gt;"0",IF(LEFT(DB40,1)="1",3.0,DC40),$D$5+$E$5*(DS40*DL40/($K$5*1000))+$F$5*(DS40*DL40/($K$5*1000))*MAX(MIN(CZ40,$J$5),$I$5)*MAX(MIN(CZ40,$J$5),$I$5)+$G$5*MAX(MIN(CZ40,$J$5),$I$5)*(DS40*DL40/($K$5*1000))+$H$5*(DS40*DL40/($K$5*1000))*(DS40*DL40/($K$5*1000)))</f>
        <v>0</v>
      </c>
      <c r="S40">
        <f>J40*(1000-(1000*0.61365*exp(17.502*W40/(240.97+W40))/(DL40+DM40)+DG40)/2)/(1000*0.61365*exp(17.502*W40/(240.97+W40))/(DL40+DM40)-DG40)</f>
        <v>0</v>
      </c>
      <c r="T40">
        <f>1/((DA40+1)/(Q40/1.6)+1/(R40/1.37)) + DA40/((DA40+1)/(Q40/1.6) + DA40/(R40/1.37))</f>
        <v>0</v>
      </c>
      <c r="U40">
        <f>(CV40*CY40)</f>
        <v>0</v>
      </c>
      <c r="V40">
        <f>(DN40+(U40+2*0.95*5.67E-8*(((DN40+$B$7)+273)^4-(DN40+273)^4)-44100*J40)/(1.84*29.3*R40+8*0.95*5.67E-8*(DN40+273)^3))</f>
        <v>0</v>
      </c>
      <c r="W40">
        <f>($C$7*DO40+$D$7*DP40+$E$7*V40)</f>
        <v>0</v>
      </c>
      <c r="X40">
        <f>0.61365*exp(17.502*W40/(240.97+W40))</f>
        <v>0</v>
      </c>
      <c r="Y40">
        <f>(Z40/AA40*100)</f>
        <v>0</v>
      </c>
      <c r="Z40">
        <f>DG40*(DL40+DM40)/1000</f>
        <v>0</v>
      </c>
      <c r="AA40">
        <f>0.61365*exp(17.502*DN40/(240.97+DN40))</f>
        <v>0</v>
      </c>
      <c r="AB40">
        <f>(X40-DG40*(DL40+DM40)/1000)</f>
        <v>0</v>
      </c>
      <c r="AC40">
        <f>(-J40*44100)</f>
        <v>0</v>
      </c>
      <c r="AD40">
        <f>2*29.3*R40*0.92*(DN40-W40)</f>
        <v>0</v>
      </c>
      <c r="AE40">
        <f>2*0.95*5.67E-8*(((DN40+$B$7)+273)^4-(W40+273)^4)</f>
        <v>0</v>
      </c>
      <c r="AF40">
        <f>U40+AE40+AC40+AD40</f>
        <v>0</v>
      </c>
      <c r="AG40">
        <v>0</v>
      </c>
      <c r="AH40">
        <v>0</v>
      </c>
      <c r="AI40">
        <f>IF(AG40*$H$13&gt;=AK40,1.0,(AK40/(AK40-AG40*$H$13)))</f>
        <v>0</v>
      </c>
      <c r="AJ40">
        <f>(AI40-1)*100</f>
        <v>0</v>
      </c>
      <c r="AK40">
        <f>MAX(0,($B$13+$C$13*DS40)/(1+$D$13*DS40)*DL40/(DN40+273)*$E$13)</f>
        <v>0</v>
      </c>
      <c r="AL40" t="s">
        <v>420</v>
      </c>
      <c r="AM40" t="s">
        <v>420</v>
      </c>
      <c r="AN40">
        <v>0</v>
      </c>
      <c r="AO40">
        <v>0</v>
      </c>
      <c r="AP40">
        <f>1-AN40/AO40</f>
        <v>0</v>
      </c>
      <c r="AQ40">
        <v>0</v>
      </c>
      <c r="AR40" t="s">
        <v>420</v>
      </c>
      <c r="AS40" t="s">
        <v>420</v>
      </c>
      <c r="AT40">
        <v>0</v>
      </c>
      <c r="AU40">
        <v>0</v>
      </c>
      <c r="AV40">
        <f>1-AT40/AU40</f>
        <v>0</v>
      </c>
      <c r="AW40">
        <v>0.5</v>
      </c>
      <c r="AX40">
        <f>CW40</f>
        <v>0</v>
      </c>
      <c r="AY40">
        <f>L40</f>
        <v>0</v>
      </c>
      <c r="AZ40">
        <f>AV40*AW40*AX40</f>
        <v>0</v>
      </c>
      <c r="BA40">
        <f>(AY40-AQ40)/AX40</f>
        <v>0</v>
      </c>
      <c r="BB40">
        <f>(AO40-AU40)/AU40</f>
        <v>0</v>
      </c>
      <c r="BC40">
        <f>AN40/(AP40+AN40/AU40)</f>
        <v>0</v>
      </c>
      <c r="BD40" t="s">
        <v>420</v>
      </c>
      <c r="BE40">
        <v>0</v>
      </c>
      <c r="BF40">
        <f>IF(BE40&lt;&gt;0, BE40, BC40)</f>
        <v>0</v>
      </c>
      <c r="BG40">
        <f>1-BF40/AU40</f>
        <v>0</v>
      </c>
      <c r="BH40">
        <f>(AU40-AT40)/(AU40-BF40)</f>
        <v>0</v>
      </c>
      <c r="BI40">
        <f>(AO40-AU40)/(AO40-BF40)</f>
        <v>0</v>
      </c>
      <c r="BJ40">
        <f>(AU40-AT40)/(AU40-AN40)</f>
        <v>0</v>
      </c>
      <c r="BK40">
        <f>(AO40-AU40)/(AO40-AN40)</f>
        <v>0</v>
      </c>
      <c r="BL40">
        <f>(BH40*BF40/AT40)</f>
        <v>0</v>
      </c>
      <c r="BM40">
        <f>(1-BL40)</f>
        <v>0</v>
      </c>
      <c r="CV40">
        <f>$B$11*DT40+$C$11*DU40+$F$11*EF40*(1-EI40)</f>
        <v>0</v>
      </c>
      <c r="CW40">
        <f>CV40*CX40</f>
        <v>0</v>
      </c>
      <c r="CX40">
        <f>($B$11*$D$9+$C$11*$D$9+$F$11*((ES40+EK40)/MAX(ES40+EK40+ET40, 0.1)*$I$9+ET40/MAX(ES40+EK40+ET40, 0.1)*$J$9))/($B$11+$C$11+$F$11)</f>
        <v>0</v>
      </c>
      <c r="CY40">
        <f>($B$11*$K$9+$C$11*$K$9+$F$11*((ES40+EK40)/MAX(ES40+EK40+ET40, 0.1)*$P$9+ET40/MAX(ES40+EK40+ET40, 0.1)*$Q$9))/($B$11+$C$11+$F$11)</f>
        <v>0</v>
      </c>
      <c r="CZ40">
        <v>3.46</v>
      </c>
      <c r="DA40">
        <v>0.5</v>
      </c>
      <c r="DB40" t="s">
        <v>421</v>
      </c>
      <c r="DC40">
        <v>2</v>
      </c>
      <c r="DD40">
        <v>1759444095.66667</v>
      </c>
      <c r="DE40">
        <v>420.859666666667</v>
      </c>
      <c r="DF40">
        <v>419.990666666667</v>
      </c>
      <c r="DG40">
        <v>24.5266333333333</v>
      </c>
      <c r="DH40">
        <v>24.4110666666667</v>
      </c>
      <c r="DI40">
        <v>414.857666666667</v>
      </c>
      <c r="DJ40">
        <v>24.0935666666667</v>
      </c>
      <c r="DK40">
        <v>500.011333333333</v>
      </c>
      <c r="DL40">
        <v>90.5885</v>
      </c>
      <c r="DM40">
        <v>0.0287890666666667</v>
      </c>
      <c r="DN40">
        <v>30.6726</v>
      </c>
      <c r="DO40">
        <v>29.9859333333333</v>
      </c>
      <c r="DP40">
        <v>999.9</v>
      </c>
      <c r="DQ40">
        <v>0</v>
      </c>
      <c r="DR40">
        <v>0</v>
      </c>
      <c r="DS40">
        <v>9992.06666666667</v>
      </c>
      <c r="DT40">
        <v>0</v>
      </c>
      <c r="DU40">
        <v>0.61206</v>
      </c>
      <c r="DV40">
        <v>0.868550666666667</v>
      </c>
      <c r="DW40">
        <v>431.441333333333</v>
      </c>
      <c r="DX40">
        <v>430.499666666667</v>
      </c>
      <c r="DY40">
        <v>0.115589</v>
      </c>
      <c r="DZ40">
        <v>419.990666666667</v>
      </c>
      <c r="EA40">
        <v>24.4110666666667</v>
      </c>
      <c r="EB40">
        <v>2.22183333333333</v>
      </c>
      <c r="EC40">
        <v>2.21136333333333</v>
      </c>
      <c r="ED40">
        <v>19.1206</v>
      </c>
      <c r="EE40">
        <v>19.0448666666667</v>
      </c>
      <c r="EF40">
        <v>0.00500016</v>
      </c>
      <c r="EG40">
        <v>0</v>
      </c>
      <c r="EH40">
        <v>0</v>
      </c>
      <c r="EI40">
        <v>0</v>
      </c>
      <c r="EJ40">
        <v>411.666666666667</v>
      </c>
      <c r="EK40">
        <v>0.00500016</v>
      </c>
      <c r="EL40">
        <v>-29.2333333333333</v>
      </c>
      <c r="EM40">
        <v>-2.13333333333333</v>
      </c>
      <c r="EN40">
        <v>36.937</v>
      </c>
      <c r="EO40">
        <v>41.062</v>
      </c>
      <c r="EP40">
        <v>39</v>
      </c>
      <c r="EQ40">
        <v>41.375</v>
      </c>
      <c r="ER40">
        <v>40.312</v>
      </c>
      <c r="ES40">
        <v>0</v>
      </c>
      <c r="ET40">
        <v>0</v>
      </c>
      <c r="EU40">
        <v>0</v>
      </c>
      <c r="EV40">
        <v>1759444099.7</v>
      </c>
      <c r="EW40">
        <v>0</v>
      </c>
      <c r="EX40">
        <v>412.676923076923</v>
      </c>
      <c r="EY40">
        <v>25.8940171836616</v>
      </c>
      <c r="EZ40">
        <v>-23.9350429550123</v>
      </c>
      <c r="FA40">
        <v>-28.8038461538461</v>
      </c>
      <c r="FB40">
        <v>15</v>
      </c>
      <c r="FC40">
        <v>0</v>
      </c>
      <c r="FD40" t="s">
        <v>422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0.874428952380952</v>
      </c>
      <c r="FQ40">
        <v>-0.0998237922077918</v>
      </c>
      <c r="FR40">
        <v>0.0519071234183629</v>
      </c>
      <c r="FS40">
        <v>1</v>
      </c>
      <c r="FT40">
        <v>413.832352941177</v>
      </c>
      <c r="FU40">
        <v>-8.60045842889525</v>
      </c>
      <c r="FV40">
        <v>4.70704856872899</v>
      </c>
      <c r="FW40">
        <v>-1</v>
      </c>
      <c r="FX40">
        <v>0.102747552380952</v>
      </c>
      <c r="FY40">
        <v>0.0838063012987013</v>
      </c>
      <c r="FZ40">
        <v>0.00859536268863397</v>
      </c>
      <c r="GA40">
        <v>1</v>
      </c>
      <c r="GB40">
        <v>2</v>
      </c>
      <c r="GC40">
        <v>2</v>
      </c>
      <c r="GD40" t="s">
        <v>423</v>
      </c>
      <c r="GE40">
        <v>3.12587</v>
      </c>
      <c r="GF40">
        <v>2.6544</v>
      </c>
      <c r="GG40">
        <v>0.0889268</v>
      </c>
      <c r="GH40">
        <v>0.089707</v>
      </c>
      <c r="GI40">
        <v>0.102839</v>
      </c>
      <c r="GJ40">
        <v>0.103168</v>
      </c>
      <c r="GK40">
        <v>23306.4</v>
      </c>
      <c r="GL40">
        <v>22147.6</v>
      </c>
      <c r="GM40">
        <v>22881.1</v>
      </c>
      <c r="GN40">
        <v>23694.8</v>
      </c>
      <c r="GO40">
        <v>34981.9</v>
      </c>
      <c r="GP40">
        <v>35168.9</v>
      </c>
      <c r="GQ40">
        <v>41247.9</v>
      </c>
      <c r="GR40">
        <v>42249.4</v>
      </c>
      <c r="GS40">
        <v>1.8911</v>
      </c>
      <c r="GT40">
        <v>1.81915</v>
      </c>
      <c r="GU40">
        <v>0.102438</v>
      </c>
      <c r="GV40">
        <v>0</v>
      </c>
      <c r="GW40">
        <v>28.3085</v>
      </c>
      <c r="GX40">
        <v>999.9</v>
      </c>
      <c r="GY40">
        <v>61.214</v>
      </c>
      <c r="GZ40">
        <v>29.406</v>
      </c>
      <c r="HA40">
        <v>27.8251</v>
      </c>
      <c r="HB40">
        <v>54.51</v>
      </c>
      <c r="HC40">
        <v>40.5409</v>
      </c>
      <c r="HD40">
        <v>1</v>
      </c>
      <c r="HE40">
        <v>0.119593</v>
      </c>
      <c r="HF40">
        <v>-1.42759</v>
      </c>
      <c r="HG40">
        <v>20.2297</v>
      </c>
      <c r="HH40">
        <v>5.23406</v>
      </c>
      <c r="HI40">
        <v>11.992</v>
      </c>
      <c r="HJ40">
        <v>4.9556</v>
      </c>
      <c r="HK40">
        <v>3.304</v>
      </c>
      <c r="HL40">
        <v>9999</v>
      </c>
      <c r="HM40">
        <v>9999</v>
      </c>
      <c r="HN40">
        <v>9999</v>
      </c>
      <c r="HO40">
        <v>999.9</v>
      </c>
      <c r="HP40">
        <v>1.86849</v>
      </c>
      <c r="HQ40">
        <v>1.86417</v>
      </c>
      <c r="HR40">
        <v>1.8718</v>
      </c>
      <c r="HS40">
        <v>1.86264</v>
      </c>
      <c r="HT40">
        <v>1.86203</v>
      </c>
      <c r="HU40">
        <v>1.86859</v>
      </c>
      <c r="HV40">
        <v>1.85867</v>
      </c>
      <c r="HW40">
        <v>1.86508</v>
      </c>
      <c r="HX40">
        <v>5</v>
      </c>
      <c r="HY40">
        <v>0</v>
      </c>
      <c r="HZ40">
        <v>0</v>
      </c>
      <c r="IA40">
        <v>0</v>
      </c>
      <c r="IB40" t="s">
        <v>424</v>
      </c>
      <c r="IC40" t="s">
        <v>425</v>
      </c>
      <c r="ID40" t="s">
        <v>426</v>
      </c>
      <c r="IE40" t="s">
        <v>426</v>
      </c>
      <c r="IF40" t="s">
        <v>426</v>
      </c>
      <c r="IG40" t="s">
        <v>426</v>
      </c>
      <c r="IH40">
        <v>0</v>
      </c>
      <c r="II40">
        <v>100</v>
      </c>
      <c r="IJ40">
        <v>100</v>
      </c>
      <c r="IK40">
        <v>6.001</v>
      </c>
      <c r="IL40">
        <v>0.433</v>
      </c>
      <c r="IM40">
        <v>4.33581596003083</v>
      </c>
      <c r="IN40">
        <v>0.00480937478205192</v>
      </c>
      <c r="IO40">
        <v>-2.11129389927988e-06</v>
      </c>
      <c r="IP40">
        <v>4.70916883727294e-10</v>
      </c>
      <c r="IQ40">
        <v>0.0744581765299928</v>
      </c>
      <c r="IR40">
        <v>0.00865277752241637</v>
      </c>
      <c r="IS40">
        <v>0.000116572056065873</v>
      </c>
      <c r="IT40">
        <v>5.89758572995984e-06</v>
      </c>
      <c r="IU40">
        <v>1</v>
      </c>
      <c r="IV40">
        <v>2033</v>
      </c>
      <c r="IW40">
        <v>1</v>
      </c>
      <c r="IX40">
        <v>28</v>
      </c>
      <c r="IY40">
        <v>29324068.3</v>
      </c>
      <c r="IZ40">
        <v>29324068.3</v>
      </c>
      <c r="JA40">
        <v>1.03394</v>
      </c>
      <c r="JB40">
        <v>2.3584</v>
      </c>
      <c r="JC40">
        <v>1.4978</v>
      </c>
      <c r="JD40">
        <v>2.33276</v>
      </c>
      <c r="JE40">
        <v>1.54419</v>
      </c>
      <c r="JF40">
        <v>2.34497</v>
      </c>
      <c r="JG40">
        <v>34.7608</v>
      </c>
      <c r="JH40">
        <v>24.2539</v>
      </c>
      <c r="JI40">
        <v>18</v>
      </c>
      <c r="JJ40">
        <v>546.901</v>
      </c>
      <c r="JK40">
        <v>442.718</v>
      </c>
      <c r="JL40">
        <v>31.475</v>
      </c>
      <c r="JM40">
        <v>29.2204</v>
      </c>
      <c r="JN40">
        <v>29.9998</v>
      </c>
      <c r="JO40">
        <v>29.102</v>
      </c>
      <c r="JP40">
        <v>29.132</v>
      </c>
      <c r="JQ40">
        <v>20.7385</v>
      </c>
      <c r="JR40">
        <v>26.3072</v>
      </c>
      <c r="JS40">
        <v>100</v>
      </c>
      <c r="JT40">
        <v>31.4785</v>
      </c>
      <c r="JU40">
        <v>420</v>
      </c>
      <c r="JV40">
        <v>24.4048</v>
      </c>
      <c r="JW40">
        <v>92.4498</v>
      </c>
      <c r="JX40">
        <v>98.4695</v>
      </c>
    </row>
    <row r="41" spans="1:284">
      <c r="A41">
        <v>25</v>
      </c>
      <c r="B41">
        <v>1759444458.1</v>
      </c>
      <c r="C41">
        <v>419.099999904633</v>
      </c>
      <c r="D41" t="s">
        <v>474</v>
      </c>
      <c r="E41" t="s">
        <v>475</v>
      </c>
      <c r="F41">
        <v>5</v>
      </c>
      <c r="G41" t="s">
        <v>476</v>
      </c>
      <c r="H41" t="s">
        <v>419</v>
      </c>
      <c r="I41">
        <v>1759444454.6</v>
      </c>
      <c r="J41">
        <f>(K41)/1000</f>
        <v>0</v>
      </c>
      <c r="K41">
        <f>1000*DK41*AI41*(DG41-DH41)/(100*CZ41*(1000-AI41*DG41))</f>
        <v>0</v>
      </c>
      <c r="L41">
        <f>DK41*AI41*(DF41-DE41*(1000-AI41*DH41)/(1000-AI41*DG41))/(100*CZ41)</f>
        <v>0</v>
      </c>
      <c r="M41">
        <f>DE41 - IF(AI41&gt;1, L41*CZ41*100.0/(AK41), 0)</f>
        <v>0</v>
      </c>
      <c r="N41">
        <f>((T41-J41/2)*M41-L41)/(T41+J41/2)</f>
        <v>0</v>
      </c>
      <c r="O41">
        <f>N41*(DL41+DM41)/1000.0</f>
        <v>0</v>
      </c>
      <c r="P41">
        <f>(DE41 - IF(AI41&gt;1, L41*CZ41*100.0/(AK41), 0))*(DL41+DM41)/1000.0</f>
        <v>0</v>
      </c>
      <c r="Q41">
        <f>2.0/((1/S41-1/R41)+SIGN(S41)*SQRT((1/S41-1/R41)*(1/S41-1/R41) + 4*DA41/((DA41+1)*(DA41+1))*(2*1/S41*1/R41-1/R41*1/R41)))</f>
        <v>0</v>
      </c>
      <c r="R41">
        <f>IF(LEFT(DB41,1)&lt;&gt;"0",IF(LEFT(DB41,1)="1",3.0,DC41),$D$5+$E$5*(DS41*DL41/($K$5*1000))+$F$5*(DS41*DL41/($K$5*1000))*MAX(MIN(CZ41,$J$5),$I$5)*MAX(MIN(CZ41,$J$5),$I$5)+$G$5*MAX(MIN(CZ41,$J$5),$I$5)*(DS41*DL41/($K$5*1000))+$H$5*(DS41*DL41/($K$5*1000))*(DS41*DL41/($K$5*1000)))</f>
        <v>0</v>
      </c>
      <c r="S41">
        <f>J41*(1000-(1000*0.61365*exp(17.502*W41/(240.97+W41))/(DL41+DM41)+DG41)/2)/(1000*0.61365*exp(17.502*W41/(240.97+W41))/(DL41+DM41)-DG41)</f>
        <v>0</v>
      </c>
      <c r="T41">
        <f>1/((DA41+1)/(Q41/1.6)+1/(R41/1.37)) + DA41/((DA41+1)/(Q41/1.6) + DA41/(R41/1.37))</f>
        <v>0</v>
      </c>
      <c r="U41">
        <f>(CV41*CY41)</f>
        <v>0</v>
      </c>
      <c r="V41">
        <f>(DN41+(U41+2*0.95*5.67E-8*(((DN41+$B$7)+273)^4-(DN41+273)^4)-44100*J41)/(1.84*29.3*R41+8*0.95*5.67E-8*(DN41+273)^3))</f>
        <v>0</v>
      </c>
      <c r="W41">
        <f>($C$7*DO41+$D$7*DP41+$E$7*V41)</f>
        <v>0</v>
      </c>
      <c r="X41">
        <f>0.61365*exp(17.502*W41/(240.97+W41))</f>
        <v>0</v>
      </c>
      <c r="Y41">
        <f>(Z41/AA41*100)</f>
        <v>0</v>
      </c>
      <c r="Z41">
        <f>DG41*(DL41+DM41)/1000</f>
        <v>0</v>
      </c>
      <c r="AA41">
        <f>0.61365*exp(17.502*DN41/(240.97+DN41))</f>
        <v>0</v>
      </c>
      <c r="AB41">
        <f>(X41-DG41*(DL41+DM41)/1000)</f>
        <v>0</v>
      </c>
      <c r="AC41">
        <f>(-J41*44100)</f>
        <v>0</v>
      </c>
      <c r="AD41">
        <f>2*29.3*R41*0.92*(DN41-W41)</f>
        <v>0</v>
      </c>
      <c r="AE41">
        <f>2*0.95*5.67E-8*(((DN41+$B$7)+273)^4-(W41+273)^4)</f>
        <v>0</v>
      </c>
      <c r="AF41">
        <f>U41+AE41+AC41+AD41</f>
        <v>0</v>
      </c>
      <c r="AG41">
        <v>0</v>
      </c>
      <c r="AH41">
        <v>0</v>
      </c>
      <c r="AI41">
        <f>IF(AG41*$H$13&gt;=AK41,1.0,(AK41/(AK41-AG41*$H$13)))</f>
        <v>0</v>
      </c>
      <c r="AJ41">
        <f>(AI41-1)*100</f>
        <v>0</v>
      </c>
      <c r="AK41">
        <f>MAX(0,($B$13+$C$13*DS41)/(1+$D$13*DS41)*DL41/(DN41+273)*$E$13)</f>
        <v>0</v>
      </c>
      <c r="AL41" t="s">
        <v>420</v>
      </c>
      <c r="AM41" t="s">
        <v>420</v>
      </c>
      <c r="AN41">
        <v>0</v>
      </c>
      <c r="AO41">
        <v>0</v>
      </c>
      <c r="AP41">
        <f>1-AN41/AO41</f>
        <v>0</v>
      </c>
      <c r="AQ41">
        <v>0</v>
      </c>
      <c r="AR41" t="s">
        <v>420</v>
      </c>
      <c r="AS41" t="s">
        <v>420</v>
      </c>
      <c r="AT41">
        <v>0</v>
      </c>
      <c r="AU41">
        <v>0</v>
      </c>
      <c r="AV41">
        <f>1-AT41/AU41</f>
        <v>0</v>
      </c>
      <c r="AW41">
        <v>0.5</v>
      </c>
      <c r="AX41">
        <f>CW41</f>
        <v>0</v>
      </c>
      <c r="AY41">
        <f>L41</f>
        <v>0</v>
      </c>
      <c r="AZ41">
        <f>AV41*AW41*AX41</f>
        <v>0</v>
      </c>
      <c r="BA41">
        <f>(AY41-AQ41)/AX41</f>
        <v>0</v>
      </c>
      <c r="BB41">
        <f>(AO41-AU41)/AU41</f>
        <v>0</v>
      </c>
      <c r="BC41">
        <f>AN41/(AP41+AN41/AU41)</f>
        <v>0</v>
      </c>
      <c r="BD41" t="s">
        <v>420</v>
      </c>
      <c r="BE41">
        <v>0</v>
      </c>
      <c r="BF41">
        <f>IF(BE41&lt;&gt;0, BE41, BC41)</f>
        <v>0</v>
      </c>
      <c r="BG41">
        <f>1-BF41/AU41</f>
        <v>0</v>
      </c>
      <c r="BH41">
        <f>(AU41-AT41)/(AU41-BF41)</f>
        <v>0</v>
      </c>
      <c r="BI41">
        <f>(AO41-AU41)/(AO41-BF41)</f>
        <v>0</v>
      </c>
      <c r="BJ41">
        <f>(AU41-AT41)/(AU41-AN41)</f>
        <v>0</v>
      </c>
      <c r="BK41">
        <f>(AO41-AU41)/(AO41-AN41)</f>
        <v>0</v>
      </c>
      <c r="BL41">
        <f>(BH41*BF41/AT41)</f>
        <v>0</v>
      </c>
      <c r="BM41">
        <f>(1-BL41)</f>
        <v>0</v>
      </c>
      <c r="CV41">
        <f>$B$11*DT41+$C$11*DU41+$F$11*EF41*(1-EI41)</f>
        <v>0</v>
      </c>
      <c r="CW41">
        <f>CV41*CX41</f>
        <v>0</v>
      </c>
      <c r="CX41">
        <f>($B$11*$D$9+$C$11*$D$9+$F$11*((ES41+EK41)/MAX(ES41+EK41+ET41, 0.1)*$I$9+ET41/MAX(ES41+EK41+ET41, 0.1)*$J$9))/($B$11+$C$11+$F$11)</f>
        <v>0</v>
      </c>
      <c r="CY41">
        <f>($B$11*$K$9+$C$11*$K$9+$F$11*((ES41+EK41)/MAX(ES41+EK41+ET41, 0.1)*$P$9+ET41/MAX(ES41+EK41+ET41, 0.1)*$Q$9))/($B$11+$C$11+$F$11)</f>
        <v>0</v>
      </c>
      <c r="CZ41">
        <v>5.52</v>
      </c>
      <c r="DA41">
        <v>0.5</v>
      </c>
      <c r="DB41" t="s">
        <v>421</v>
      </c>
      <c r="DC41">
        <v>2</v>
      </c>
      <c r="DD41">
        <v>1759444454.6</v>
      </c>
      <c r="DE41">
        <v>421.330166666667</v>
      </c>
      <c r="DF41">
        <v>419.973166666667</v>
      </c>
      <c r="DG41">
        <v>24.96465</v>
      </c>
      <c r="DH41">
        <v>24.7917</v>
      </c>
      <c r="DI41">
        <v>415.3275</v>
      </c>
      <c r="DJ41">
        <v>24.5209666666667</v>
      </c>
      <c r="DK41">
        <v>499.999833333333</v>
      </c>
      <c r="DL41">
        <v>90.5807333333333</v>
      </c>
      <c r="DM41">
        <v>0.0292340333333333</v>
      </c>
      <c r="DN41">
        <v>31.0161166666667</v>
      </c>
      <c r="DO41">
        <v>30.0093333333333</v>
      </c>
      <c r="DP41">
        <v>999.9</v>
      </c>
      <c r="DQ41">
        <v>0</v>
      </c>
      <c r="DR41">
        <v>0</v>
      </c>
      <c r="DS41">
        <v>10001.2516666667</v>
      </c>
      <c r="DT41">
        <v>0</v>
      </c>
      <c r="DU41">
        <v>0.61206</v>
      </c>
      <c r="DV41">
        <v>1.35710166666667</v>
      </c>
      <c r="DW41">
        <v>432.118166666667</v>
      </c>
      <c r="DX41">
        <v>430.649666666667</v>
      </c>
      <c r="DY41">
        <v>0.172960833333333</v>
      </c>
      <c r="DZ41">
        <v>419.973166666667</v>
      </c>
      <c r="EA41">
        <v>24.7917</v>
      </c>
      <c r="EB41">
        <v>2.26131833333333</v>
      </c>
      <c r="EC41">
        <v>2.24565</v>
      </c>
      <c r="ED41">
        <v>19.40345</v>
      </c>
      <c r="EE41">
        <v>19.2917333333333</v>
      </c>
      <c r="EF41">
        <v>0.00500016</v>
      </c>
      <c r="EG41">
        <v>0</v>
      </c>
      <c r="EH41">
        <v>0</v>
      </c>
      <c r="EI41">
        <v>0</v>
      </c>
      <c r="EJ41">
        <v>829.383333333333</v>
      </c>
      <c r="EK41">
        <v>0.00500016</v>
      </c>
      <c r="EL41">
        <v>-32.1666666666667</v>
      </c>
      <c r="EM41">
        <v>-2.65</v>
      </c>
      <c r="EN41">
        <v>37.375</v>
      </c>
      <c r="EO41">
        <v>41.5</v>
      </c>
      <c r="EP41">
        <v>39.437</v>
      </c>
      <c r="EQ41">
        <v>41.7185</v>
      </c>
      <c r="ER41">
        <v>40.7185</v>
      </c>
      <c r="ES41">
        <v>0</v>
      </c>
      <c r="ET41">
        <v>0</v>
      </c>
      <c r="EU41">
        <v>0</v>
      </c>
      <c r="EV41">
        <v>1759444459.7</v>
      </c>
      <c r="EW41">
        <v>0</v>
      </c>
      <c r="EX41">
        <v>826.776923076923</v>
      </c>
      <c r="EY41">
        <v>-16.2666666141941</v>
      </c>
      <c r="EZ41">
        <v>-9.14188025849331</v>
      </c>
      <c r="FA41">
        <v>-28.0307692307692</v>
      </c>
      <c r="FB41">
        <v>15</v>
      </c>
      <c r="FC41">
        <v>0</v>
      </c>
      <c r="FD41" t="s">
        <v>422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1.36444523809524</v>
      </c>
      <c r="FQ41">
        <v>0.0626166233766214</v>
      </c>
      <c r="FR41">
        <v>0.0352684432830538</v>
      </c>
      <c r="FS41">
        <v>1</v>
      </c>
      <c r="FT41">
        <v>826.679411764706</v>
      </c>
      <c r="FU41">
        <v>-1.25744840312662</v>
      </c>
      <c r="FV41">
        <v>5.07379538944755</v>
      </c>
      <c r="FW41">
        <v>-1</v>
      </c>
      <c r="FX41">
        <v>0.16379719047619</v>
      </c>
      <c r="FY41">
        <v>0.0890257402597405</v>
      </c>
      <c r="FZ41">
        <v>0.0096258384155259</v>
      </c>
      <c r="GA41">
        <v>1</v>
      </c>
      <c r="GB41">
        <v>2</v>
      </c>
      <c r="GC41">
        <v>2</v>
      </c>
      <c r="GD41" t="s">
        <v>423</v>
      </c>
      <c r="GE41">
        <v>3.12637</v>
      </c>
      <c r="GF41">
        <v>2.65479</v>
      </c>
      <c r="GG41">
        <v>0.0890538</v>
      </c>
      <c r="GH41">
        <v>0.0897633</v>
      </c>
      <c r="GI41">
        <v>0.104191</v>
      </c>
      <c r="GJ41">
        <v>0.104362</v>
      </c>
      <c r="GK41">
        <v>23311.7</v>
      </c>
      <c r="GL41">
        <v>22161.6</v>
      </c>
      <c r="GM41">
        <v>22888.4</v>
      </c>
      <c r="GN41">
        <v>23710</v>
      </c>
      <c r="GO41">
        <v>34938.4</v>
      </c>
      <c r="GP41">
        <v>35144</v>
      </c>
      <c r="GQ41">
        <v>41259.4</v>
      </c>
      <c r="GR41">
        <v>42275.6</v>
      </c>
      <c r="GS41">
        <v>1.89447</v>
      </c>
      <c r="GT41">
        <v>1.82068</v>
      </c>
      <c r="GU41">
        <v>0.0981987</v>
      </c>
      <c r="GV41">
        <v>0</v>
      </c>
      <c r="GW41">
        <v>28.4094</v>
      </c>
      <c r="GX41">
        <v>999.9</v>
      </c>
      <c r="GY41">
        <v>60.512</v>
      </c>
      <c r="GZ41">
        <v>29.296</v>
      </c>
      <c r="HA41">
        <v>27.3308</v>
      </c>
      <c r="HB41">
        <v>54.4446</v>
      </c>
      <c r="HC41">
        <v>40.5569</v>
      </c>
      <c r="HD41">
        <v>1</v>
      </c>
      <c r="HE41">
        <v>0.102886</v>
      </c>
      <c r="HF41">
        <v>-1.71168</v>
      </c>
      <c r="HG41">
        <v>20.2278</v>
      </c>
      <c r="HH41">
        <v>5.23496</v>
      </c>
      <c r="HI41">
        <v>11.992</v>
      </c>
      <c r="HJ41">
        <v>4.95585</v>
      </c>
      <c r="HK41">
        <v>3.304</v>
      </c>
      <c r="HL41">
        <v>9999</v>
      </c>
      <c r="HM41">
        <v>9999</v>
      </c>
      <c r="HN41">
        <v>9999</v>
      </c>
      <c r="HO41">
        <v>999.9</v>
      </c>
      <c r="HP41">
        <v>1.86847</v>
      </c>
      <c r="HQ41">
        <v>1.86417</v>
      </c>
      <c r="HR41">
        <v>1.8718</v>
      </c>
      <c r="HS41">
        <v>1.86265</v>
      </c>
      <c r="HT41">
        <v>1.86206</v>
      </c>
      <c r="HU41">
        <v>1.86858</v>
      </c>
      <c r="HV41">
        <v>1.85867</v>
      </c>
      <c r="HW41">
        <v>1.86508</v>
      </c>
      <c r="HX41">
        <v>5</v>
      </c>
      <c r="HY41">
        <v>0</v>
      </c>
      <c r="HZ41">
        <v>0</v>
      </c>
      <c r="IA41">
        <v>0</v>
      </c>
      <c r="IB41" t="s">
        <v>424</v>
      </c>
      <c r="IC41" t="s">
        <v>425</v>
      </c>
      <c r="ID41" t="s">
        <v>426</v>
      </c>
      <c r="IE41" t="s">
        <v>426</v>
      </c>
      <c r="IF41" t="s">
        <v>426</v>
      </c>
      <c r="IG41" t="s">
        <v>426</v>
      </c>
      <c r="IH41">
        <v>0</v>
      </c>
      <c r="II41">
        <v>100</v>
      </c>
      <c r="IJ41">
        <v>100</v>
      </c>
      <c r="IK41">
        <v>6.002</v>
      </c>
      <c r="IL41">
        <v>0.4436</v>
      </c>
      <c r="IM41">
        <v>4.33581596003083</v>
      </c>
      <c r="IN41">
        <v>0.00480937478205192</v>
      </c>
      <c r="IO41">
        <v>-2.11129389927988e-06</v>
      </c>
      <c r="IP41">
        <v>4.70916883727294e-10</v>
      </c>
      <c r="IQ41">
        <v>0.0744581765299928</v>
      </c>
      <c r="IR41">
        <v>0.00865277752241637</v>
      </c>
      <c r="IS41">
        <v>0.000116572056065873</v>
      </c>
      <c r="IT41">
        <v>5.89758572995984e-06</v>
      </c>
      <c r="IU41">
        <v>1</v>
      </c>
      <c r="IV41">
        <v>2033</v>
      </c>
      <c r="IW41">
        <v>1</v>
      </c>
      <c r="IX41">
        <v>28</v>
      </c>
      <c r="IY41">
        <v>29324074.3</v>
      </c>
      <c r="IZ41">
        <v>29324074.3</v>
      </c>
      <c r="JA41">
        <v>1.03638</v>
      </c>
      <c r="JB41">
        <v>2.3584</v>
      </c>
      <c r="JC41">
        <v>1.4978</v>
      </c>
      <c r="JD41">
        <v>2.33154</v>
      </c>
      <c r="JE41">
        <v>1.54419</v>
      </c>
      <c r="JF41">
        <v>2.34619</v>
      </c>
      <c r="JG41">
        <v>34.9904</v>
      </c>
      <c r="JH41">
        <v>24.2626</v>
      </c>
      <c r="JI41">
        <v>18</v>
      </c>
      <c r="JJ41">
        <v>547.073</v>
      </c>
      <c r="JK41">
        <v>441.801</v>
      </c>
      <c r="JL41">
        <v>32.1728</v>
      </c>
      <c r="JM41">
        <v>28.9642</v>
      </c>
      <c r="JN41">
        <v>29.9999</v>
      </c>
      <c r="JO41">
        <v>28.8594</v>
      </c>
      <c r="JP41">
        <v>28.8867</v>
      </c>
      <c r="JQ41">
        <v>20.7966</v>
      </c>
      <c r="JR41">
        <v>22.1016</v>
      </c>
      <c r="JS41">
        <v>100</v>
      </c>
      <c r="JT41">
        <v>32.1686</v>
      </c>
      <c r="JU41">
        <v>420</v>
      </c>
      <c r="JV41">
        <v>24.804</v>
      </c>
      <c r="JW41">
        <v>92.4768</v>
      </c>
      <c r="JX41">
        <v>98.5312</v>
      </c>
    </row>
    <row r="42" spans="1:284">
      <c r="A42">
        <v>26</v>
      </c>
      <c r="B42">
        <v>1759444460.1</v>
      </c>
      <c r="C42">
        <v>421.099999904633</v>
      </c>
      <c r="D42" t="s">
        <v>477</v>
      </c>
      <c r="E42" t="s">
        <v>478</v>
      </c>
      <c r="F42">
        <v>5</v>
      </c>
      <c r="G42" t="s">
        <v>476</v>
      </c>
      <c r="H42" t="s">
        <v>419</v>
      </c>
      <c r="I42">
        <v>1759444456.85</v>
      </c>
      <c r="J42">
        <f>(K42)/1000</f>
        <v>0</v>
      </c>
      <c r="K42">
        <f>1000*DK42*AI42*(DG42-DH42)/(100*CZ42*(1000-AI42*DG42))</f>
        <v>0</v>
      </c>
      <c r="L42">
        <f>DK42*AI42*(DF42-DE42*(1000-AI42*DH42)/(1000-AI42*DG42))/(100*CZ42)</f>
        <v>0</v>
      </c>
      <c r="M42">
        <f>DE42 - IF(AI42&gt;1, L42*CZ42*100.0/(AK42), 0)</f>
        <v>0</v>
      </c>
      <c r="N42">
        <f>((T42-J42/2)*M42-L42)/(T42+J42/2)</f>
        <v>0</v>
      </c>
      <c r="O42">
        <f>N42*(DL42+DM42)/1000.0</f>
        <v>0</v>
      </c>
      <c r="P42">
        <f>(DE42 - IF(AI42&gt;1, L42*CZ42*100.0/(AK42), 0))*(DL42+DM42)/1000.0</f>
        <v>0</v>
      </c>
      <c r="Q42">
        <f>2.0/((1/S42-1/R42)+SIGN(S42)*SQRT((1/S42-1/R42)*(1/S42-1/R42) + 4*DA42/((DA42+1)*(DA42+1))*(2*1/S42*1/R42-1/R42*1/R42)))</f>
        <v>0</v>
      </c>
      <c r="R42">
        <f>IF(LEFT(DB42,1)&lt;&gt;"0",IF(LEFT(DB42,1)="1",3.0,DC42),$D$5+$E$5*(DS42*DL42/($K$5*1000))+$F$5*(DS42*DL42/($K$5*1000))*MAX(MIN(CZ42,$J$5),$I$5)*MAX(MIN(CZ42,$J$5),$I$5)+$G$5*MAX(MIN(CZ42,$J$5),$I$5)*(DS42*DL42/($K$5*1000))+$H$5*(DS42*DL42/($K$5*1000))*(DS42*DL42/($K$5*1000)))</f>
        <v>0</v>
      </c>
      <c r="S42">
        <f>J42*(1000-(1000*0.61365*exp(17.502*W42/(240.97+W42))/(DL42+DM42)+DG42)/2)/(1000*0.61365*exp(17.502*W42/(240.97+W42))/(DL42+DM42)-DG42)</f>
        <v>0</v>
      </c>
      <c r="T42">
        <f>1/((DA42+1)/(Q42/1.6)+1/(R42/1.37)) + DA42/((DA42+1)/(Q42/1.6) + DA42/(R42/1.37))</f>
        <v>0</v>
      </c>
      <c r="U42">
        <f>(CV42*CY42)</f>
        <v>0</v>
      </c>
      <c r="V42">
        <f>(DN42+(U42+2*0.95*5.67E-8*(((DN42+$B$7)+273)^4-(DN42+273)^4)-44100*J42)/(1.84*29.3*R42+8*0.95*5.67E-8*(DN42+273)^3))</f>
        <v>0</v>
      </c>
      <c r="W42">
        <f>($C$7*DO42+$D$7*DP42+$E$7*V42)</f>
        <v>0</v>
      </c>
      <c r="X42">
        <f>0.61365*exp(17.502*W42/(240.97+W42))</f>
        <v>0</v>
      </c>
      <c r="Y42">
        <f>(Z42/AA42*100)</f>
        <v>0</v>
      </c>
      <c r="Z42">
        <f>DG42*(DL42+DM42)/1000</f>
        <v>0</v>
      </c>
      <c r="AA42">
        <f>0.61365*exp(17.502*DN42/(240.97+DN42))</f>
        <v>0</v>
      </c>
      <c r="AB42">
        <f>(X42-DG42*(DL42+DM42)/1000)</f>
        <v>0</v>
      </c>
      <c r="AC42">
        <f>(-J42*44100)</f>
        <v>0</v>
      </c>
      <c r="AD42">
        <f>2*29.3*R42*0.92*(DN42-W42)</f>
        <v>0</v>
      </c>
      <c r="AE42">
        <f>2*0.95*5.67E-8*(((DN42+$B$7)+273)^4-(W42+273)^4)</f>
        <v>0</v>
      </c>
      <c r="AF42">
        <f>U42+AE42+AC42+AD42</f>
        <v>0</v>
      </c>
      <c r="AG42">
        <v>0</v>
      </c>
      <c r="AH42">
        <v>0</v>
      </c>
      <c r="AI42">
        <f>IF(AG42*$H$13&gt;=AK42,1.0,(AK42/(AK42-AG42*$H$13)))</f>
        <v>0</v>
      </c>
      <c r="AJ42">
        <f>(AI42-1)*100</f>
        <v>0</v>
      </c>
      <c r="AK42">
        <f>MAX(0,($B$13+$C$13*DS42)/(1+$D$13*DS42)*DL42/(DN42+273)*$E$13)</f>
        <v>0</v>
      </c>
      <c r="AL42" t="s">
        <v>420</v>
      </c>
      <c r="AM42" t="s">
        <v>420</v>
      </c>
      <c r="AN42">
        <v>0</v>
      </c>
      <c r="AO42">
        <v>0</v>
      </c>
      <c r="AP42">
        <f>1-AN42/AO42</f>
        <v>0</v>
      </c>
      <c r="AQ42">
        <v>0</v>
      </c>
      <c r="AR42" t="s">
        <v>420</v>
      </c>
      <c r="AS42" t="s">
        <v>420</v>
      </c>
      <c r="AT42">
        <v>0</v>
      </c>
      <c r="AU42">
        <v>0</v>
      </c>
      <c r="AV42">
        <f>1-AT42/AU42</f>
        <v>0</v>
      </c>
      <c r="AW42">
        <v>0.5</v>
      </c>
      <c r="AX42">
        <f>CW42</f>
        <v>0</v>
      </c>
      <c r="AY42">
        <f>L42</f>
        <v>0</v>
      </c>
      <c r="AZ42">
        <f>AV42*AW42*AX42</f>
        <v>0</v>
      </c>
      <c r="BA42">
        <f>(AY42-AQ42)/AX42</f>
        <v>0</v>
      </c>
      <c r="BB42">
        <f>(AO42-AU42)/AU42</f>
        <v>0</v>
      </c>
      <c r="BC42">
        <f>AN42/(AP42+AN42/AU42)</f>
        <v>0</v>
      </c>
      <c r="BD42" t="s">
        <v>420</v>
      </c>
      <c r="BE42">
        <v>0</v>
      </c>
      <c r="BF42">
        <f>IF(BE42&lt;&gt;0, BE42, BC42)</f>
        <v>0</v>
      </c>
      <c r="BG42">
        <f>1-BF42/AU42</f>
        <v>0</v>
      </c>
      <c r="BH42">
        <f>(AU42-AT42)/(AU42-BF42)</f>
        <v>0</v>
      </c>
      <c r="BI42">
        <f>(AO42-AU42)/(AO42-BF42)</f>
        <v>0</v>
      </c>
      <c r="BJ42">
        <f>(AU42-AT42)/(AU42-AN42)</f>
        <v>0</v>
      </c>
      <c r="BK42">
        <f>(AO42-AU42)/(AO42-AN42)</f>
        <v>0</v>
      </c>
      <c r="BL42">
        <f>(BH42*BF42/AT42)</f>
        <v>0</v>
      </c>
      <c r="BM42">
        <f>(1-BL42)</f>
        <v>0</v>
      </c>
      <c r="CV42">
        <f>$B$11*DT42+$C$11*DU42+$F$11*EF42*(1-EI42)</f>
        <v>0</v>
      </c>
      <c r="CW42">
        <f>CV42*CX42</f>
        <v>0</v>
      </c>
      <c r="CX42">
        <f>($B$11*$D$9+$C$11*$D$9+$F$11*((ES42+EK42)/MAX(ES42+EK42+ET42, 0.1)*$I$9+ET42/MAX(ES42+EK42+ET42, 0.1)*$J$9))/($B$11+$C$11+$F$11)</f>
        <v>0</v>
      </c>
      <c r="CY42">
        <f>($B$11*$K$9+$C$11*$K$9+$F$11*((ES42+EK42)/MAX(ES42+EK42+ET42, 0.1)*$P$9+ET42/MAX(ES42+EK42+ET42, 0.1)*$Q$9))/($B$11+$C$11+$F$11)</f>
        <v>0</v>
      </c>
      <c r="CZ42">
        <v>5.52</v>
      </c>
      <c r="DA42">
        <v>0.5</v>
      </c>
      <c r="DB42" t="s">
        <v>421</v>
      </c>
      <c r="DC42">
        <v>2</v>
      </c>
      <c r="DD42">
        <v>1759444456.85</v>
      </c>
      <c r="DE42">
        <v>421.34375</v>
      </c>
      <c r="DF42">
        <v>419.967</v>
      </c>
      <c r="DG42">
        <v>24.963975</v>
      </c>
      <c r="DH42">
        <v>24.790525</v>
      </c>
      <c r="DI42">
        <v>415.341</v>
      </c>
      <c r="DJ42">
        <v>24.520325</v>
      </c>
      <c r="DK42">
        <v>500.114</v>
      </c>
      <c r="DL42">
        <v>90.580125</v>
      </c>
      <c r="DM42">
        <v>0.0289699</v>
      </c>
      <c r="DN42">
        <v>31.017275</v>
      </c>
      <c r="DO42">
        <v>30.010625</v>
      </c>
      <c r="DP42">
        <v>999.9</v>
      </c>
      <c r="DQ42">
        <v>0</v>
      </c>
      <c r="DR42">
        <v>0</v>
      </c>
      <c r="DS42">
        <v>10035.1625</v>
      </c>
      <c r="DT42">
        <v>0</v>
      </c>
      <c r="DU42">
        <v>0.61206</v>
      </c>
      <c r="DV42">
        <v>1.3767925</v>
      </c>
      <c r="DW42">
        <v>432.13175</v>
      </c>
      <c r="DX42">
        <v>430.64275</v>
      </c>
      <c r="DY42">
        <v>0.1734905</v>
      </c>
      <c r="DZ42">
        <v>419.967</v>
      </c>
      <c r="EA42">
        <v>24.790525</v>
      </c>
      <c r="EB42">
        <v>2.2612425</v>
      </c>
      <c r="EC42">
        <v>2.2455275</v>
      </c>
      <c r="ED42">
        <v>19.402925</v>
      </c>
      <c r="EE42">
        <v>19.29085</v>
      </c>
      <c r="EF42">
        <v>0.00500016</v>
      </c>
      <c r="EG42">
        <v>0</v>
      </c>
      <c r="EH42">
        <v>0</v>
      </c>
      <c r="EI42">
        <v>0</v>
      </c>
      <c r="EJ42">
        <v>826.375</v>
      </c>
      <c r="EK42">
        <v>0.00500016</v>
      </c>
      <c r="EL42">
        <v>-28.625</v>
      </c>
      <c r="EM42">
        <v>-2.325</v>
      </c>
      <c r="EN42">
        <v>37.375</v>
      </c>
      <c r="EO42">
        <v>41.5</v>
      </c>
      <c r="EP42">
        <v>39.45275</v>
      </c>
      <c r="EQ42">
        <v>41.7185</v>
      </c>
      <c r="ER42">
        <v>40.7185</v>
      </c>
      <c r="ES42">
        <v>0</v>
      </c>
      <c r="ET42">
        <v>0</v>
      </c>
      <c r="EU42">
        <v>0</v>
      </c>
      <c r="EV42">
        <v>1759444462.1</v>
      </c>
      <c r="EW42">
        <v>0</v>
      </c>
      <c r="EX42">
        <v>826.253846153846</v>
      </c>
      <c r="EY42">
        <v>-8.23247856668477</v>
      </c>
      <c r="EZ42">
        <v>-13.2410255622738</v>
      </c>
      <c r="FA42">
        <v>-27.7038461538462</v>
      </c>
      <c r="FB42">
        <v>15</v>
      </c>
      <c r="FC42">
        <v>0</v>
      </c>
      <c r="FD42" t="s">
        <v>422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1.36632571428571</v>
      </c>
      <c r="FQ42">
        <v>0.0520706493506508</v>
      </c>
      <c r="FR42">
        <v>0.035154260809484</v>
      </c>
      <c r="FS42">
        <v>1</v>
      </c>
      <c r="FT42">
        <v>826.752941176471</v>
      </c>
      <c r="FU42">
        <v>-6.05653172562235</v>
      </c>
      <c r="FV42">
        <v>4.82305951800171</v>
      </c>
      <c r="FW42">
        <v>-1</v>
      </c>
      <c r="FX42">
        <v>0.166393809523809</v>
      </c>
      <c r="FY42">
        <v>0.0674167012987012</v>
      </c>
      <c r="FZ42">
        <v>0.00763268013603065</v>
      </c>
      <c r="GA42">
        <v>1</v>
      </c>
      <c r="GB42">
        <v>2</v>
      </c>
      <c r="GC42">
        <v>2</v>
      </c>
      <c r="GD42" t="s">
        <v>423</v>
      </c>
      <c r="GE42">
        <v>3.1263</v>
      </c>
      <c r="GF42">
        <v>2.65471</v>
      </c>
      <c r="GG42">
        <v>0.089046</v>
      </c>
      <c r="GH42">
        <v>0.0897555</v>
      </c>
      <c r="GI42">
        <v>0.104191</v>
      </c>
      <c r="GJ42">
        <v>0.104356</v>
      </c>
      <c r="GK42">
        <v>23311.7</v>
      </c>
      <c r="GL42">
        <v>22161.7</v>
      </c>
      <c r="GM42">
        <v>22888.3</v>
      </c>
      <c r="GN42">
        <v>23710</v>
      </c>
      <c r="GO42">
        <v>34938.5</v>
      </c>
      <c r="GP42">
        <v>35144.2</v>
      </c>
      <c r="GQ42">
        <v>41259.5</v>
      </c>
      <c r="GR42">
        <v>42275.6</v>
      </c>
      <c r="GS42">
        <v>1.89415</v>
      </c>
      <c r="GT42">
        <v>1.82105</v>
      </c>
      <c r="GU42">
        <v>0.0981688</v>
      </c>
      <c r="GV42">
        <v>0</v>
      </c>
      <c r="GW42">
        <v>28.4094</v>
      </c>
      <c r="GX42">
        <v>999.9</v>
      </c>
      <c r="GY42">
        <v>60.512</v>
      </c>
      <c r="GZ42">
        <v>29.296</v>
      </c>
      <c r="HA42">
        <v>27.333</v>
      </c>
      <c r="HB42">
        <v>54.0646</v>
      </c>
      <c r="HC42">
        <v>40.5048</v>
      </c>
      <c r="HD42">
        <v>1</v>
      </c>
      <c r="HE42">
        <v>0.102617</v>
      </c>
      <c r="HF42">
        <v>-1.71197</v>
      </c>
      <c r="HG42">
        <v>20.2279</v>
      </c>
      <c r="HH42">
        <v>5.23496</v>
      </c>
      <c r="HI42">
        <v>11.992</v>
      </c>
      <c r="HJ42">
        <v>4.956</v>
      </c>
      <c r="HK42">
        <v>3.304</v>
      </c>
      <c r="HL42">
        <v>9999</v>
      </c>
      <c r="HM42">
        <v>9999</v>
      </c>
      <c r="HN42">
        <v>9999</v>
      </c>
      <c r="HO42">
        <v>999.9</v>
      </c>
      <c r="HP42">
        <v>1.86847</v>
      </c>
      <c r="HQ42">
        <v>1.86417</v>
      </c>
      <c r="HR42">
        <v>1.8718</v>
      </c>
      <c r="HS42">
        <v>1.86264</v>
      </c>
      <c r="HT42">
        <v>1.86206</v>
      </c>
      <c r="HU42">
        <v>1.86858</v>
      </c>
      <c r="HV42">
        <v>1.85867</v>
      </c>
      <c r="HW42">
        <v>1.86508</v>
      </c>
      <c r="HX42">
        <v>5</v>
      </c>
      <c r="HY42">
        <v>0</v>
      </c>
      <c r="HZ42">
        <v>0</v>
      </c>
      <c r="IA42">
        <v>0</v>
      </c>
      <c r="IB42" t="s">
        <v>424</v>
      </c>
      <c r="IC42" t="s">
        <v>425</v>
      </c>
      <c r="ID42" t="s">
        <v>426</v>
      </c>
      <c r="IE42" t="s">
        <v>426</v>
      </c>
      <c r="IF42" t="s">
        <v>426</v>
      </c>
      <c r="IG42" t="s">
        <v>426</v>
      </c>
      <c r="IH42">
        <v>0</v>
      </c>
      <c r="II42">
        <v>100</v>
      </c>
      <c r="IJ42">
        <v>100</v>
      </c>
      <c r="IK42">
        <v>6.003</v>
      </c>
      <c r="IL42">
        <v>0.4436</v>
      </c>
      <c r="IM42">
        <v>4.33581596003083</v>
      </c>
      <c r="IN42">
        <v>0.00480937478205192</v>
      </c>
      <c r="IO42">
        <v>-2.11129389927988e-06</v>
      </c>
      <c r="IP42">
        <v>4.70916883727294e-10</v>
      </c>
      <c r="IQ42">
        <v>0.0744581765299928</v>
      </c>
      <c r="IR42">
        <v>0.00865277752241637</v>
      </c>
      <c r="IS42">
        <v>0.000116572056065873</v>
      </c>
      <c r="IT42">
        <v>5.89758572995984e-06</v>
      </c>
      <c r="IU42">
        <v>1</v>
      </c>
      <c r="IV42">
        <v>2033</v>
      </c>
      <c r="IW42">
        <v>1</v>
      </c>
      <c r="IX42">
        <v>28</v>
      </c>
      <c r="IY42">
        <v>29324074.3</v>
      </c>
      <c r="IZ42">
        <v>29324074.3</v>
      </c>
      <c r="JA42">
        <v>1.03638</v>
      </c>
      <c r="JB42">
        <v>2.36206</v>
      </c>
      <c r="JC42">
        <v>1.4978</v>
      </c>
      <c r="JD42">
        <v>2.33154</v>
      </c>
      <c r="JE42">
        <v>1.54419</v>
      </c>
      <c r="JF42">
        <v>2.37061</v>
      </c>
      <c r="JG42">
        <v>34.9904</v>
      </c>
      <c r="JH42">
        <v>24.2539</v>
      </c>
      <c r="JI42">
        <v>18</v>
      </c>
      <c r="JJ42">
        <v>546.851</v>
      </c>
      <c r="JK42">
        <v>442.02</v>
      </c>
      <c r="JL42">
        <v>32.1726</v>
      </c>
      <c r="JM42">
        <v>28.9642</v>
      </c>
      <c r="JN42">
        <v>29.9999</v>
      </c>
      <c r="JO42">
        <v>28.8582</v>
      </c>
      <c r="JP42">
        <v>28.8855</v>
      </c>
      <c r="JQ42">
        <v>20.7986</v>
      </c>
      <c r="JR42">
        <v>22.1016</v>
      </c>
      <c r="JS42">
        <v>100</v>
      </c>
      <c r="JT42">
        <v>32.1686</v>
      </c>
      <c r="JU42">
        <v>420</v>
      </c>
      <c r="JV42">
        <v>24.8039</v>
      </c>
      <c r="JW42">
        <v>92.4768</v>
      </c>
      <c r="JX42">
        <v>98.5312</v>
      </c>
    </row>
    <row r="43" spans="1:284">
      <c r="A43">
        <v>27</v>
      </c>
      <c r="B43">
        <v>1759444463.1</v>
      </c>
      <c r="C43">
        <v>424.099999904633</v>
      </c>
      <c r="D43" t="s">
        <v>479</v>
      </c>
      <c r="E43" t="s">
        <v>480</v>
      </c>
      <c r="F43">
        <v>5</v>
      </c>
      <c r="G43" t="s">
        <v>476</v>
      </c>
      <c r="H43" t="s">
        <v>419</v>
      </c>
      <c r="I43">
        <v>1759444459.85</v>
      </c>
      <c r="J43">
        <f>(K43)/1000</f>
        <v>0</v>
      </c>
      <c r="K43">
        <f>1000*DK43*AI43*(DG43-DH43)/(100*CZ43*(1000-AI43*DG43))</f>
        <v>0</v>
      </c>
      <c r="L43">
        <f>DK43*AI43*(DF43-DE43*(1000-AI43*DH43)/(1000-AI43*DG43))/(100*CZ43)</f>
        <v>0</v>
      </c>
      <c r="M43">
        <f>DE43 - IF(AI43&gt;1, L43*CZ43*100.0/(AK43), 0)</f>
        <v>0</v>
      </c>
      <c r="N43">
        <f>((T43-J43/2)*M43-L43)/(T43+J43/2)</f>
        <v>0</v>
      </c>
      <c r="O43">
        <f>N43*(DL43+DM43)/1000.0</f>
        <v>0</v>
      </c>
      <c r="P43">
        <f>(DE43 - IF(AI43&gt;1, L43*CZ43*100.0/(AK43), 0))*(DL43+DM43)/1000.0</f>
        <v>0</v>
      </c>
      <c r="Q43">
        <f>2.0/((1/S43-1/R43)+SIGN(S43)*SQRT((1/S43-1/R43)*(1/S43-1/R43) + 4*DA43/((DA43+1)*(DA43+1))*(2*1/S43*1/R43-1/R43*1/R43)))</f>
        <v>0</v>
      </c>
      <c r="R43">
        <f>IF(LEFT(DB43,1)&lt;&gt;"0",IF(LEFT(DB43,1)="1",3.0,DC43),$D$5+$E$5*(DS43*DL43/($K$5*1000))+$F$5*(DS43*DL43/($K$5*1000))*MAX(MIN(CZ43,$J$5),$I$5)*MAX(MIN(CZ43,$J$5),$I$5)+$G$5*MAX(MIN(CZ43,$J$5),$I$5)*(DS43*DL43/($K$5*1000))+$H$5*(DS43*DL43/($K$5*1000))*(DS43*DL43/($K$5*1000)))</f>
        <v>0</v>
      </c>
      <c r="S43">
        <f>J43*(1000-(1000*0.61365*exp(17.502*W43/(240.97+W43))/(DL43+DM43)+DG43)/2)/(1000*0.61365*exp(17.502*W43/(240.97+W43))/(DL43+DM43)-DG43)</f>
        <v>0</v>
      </c>
      <c r="T43">
        <f>1/((DA43+1)/(Q43/1.6)+1/(R43/1.37)) + DA43/((DA43+1)/(Q43/1.6) + DA43/(R43/1.37))</f>
        <v>0</v>
      </c>
      <c r="U43">
        <f>(CV43*CY43)</f>
        <v>0</v>
      </c>
      <c r="V43">
        <f>(DN43+(U43+2*0.95*5.67E-8*(((DN43+$B$7)+273)^4-(DN43+273)^4)-44100*J43)/(1.84*29.3*R43+8*0.95*5.67E-8*(DN43+273)^3))</f>
        <v>0</v>
      </c>
      <c r="W43">
        <f>($C$7*DO43+$D$7*DP43+$E$7*V43)</f>
        <v>0</v>
      </c>
      <c r="X43">
        <f>0.61365*exp(17.502*W43/(240.97+W43))</f>
        <v>0</v>
      </c>
      <c r="Y43">
        <f>(Z43/AA43*100)</f>
        <v>0</v>
      </c>
      <c r="Z43">
        <f>DG43*(DL43+DM43)/1000</f>
        <v>0</v>
      </c>
      <c r="AA43">
        <f>0.61365*exp(17.502*DN43/(240.97+DN43))</f>
        <v>0</v>
      </c>
      <c r="AB43">
        <f>(X43-DG43*(DL43+DM43)/1000)</f>
        <v>0</v>
      </c>
      <c r="AC43">
        <f>(-J43*44100)</f>
        <v>0</v>
      </c>
      <c r="AD43">
        <f>2*29.3*R43*0.92*(DN43-W43)</f>
        <v>0</v>
      </c>
      <c r="AE43">
        <f>2*0.95*5.67E-8*(((DN43+$B$7)+273)^4-(W43+273)^4)</f>
        <v>0</v>
      </c>
      <c r="AF43">
        <f>U43+AE43+AC43+AD43</f>
        <v>0</v>
      </c>
      <c r="AG43">
        <v>0</v>
      </c>
      <c r="AH43">
        <v>0</v>
      </c>
      <c r="AI43">
        <f>IF(AG43*$H$13&gt;=AK43,1.0,(AK43/(AK43-AG43*$H$13)))</f>
        <v>0</v>
      </c>
      <c r="AJ43">
        <f>(AI43-1)*100</f>
        <v>0</v>
      </c>
      <c r="AK43">
        <f>MAX(0,($B$13+$C$13*DS43)/(1+$D$13*DS43)*DL43/(DN43+273)*$E$13)</f>
        <v>0</v>
      </c>
      <c r="AL43" t="s">
        <v>420</v>
      </c>
      <c r="AM43" t="s">
        <v>420</v>
      </c>
      <c r="AN43">
        <v>0</v>
      </c>
      <c r="AO43">
        <v>0</v>
      </c>
      <c r="AP43">
        <f>1-AN43/AO43</f>
        <v>0</v>
      </c>
      <c r="AQ43">
        <v>0</v>
      </c>
      <c r="AR43" t="s">
        <v>420</v>
      </c>
      <c r="AS43" t="s">
        <v>420</v>
      </c>
      <c r="AT43">
        <v>0</v>
      </c>
      <c r="AU43">
        <v>0</v>
      </c>
      <c r="AV43">
        <f>1-AT43/AU43</f>
        <v>0</v>
      </c>
      <c r="AW43">
        <v>0.5</v>
      </c>
      <c r="AX43">
        <f>CW43</f>
        <v>0</v>
      </c>
      <c r="AY43">
        <f>L43</f>
        <v>0</v>
      </c>
      <c r="AZ43">
        <f>AV43*AW43*AX43</f>
        <v>0</v>
      </c>
      <c r="BA43">
        <f>(AY43-AQ43)/AX43</f>
        <v>0</v>
      </c>
      <c r="BB43">
        <f>(AO43-AU43)/AU43</f>
        <v>0</v>
      </c>
      <c r="BC43">
        <f>AN43/(AP43+AN43/AU43)</f>
        <v>0</v>
      </c>
      <c r="BD43" t="s">
        <v>420</v>
      </c>
      <c r="BE43">
        <v>0</v>
      </c>
      <c r="BF43">
        <f>IF(BE43&lt;&gt;0, BE43, BC43)</f>
        <v>0</v>
      </c>
      <c r="BG43">
        <f>1-BF43/AU43</f>
        <v>0</v>
      </c>
      <c r="BH43">
        <f>(AU43-AT43)/(AU43-BF43)</f>
        <v>0</v>
      </c>
      <c r="BI43">
        <f>(AO43-AU43)/(AO43-BF43)</f>
        <v>0</v>
      </c>
      <c r="BJ43">
        <f>(AU43-AT43)/(AU43-AN43)</f>
        <v>0</v>
      </c>
      <c r="BK43">
        <f>(AO43-AU43)/(AO43-AN43)</f>
        <v>0</v>
      </c>
      <c r="BL43">
        <f>(BH43*BF43/AT43)</f>
        <v>0</v>
      </c>
      <c r="BM43">
        <f>(1-BL43)</f>
        <v>0</v>
      </c>
      <c r="CV43">
        <f>$B$11*DT43+$C$11*DU43+$F$11*EF43*(1-EI43)</f>
        <v>0</v>
      </c>
      <c r="CW43">
        <f>CV43*CX43</f>
        <v>0</v>
      </c>
      <c r="CX43">
        <f>($B$11*$D$9+$C$11*$D$9+$F$11*((ES43+EK43)/MAX(ES43+EK43+ET43, 0.1)*$I$9+ET43/MAX(ES43+EK43+ET43, 0.1)*$J$9))/($B$11+$C$11+$F$11)</f>
        <v>0</v>
      </c>
      <c r="CY43">
        <f>($B$11*$K$9+$C$11*$K$9+$F$11*((ES43+EK43)/MAX(ES43+EK43+ET43, 0.1)*$P$9+ET43/MAX(ES43+EK43+ET43, 0.1)*$Q$9))/($B$11+$C$11+$F$11)</f>
        <v>0</v>
      </c>
      <c r="CZ43">
        <v>5.52</v>
      </c>
      <c r="DA43">
        <v>0.5</v>
      </c>
      <c r="DB43" t="s">
        <v>421</v>
      </c>
      <c r="DC43">
        <v>2</v>
      </c>
      <c r="DD43">
        <v>1759444459.85</v>
      </c>
      <c r="DE43">
        <v>421.32775</v>
      </c>
      <c r="DF43">
        <v>419.95975</v>
      </c>
      <c r="DG43">
        <v>24.963</v>
      </c>
      <c r="DH43">
        <v>24.788375</v>
      </c>
      <c r="DI43">
        <v>415.325</v>
      </c>
      <c r="DJ43">
        <v>24.519375</v>
      </c>
      <c r="DK43">
        <v>500.14075</v>
      </c>
      <c r="DL43">
        <v>90.57925</v>
      </c>
      <c r="DM43">
        <v>0.028652125</v>
      </c>
      <c r="DN43">
        <v>31.017975</v>
      </c>
      <c r="DO43">
        <v>30.0111</v>
      </c>
      <c r="DP43">
        <v>999.9</v>
      </c>
      <c r="DQ43">
        <v>0</v>
      </c>
      <c r="DR43">
        <v>0</v>
      </c>
      <c r="DS43">
        <v>10046.425</v>
      </c>
      <c r="DT43">
        <v>0</v>
      </c>
      <c r="DU43">
        <v>0.61206</v>
      </c>
      <c r="DV43">
        <v>1.3681025</v>
      </c>
      <c r="DW43">
        <v>432.115</v>
      </c>
      <c r="DX43">
        <v>430.6345</v>
      </c>
      <c r="DY43">
        <v>0.17466175</v>
      </c>
      <c r="DZ43">
        <v>419.95975</v>
      </c>
      <c r="EA43">
        <v>24.788375</v>
      </c>
      <c r="EB43">
        <v>2.2611325</v>
      </c>
      <c r="EC43">
        <v>2.2453125</v>
      </c>
      <c r="ED43">
        <v>19.40215</v>
      </c>
      <c r="EE43">
        <v>19.289325</v>
      </c>
      <c r="EF43">
        <v>0.00500016</v>
      </c>
      <c r="EG43">
        <v>0</v>
      </c>
      <c r="EH43">
        <v>0</v>
      </c>
      <c r="EI43">
        <v>0</v>
      </c>
      <c r="EJ43">
        <v>827.05</v>
      </c>
      <c r="EK43">
        <v>0.00500016</v>
      </c>
      <c r="EL43">
        <v>-26.775</v>
      </c>
      <c r="EM43">
        <v>-2.075</v>
      </c>
      <c r="EN43">
        <v>37.375</v>
      </c>
      <c r="EO43">
        <v>41.5</v>
      </c>
      <c r="EP43">
        <v>39.48425</v>
      </c>
      <c r="EQ43">
        <v>41.70275</v>
      </c>
      <c r="ER43">
        <v>40.7185</v>
      </c>
      <c r="ES43">
        <v>0</v>
      </c>
      <c r="ET43">
        <v>0</v>
      </c>
      <c r="EU43">
        <v>0</v>
      </c>
      <c r="EV43">
        <v>1759444465.1</v>
      </c>
      <c r="EW43">
        <v>0</v>
      </c>
      <c r="EX43">
        <v>825.772</v>
      </c>
      <c r="EY43">
        <v>5.44615402480433</v>
      </c>
      <c r="EZ43">
        <v>9.36153849015341</v>
      </c>
      <c r="FA43">
        <v>-27.332</v>
      </c>
      <c r="FB43">
        <v>15</v>
      </c>
      <c r="FC43">
        <v>0</v>
      </c>
      <c r="FD43" t="s">
        <v>422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1.37357619047619</v>
      </c>
      <c r="FQ43">
        <v>-0.0987319480519431</v>
      </c>
      <c r="FR43">
        <v>0.0299276240407692</v>
      </c>
      <c r="FS43">
        <v>1</v>
      </c>
      <c r="FT43">
        <v>827.332352941176</v>
      </c>
      <c r="FU43">
        <v>-6.25974023646978</v>
      </c>
      <c r="FV43">
        <v>5.26362213623656</v>
      </c>
      <c r="FW43">
        <v>-1</v>
      </c>
      <c r="FX43">
        <v>0.17067219047619</v>
      </c>
      <c r="FY43">
        <v>0.0359767012987012</v>
      </c>
      <c r="FZ43">
        <v>0.00399292317576088</v>
      </c>
      <c r="GA43">
        <v>1</v>
      </c>
      <c r="GB43">
        <v>2</v>
      </c>
      <c r="GC43">
        <v>2</v>
      </c>
      <c r="GD43" t="s">
        <v>423</v>
      </c>
      <c r="GE43">
        <v>3.12611</v>
      </c>
      <c r="GF43">
        <v>2.65438</v>
      </c>
      <c r="GG43">
        <v>0.0890477</v>
      </c>
      <c r="GH43">
        <v>0.0897599</v>
      </c>
      <c r="GI43">
        <v>0.104196</v>
      </c>
      <c r="GJ43">
        <v>0.104349</v>
      </c>
      <c r="GK43">
        <v>23311.8</v>
      </c>
      <c r="GL43">
        <v>22161.6</v>
      </c>
      <c r="GM43">
        <v>22888.4</v>
      </c>
      <c r="GN43">
        <v>23710</v>
      </c>
      <c r="GO43">
        <v>34938.4</v>
      </c>
      <c r="GP43">
        <v>35144.8</v>
      </c>
      <c r="GQ43">
        <v>41259.6</v>
      </c>
      <c r="GR43">
        <v>42275.9</v>
      </c>
      <c r="GS43">
        <v>1.89398</v>
      </c>
      <c r="GT43">
        <v>1.82113</v>
      </c>
      <c r="GU43">
        <v>0.0988096</v>
      </c>
      <c r="GV43">
        <v>0</v>
      </c>
      <c r="GW43">
        <v>28.4091</v>
      </c>
      <c r="GX43">
        <v>999.9</v>
      </c>
      <c r="GY43">
        <v>60.512</v>
      </c>
      <c r="GZ43">
        <v>29.296</v>
      </c>
      <c r="HA43">
        <v>27.3325</v>
      </c>
      <c r="HB43">
        <v>54.0046</v>
      </c>
      <c r="HC43">
        <v>40.6811</v>
      </c>
      <c r="HD43">
        <v>1</v>
      </c>
      <c r="HE43">
        <v>0.102602</v>
      </c>
      <c r="HF43">
        <v>-1.67956</v>
      </c>
      <c r="HG43">
        <v>20.2281</v>
      </c>
      <c r="HH43">
        <v>5.23511</v>
      </c>
      <c r="HI43">
        <v>11.992</v>
      </c>
      <c r="HJ43">
        <v>4.956</v>
      </c>
      <c r="HK43">
        <v>3.304</v>
      </c>
      <c r="HL43">
        <v>9999</v>
      </c>
      <c r="HM43">
        <v>9999</v>
      </c>
      <c r="HN43">
        <v>9999</v>
      </c>
      <c r="HO43">
        <v>999.9</v>
      </c>
      <c r="HP43">
        <v>1.86847</v>
      </c>
      <c r="HQ43">
        <v>1.86417</v>
      </c>
      <c r="HR43">
        <v>1.8718</v>
      </c>
      <c r="HS43">
        <v>1.86265</v>
      </c>
      <c r="HT43">
        <v>1.86208</v>
      </c>
      <c r="HU43">
        <v>1.86859</v>
      </c>
      <c r="HV43">
        <v>1.85867</v>
      </c>
      <c r="HW43">
        <v>1.86508</v>
      </c>
      <c r="HX43">
        <v>5</v>
      </c>
      <c r="HY43">
        <v>0</v>
      </c>
      <c r="HZ43">
        <v>0</v>
      </c>
      <c r="IA43">
        <v>0</v>
      </c>
      <c r="IB43" t="s">
        <v>424</v>
      </c>
      <c r="IC43" t="s">
        <v>425</v>
      </c>
      <c r="ID43" t="s">
        <v>426</v>
      </c>
      <c r="IE43" t="s">
        <v>426</v>
      </c>
      <c r="IF43" t="s">
        <v>426</v>
      </c>
      <c r="IG43" t="s">
        <v>426</v>
      </c>
      <c r="IH43">
        <v>0</v>
      </c>
      <c r="II43">
        <v>100</v>
      </c>
      <c r="IJ43">
        <v>100</v>
      </c>
      <c r="IK43">
        <v>6.003</v>
      </c>
      <c r="IL43">
        <v>0.4437</v>
      </c>
      <c r="IM43">
        <v>4.33581596003083</v>
      </c>
      <c r="IN43">
        <v>0.00480937478205192</v>
      </c>
      <c r="IO43">
        <v>-2.11129389927988e-06</v>
      </c>
      <c r="IP43">
        <v>4.70916883727294e-10</v>
      </c>
      <c r="IQ43">
        <v>0.0744581765299928</v>
      </c>
      <c r="IR43">
        <v>0.00865277752241637</v>
      </c>
      <c r="IS43">
        <v>0.000116572056065873</v>
      </c>
      <c r="IT43">
        <v>5.89758572995984e-06</v>
      </c>
      <c r="IU43">
        <v>1</v>
      </c>
      <c r="IV43">
        <v>2033</v>
      </c>
      <c r="IW43">
        <v>1</v>
      </c>
      <c r="IX43">
        <v>28</v>
      </c>
      <c r="IY43">
        <v>29324074.4</v>
      </c>
      <c r="IZ43">
        <v>29324074.4</v>
      </c>
      <c r="JA43">
        <v>1.03638</v>
      </c>
      <c r="JB43">
        <v>2.37183</v>
      </c>
      <c r="JC43">
        <v>1.4978</v>
      </c>
      <c r="JD43">
        <v>2.33154</v>
      </c>
      <c r="JE43">
        <v>1.54419</v>
      </c>
      <c r="JF43">
        <v>2.29004</v>
      </c>
      <c r="JG43">
        <v>34.9904</v>
      </c>
      <c r="JH43">
        <v>24.2539</v>
      </c>
      <c r="JI43">
        <v>18</v>
      </c>
      <c r="JJ43">
        <v>546.732</v>
      </c>
      <c r="JK43">
        <v>442.061</v>
      </c>
      <c r="JL43">
        <v>32.1718</v>
      </c>
      <c r="JM43">
        <v>28.9625</v>
      </c>
      <c r="JN43">
        <v>30</v>
      </c>
      <c r="JO43">
        <v>28.8576</v>
      </c>
      <c r="JP43">
        <v>28.8849</v>
      </c>
      <c r="JQ43">
        <v>20.7984</v>
      </c>
      <c r="JR43">
        <v>22.1016</v>
      </c>
      <c r="JS43">
        <v>100</v>
      </c>
      <c r="JT43">
        <v>32.1587</v>
      </c>
      <c r="JU43">
        <v>420</v>
      </c>
      <c r="JV43">
        <v>24.8034</v>
      </c>
      <c r="JW43">
        <v>92.4771</v>
      </c>
      <c r="JX43">
        <v>98.5317</v>
      </c>
    </row>
    <row r="44" spans="1:284">
      <c r="A44">
        <v>28</v>
      </c>
      <c r="B44">
        <v>1759444465.1</v>
      </c>
      <c r="C44">
        <v>426.099999904633</v>
      </c>
      <c r="D44" t="s">
        <v>481</v>
      </c>
      <c r="E44" t="s">
        <v>482</v>
      </c>
      <c r="F44">
        <v>5</v>
      </c>
      <c r="G44" t="s">
        <v>476</v>
      </c>
      <c r="H44" t="s">
        <v>419</v>
      </c>
      <c r="I44">
        <v>1759444462.43333</v>
      </c>
      <c r="J44">
        <f>(K44)/1000</f>
        <v>0</v>
      </c>
      <c r="K44">
        <f>1000*DK44*AI44*(DG44-DH44)/(100*CZ44*(1000-AI44*DG44))</f>
        <v>0</v>
      </c>
      <c r="L44">
        <f>DK44*AI44*(DF44-DE44*(1000-AI44*DH44)/(1000-AI44*DG44))/(100*CZ44)</f>
        <v>0</v>
      </c>
      <c r="M44">
        <f>DE44 - IF(AI44&gt;1, L44*CZ44*100.0/(AK44), 0)</f>
        <v>0</v>
      </c>
      <c r="N44">
        <f>((T44-J44/2)*M44-L44)/(T44+J44/2)</f>
        <v>0</v>
      </c>
      <c r="O44">
        <f>N44*(DL44+DM44)/1000.0</f>
        <v>0</v>
      </c>
      <c r="P44">
        <f>(DE44 - IF(AI44&gt;1, L44*CZ44*100.0/(AK44), 0))*(DL44+DM44)/1000.0</f>
        <v>0</v>
      </c>
      <c r="Q44">
        <f>2.0/((1/S44-1/R44)+SIGN(S44)*SQRT((1/S44-1/R44)*(1/S44-1/R44) + 4*DA44/((DA44+1)*(DA44+1))*(2*1/S44*1/R44-1/R44*1/R44)))</f>
        <v>0</v>
      </c>
      <c r="R44">
        <f>IF(LEFT(DB44,1)&lt;&gt;"0",IF(LEFT(DB44,1)="1",3.0,DC44),$D$5+$E$5*(DS44*DL44/($K$5*1000))+$F$5*(DS44*DL44/($K$5*1000))*MAX(MIN(CZ44,$J$5),$I$5)*MAX(MIN(CZ44,$J$5),$I$5)+$G$5*MAX(MIN(CZ44,$J$5),$I$5)*(DS44*DL44/($K$5*1000))+$H$5*(DS44*DL44/($K$5*1000))*(DS44*DL44/($K$5*1000)))</f>
        <v>0</v>
      </c>
      <c r="S44">
        <f>J44*(1000-(1000*0.61365*exp(17.502*W44/(240.97+W44))/(DL44+DM44)+DG44)/2)/(1000*0.61365*exp(17.502*W44/(240.97+W44))/(DL44+DM44)-DG44)</f>
        <v>0</v>
      </c>
      <c r="T44">
        <f>1/((DA44+1)/(Q44/1.6)+1/(R44/1.37)) + DA44/((DA44+1)/(Q44/1.6) + DA44/(R44/1.37))</f>
        <v>0</v>
      </c>
      <c r="U44">
        <f>(CV44*CY44)</f>
        <v>0</v>
      </c>
      <c r="V44">
        <f>(DN44+(U44+2*0.95*5.67E-8*(((DN44+$B$7)+273)^4-(DN44+273)^4)-44100*J44)/(1.84*29.3*R44+8*0.95*5.67E-8*(DN44+273)^3))</f>
        <v>0</v>
      </c>
      <c r="W44">
        <f>($C$7*DO44+$D$7*DP44+$E$7*V44)</f>
        <v>0</v>
      </c>
      <c r="X44">
        <f>0.61365*exp(17.502*W44/(240.97+W44))</f>
        <v>0</v>
      </c>
      <c r="Y44">
        <f>(Z44/AA44*100)</f>
        <v>0</v>
      </c>
      <c r="Z44">
        <f>DG44*(DL44+DM44)/1000</f>
        <v>0</v>
      </c>
      <c r="AA44">
        <f>0.61365*exp(17.502*DN44/(240.97+DN44))</f>
        <v>0</v>
      </c>
      <c r="AB44">
        <f>(X44-DG44*(DL44+DM44)/1000)</f>
        <v>0</v>
      </c>
      <c r="AC44">
        <f>(-J44*44100)</f>
        <v>0</v>
      </c>
      <c r="AD44">
        <f>2*29.3*R44*0.92*(DN44-W44)</f>
        <v>0</v>
      </c>
      <c r="AE44">
        <f>2*0.95*5.67E-8*(((DN44+$B$7)+273)^4-(W44+273)^4)</f>
        <v>0</v>
      </c>
      <c r="AF44">
        <f>U44+AE44+AC44+AD44</f>
        <v>0</v>
      </c>
      <c r="AG44">
        <v>0</v>
      </c>
      <c r="AH44">
        <v>0</v>
      </c>
      <c r="AI44">
        <f>IF(AG44*$H$13&gt;=AK44,1.0,(AK44/(AK44-AG44*$H$13)))</f>
        <v>0</v>
      </c>
      <c r="AJ44">
        <f>(AI44-1)*100</f>
        <v>0</v>
      </c>
      <c r="AK44">
        <f>MAX(0,($B$13+$C$13*DS44)/(1+$D$13*DS44)*DL44/(DN44+273)*$E$13)</f>
        <v>0</v>
      </c>
      <c r="AL44" t="s">
        <v>420</v>
      </c>
      <c r="AM44" t="s">
        <v>420</v>
      </c>
      <c r="AN44">
        <v>0</v>
      </c>
      <c r="AO44">
        <v>0</v>
      </c>
      <c r="AP44">
        <f>1-AN44/AO44</f>
        <v>0</v>
      </c>
      <c r="AQ44">
        <v>0</v>
      </c>
      <c r="AR44" t="s">
        <v>420</v>
      </c>
      <c r="AS44" t="s">
        <v>420</v>
      </c>
      <c r="AT44">
        <v>0</v>
      </c>
      <c r="AU44">
        <v>0</v>
      </c>
      <c r="AV44">
        <f>1-AT44/AU44</f>
        <v>0</v>
      </c>
      <c r="AW44">
        <v>0.5</v>
      </c>
      <c r="AX44">
        <f>CW44</f>
        <v>0</v>
      </c>
      <c r="AY44">
        <f>L44</f>
        <v>0</v>
      </c>
      <c r="AZ44">
        <f>AV44*AW44*AX44</f>
        <v>0</v>
      </c>
      <c r="BA44">
        <f>(AY44-AQ44)/AX44</f>
        <v>0</v>
      </c>
      <c r="BB44">
        <f>(AO44-AU44)/AU44</f>
        <v>0</v>
      </c>
      <c r="BC44">
        <f>AN44/(AP44+AN44/AU44)</f>
        <v>0</v>
      </c>
      <c r="BD44" t="s">
        <v>420</v>
      </c>
      <c r="BE44">
        <v>0</v>
      </c>
      <c r="BF44">
        <f>IF(BE44&lt;&gt;0, BE44, BC44)</f>
        <v>0</v>
      </c>
      <c r="BG44">
        <f>1-BF44/AU44</f>
        <v>0</v>
      </c>
      <c r="BH44">
        <f>(AU44-AT44)/(AU44-BF44)</f>
        <v>0</v>
      </c>
      <c r="BI44">
        <f>(AO44-AU44)/(AO44-BF44)</f>
        <v>0</v>
      </c>
      <c r="BJ44">
        <f>(AU44-AT44)/(AU44-AN44)</f>
        <v>0</v>
      </c>
      <c r="BK44">
        <f>(AO44-AU44)/(AO44-AN44)</f>
        <v>0</v>
      </c>
      <c r="BL44">
        <f>(BH44*BF44/AT44)</f>
        <v>0</v>
      </c>
      <c r="BM44">
        <f>(1-BL44)</f>
        <v>0</v>
      </c>
      <c r="CV44">
        <f>$B$11*DT44+$C$11*DU44+$F$11*EF44*(1-EI44)</f>
        <v>0</v>
      </c>
      <c r="CW44">
        <f>CV44*CX44</f>
        <v>0</v>
      </c>
      <c r="CX44">
        <f>($B$11*$D$9+$C$11*$D$9+$F$11*((ES44+EK44)/MAX(ES44+EK44+ET44, 0.1)*$I$9+ET44/MAX(ES44+EK44+ET44, 0.1)*$J$9))/($B$11+$C$11+$F$11)</f>
        <v>0</v>
      </c>
      <c r="CY44">
        <f>($B$11*$K$9+$C$11*$K$9+$F$11*((ES44+EK44)/MAX(ES44+EK44+ET44, 0.1)*$P$9+ET44/MAX(ES44+EK44+ET44, 0.1)*$Q$9))/($B$11+$C$11+$F$11)</f>
        <v>0</v>
      </c>
      <c r="CZ44">
        <v>5.52</v>
      </c>
      <c r="DA44">
        <v>0.5</v>
      </c>
      <c r="DB44" t="s">
        <v>421</v>
      </c>
      <c r="DC44">
        <v>2</v>
      </c>
      <c r="DD44">
        <v>1759444462.43333</v>
      </c>
      <c r="DE44">
        <v>421.320666666667</v>
      </c>
      <c r="DF44">
        <v>419.951666666667</v>
      </c>
      <c r="DG44">
        <v>24.9634333333333</v>
      </c>
      <c r="DH44">
        <v>24.7864333333333</v>
      </c>
      <c r="DI44">
        <v>415.318</v>
      </c>
      <c r="DJ44">
        <v>24.5197666666667</v>
      </c>
      <c r="DK44">
        <v>500.018666666667</v>
      </c>
      <c r="DL44">
        <v>90.5789666666667</v>
      </c>
      <c r="DM44">
        <v>0.0286279666666667</v>
      </c>
      <c r="DN44">
        <v>31.0195</v>
      </c>
      <c r="DO44">
        <v>30.0152666666667</v>
      </c>
      <c r="DP44">
        <v>999.9</v>
      </c>
      <c r="DQ44">
        <v>0</v>
      </c>
      <c r="DR44">
        <v>0</v>
      </c>
      <c r="DS44">
        <v>10023.9666666667</v>
      </c>
      <c r="DT44">
        <v>0</v>
      </c>
      <c r="DU44">
        <v>0.61206</v>
      </c>
      <c r="DV44">
        <v>1.36882666666667</v>
      </c>
      <c r="DW44">
        <v>432.108</v>
      </c>
      <c r="DX44">
        <v>430.625666666667</v>
      </c>
      <c r="DY44">
        <v>0.177023</v>
      </c>
      <c r="DZ44">
        <v>419.951666666667</v>
      </c>
      <c r="EA44">
        <v>24.7864333333333</v>
      </c>
      <c r="EB44">
        <v>2.26116333333333</v>
      </c>
      <c r="EC44">
        <v>2.24513</v>
      </c>
      <c r="ED44">
        <v>19.4023666666667</v>
      </c>
      <c r="EE44">
        <v>19.2880333333333</v>
      </c>
      <c r="EF44">
        <v>0.00500016</v>
      </c>
      <c r="EG44">
        <v>0</v>
      </c>
      <c r="EH44">
        <v>0</v>
      </c>
      <c r="EI44">
        <v>0</v>
      </c>
      <c r="EJ44">
        <v>824.933333333333</v>
      </c>
      <c r="EK44">
        <v>0.00500016</v>
      </c>
      <c r="EL44">
        <v>-25.8</v>
      </c>
      <c r="EM44">
        <v>-2.13333333333333</v>
      </c>
      <c r="EN44">
        <v>37.375</v>
      </c>
      <c r="EO44">
        <v>41.5</v>
      </c>
      <c r="EP44">
        <v>39.5</v>
      </c>
      <c r="EQ44">
        <v>41.687</v>
      </c>
      <c r="ER44">
        <v>40.729</v>
      </c>
      <c r="ES44">
        <v>0</v>
      </c>
      <c r="ET44">
        <v>0</v>
      </c>
      <c r="EU44">
        <v>0</v>
      </c>
      <c r="EV44">
        <v>1759444466.9</v>
      </c>
      <c r="EW44">
        <v>0</v>
      </c>
      <c r="EX44">
        <v>826.496153846154</v>
      </c>
      <c r="EY44">
        <v>9.30940173661524</v>
      </c>
      <c r="EZ44">
        <v>4.76239314822284</v>
      </c>
      <c r="FA44">
        <v>-27.8961538461538</v>
      </c>
      <c r="FB44">
        <v>15</v>
      </c>
      <c r="FC44">
        <v>0</v>
      </c>
      <c r="FD44" t="s">
        <v>422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1.3678365</v>
      </c>
      <c r="FQ44">
        <v>-0.0492212030075188</v>
      </c>
      <c r="FR44">
        <v>0.0246671415601808</v>
      </c>
      <c r="FS44">
        <v>1</v>
      </c>
      <c r="FT44">
        <v>826.394117647059</v>
      </c>
      <c r="FU44">
        <v>-5.47288002085526</v>
      </c>
      <c r="FV44">
        <v>5.33092758601499</v>
      </c>
      <c r="FW44">
        <v>-1</v>
      </c>
      <c r="FX44">
        <v>0.17187395</v>
      </c>
      <c r="FY44">
        <v>0.0311023308270677</v>
      </c>
      <c r="FZ44">
        <v>0.00324150763495939</v>
      </c>
      <c r="GA44">
        <v>1</v>
      </c>
      <c r="GB44">
        <v>2</v>
      </c>
      <c r="GC44">
        <v>2</v>
      </c>
      <c r="GD44" t="s">
        <v>423</v>
      </c>
      <c r="GE44">
        <v>3.12606</v>
      </c>
      <c r="GF44">
        <v>2.65436</v>
      </c>
      <c r="GG44">
        <v>0.0890532</v>
      </c>
      <c r="GH44">
        <v>0.0897585</v>
      </c>
      <c r="GI44">
        <v>0.10419</v>
      </c>
      <c r="GJ44">
        <v>0.104345</v>
      </c>
      <c r="GK44">
        <v>23311.6</v>
      </c>
      <c r="GL44">
        <v>22161.9</v>
      </c>
      <c r="GM44">
        <v>22888.3</v>
      </c>
      <c r="GN44">
        <v>23710.2</v>
      </c>
      <c r="GO44">
        <v>34938.5</v>
      </c>
      <c r="GP44">
        <v>35145.2</v>
      </c>
      <c r="GQ44">
        <v>41259.4</v>
      </c>
      <c r="GR44">
        <v>42276.3</v>
      </c>
      <c r="GS44">
        <v>1.89422</v>
      </c>
      <c r="GT44">
        <v>1.82097</v>
      </c>
      <c r="GU44">
        <v>0.0990815</v>
      </c>
      <c r="GV44">
        <v>0</v>
      </c>
      <c r="GW44">
        <v>28.4078</v>
      </c>
      <c r="GX44">
        <v>999.9</v>
      </c>
      <c r="GY44">
        <v>60.512</v>
      </c>
      <c r="GZ44">
        <v>29.306</v>
      </c>
      <c r="HA44">
        <v>27.349</v>
      </c>
      <c r="HB44">
        <v>53.5646</v>
      </c>
      <c r="HC44">
        <v>40.6851</v>
      </c>
      <c r="HD44">
        <v>1</v>
      </c>
      <c r="HE44">
        <v>0.102607</v>
      </c>
      <c r="HF44">
        <v>-1.65951</v>
      </c>
      <c r="HG44">
        <v>20.2284</v>
      </c>
      <c r="HH44">
        <v>5.23496</v>
      </c>
      <c r="HI44">
        <v>11.992</v>
      </c>
      <c r="HJ44">
        <v>4.9559</v>
      </c>
      <c r="HK44">
        <v>3.304</v>
      </c>
      <c r="HL44">
        <v>9999</v>
      </c>
      <c r="HM44">
        <v>9999</v>
      </c>
      <c r="HN44">
        <v>9999</v>
      </c>
      <c r="HO44">
        <v>999.9</v>
      </c>
      <c r="HP44">
        <v>1.86846</v>
      </c>
      <c r="HQ44">
        <v>1.86417</v>
      </c>
      <c r="HR44">
        <v>1.8718</v>
      </c>
      <c r="HS44">
        <v>1.86265</v>
      </c>
      <c r="HT44">
        <v>1.86209</v>
      </c>
      <c r="HU44">
        <v>1.86859</v>
      </c>
      <c r="HV44">
        <v>1.85867</v>
      </c>
      <c r="HW44">
        <v>1.86508</v>
      </c>
      <c r="HX44">
        <v>5</v>
      </c>
      <c r="HY44">
        <v>0</v>
      </c>
      <c r="HZ44">
        <v>0</v>
      </c>
      <c r="IA44">
        <v>0</v>
      </c>
      <c r="IB44" t="s">
        <v>424</v>
      </c>
      <c r="IC44" t="s">
        <v>425</v>
      </c>
      <c r="ID44" t="s">
        <v>426</v>
      </c>
      <c r="IE44" t="s">
        <v>426</v>
      </c>
      <c r="IF44" t="s">
        <v>426</v>
      </c>
      <c r="IG44" t="s">
        <v>426</v>
      </c>
      <c r="IH44">
        <v>0</v>
      </c>
      <c r="II44">
        <v>100</v>
      </c>
      <c r="IJ44">
        <v>100</v>
      </c>
      <c r="IK44">
        <v>6.003</v>
      </c>
      <c r="IL44">
        <v>0.4436</v>
      </c>
      <c r="IM44">
        <v>4.33581596003083</v>
      </c>
      <c r="IN44">
        <v>0.00480937478205192</v>
      </c>
      <c r="IO44">
        <v>-2.11129389927988e-06</v>
      </c>
      <c r="IP44">
        <v>4.70916883727294e-10</v>
      </c>
      <c r="IQ44">
        <v>0.0744581765299928</v>
      </c>
      <c r="IR44">
        <v>0.00865277752241637</v>
      </c>
      <c r="IS44">
        <v>0.000116572056065873</v>
      </c>
      <c r="IT44">
        <v>5.89758572995984e-06</v>
      </c>
      <c r="IU44">
        <v>1</v>
      </c>
      <c r="IV44">
        <v>2033</v>
      </c>
      <c r="IW44">
        <v>1</v>
      </c>
      <c r="IX44">
        <v>28</v>
      </c>
      <c r="IY44">
        <v>29324074.4</v>
      </c>
      <c r="IZ44">
        <v>29324074.4</v>
      </c>
      <c r="JA44">
        <v>1.0376</v>
      </c>
      <c r="JB44">
        <v>2.37915</v>
      </c>
      <c r="JC44">
        <v>1.4978</v>
      </c>
      <c r="JD44">
        <v>2.33154</v>
      </c>
      <c r="JE44">
        <v>1.54419</v>
      </c>
      <c r="JF44">
        <v>2.27051</v>
      </c>
      <c r="JG44">
        <v>34.9904</v>
      </c>
      <c r="JH44">
        <v>24.2451</v>
      </c>
      <c r="JI44">
        <v>18</v>
      </c>
      <c r="JJ44">
        <v>546.885</v>
      </c>
      <c r="JK44">
        <v>441.961</v>
      </c>
      <c r="JL44">
        <v>32.1678</v>
      </c>
      <c r="JM44">
        <v>28.9617</v>
      </c>
      <c r="JN44">
        <v>30</v>
      </c>
      <c r="JO44">
        <v>28.8563</v>
      </c>
      <c r="JP44">
        <v>28.8837</v>
      </c>
      <c r="JQ44">
        <v>20.8005</v>
      </c>
      <c r="JR44">
        <v>22.1016</v>
      </c>
      <c r="JS44">
        <v>100</v>
      </c>
      <c r="JT44">
        <v>32.1587</v>
      </c>
      <c r="JU44">
        <v>420</v>
      </c>
      <c r="JV44">
        <v>24.8039</v>
      </c>
      <c r="JW44">
        <v>92.4767</v>
      </c>
      <c r="JX44">
        <v>98.5326</v>
      </c>
    </row>
    <row r="45" spans="1:284">
      <c r="A45">
        <v>29</v>
      </c>
      <c r="B45">
        <v>1759444468.1</v>
      </c>
      <c r="C45">
        <v>429.099999904633</v>
      </c>
      <c r="D45" t="s">
        <v>483</v>
      </c>
      <c r="E45" t="s">
        <v>484</v>
      </c>
      <c r="F45">
        <v>5</v>
      </c>
      <c r="G45" t="s">
        <v>476</v>
      </c>
      <c r="H45" t="s">
        <v>419</v>
      </c>
      <c r="I45">
        <v>1759444465.76667</v>
      </c>
      <c r="J45">
        <f>(K45)/1000</f>
        <v>0</v>
      </c>
      <c r="K45">
        <f>1000*DK45*AI45*(DG45-DH45)/(100*CZ45*(1000-AI45*DG45))</f>
        <v>0</v>
      </c>
      <c r="L45">
        <f>DK45*AI45*(DF45-DE45*(1000-AI45*DH45)/(1000-AI45*DG45))/(100*CZ45)</f>
        <v>0</v>
      </c>
      <c r="M45">
        <f>DE45 - IF(AI45&gt;1, L45*CZ45*100.0/(AK45), 0)</f>
        <v>0</v>
      </c>
      <c r="N45">
        <f>((T45-J45/2)*M45-L45)/(T45+J45/2)</f>
        <v>0</v>
      </c>
      <c r="O45">
        <f>N45*(DL45+DM45)/1000.0</f>
        <v>0</v>
      </c>
      <c r="P45">
        <f>(DE45 - IF(AI45&gt;1, L45*CZ45*100.0/(AK45), 0))*(DL45+DM45)/1000.0</f>
        <v>0</v>
      </c>
      <c r="Q45">
        <f>2.0/((1/S45-1/R45)+SIGN(S45)*SQRT((1/S45-1/R45)*(1/S45-1/R45) + 4*DA45/((DA45+1)*(DA45+1))*(2*1/S45*1/R45-1/R45*1/R45)))</f>
        <v>0</v>
      </c>
      <c r="R45">
        <f>IF(LEFT(DB45,1)&lt;&gt;"0",IF(LEFT(DB45,1)="1",3.0,DC45),$D$5+$E$5*(DS45*DL45/($K$5*1000))+$F$5*(DS45*DL45/($K$5*1000))*MAX(MIN(CZ45,$J$5),$I$5)*MAX(MIN(CZ45,$J$5),$I$5)+$G$5*MAX(MIN(CZ45,$J$5),$I$5)*(DS45*DL45/($K$5*1000))+$H$5*(DS45*DL45/($K$5*1000))*(DS45*DL45/($K$5*1000)))</f>
        <v>0</v>
      </c>
      <c r="S45">
        <f>J45*(1000-(1000*0.61365*exp(17.502*W45/(240.97+W45))/(DL45+DM45)+DG45)/2)/(1000*0.61365*exp(17.502*W45/(240.97+W45))/(DL45+DM45)-DG45)</f>
        <v>0</v>
      </c>
      <c r="T45">
        <f>1/((DA45+1)/(Q45/1.6)+1/(R45/1.37)) + DA45/((DA45+1)/(Q45/1.6) + DA45/(R45/1.37))</f>
        <v>0</v>
      </c>
      <c r="U45">
        <f>(CV45*CY45)</f>
        <v>0</v>
      </c>
      <c r="V45">
        <f>(DN45+(U45+2*0.95*5.67E-8*(((DN45+$B$7)+273)^4-(DN45+273)^4)-44100*J45)/(1.84*29.3*R45+8*0.95*5.67E-8*(DN45+273)^3))</f>
        <v>0</v>
      </c>
      <c r="W45">
        <f>($C$7*DO45+$D$7*DP45+$E$7*V45)</f>
        <v>0</v>
      </c>
      <c r="X45">
        <f>0.61365*exp(17.502*W45/(240.97+W45))</f>
        <v>0</v>
      </c>
      <c r="Y45">
        <f>(Z45/AA45*100)</f>
        <v>0</v>
      </c>
      <c r="Z45">
        <f>DG45*(DL45+DM45)/1000</f>
        <v>0</v>
      </c>
      <c r="AA45">
        <f>0.61365*exp(17.502*DN45/(240.97+DN45))</f>
        <v>0</v>
      </c>
      <c r="AB45">
        <f>(X45-DG45*(DL45+DM45)/1000)</f>
        <v>0</v>
      </c>
      <c r="AC45">
        <f>(-J45*44100)</f>
        <v>0</v>
      </c>
      <c r="AD45">
        <f>2*29.3*R45*0.92*(DN45-W45)</f>
        <v>0</v>
      </c>
      <c r="AE45">
        <f>2*0.95*5.67E-8*(((DN45+$B$7)+273)^4-(W45+273)^4)</f>
        <v>0</v>
      </c>
      <c r="AF45">
        <f>U45+AE45+AC45+AD45</f>
        <v>0</v>
      </c>
      <c r="AG45">
        <v>0</v>
      </c>
      <c r="AH45">
        <v>0</v>
      </c>
      <c r="AI45">
        <f>IF(AG45*$H$13&gt;=AK45,1.0,(AK45/(AK45-AG45*$H$13)))</f>
        <v>0</v>
      </c>
      <c r="AJ45">
        <f>(AI45-1)*100</f>
        <v>0</v>
      </c>
      <c r="AK45">
        <f>MAX(0,($B$13+$C$13*DS45)/(1+$D$13*DS45)*DL45/(DN45+273)*$E$13)</f>
        <v>0</v>
      </c>
      <c r="AL45" t="s">
        <v>420</v>
      </c>
      <c r="AM45" t="s">
        <v>420</v>
      </c>
      <c r="AN45">
        <v>0</v>
      </c>
      <c r="AO45">
        <v>0</v>
      </c>
      <c r="AP45">
        <f>1-AN45/AO45</f>
        <v>0</v>
      </c>
      <c r="AQ45">
        <v>0</v>
      </c>
      <c r="AR45" t="s">
        <v>420</v>
      </c>
      <c r="AS45" t="s">
        <v>420</v>
      </c>
      <c r="AT45">
        <v>0</v>
      </c>
      <c r="AU45">
        <v>0</v>
      </c>
      <c r="AV45">
        <f>1-AT45/AU45</f>
        <v>0</v>
      </c>
      <c r="AW45">
        <v>0.5</v>
      </c>
      <c r="AX45">
        <f>CW45</f>
        <v>0</v>
      </c>
      <c r="AY45">
        <f>L45</f>
        <v>0</v>
      </c>
      <c r="AZ45">
        <f>AV45*AW45*AX45</f>
        <v>0</v>
      </c>
      <c r="BA45">
        <f>(AY45-AQ45)/AX45</f>
        <v>0</v>
      </c>
      <c r="BB45">
        <f>(AO45-AU45)/AU45</f>
        <v>0</v>
      </c>
      <c r="BC45">
        <f>AN45/(AP45+AN45/AU45)</f>
        <v>0</v>
      </c>
      <c r="BD45" t="s">
        <v>420</v>
      </c>
      <c r="BE45">
        <v>0</v>
      </c>
      <c r="BF45">
        <f>IF(BE45&lt;&gt;0, BE45, BC45)</f>
        <v>0</v>
      </c>
      <c r="BG45">
        <f>1-BF45/AU45</f>
        <v>0</v>
      </c>
      <c r="BH45">
        <f>(AU45-AT45)/(AU45-BF45)</f>
        <v>0</v>
      </c>
      <c r="BI45">
        <f>(AO45-AU45)/(AO45-BF45)</f>
        <v>0</v>
      </c>
      <c r="BJ45">
        <f>(AU45-AT45)/(AU45-AN45)</f>
        <v>0</v>
      </c>
      <c r="BK45">
        <f>(AO45-AU45)/(AO45-AN45)</f>
        <v>0</v>
      </c>
      <c r="BL45">
        <f>(BH45*BF45/AT45)</f>
        <v>0</v>
      </c>
      <c r="BM45">
        <f>(1-BL45)</f>
        <v>0</v>
      </c>
      <c r="CV45">
        <f>$B$11*DT45+$C$11*DU45+$F$11*EF45*(1-EI45)</f>
        <v>0</v>
      </c>
      <c r="CW45">
        <f>CV45*CX45</f>
        <v>0</v>
      </c>
      <c r="CX45">
        <f>($B$11*$D$9+$C$11*$D$9+$F$11*((ES45+EK45)/MAX(ES45+EK45+ET45, 0.1)*$I$9+ET45/MAX(ES45+EK45+ET45, 0.1)*$J$9))/($B$11+$C$11+$F$11)</f>
        <v>0</v>
      </c>
      <c r="CY45">
        <f>($B$11*$K$9+$C$11*$K$9+$F$11*((ES45+EK45)/MAX(ES45+EK45+ET45, 0.1)*$P$9+ET45/MAX(ES45+EK45+ET45, 0.1)*$Q$9))/($B$11+$C$11+$F$11)</f>
        <v>0</v>
      </c>
      <c r="CZ45">
        <v>5.52</v>
      </c>
      <c r="DA45">
        <v>0.5</v>
      </c>
      <c r="DB45" t="s">
        <v>421</v>
      </c>
      <c r="DC45">
        <v>2</v>
      </c>
      <c r="DD45">
        <v>1759444465.76667</v>
      </c>
      <c r="DE45">
        <v>421.357666666667</v>
      </c>
      <c r="DF45">
        <v>419.985</v>
      </c>
      <c r="DG45">
        <v>24.9616333333333</v>
      </c>
      <c r="DH45">
        <v>24.7839333333333</v>
      </c>
      <c r="DI45">
        <v>415.354666666667</v>
      </c>
      <c r="DJ45">
        <v>24.5180333333333</v>
      </c>
      <c r="DK45">
        <v>499.982666666667</v>
      </c>
      <c r="DL45">
        <v>90.5781</v>
      </c>
      <c r="DM45">
        <v>0.0287122333333333</v>
      </c>
      <c r="DN45">
        <v>31.0220333333333</v>
      </c>
      <c r="DO45">
        <v>30.0207666666667</v>
      </c>
      <c r="DP45">
        <v>999.9</v>
      </c>
      <c r="DQ45">
        <v>0</v>
      </c>
      <c r="DR45">
        <v>0</v>
      </c>
      <c r="DS45">
        <v>9991.26</v>
      </c>
      <c r="DT45">
        <v>0</v>
      </c>
      <c r="DU45">
        <v>0.61206</v>
      </c>
      <c r="DV45">
        <v>1.37246</v>
      </c>
      <c r="DW45">
        <v>432.145</v>
      </c>
      <c r="DX45">
        <v>430.658666666667</v>
      </c>
      <c r="DY45">
        <v>0.177696333333333</v>
      </c>
      <c r="DZ45">
        <v>419.985</v>
      </c>
      <c r="EA45">
        <v>24.7839333333333</v>
      </c>
      <c r="EB45">
        <v>2.26097666666667</v>
      </c>
      <c r="EC45">
        <v>2.24488</v>
      </c>
      <c r="ED45">
        <v>19.4010666666667</v>
      </c>
      <c r="EE45">
        <v>19.2862666666667</v>
      </c>
      <c r="EF45">
        <v>0.00500016</v>
      </c>
      <c r="EG45">
        <v>0</v>
      </c>
      <c r="EH45">
        <v>0</v>
      </c>
      <c r="EI45">
        <v>0</v>
      </c>
      <c r="EJ45">
        <v>828.1</v>
      </c>
      <c r="EK45">
        <v>0.00500016</v>
      </c>
      <c r="EL45">
        <v>-28.8333333333333</v>
      </c>
      <c r="EM45">
        <v>-1.73333333333333</v>
      </c>
      <c r="EN45">
        <v>37.375</v>
      </c>
      <c r="EO45">
        <v>41.5</v>
      </c>
      <c r="EP45">
        <v>39.5</v>
      </c>
      <c r="EQ45">
        <v>41.729</v>
      </c>
      <c r="ER45">
        <v>40.75</v>
      </c>
      <c r="ES45">
        <v>0</v>
      </c>
      <c r="ET45">
        <v>0</v>
      </c>
      <c r="EU45">
        <v>0</v>
      </c>
      <c r="EV45">
        <v>1759444469.9</v>
      </c>
      <c r="EW45">
        <v>0</v>
      </c>
      <c r="EX45">
        <v>826.892</v>
      </c>
      <c r="EY45">
        <v>17.4153844429443</v>
      </c>
      <c r="EZ45">
        <v>9.39999995842955</v>
      </c>
      <c r="FA45">
        <v>-28.108</v>
      </c>
      <c r="FB45">
        <v>15</v>
      </c>
      <c r="FC45">
        <v>0</v>
      </c>
      <c r="FD45" t="s">
        <v>422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1.3691415</v>
      </c>
      <c r="FQ45">
        <v>-0.00890751879699331</v>
      </c>
      <c r="FR45">
        <v>0.0251777900688285</v>
      </c>
      <c r="FS45">
        <v>1</v>
      </c>
      <c r="FT45">
        <v>826.608823529412</v>
      </c>
      <c r="FU45">
        <v>7.30175700173504</v>
      </c>
      <c r="FV45">
        <v>6.84678403026511</v>
      </c>
      <c r="FW45">
        <v>-1</v>
      </c>
      <c r="FX45">
        <v>0.1738663</v>
      </c>
      <c r="FY45">
        <v>0.028279488721805</v>
      </c>
      <c r="FZ45">
        <v>0.00298175451873557</v>
      </c>
      <c r="GA45">
        <v>1</v>
      </c>
      <c r="GB45">
        <v>2</v>
      </c>
      <c r="GC45">
        <v>2</v>
      </c>
      <c r="GD45" t="s">
        <v>423</v>
      </c>
      <c r="GE45">
        <v>3.12613</v>
      </c>
      <c r="GF45">
        <v>2.65396</v>
      </c>
      <c r="GG45">
        <v>0.0890557</v>
      </c>
      <c r="GH45">
        <v>0.0897673</v>
      </c>
      <c r="GI45">
        <v>0.104186</v>
      </c>
      <c r="GJ45">
        <v>0.104341</v>
      </c>
      <c r="GK45">
        <v>23311.5</v>
      </c>
      <c r="GL45">
        <v>22161.8</v>
      </c>
      <c r="GM45">
        <v>22888.3</v>
      </c>
      <c r="GN45">
        <v>23710.4</v>
      </c>
      <c r="GO45">
        <v>34938.6</v>
      </c>
      <c r="GP45">
        <v>35145.6</v>
      </c>
      <c r="GQ45">
        <v>41259.4</v>
      </c>
      <c r="GR45">
        <v>42276.5</v>
      </c>
      <c r="GS45">
        <v>1.89403</v>
      </c>
      <c r="GT45">
        <v>1.82087</v>
      </c>
      <c r="GU45">
        <v>0.0989139</v>
      </c>
      <c r="GV45">
        <v>0</v>
      </c>
      <c r="GW45">
        <v>28.4066</v>
      </c>
      <c r="GX45">
        <v>999.9</v>
      </c>
      <c r="GY45">
        <v>60.487</v>
      </c>
      <c r="GZ45">
        <v>29.275</v>
      </c>
      <c r="HA45">
        <v>27.2856</v>
      </c>
      <c r="HB45">
        <v>54.5246</v>
      </c>
      <c r="HC45">
        <v>40.5369</v>
      </c>
      <c r="HD45">
        <v>1</v>
      </c>
      <c r="HE45">
        <v>0.102594</v>
      </c>
      <c r="HF45">
        <v>-1.62852</v>
      </c>
      <c r="HG45">
        <v>20.2286</v>
      </c>
      <c r="HH45">
        <v>5.23496</v>
      </c>
      <c r="HI45">
        <v>11.992</v>
      </c>
      <c r="HJ45">
        <v>4.9559</v>
      </c>
      <c r="HK45">
        <v>3.304</v>
      </c>
      <c r="HL45">
        <v>9999</v>
      </c>
      <c r="HM45">
        <v>9999</v>
      </c>
      <c r="HN45">
        <v>9999</v>
      </c>
      <c r="HO45">
        <v>999.9</v>
      </c>
      <c r="HP45">
        <v>1.86846</v>
      </c>
      <c r="HQ45">
        <v>1.86417</v>
      </c>
      <c r="HR45">
        <v>1.8718</v>
      </c>
      <c r="HS45">
        <v>1.86264</v>
      </c>
      <c r="HT45">
        <v>1.86208</v>
      </c>
      <c r="HU45">
        <v>1.86858</v>
      </c>
      <c r="HV45">
        <v>1.85867</v>
      </c>
      <c r="HW45">
        <v>1.86508</v>
      </c>
      <c r="HX45">
        <v>5</v>
      </c>
      <c r="HY45">
        <v>0</v>
      </c>
      <c r="HZ45">
        <v>0</v>
      </c>
      <c r="IA45">
        <v>0</v>
      </c>
      <c r="IB45" t="s">
        <v>424</v>
      </c>
      <c r="IC45" t="s">
        <v>425</v>
      </c>
      <c r="ID45" t="s">
        <v>426</v>
      </c>
      <c r="IE45" t="s">
        <v>426</v>
      </c>
      <c r="IF45" t="s">
        <v>426</v>
      </c>
      <c r="IG45" t="s">
        <v>426</v>
      </c>
      <c r="IH45">
        <v>0</v>
      </c>
      <c r="II45">
        <v>100</v>
      </c>
      <c r="IJ45">
        <v>100</v>
      </c>
      <c r="IK45">
        <v>6.003</v>
      </c>
      <c r="IL45">
        <v>0.4436</v>
      </c>
      <c r="IM45">
        <v>4.33581596003083</v>
      </c>
      <c r="IN45">
        <v>0.00480937478205192</v>
      </c>
      <c r="IO45">
        <v>-2.11129389927988e-06</v>
      </c>
      <c r="IP45">
        <v>4.70916883727294e-10</v>
      </c>
      <c r="IQ45">
        <v>0.0744581765299928</v>
      </c>
      <c r="IR45">
        <v>0.00865277752241637</v>
      </c>
      <c r="IS45">
        <v>0.000116572056065873</v>
      </c>
      <c r="IT45">
        <v>5.89758572995984e-06</v>
      </c>
      <c r="IU45">
        <v>1</v>
      </c>
      <c r="IV45">
        <v>2033</v>
      </c>
      <c r="IW45">
        <v>1</v>
      </c>
      <c r="IX45">
        <v>28</v>
      </c>
      <c r="IY45">
        <v>29324074.5</v>
      </c>
      <c r="IZ45">
        <v>29324074.5</v>
      </c>
      <c r="JA45">
        <v>1.03638</v>
      </c>
      <c r="JB45">
        <v>2.36694</v>
      </c>
      <c r="JC45">
        <v>1.4978</v>
      </c>
      <c r="JD45">
        <v>2.33154</v>
      </c>
      <c r="JE45">
        <v>1.54419</v>
      </c>
      <c r="JF45">
        <v>2.30713</v>
      </c>
      <c r="JG45">
        <v>35.0134</v>
      </c>
      <c r="JH45">
        <v>24.2539</v>
      </c>
      <c r="JI45">
        <v>18</v>
      </c>
      <c r="JJ45">
        <v>546.746</v>
      </c>
      <c r="JK45">
        <v>441.891</v>
      </c>
      <c r="JL45">
        <v>32.1599</v>
      </c>
      <c r="JM45">
        <v>28.9617</v>
      </c>
      <c r="JN45">
        <v>30</v>
      </c>
      <c r="JO45">
        <v>28.8554</v>
      </c>
      <c r="JP45">
        <v>28.8824</v>
      </c>
      <c r="JQ45">
        <v>20.7981</v>
      </c>
      <c r="JR45">
        <v>22.1016</v>
      </c>
      <c r="JS45">
        <v>100</v>
      </c>
      <c r="JT45">
        <v>32.1389</v>
      </c>
      <c r="JU45">
        <v>420</v>
      </c>
      <c r="JV45">
        <v>24.8039</v>
      </c>
      <c r="JW45">
        <v>92.4765</v>
      </c>
      <c r="JX45">
        <v>98.5331</v>
      </c>
    </row>
    <row r="46" spans="1:284">
      <c r="A46">
        <v>30</v>
      </c>
      <c r="B46">
        <v>1759444471.1</v>
      </c>
      <c r="C46">
        <v>432.099999904633</v>
      </c>
      <c r="D46" t="s">
        <v>485</v>
      </c>
      <c r="E46" t="s">
        <v>486</v>
      </c>
      <c r="F46">
        <v>5</v>
      </c>
      <c r="G46" t="s">
        <v>476</v>
      </c>
      <c r="H46" t="s">
        <v>419</v>
      </c>
      <c r="I46">
        <v>1759444468.1</v>
      </c>
      <c r="J46">
        <f>(K46)/1000</f>
        <v>0</v>
      </c>
      <c r="K46">
        <f>1000*DK46*AI46*(DG46-DH46)/(100*CZ46*(1000-AI46*DG46))</f>
        <v>0</v>
      </c>
      <c r="L46">
        <f>DK46*AI46*(DF46-DE46*(1000-AI46*DH46)/(1000-AI46*DG46))/(100*CZ46)</f>
        <v>0</v>
      </c>
      <c r="M46">
        <f>DE46 - IF(AI46&gt;1, L46*CZ46*100.0/(AK46), 0)</f>
        <v>0</v>
      </c>
      <c r="N46">
        <f>((T46-J46/2)*M46-L46)/(T46+J46/2)</f>
        <v>0</v>
      </c>
      <c r="O46">
        <f>N46*(DL46+DM46)/1000.0</f>
        <v>0</v>
      </c>
      <c r="P46">
        <f>(DE46 - IF(AI46&gt;1, L46*CZ46*100.0/(AK46), 0))*(DL46+DM46)/1000.0</f>
        <v>0</v>
      </c>
      <c r="Q46">
        <f>2.0/((1/S46-1/R46)+SIGN(S46)*SQRT((1/S46-1/R46)*(1/S46-1/R46) + 4*DA46/((DA46+1)*(DA46+1))*(2*1/S46*1/R46-1/R46*1/R46)))</f>
        <v>0</v>
      </c>
      <c r="R46">
        <f>IF(LEFT(DB46,1)&lt;&gt;"0",IF(LEFT(DB46,1)="1",3.0,DC46),$D$5+$E$5*(DS46*DL46/($K$5*1000))+$F$5*(DS46*DL46/($K$5*1000))*MAX(MIN(CZ46,$J$5),$I$5)*MAX(MIN(CZ46,$J$5),$I$5)+$G$5*MAX(MIN(CZ46,$J$5),$I$5)*(DS46*DL46/($K$5*1000))+$H$5*(DS46*DL46/($K$5*1000))*(DS46*DL46/($K$5*1000)))</f>
        <v>0</v>
      </c>
      <c r="S46">
        <f>J46*(1000-(1000*0.61365*exp(17.502*W46/(240.97+W46))/(DL46+DM46)+DG46)/2)/(1000*0.61365*exp(17.502*W46/(240.97+W46))/(DL46+DM46)-DG46)</f>
        <v>0</v>
      </c>
      <c r="T46">
        <f>1/((DA46+1)/(Q46/1.6)+1/(R46/1.37)) + DA46/((DA46+1)/(Q46/1.6) + DA46/(R46/1.37))</f>
        <v>0</v>
      </c>
      <c r="U46">
        <f>(CV46*CY46)</f>
        <v>0</v>
      </c>
      <c r="V46">
        <f>(DN46+(U46+2*0.95*5.67E-8*(((DN46+$B$7)+273)^4-(DN46+273)^4)-44100*J46)/(1.84*29.3*R46+8*0.95*5.67E-8*(DN46+273)^3))</f>
        <v>0</v>
      </c>
      <c r="W46">
        <f>($C$7*DO46+$D$7*DP46+$E$7*V46)</f>
        <v>0</v>
      </c>
      <c r="X46">
        <f>0.61365*exp(17.502*W46/(240.97+W46))</f>
        <v>0</v>
      </c>
      <c r="Y46">
        <f>(Z46/AA46*100)</f>
        <v>0</v>
      </c>
      <c r="Z46">
        <f>DG46*(DL46+DM46)/1000</f>
        <v>0</v>
      </c>
      <c r="AA46">
        <f>0.61365*exp(17.502*DN46/(240.97+DN46))</f>
        <v>0</v>
      </c>
      <c r="AB46">
        <f>(X46-DG46*(DL46+DM46)/1000)</f>
        <v>0</v>
      </c>
      <c r="AC46">
        <f>(-J46*44100)</f>
        <v>0</v>
      </c>
      <c r="AD46">
        <f>2*29.3*R46*0.92*(DN46-W46)</f>
        <v>0</v>
      </c>
      <c r="AE46">
        <f>2*0.95*5.67E-8*(((DN46+$B$7)+273)^4-(W46+273)^4)</f>
        <v>0</v>
      </c>
      <c r="AF46">
        <f>U46+AE46+AC46+AD46</f>
        <v>0</v>
      </c>
      <c r="AG46">
        <v>0</v>
      </c>
      <c r="AH46">
        <v>0</v>
      </c>
      <c r="AI46">
        <f>IF(AG46*$H$13&gt;=AK46,1.0,(AK46/(AK46-AG46*$H$13)))</f>
        <v>0</v>
      </c>
      <c r="AJ46">
        <f>(AI46-1)*100</f>
        <v>0</v>
      </c>
      <c r="AK46">
        <f>MAX(0,($B$13+$C$13*DS46)/(1+$D$13*DS46)*DL46/(DN46+273)*$E$13)</f>
        <v>0</v>
      </c>
      <c r="AL46" t="s">
        <v>420</v>
      </c>
      <c r="AM46" t="s">
        <v>420</v>
      </c>
      <c r="AN46">
        <v>0</v>
      </c>
      <c r="AO46">
        <v>0</v>
      </c>
      <c r="AP46">
        <f>1-AN46/AO46</f>
        <v>0</v>
      </c>
      <c r="AQ46">
        <v>0</v>
      </c>
      <c r="AR46" t="s">
        <v>420</v>
      </c>
      <c r="AS46" t="s">
        <v>420</v>
      </c>
      <c r="AT46">
        <v>0</v>
      </c>
      <c r="AU46">
        <v>0</v>
      </c>
      <c r="AV46">
        <f>1-AT46/AU46</f>
        <v>0</v>
      </c>
      <c r="AW46">
        <v>0.5</v>
      </c>
      <c r="AX46">
        <f>CW46</f>
        <v>0</v>
      </c>
      <c r="AY46">
        <f>L46</f>
        <v>0</v>
      </c>
      <c r="AZ46">
        <f>AV46*AW46*AX46</f>
        <v>0</v>
      </c>
      <c r="BA46">
        <f>(AY46-AQ46)/AX46</f>
        <v>0</v>
      </c>
      <c r="BB46">
        <f>(AO46-AU46)/AU46</f>
        <v>0</v>
      </c>
      <c r="BC46">
        <f>AN46/(AP46+AN46/AU46)</f>
        <v>0</v>
      </c>
      <c r="BD46" t="s">
        <v>420</v>
      </c>
      <c r="BE46">
        <v>0</v>
      </c>
      <c r="BF46">
        <f>IF(BE46&lt;&gt;0, BE46, BC46)</f>
        <v>0</v>
      </c>
      <c r="BG46">
        <f>1-BF46/AU46</f>
        <v>0</v>
      </c>
      <c r="BH46">
        <f>(AU46-AT46)/(AU46-BF46)</f>
        <v>0</v>
      </c>
      <c r="BI46">
        <f>(AO46-AU46)/(AO46-BF46)</f>
        <v>0</v>
      </c>
      <c r="BJ46">
        <f>(AU46-AT46)/(AU46-AN46)</f>
        <v>0</v>
      </c>
      <c r="BK46">
        <f>(AO46-AU46)/(AO46-AN46)</f>
        <v>0</v>
      </c>
      <c r="BL46">
        <f>(BH46*BF46/AT46)</f>
        <v>0</v>
      </c>
      <c r="BM46">
        <f>(1-BL46)</f>
        <v>0</v>
      </c>
      <c r="CV46">
        <f>$B$11*DT46+$C$11*DU46+$F$11*EF46*(1-EI46)</f>
        <v>0</v>
      </c>
      <c r="CW46">
        <f>CV46*CX46</f>
        <v>0</v>
      </c>
      <c r="CX46">
        <f>($B$11*$D$9+$C$11*$D$9+$F$11*((ES46+EK46)/MAX(ES46+EK46+ET46, 0.1)*$I$9+ET46/MAX(ES46+EK46+ET46, 0.1)*$J$9))/($B$11+$C$11+$F$11)</f>
        <v>0</v>
      </c>
      <c r="CY46">
        <f>($B$11*$K$9+$C$11*$K$9+$F$11*((ES46+EK46)/MAX(ES46+EK46+ET46, 0.1)*$P$9+ET46/MAX(ES46+EK46+ET46, 0.1)*$Q$9))/($B$11+$C$11+$F$11)</f>
        <v>0</v>
      </c>
      <c r="CZ46">
        <v>5.52</v>
      </c>
      <c r="DA46">
        <v>0.5</v>
      </c>
      <c r="DB46" t="s">
        <v>421</v>
      </c>
      <c r="DC46">
        <v>2</v>
      </c>
      <c r="DD46">
        <v>1759444468.1</v>
      </c>
      <c r="DE46">
        <v>421.40075</v>
      </c>
      <c r="DF46">
        <v>420.01075</v>
      </c>
      <c r="DG46">
        <v>24.9601</v>
      </c>
      <c r="DH46">
        <v>24.783275</v>
      </c>
      <c r="DI46">
        <v>415.3975</v>
      </c>
      <c r="DJ46">
        <v>24.516575</v>
      </c>
      <c r="DK46">
        <v>499.9665</v>
      </c>
      <c r="DL46">
        <v>90.578</v>
      </c>
      <c r="DM46">
        <v>0.028952775</v>
      </c>
      <c r="DN46">
        <v>31.022725</v>
      </c>
      <c r="DO46">
        <v>30.0214</v>
      </c>
      <c r="DP46">
        <v>999.9</v>
      </c>
      <c r="DQ46">
        <v>0</v>
      </c>
      <c r="DR46">
        <v>0</v>
      </c>
      <c r="DS46">
        <v>9949.7025</v>
      </c>
      <c r="DT46">
        <v>0</v>
      </c>
      <c r="DU46">
        <v>0.61206</v>
      </c>
      <c r="DV46">
        <v>1.389865</v>
      </c>
      <c r="DW46">
        <v>432.18825</v>
      </c>
      <c r="DX46">
        <v>430.6845</v>
      </c>
      <c r="DY46">
        <v>0.176839</v>
      </c>
      <c r="DZ46">
        <v>420.01075</v>
      </c>
      <c r="EA46">
        <v>24.783275</v>
      </c>
      <c r="EB46">
        <v>2.2608375</v>
      </c>
      <c r="EC46">
        <v>2.24482</v>
      </c>
      <c r="ED46">
        <v>19.40005</v>
      </c>
      <c r="EE46">
        <v>19.285825</v>
      </c>
      <c r="EF46">
        <v>0.00500016</v>
      </c>
      <c r="EG46">
        <v>0</v>
      </c>
      <c r="EH46">
        <v>0</v>
      </c>
      <c r="EI46">
        <v>0</v>
      </c>
      <c r="EJ46">
        <v>830.575</v>
      </c>
      <c r="EK46">
        <v>0.00500016</v>
      </c>
      <c r="EL46">
        <v>-28.775</v>
      </c>
      <c r="EM46">
        <v>-1.4</v>
      </c>
      <c r="EN46">
        <v>37.375</v>
      </c>
      <c r="EO46">
        <v>41.5</v>
      </c>
      <c r="EP46">
        <v>39.5</v>
      </c>
      <c r="EQ46">
        <v>41.75</v>
      </c>
      <c r="ER46">
        <v>40.75</v>
      </c>
      <c r="ES46">
        <v>0</v>
      </c>
      <c r="ET46">
        <v>0</v>
      </c>
      <c r="EU46">
        <v>0</v>
      </c>
      <c r="EV46">
        <v>1759444472.9</v>
      </c>
      <c r="EW46">
        <v>0</v>
      </c>
      <c r="EX46">
        <v>826.934615384616</v>
      </c>
      <c r="EY46">
        <v>-2.27350422877933</v>
      </c>
      <c r="EZ46">
        <v>1.48034182792425</v>
      </c>
      <c r="FA46">
        <v>-27.7269230769231</v>
      </c>
      <c r="FB46">
        <v>15</v>
      </c>
      <c r="FC46">
        <v>0</v>
      </c>
      <c r="FD46" t="s">
        <v>422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1.36975047619048</v>
      </c>
      <c r="FQ46">
        <v>0.0801592207792246</v>
      </c>
      <c r="FR46">
        <v>0.0286131051353663</v>
      </c>
      <c r="FS46">
        <v>1</v>
      </c>
      <c r="FT46">
        <v>826.694117647059</v>
      </c>
      <c r="FU46">
        <v>7.04660049229727</v>
      </c>
      <c r="FV46">
        <v>6.88433606421002</v>
      </c>
      <c r="FW46">
        <v>-1</v>
      </c>
      <c r="FX46">
        <v>0.174581285714286</v>
      </c>
      <c r="FY46">
        <v>0.02347425974026</v>
      </c>
      <c r="FZ46">
        <v>0.00279396705749502</v>
      </c>
      <c r="GA46">
        <v>1</v>
      </c>
      <c r="GB46">
        <v>2</v>
      </c>
      <c r="GC46">
        <v>2</v>
      </c>
      <c r="GD46" t="s">
        <v>423</v>
      </c>
      <c r="GE46">
        <v>3.126</v>
      </c>
      <c r="GF46">
        <v>2.65425</v>
      </c>
      <c r="GG46">
        <v>0.0890686</v>
      </c>
      <c r="GH46">
        <v>0.0897647</v>
      </c>
      <c r="GI46">
        <v>0.104181</v>
      </c>
      <c r="GJ46">
        <v>0.104339</v>
      </c>
      <c r="GK46">
        <v>23311.3</v>
      </c>
      <c r="GL46">
        <v>22162.1</v>
      </c>
      <c r="GM46">
        <v>22888.4</v>
      </c>
      <c r="GN46">
        <v>23710.6</v>
      </c>
      <c r="GO46">
        <v>34938.6</v>
      </c>
      <c r="GP46">
        <v>35145.9</v>
      </c>
      <c r="GQ46">
        <v>41259.2</v>
      </c>
      <c r="GR46">
        <v>42276.7</v>
      </c>
      <c r="GS46">
        <v>1.89382</v>
      </c>
      <c r="GT46">
        <v>1.82117</v>
      </c>
      <c r="GU46">
        <v>0.0993945</v>
      </c>
      <c r="GV46">
        <v>0</v>
      </c>
      <c r="GW46">
        <v>28.4048</v>
      </c>
      <c r="GX46">
        <v>999.9</v>
      </c>
      <c r="GY46">
        <v>60.512</v>
      </c>
      <c r="GZ46">
        <v>29.306</v>
      </c>
      <c r="HA46">
        <v>27.3473</v>
      </c>
      <c r="HB46">
        <v>54.8546</v>
      </c>
      <c r="HC46">
        <v>40.6571</v>
      </c>
      <c r="HD46">
        <v>1</v>
      </c>
      <c r="HE46">
        <v>0.102541</v>
      </c>
      <c r="HF46">
        <v>-1.6126</v>
      </c>
      <c r="HG46">
        <v>20.2288</v>
      </c>
      <c r="HH46">
        <v>5.23496</v>
      </c>
      <c r="HI46">
        <v>11.992</v>
      </c>
      <c r="HJ46">
        <v>4.9558</v>
      </c>
      <c r="HK46">
        <v>3.304</v>
      </c>
      <c r="HL46">
        <v>9999</v>
      </c>
      <c r="HM46">
        <v>9999</v>
      </c>
      <c r="HN46">
        <v>9999</v>
      </c>
      <c r="HO46">
        <v>999.9</v>
      </c>
      <c r="HP46">
        <v>1.86846</v>
      </c>
      <c r="HQ46">
        <v>1.86417</v>
      </c>
      <c r="HR46">
        <v>1.8718</v>
      </c>
      <c r="HS46">
        <v>1.86264</v>
      </c>
      <c r="HT46">
        <v>1.86206</v>
      </c>
      <c r="HU46">
        <v>1.86859</v>
      </c>
      <c r="HV46">
        <v>1.85867</v>
      </c>
      <c r="HW46">
        <v>1.86508</v>
      </c>
      <c r="HX46">
        <v>5</v>
      </c>
      <c r="HY46">
        <v>0</v>
      </c>
      <c r="HZ46">
        <v>0</v>
      </c>
      <c r="IA46">
        <v>0</v>
      </c>
      <c r="IB46" t="s">
        <v>424</v>
      </c>
      <c r="IC46" t="s">
        <v>425</v>
      </c>
      <c r="ID46" t="s">
        <v>426</v>
      </c>
      <c r="IE46" t="s">
        <v>426</v>
      </c>
      <c r="IF46" t="s">
        <v>426</v>
      </c>
      <c r="IG46" t="s">
        <v>426</v>
      </c>
      <c r="IH46">
        <v>0</v>
      </c>
      <c r="II46">
        <v>100</v>
      </c>
      <c r="IJ46">
        <v>100</v>
      </c>
      <c r="IK46">
        <v>6.003</v>
      </c>
      <c r="IL46">
        <v>0.4435</v>
      </c>
      <c r="IM46">
        <v>4.33581596003083</v>
      </c>
      <c r="IN46">
        <v>0.00480937478205192</v>
      </c>
      <c r="IO46">
        <v>-2.11129389927988e-06</v>
      </c>
      <c r="IP46">
        <v>4.70916883727294e-10</v>
      </c>
      <c r="IQ46">
        <v>0.0744581765299928</v>
      </c>
      <c r="IR46">
        <v>0.00865277752241637</v>
      </c>
      <c r="IS46">
        <v>0.000116572056065873</v>
      </c>
      <c r="IT46">
        <v>5.89758572995984e-06</v>
      </c>
      <c r="IU46">
        <v>1</v>
      </c>
      <c r="IV46">
        <v>2033</v>
      </c>
      <c r="IW46">
        <v>1</v>
      </c>
      <c r="IX46">
        <v>28</v>
      </c>
      <c r="IY46">
        <v>29324074.5</v>
      </c>
      <c r="IZ46">
        <v>29324074.5</v>
      </c>
      <c r="JA46">
        <v>1.03638</v>
      </c>
      <c r="JB46">
        <v>2.3584</v>
      </c>
      <c r="JC46">
        <v>1.4978</v>
      </c>
      <c r="JD46">
        <v>2.33154</v>
      </c>
      <c r="JE46">
        <v>1.54419</v>
      </c>
      <c r="JF46">
        <v>2.33887</v>
      </c>
      <c r="JG46">
        <v>35.0134</v>
      </c>
      <c r="JH46">
        <v>24.2539</v>
      </c>
      <c r="JI46">
        <v>18</v>
      </c>
      <c r="JJ46">
        <v>546.603</v>
      </c>
      <c r="JK46">
        <v>442.059</v>
      </c>
      <c r="JL46">
        <v>32.1466</v>
      </c>
      <c r="JM46">
        <v>28.96</v>
      </c>
      <c r="JN46">
        <v>30</v>
      </c>
      <c r="JO46">
        <v>28.8539</v>
      </c>
      <c r="JP46">
        <v>28.8806</v>
      </c>
      <c r="JQ46">
        <v>20.7988</v>
      </c>
      <c r="JR46">
        <v>22.1016</v>
      </c>
      <c r="JS46">
        <v>100</v>
      </c>
      <c r="JT46">
        <v>32.1177</v>
      </c>
      <c r="JU46">
        <v>420</v>
      </c>
      <c r="JV46">
        <v>24.8039</v>
      </c>
      <c r="JW46">
        <v>92.4765</v>
      </c>
      <c r="JX46">
        <v>98.5338</v>
      </c>
    </row>
    <row r="47" spans="1:284">
      <c r="A47">
        <v>31</v>
      </c>
      <c r="B47">
        <v>1759444474.1</v>
      </c>
      <c r="C47">
        <v>435.099999904633</v>
      </c>
      <c r="D47" t="s">
        <v>487</v>
      </c>
      <c r="E47" t="s">
        <v>488</v>
      </c>
      <c r="F47">
        <v>5</v>
      </c>
      <c r="G47" t="s">
        <v>476</v>
      </c>
      <c r="H47" t="s">
        <v>419</v>
      </c>
      <c r="I47">
        <v>1759444471.1</v>
      </c>
      <c r="J47">
        <f>(K47)/1000</f>
        <v>0</v>
      </c>
      <c r="K47">
        <f>1000*DK47*AI47*(DG47-DH47)/(100*CZ47*(1000-AI47*DG47))</f>
        <v>0</v>
      </c>
      <c r="L47">
        <f>DK47*AI47*(DF47-DE47*(1000-AI47*DH47)/(1000-AI47*DG47))/(100*CZ47)</f>
        <v>0</v>
      </c>
      <c r="M47">
        <f>DE47 - IF(AI47&gt;1, L47*CZ47*100.0/(AK47), 0)</f>
        <v>0</v>
      </c>
      <c r="N47">
        <f>((T47-J47/2)*M47-L47)/(T47+J47/2)</f>
        <v>0</v>
      </c>
      <c r="O47">
        <f>N47*(DL47+DM47)/1000.0</f>
        <v>0</v>
      </c>
      <c r="P47">
        <f>(DE47 - IF(AI47&gt;1, L47*CZ47*100.0/(AK47), 0))*(DL47+DM47)/1000.0</f>
        <v>0</v>
      </c>
      <c r="Q47">
        <f>2.0/((1/S47-1/R47)+SIGN(S47)*SQRT((1/S47-1/R47)*(1/S47-1/R47) + 4*DA47/((DA47+1)*(DA47+1))*(2*1/S47*1/R47-1/R47*1/R47)))</f>
        <v>0</v>
      </c>
      <c r="R47">
        <f>IF(LEFT(DB47,1)&lt;&gt;"0",IF(LEFT(DB47,1)="1",3.0,DC47),$D$5+$E$5*(DS47*DL47/($K$5*1000))+$F$5*(DS47*DL47/($K$5*1000))*MAX(MIN(CZ47,$J$5),$I$5)*MAX(MIN(CZ47,$J$5),$I$5)+$G$5*MAX(MIN(CZ47,$J$5),$I$5)*(DS47*DL47/($K$5*1000))+$H$5*(DS47*DL47/($K$5*1000))*(DS47*DL47/($K$5*1000)))</f>
        <v>0</v>
      </c>
      <c r="S47">
        <f>J47*(1000-(1000*0.61365*exp(17.502*W47/(240.97+W47))/(DL47+DM47)+DG47)/2)/(1000*0.61365*exp(17.502*W47/(240.97+W47))/(DL47+DM47)-DG47)</f>
        <v>0</v>
      </c>
      <c r="T47">
        <f>1/((DA47+1)/(Q47/1.6)+1/(R47/1.37)) + DA47/((DA47+1)/(Q47/1.6) + DA47/(R47/1.37))</f>
        <v>0</v>
      </c>
      <c r="U47">
        <f>(CV47*CY47)</f>
        <v>0</v>
      </c>
      <c r="V47">
        <f>(DN47+(U47+2*0.95*5.67E-8*(((DN47+$B$7)+273)^4-(DN47+273)^4)-44100*J47)/(1.84*29.3*R47+8*0.95*5.67E-8*(DN47+273)^3))</f>
        <v>0</v>
      </c>
      <c r="W47">
        <f>($C$7*DO47+$D$7*DP47+$E$7*V47)</f>
        <v>0</v>
      </c>
      <c r="X47">
        <f>0.61365*exp(17.502*W47/(240.97+W47))</f>
        <v>0</v>
      </c>
      <c r="Y47">
        <f>(Z47/AA47*100)</f>
        <v>0</v>
      </c>
      <c r="Z47">
        <f>DG47*(DL47+DM47)/1000</f>
        <v>0</v>
      </c>
      <c r="AA47">
        <f>0.61365*exp(17.502*DN47/(240.97+DN47))</f>
        <v>0</v>
      </c>
      <c r="AB47">
        <f>(X47-DG47*(DL47+DM47)/1000)</f>
        <v>0</v>
      </c>
      <c r="AC47">
        <f>(-J47*44100)</f>
        <v>0</v>
      </c>
      <c r="AD47">
        <f>2*29.3*R47*0.92*(DN47-W47)</f>
        <v>0</v>
      </c>
      <c r="AE47">
        <f>2*0.95*5.67E-8*(((DN47+$B$7)+273)^4-(W47+273)^4)</f>
        <v>0</v>
      </c>
      <c r="AF47">
        <f>U47+AE47+AC47+AD47</f>
        <v>0</v>
      </c>
      <c r="AG47">
        <v>0</v>
      </c>
      <c r="AH47">
        <v>0</v>
      </c>
      <c r="AI47">
        <f>IF(AG47*$H$13&gt;=AK47,1.0,(AK47/(AK47-AG47*$H$13)))</f>
        <v>0</v>
      </c>
      <c r="AJ47">
        <f>(AI47-1)*100</f>
        <v>0</v>
      </c>
      <c r="AK47">
        <f>MAX(0,($B$13+$C$13*DS47)/(1+$D$13*DS47)*DL47/(DN47+273)*$E$13)</f>
        <v>0</v>
      </c>
      <c r="AL47" t="s">
        <v>420</v>
      </c>
      <c r="AM47" t="s">
        <v>420</v>
      </c>
      <c r="AN47">
        <v>0</v>
      </c>
      <c r="AO47">
        <v>0</v>
      </c>
      <c r="AP47">
        <f>1-AN47/AO47</f>
        <v>0</v>
      </c>
      <c r="AQ47">
        <v>0</v>
      </c>
      <c r="AR47" t="s">
        <v>420</v>
      </c>
      <c r="AS47" t="s">
        <v>420</v>
      </c>
      <c r="AT47">
        <v>0</v>
      </c>
      <c r="AU47">
        <v>0</v>
      </c>
      <c r="AV47">
        <f>1-AT47/AU47</f>
        <v>0</v>
      </c>
      <c r="AW47">
        <v>0.5</v>
      </c>
      <c r="AX47">
        <f>CW47</f>
        <v>0</v>
      </c>
      <c r="AY47">
        <f>L47</f>
        <v>0</v>
      </c>
      <c r="AZ47">
        <f>AV47*AW47*AX47</f>
        <v>0</v>
      </c>
      <c r="BA47">
        <f>(AY47-AQ47)/AX47</f>
        <v>0</v>
      </c>
      <c r="BB47">
        <f>(AO47-AU47)/AU47</f>
        <v>0</v>
      </c>
      <c r="BC47">
        <f>AN47/(AP47+AN47/AU47)</f>
        <v>0</v>
      </c>
      <c r="BD47" t="s">
        <v>420</v>
      </c>
      <c r="BE47">
        <v>0</v>
      </c>
      <c r="BF47">
        <f>IF(BE47&lt;&gt;0, BE47, BC47)</f>
        <v>0</v>
      </c>
      <c r="BG47">
        <f>1-BF47/AU47</f>
        <v>0</v>
      </c>
      <c r="BH47">
        <f>(AU47-AT47)/(AU47-BF47)</f>
        <v>0</v>
      </c>
      <c r="BI47">
        <f>(AO47-AU47)/(AO47-BF47)</f>
        <v>0</v>
      </c>
      <c r="BJ47">
        <f>(AU47-AT47)/(AU47-AN47)</f>
        <v>0</v>
      </c>
      <c r="BK47">
        <f>(AO47-AU47)/(AO47-AN47)</f>
        <v>0</v>
      </c>
      <c r="BL47">
        <f>(BH47*BF47/AT47)</f>
        <v>0</v>
      </c>
      <c r="BM47">
        <f>(1-BL47)</f>
        <v>0</v>
      </c>
      <c r="CV47">
        <f>$B$11*DT47+$C$11*DU47+$F$11*EF47*(1-EI47)</f>
        <v>0</v>
      </c>
      <c r="CW47">
        <f>CV47*CX47</f>
        <v>0</v>
      </c>
      <c r="CX47">
        <f>($B$11*$D$9+$C$11*$D$9+$F$11*((ES47+EK47)/MAX(ES47+EK47+ET47, 0.1)*$I$9+ET47/MAX(ES47+EK47+ET47, 0.1)*$J$9))/($B$11+$C$11+$F$11)</f>
        <v>0</v>
      </c>
      <c r="CY47">
        <f>($B$11*$K$9+$C$11*$K$9+$F$11*((ES47+EK47)/MAX(ES47+EK47+ET47, 0.1)*$P$9+ET47/MAX(ES47+EK47+ET47, 0.1)*$Q$9))/($B$11+$C$11+$F$11)</f>
        <v>0</v>
      </c>
      <c r="CZ47">
        <v>5.52</v>
      </c>
      <c r="DA47">
        <v>0.5</v>
      </c>
      <c r="DB47" t="s">
        <v>421</v>
      </c>
      <c r="DC47">
        <v>2</v>
      </c>
      <c r="DD47">
        <v>1759444471.1</v>
      </c>
      <c r="DE47">
        <v>421.44475</v>
      </c>
      <c r="DF47">
        <v>420.005</v>
      </c>
      <c r="DG47">
        <v>24.9586</v>
      </c>
      <c r="DH47">
        <v>24.782475</v>
      </c>
      <c r="DI47">
        <v>415.4415</v>
      </c>
      <c r="DJ47">
        <v>24.515075</v>
      </c>
      <c r="DK47">
        <v>499.9885</v>
      </c>
      <c r="DL47">
        <v>90.5785</v>
      </c>
      <c r="DM47">
        <v>0.028940675</v>
      </c>
      <c r="DN47">
        <v>31.0242</v>
      </c>
      <c r="DO47">
        <v>30.022175</v>
      </c>
      <c r="DP47">
        <v>999.9</v>
      </c>
      <c r="DQ47">
        <v>0</v>
      </c>
      <c r="DR47">
        <v>0</v>
      </c>
      <c r="DS47">
        <v>9964.545</v>
      </c>
      <c r="DT47">
        <v>0</v>
      </c>
      <c r="DU47">
        <v>0.61206</v>
      </c>
      <c r="DV47">
        <v>1.43966</v>
      </c>
      <c r="DW47">
        <v>432.2325</v>
      </c>
      <c r="DX47">
        <v>430.67825</v>
      </c>
      <c r="DY47">
        <v>0.176118</v>
      </c>
      <c r="DZ47">
        <v>420.005</v>
      </c>
      <c r="EA47">
        <v>24.782475</v>
      </c>
      <c r="EB47">
        <v>2.2607125</v>
      </c>
      <c r="EC47">
        <v>2.2447625</v>
      </c>
      <c r="ED47">
        <v>19.39915</v>
      </c>
      <c r="EE47">
        <v>19.2854</v>
      </c>
      <c r="EF47">
        <v>0.00500016</v>
      </c>
      <c r="EG47">
        <v>0</v>
      </c>
      <c r="EH47">
        <v>0</v>
      </c>
      <c r="EI47">
        <v>0</v>
      </c>
      <c r="EJ47">
        <v>827.275</v>
      </c>
      <c r="EK47">
        <v>0.00500016</v>
      </c>
      <c r="EL47">
        <v>-26.925</v>
      </c>
      <c r="EM47">
        <v>-1.225</v>
      </c>
      <c r="EN47">
        <v>37.375</v>
      </c>
      <c r="EO47">
        <v>41.5</v>
      </c>
      <c r="EP47">
        <v>39.5</v>
      </c>
      <c r="EQ47">
        <v>41.75</v>
      </c>
      <c r="ER47">
        <v>40.75</v>
      </c>
      <c r="ES47">
        <v>0</v>
      </c>
      <c r="ET47">
        <v>0</v>
      </c>
      <c r="EU47">
        <v>0</v>
      </c>
      <c r="EV47">
        <v>1759444475.9</v>
      </c>
      <c r="EW47">
        <v>0</v>
      </c>
      <c r="EX47">
        <v>826.74</v>
      </c>
      <c r="EY47">
        <v>-2.58461527462117</v>
      </c>
      <c r="EZ47">
        <v>-9.25384629673277</v>
      </c>
      <c r="FA47">
        <v>-27.184</v>
      </c>
      <c r="FB47">
        <v>15</v>
      </c>
      <c r="FC47">
        <v>0</v>
      </c>
      <c r="FD47" t="s">
        <v>422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1.372027</v>
      </c>
      <c r="FQ47">
        <v>0.196404812030076</v>
      </c>
      <c r="FR47">
        <v>0.0322694384983687</v>
      </c>
      <c r="FS47">
        <v>1</v>
      </c>
      <c r="FT47">
        <v>826.497058823529</v>
      </c>
      <c r="FU47">
        <v>4.78074867950465</v>
      </c>
      <c r="FV47">
        <v>6.91428552278957</v>
      </c>
      <c r="FW47">
        <v>-1</v>
      </c>
      <c r="FX47">
        <v>0.17519575</v>
      </c>
      <c r="FY47">
        <v>0.0179930075187968</v>
      </c>
      <c r="FZ47">
        <v>0.00226070444496843</v>
      </c>
      <c r="GA47">
        <v>1</v>
      </c>
      <c r="GB47">
        <v>2</v>
      </c>
      <c r="GC47">
        <v>2</v>
      </c>
      <c r="GD47" t="s">
        <v>423</v>
      </c>
      <c r="GE47">
        <v>3.12622</v>
      </c>
      <c r="GF47">
        <v>2.65441</v>
      </c>
      <c r="GG47">
        <v>0.0890643</v>
      </c>
      <c r="GH47">
        <v>0.0897607</v>
      </c>
      <c r="GI47">
        <v>0.104178</v>
      </c>
      <c r="GJ47">
        <v>0.104336</v>
      </c>
      <c r="GK47">
        <v>23311.4</v>
      </c>
      <c r="GL47">
        <v>22162.3</v>
      </c>
      <c r="GM47">
        <v>22888.4</v>
      </c>
      <c r="GN47">
        <v>23710.7</v>
      </c>
      <c r="GO47">
        <v>34938.9</v>
      </c>
      <c r="GP47">
        <v>35146.2</v>
      </c>
      <c r="GQ47">
        <v>41259.5</v>
      </c>
      <c r="GR47">
        <v>42277</v>
      </c>
      <c r="GS47">
        <v>1.89408</v>
      </c>
      <c r="GT47">
        <v>1.82105</v>
      </c>
      <c r="GU47">
        <v>0.0993572</v>
      </c>
      <c r="GV47">
        <v>0</v>
      </c>
      <c r="GW47">
        <v>28.4045</v>
      </c>
      <c r="GX47">
        <v>999.9</v>
      </c>
      <c r="GY47">
        <v>60.487</v>
      </c>
      <c r="GZ47">
        <v>29.306</v>
      </c>
      <c r="HA47">
        <v>27.3361</v>
      </c>
      <c r="HB47">
        <v>54.4946</v>
      </c>
      <c r="HC47">
        <v>40.5369</v>
      </c>
      <c r="HD47">
        <v>1</v>
      </c>
      <c r="HE47">
        <v>0.102525</v>
      </c>
      <c r="HF47">
        <v>-1.57356</v>
      </c>
      <c r="HG47">
        <v>20.2291</v>
      </c>
      <c r="HH47">
        <v>5.23481</v>
      </c>
      <c r="HI47">
        <v>11.992</v>
      </c>
      <c r="HJ47">
        <v>4.9558</v>
      </c>
      <c r="HK47">
        <v>3.304</v>
      </c>
      <c r="HL47">
        <v>9999</v>
      </c>
      <c r="HM47">
        <v>9999</v>
      </c>
      <c r="HN47">
        <v>9999</v>
      </c>
      <c r="HO47">
        <v>999.9</v>
      </c>
      <c r="HP47">
        <v>1.86846</v>
      </c>
      <c r="HQ47">
        <v>1.86417</v>
      </c>
      <c r="HR47">
        <v>1.8718</v>
      </c>
      <c r="HS47">
        <v>1.86264</v>
      </c>
      <c r="HT47">
        <v>1.86205</v>
      </c>
      <c r="HU47">
        <v>1.86857</v>
      </c>
      <c r="HV47">
        <v>1.85867</v>
      </c>
      <c r="HW47">
        <v>1.86508</v>
      </c>
      <c r="HX47">
        <v>5</v>
      </c>
      <c r="HY47">
        <v>0</v>
      </c>
      <c r="HZ47">
        <v>0</v>
      </c>
      <c r="IA47">
        <v>0</v>
      </c>
      <c r="IB47" t="s">
        <v>424</v>
      </c>
      <c r="IC47" t="s">
        <v>425</v>
      </c>
      <c r="ID47" t="s">
        <v>426</v>
      </c>
      <c r="IE47" t="s">
        <v>426</v>
      </c>
      <c r="IF47" t="s">
        <v>426</v>
      </c>
      <c r="IG47" t="s">
        <v>426</v>
      </c>
      <c r="IH47">
        <v>0</v>
      </c>
      <c r="II47">
        <v>100</v>
      </c>
      <c r="IJ47">
        <v>100</v>
      </c>
      <c r="IK47">
        <v>6.004</v>
      </c>
      <c r="IL47">
        <v>0.4435</v>
      </c>
      <c r="IM47">
        <v>4.33581596003083</v>
      </c>
      <c r="IN47">
        <v>0.00480937478205192</v>
      </c>
      <c r="IO47">
        <v>-2.11129389927988e-06</v>
      </c>
      <c r="IP47">
        <v>4.70916883727294e-10</v>
      </c>
      <c r="IQ47">
        <v>0.0744581765299928</v>
      </c>
      <c r="IR47">
        <v>0.00865277752241637</v>
      </c>
      <c r="IS47">
        <v>0.000116572056065873</v>
      </c>
      <c r="IT47">
        <v>5.89758572995984e-06</v>
      </c>
      <c r="IU47">
        <v>1</v>
      </c>
      <c r="IV47">
        <v>2033</v>
      </c>
      <c r="IW47">
        <v>1</v>
      </c>
      <c r="IX47">
        <v>28</v>
      </c>
      <c r="IY47">
        <v>29324074.6</v>
      </c>
      <c r="IZ47">
        <v>29324074.6</v>
      </c>
      <c r="JA47">
        <v>1.03638</v>
      </c>
      <c r="JB47">
        <v>2.35596</v>
      </c>
      <c r="JC47">
        <v>1.4978</v>
      </c>
      <c r="JD47">
        <v>2.33154</v>
      </c>
      <c r="JE47">
        <v>1.54419</v>
      </c>
      <c r="JF47">
        <v>2.36328</v>
      </c>
      <c r="JG47">
        <v>34.9904</v>
      </c>
      <c r="JH47">
        <v>24.2626</v>
      </c>
      <c r="JI47">
        <v>18</v>
      </c>
      <c r="JJ47">
        <v>546.758</v>
      </c>
      <c r="JK47">
        <v>441.978</v>
      </c>
      <c r="JL47">
        <v>32.134</v>
      </c>
      <c r="JM47">
        <v>28.9592</v>
      </c>
      <c r="JN47">
        <v>30</v>
      </c>
      <c r="JO47">
        <v>28.853</v>
      </c>
      <c r="JP47">
        <v>28.88</v>
      </c>
      <c r="JQ47">
        <v>20.7995</v>
      </c>
      <c r="JR47">
        <v>22.1016</v>
      </c>
      <c r="JS47">
        <v>100</v>
      </c>
      <c r="JT47">
        <v>32.1177</v>
      </c>
      <c r="JU47">
        <v>420</v>
      </c>
      <c r="JV47">
        <v>24.8039</v>
      </c>
      <c r="JW47">
        <v>92.4768</v>
      </c>
      <c r="JX47">
        <v>98.5344</v>
      </c>
    </row>
    <row r="48" spans="1:284">
      <c r="A48">
        <v>32</v>
      </c>
      <c r="B48">
        <v>1759444477.1</v>
      </c>
      <c r="C48">
        <v>438.099999904633</v>
      </c>
      <c r="D48" t="s">
        <v>489</v>
      </c>
      <c r="E48" t="s">
        <v>490</v>
      </c>
      <c r="F48">
        <v>5</v>
      </c>
      <c r="G48" t="s">
        <v>476</v>
      </c>
      <c r="H48" t="s">
        <v>419</v>
      </c>
      <c r="I48">
        <v>1759444474.1</v>
      </c>
      <c r="J48">
        <f>(K48)/1000</f>
        <v>0</v>
      </c>
      <c r="K48">
        <f>1000*DK48*AI48*(DG48-DH48)/(100*CZ48*(1000-AI48*DG48))</f>
        <v>0</v>
      </c>
      <c r="L48">
        <f>DK48*AI48*(DF48-DE48*(1000-AI48*DH48)/(1000-AI48*DG48))/(100*CZ48)</f>
        <v>0</v>
      </c>
      <c r="M48">
        <f>DE48 - IF(AI48&gt;1, L48*CZ48*100.0/(AK48), 0)</f>
        <v>0</v>
      </c>
      <c r="N48">
        <f>((T48-J48/2)*M48-L48)/(T48+J48/2)</f>
        <v>0</v>
      </c>
      <c r="O48">
        <f>N48*(DL48+DM48)/1000.0</f>
        <v>0</v>
      </c>
      <c r="P48">
        <f>(DE48 - IF(AI48&gt;1, L48*CZ48*100.0/(AK48), 0))*(DL48+DM48)/1000.0</f>
        <v>0</v>
      </c>
      <c r="Q48">
        <f>2.0/((1/S48-1/R48)+SIGN(S48)*SQRT((1/S48-1/R48)*(1/S48-1/R48) + 4*DA48/((DA48+1)*(DA48+1))*(2*1/S48*1/R48-1/R48*1/R48)))</f>
        <v>0</v>
      </c>
      <c r="R48">
        <f>IF(LEFT(DB48,1)&lt;&gt;"0",IF(LEFT(DB48,1)="1",3.0,DC48),$D$5+$E$5*(DS48*DL48/($K$5*1000))+$F$5*(DS48*DL48/($K$5*1000))*MAX(MIN(CZ48,$J$5),$I$5)*MAX(MIN(CZ48,$J$5),$I$5)+$G$5*MAX(MIN(CZ48,$J$5),$I$5)*(DS48*DL48/($K$5*1000))+$H$5*(DS48*DL48/($K$5*1000))*(DS48*DL48/($K$5*1000)))</f>
        <v>0</v>
      </c>
      <c r="S48">
        <f>J48*(1000-(1000*0.61365*exp(17.502*W48/(240.97+W48))/(DL48+DM48)+DG48)/2)/(1000*0.61365*exp(17.502*W48/(240.97+W48))/(DL48+DM48)-DG48)</f>
        <v>0</v>
      </c>
      <c r="T48">
        <f>1/((DA48+1)/(Q48/1.6)+1/(R48/1.37)) + DA48/((DA48+1)/(Q48/1.6) + DA48/(R48/1.37))</f>
        <v>0</v>
      </c>
      <c r="U48">
        <f>(CV48*CY48)</f>
        <v>0</v>
      </c>
      <c r="V48">
        <f>(DN48+(U48+2*0.95*5.67E-8*(((DN48+$B$7)+273)^4-(DN48+273)^4)-44100*J48)/(1.84*29.3*R48+8*0.95*5.67E-8*(DN48+273)^3))</f>
        <v>0</v>
      </c>
      <c r="W48">
        <f>($C$7*DO48+$D$7*DP48+$E$7*V48)</f>
        <v>0</v>
      </c>
      <c r="X48">
        <f>0.61365*exp(17.502*W48/(240.97+W48))</f>
        <v>0</v>
      </c>
      <c r="Y48">
        <f>(Z48/AA48*100)</f>
        <v>0</v>
      </c>
      <c r="Z48">
        <f>DG48*(DL48+DM48)/1000</f>
        <v>0</v>
      </c>
      <c r="AA48">
        <f>0.61365*exp(17.502*DN48/(240.97+DN48))</f>
        <v>0</v>
      </c>
      <c r="AB48">
        <f>(X48-DG48*(DL48+DM48)/1000)</f>
        <v>0</v>
      </c>
      <c r="AC48">
        <f>(-J48*44100)</f>
        <v>0</v>
      </c>
      <c r="AD48">
        <f>2*29.3*R48*0.92*(DN48-W48)</f>
        <v>0</v>
      </c>
      <c r="AE48">
        <f>2*0.95*5.67E-8*(((DN48+$B$7)+273)^4-(W48+273)^4)</f>
        <v>0</v>
      </c>
      <c r="AF48">
        <f>U48+AE48+AC48+AD48</f>
        <v>0</v>
      </c>
      <c r="AG48">
        <v>0</v>
      </c>
      <c r="AH48">
        <v>0</v>
      </c>
      <c r="AI48">
        <f>IF(AG48*$H$13&gt;=AK48,1.0,(AK48/(AK48-AG48*$H$13)))</f>
        <v>0</v>
      </c>
      <c r="AJ48">
        <f>(AI48-1)*100</f>
        <v>0</v>
      </c>
      <c r="AK48">
        <f>MAX(0,($B$13+$C$13*DS48)/(1+$D$13*DS48)*DL48/(DN48+273)*$E$13)</f>
        <v>0</v>
      </c>
      <c r="AL48" t="s">
        <v>420</v>
      </c>
      <c r="AM48" t="s">
        <v>420</v>
      </c>
      <c r="AN48">
        <v>0</v>
      </c>
      <c r="AO48">
        <v>0</v>
      </c>
      <c r="AP48">
        <f>1-AN48/AO48</f>
        <v>0</v>
      </c>
      <c r="AQ48">
        <v>0</v>
      </c>
      <c r="AR48" t="s">
        <v>420</v>
      </c>
      <c r="AS48" t="s">
        <v>420</v>
      </c>
      <c r="AT48">
        <v>0</v>
      </c>
      <c r="AU48">
        <v>0</v>
      </c>
      <c r="AV48">
        <f>1-AT48/AU48</f>
        <v>0</v>
      </c>
      <c r="AW48">
        <v>0.5</v>
      </c>
      <c r="AX48">
        <f>CW48</f>
        <v>0</v>
      </c>
      <c r="AY48">
        <f>L48</f>
        <v>0</v>
      </c>
      <c r="AZ48">
        <f>AV48*AW48*AX48</f>
        <v>0</v>
      </c>
      <c r="BA48">
        <f>(AY48-AQ48)/AX48</f>
        <v>0</v>
      </c>
      <c r="BB48">
        <f>(AO48-AU48)/AU48</f>
        <v>0</v>
      </c>
      <c r="BC48">
        <f>AN48/(AP48+AN48/AU48)</f>
        <v>0</v>
      </c>
      <c r="BD48" t="s">
        <v>420</v>
      </c>
      <c r="BE48">
        <v>0</v>
      </c>
      <c r="BF48">
        <f>IF(BE48&lt;&gt;0, BE48, BC48)</f>
        <v>0</v>
      </c>
      <c r="BG48">
        <f>1-BF48/AU48</f>
        <v>0</v>
      </c>
      <c r="BH48">
        <f>(AU48-AT48)/(AU48-BF48)</f>
        <v>0</v>
      </c>
      <c r="BI48">
        <f>(AO48-AU48)/(AO48-BF48)</f>
        <v>0</v>
      </c>
      <c r="BJ48">
        <f>(AU48-AT48)/(AU48-AN48)</f>
        <v>0</v>
      </c>
      <c r="BK48">
        <f>(AO48-AU48)/(AO48-AN48)</f>
        <v>0</v>
      </c>
      <c r="BL48">
        <f>(BH48*BF48/AT48)</f>
        <v>0</v>
      </c>
      <c r="BM48">
        <f>(1-BL48)</f>
        <v>0</v>
      </c>
      <c r="CV48">
        <f>$B$11*DT48+$C$11*DU48+$F$11*EF48*(1-EI48)</f>
        <v>0</v>
      </c>
      <c r="CW48">
        <f>CV48*CX48</f>
        <v>0</v>
      </c>
      <c r="CX48">
        <f>($B$11*$D$9+$C$11*$D$9+$F$11*((ES48+EK48)/MAX(ES48+EK48+ET48, 0.1)*$I$9+ET48/MAX(ES48+EK48+ET48, 0.1)*$J$9))/($B$11+$C$11+$F$11)</f>
        <v>0</v>
      </c>
      <c r="CY48">
        <f>($B$11*$K$9+$C$11*$K$9+$F$11*((ES48+EK48)/MAX(ES48+EK48+ET48, 0.1)*$P$9+ET48/MAX(ES48+EK48+ET48, 0.1)*$Q$9))/($B$11+$C$11+$F$11)</f>
        <v>0</v>
      </c>
      <c r="CZ48">
        <v>5.52</v>
      </c>
      <c r="DA48">
        <v>0.5</v>
      </c>
      <c r="DB48" t="s">
        <v>421</v>
      </c>
      <c r="DC48">
        <v>2</v>
      </c>
      <c r="DD48">
        <v>1759444474.1</v>
      </c>
      <c r="DE48">
        <v>421.42475</v>
      </c>
      <c r="DF48">
        <v>419.96375</v>
      </c>
      <c r="DG48">
        <v>24.956775</v>
      </c>
      <c r="DH48">
        <v>24.781075</v>
      </c>
      <c r="DI48">
        <v>415.42175</v>
      </c>
      <c r="DJ48">
        <v>24.513275</v>
      </c>
      <c r="DK48">
        <v>500.02175</v>
      </c>
      <c r="DL48">
        <v>90.579075</v>
      </c>
      <c r="DM48">
        <v>0.0288266</v>
      </c>
      <c r="DN48">
        <v>31.02635</v>
      </c>
      <c r="DO48">
        <v>30.023675</v>
      </c>
      <c r="DP48">
        <v>999.9</v>
      </c>
      <c r="DQ48">
        <v>0</v>
      </c>
      <c r="DR48">
        <v>0</v>
      </c>
      <c r="DS48">
        <v>10006.7325</v>
      </c>
      <c r="DT48">
        <v>0</v>
      </c>
      <c r="DU48">
        <v>0.61206</v>
      </c>
      <c r="DV48">
        <v>1.460915</v>
      </c>
      <c r="DW48">
        <v>432.21125</v>
      </c>
      <c r="DX48">
        <v>430.63525</v>
      </c>
      <c r="DY48">
        <v>0.17568375</v>
      </c>
      <c r="DZ48">
        <v>419.96375</v>
      </c>
      <c r="EA48">
        <v>24.781075</v>
      </c>
      <c r="EB48">
        <v>2.2605625</v>
      </c>
      <c r="EC48">
        <v>2.24465</v>
      </c>
      <c r="ED48">
        <v>19.3981</v>
      </c>
      <c r="EE48">
        <v>19.2846</v>
      </c>
      <c r="EF48">
        <v>0.00500016</v>
      </c>
      <c r="EG48">
        <v>0</v>
      </c>
      <c r="EH48">
        <v>0</v>
      </c>
      <c r="EI48">
        <v>0</v>
      </c>
      <c r="EJ48">
        <v>826.55</v>
      </c>
      <c r="EK48">
        <v>0.00500016</v>
      </c>
      <c r="EL48">
        <v>-29.7</v>
      </c>
      <c r="EM48">
        <v>-1.925</v>
      </c>
      <c r="EN48">
        <v>37.375</v>
      </c>
      <c r="EO48">
        <v>41.531</v>
      </c>
      <c r="EP48">
        <v>39.5</v>
      </c>
      <c r="EQ48">
        <v>41.75</v>
      </c>
      <c r="ER48">
        <v>40.75</v>
      </c>
      <c r="ES48">
        <v>0</v>
      </c>
      <c r="ET48">
        <v>0</v>
      </c>
      <c r="EU48">
        <v>0</v>
      </c>
      <c r="EV48">
        <v>1759444478.9</v>
      </c>
      <c r="EW48">
        <v>0</v>
      </c>
      <c r="EX48">
        <v>826.492307692308</v>
      </c>
      <c r="EY48">
        <v>-0.0615382962614073</v>
      </c>
      <c r="EZ48">
        <v>-10.4376070560553</v>
      </c>
      <c r="FA48">
        <v>-27.45</v>
      </c>
      <c r="FB48">
        <v>15</v>
      </c>
      <c r="FC48">
        <v>0</v>
      </c>
      <c r="FD48" t="s">
        <v>422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1.38816142857143</v>
      </c>
      <c r="FQ48">
        <v>0.307205454545453</v>
      </c>
      <c r="FR48">
        <v>0.0434594145957674</v>
      </c>
      <c r="FS48">
        <v>1</v>
      </c>
      <c r="FT48">
        <v>826.808823529412</v>
      </c>
      <c r="FU48">
        <v>-2.70282657961148</v>
      </c>
      <c r="FV48">
        <v>6.77288571945948</v>
      </c>
      <c r="FW48">
        <v>-1</v>
      </c>
      <c r="FX48">
        <v>0.17569719047619</v>
      </c>
      <c r="FY48">
        <v>0.0108646753246755</v>
      </c>
      <c r="FZ48">
        <v>0.00181109547535785</v>
      </c>
      <c r="GA48">
        <v>1</v>
      </c>
      <c r="GB48">
        <v>2</v>
      </c>
      <c r="GC48">
        <v>2</v>
      </c>
      <c r="GD48" t="s">
        <v>423</v>
      </c>
      <c r="GE48">
        <v>3.12598</v>
      </c>
      <c r="GF48">
        <v>2.65475</v>
      </c>
      <c r="GG48">
        <v>0.0890584</v>
      </c>
      <c r="GH48">
        <v>0.0897597</v>
      </c>
      <c r="GI48">
        <v>0.104172</v>
      </c>
      <c r="GJ48">
        <v>0.104334</v>
      </c>
      <c r="GK48">
        <v>23311.6</v>
      </c>
      <c r="GL48">
        <v>22162.4</v>
      </c>
      <c r="GM48">
        <v>22888.4</v>
      </c>
      <c r="GN48">
        <v>23710.7</v>
      </c>
      <c r="GO48">
        <v>34938.9</v>
      </c>
      <c r="GP48">
        <v>35146.6</v>
      </c>
      <c r="GQ48">
        <v>41259.1</v>
      </c>
      <c r="GR48">
        <v>42277.4</v>
      </c>
      <c r="GS48">
        <v>1.89352</v>
      </c>
      <c r="GT48">
        <v>1.82113</v>
      </c>
      <c r="GU48">
        <v>0.0995956</v>
      </c>
      <c r="GV48">
        <v>0</v>
      </c>
      <c r="GW48">
        <v>28.4045</v>
      </c>
      <c r="GX48">
        <v>999.9</v>
      </c>
      <c r="GY48">
        <v>60.487</v>
      </c>
      <c r="GZ48">
        <v>29.296</v>
      </c>
      <c r="HA48">
        <v>27.3185</v>
      </c>
      <c r="HB48">
        <v>54.8846</v>
      </c>
      <c r="HC48">
        <v>40.5729</v>
      </c>
      <c r="HD48">
        <v>1</v>
      </c>
      <c r="HE48">
        <v>0.102447</v>
      </c>
      <c r="HF48">
        <v>-1.57483</v>
      </c>
      <c r="HG48">
        <v>20.229</v>
      </c>
      <c r="HH48">
        <v>5.23466</v>
      </c>
      <c r="HI48">
        <v>11.992</v>
      </c>
      <c r="HJ48">
        <v>4.9558</v>
      </c>
      <c r="HK48">
        <v>3.304</v>
      </c>
      <c r="HL48">
        <v>9999</v>
      </c>
      <c r="HM48">
        <v>9999</v>
      </c>
      <c r="HN48">
        <v>9999</v>
      </c>
      <c r="HO48">
        <v>999.9</v>
      </c>
      <c r="HP48">
        <v>1.86844</v>
      </c>
      <c r="HQ48">
        <v>1.86417</v>
      </c>
      <c r="HR48">
        <v>1.8718</v>
      </c>
      <c r="HS48">
        <v>1.86264</v>
      </c>
      <c r="HT48">
        <v>1.86205</v>
      </c>
      <c r="HU48">
        <v>1.86858</v>
      </c>
      <c r="HV48">
        <v>1.85867</v>
      </c>
      <c r="HW48">
        <v>1.86508</v>
      </c>
      <c r="HX48">
        <v>5</v>
      </c>
      <c r="HY48">
        <v>0</v>
      </c>
      <c r="HZ48">
        <v>0</v>
      </c>
      <c r="IA48">
        <v>0</v>
      </c>
      <c r="IB48" t="s">
        <v>424</v>
      </c>
      <c r="IC48" t="s">
        <v>425</v>
      </c>
      <c r="ID48" t="s">
        <v>426</v>
      </c>
      <c r="IE48" t="s">
        <v>426</v>
      </c>
      <c r="IF48" t="s">
        <v>426</v>
      </c>
      <c r="IG48" t="s">
        <v>426</v>
      </c>
      <c r="IH48">
        <v>0</v>
      </c>
      <c r="II48">
        <v>100</v>
      </c>
      <c r="IJ48">
        <v>100</v>
      </c>
      <c r="IK48">
        <v>6.003</v>
      </c>
      <c r="IL48">
        <v>0.4434</v>
      </c>
      <c r="IM48">
        <v>4.33581596003083</v>
      </c>
      <c r="IN48">
        <v>0.00480937478205192</v>
      </c>
      <c r="IO48">
        <v>-2.11129389927988e-06</v>
      </c>
      <c r="IP48">
        <v>4.70916883727294e-10</v>
      </c>
      <c r="IQ48">
        <v>0.0744581765299928</v>
      </c>
      <c r="IR48">
        <v>0.00865277752241637</v>
      </c>
      <c r="IS48">
        <v>0.000116572056065873</v>
      </c>
      <c r="IT48">
        <v>5.89758572995984e-06</v>
      </c>
      <c r="IU48">
        <v>1</v>
      </c>
      <c r="IV48">
        <v>2033</v>
      </c>
      <c r="IW48">
        <v>1</v>
      </c>
      <c r="IX48">
        <v>28</v>
      </c>
      <c r="IY48">
        <v>29324074.6</v>
      </c>
      <c r="IZ48">
        <v>29324074.6</v>
      </c>
      <c r="JA48">
        <v>1.03638</v>
      </c>
      <c r="JB48">
        <v>2.36938</v>
      </c>
      <c r="JC48">
        <v>1.4978</v>
      </c>
      <c r="JD48">
        <v>2.33154</v>
      </c>
      <c r="JE48">
        <v>1.54419</v>
      </c>
      <c r="JF48">
        <v>2.38525</v>
      </c>
      <c r="JG48">
        <v>35.0134</v>
      </c>
      <c r="JH48">
        <v>24.2539</v>
      </c>
      <c r="JI48">
        <v>18</v>
      </c>
      <c r="JJ48">
        <v>546.387</v>
      </c>
      <c r="JK48">
        <v>442.01</v>
      </c>
      <c r="JL48">
        <v>32.1176</v>
      </c>
      <c r="JM48">
        <v>28.9588</v>
      </c>
      <c r="JN48">
        <v>29.9999</v>
      </c>
      <c r="JO48">
        <v>28.8515</v>
      </c>
      <c r="JP48">
        <v>28.8781</v>
      </c>
      <c r="JQ48">
        <v>20.8007</v>
      </c>
      <c r="JR48">
        <v>22.1016</v>
      </c>
      <c r="JS48">
        <v>100</v>
      </c>
      <c r="JT48">
        <v>32.0941</v>
      </c>
      <c r="JU48">
        <v>420</v>
      </c>
      <c r="JV48">
        <v>24.8039</v>
      </c>
      <c r="JW48">
        <v>92.4763</v>
      </c>
      <c r="JX48">
        <v>98.5351</v>
      </c>
    </row>
    <row r="49" spans="1:284">
      <c r="A49">
        <v>33</v>
      </c>
      <c r="B49">
        <v>1759444480.1</v>
      </c>
      <c r="C49">
        <v>441.099999904633</v>
      </c>
      <c r="D49" t="s">
        <v>491</v>
      </c>
      <c r="E49" t="s">
        <v>492</v>
      </c>
      <c r="F49">
        <v>5</v>
      </c>
      <c r="G49" t="s">
        <v>476</v>
      </c>
      <c r="H49" t="s">
        <v>419</v>
      </c>
      <c r="I49">
        <v>1759444477.1</v>
      </c>
      <c r="J49">
        <f>(K49)/1000</f>
        <v>0</v>
      </c>
      <c r="K49">
        <f>1000*DK49*AI49*(DG49-DH49)/(100*CZ49*(1000-AI49*DG49))</f>
        <v>0</v>
      </c>
      <c r="L49">
        <f>DK49*AI49*(DF49-DE49*(1000-AI49*DH49)/(1000-AI49*DG49))/(100*CZ49)</f>
        <v>0</v>
      </c>
      <c r="M49">
        <f>DE49 - IF(AI49&gt;1, L49*CZ49*100.0/(AK49), 0)</f>
        <v>0</v>
      </c>
      <c r="N49">
        <f>((T49-J49/2)*M49-L49)/(T49+J49/2)</f>
        <v>0</v>
      </c>
      <c r="O49">
        <f>N49*(DL49+DM49)/1000.0</f>
        <v>0</v>
      </c>
      <c r="P49">
        <f>(DE49 - IF(AI49&gt;1, L49*CZ49*100.0/(AK49), 0))*(DL49+DM49)/1000.0</f>
        <v>0</v>
      </c>
      <c r="Q49">
        <f>2.0/((1/S49-1/R49)+SIGN(S49)*SQRT((1/S49-1/R49)*(1/S49-1/R49) + 4*DA49/((DA49+1)*(DA49+1))*(2*1/S49*1/R49-1/R49*1/R49)))</f>
        <v>0</v>
      </c>
      <c r="R49">
        <f>IF(LEFT(DB49,1)&lt;&gt;"0",IF(LEFT(DB49,1)="1",3.0,DC49),$D$5+$E$5*(DS49*DL49/($K$5*1000))+$F$5*(DS49*DL49/($K$5*1000))*MAX(MIN(CZ49,$J$5),$I$5)*MAX(MIN(CZ49,$J$5),$I$5)+$G$5*MAX(MIN(CZ49,$J$5),$I$5)*(DS49*DL49/($K$5*1000))+$H$5*(DS49*DL49/($K$5*1000))*(DS49*DL49/($K$5*1000)))</f>
        <v>0</v>
      </c>
      <c r="S49">
        <f>J49*(1000-(1000*0.61365*exp(17.502*W49/(240.97+W49))/(DL49+DM49)+DG49)/2)/(1000*0.61365*exp(17.502*W49/(240.97+W49))/(DL49+DM49)-DG49)</f>
        <v>0</v>
      </c>
      <c r="T49">
        <f>1/((DA49+1)/(Q49/1.6)+1/(R49/1.37)) + DA49/((DA49+1)/(Q49/1.6) + DA49/(R49/1.37))</f>
        <v>0</v>
      </c>
      <c r="U49">
        <f>(CV49*CY49)</f>
        <v>0</v>
      </c>
      <c r="V49">
        <f>(DN49+(U49+2*0.95*5.67E-8*(((DN49+$B$7)+273)^4-(DN49+273)^4)-44100*J49)/(1.84*29.3*R49+8*0.95*5.67E-8*(DN49+273)^3))</f>
        <v>0</v>
      </c>
      <c r="W49">
        <f>($C$7*DO49+$D$7*DP49+$E$7*V49)</f>
        <v>0</v>
      </c>
      <c r="X49">
        <f>0.61365*exp(17.502*W49/(240.97+W49))</f>
        <v>0</v>
      </c>
      <c r="Y49">
        <f>(Z49/AA49*100)</f>
        <v>0</v>
      </c>
      <c r="Z49">
        <f>DG49*(DL49+DM49)/1000</f>
        <v>0</v>
      </c>
      <c r="AA49">
        <f>0.61365*exp(17.502*DN49/(240.97+DN49))</f>
        <v>0</v>
      </c>
      <c r="AB49">
        <f>(X49-DG49*(DL49+DM49)/1000)</f>
        <v>0</v>
      </c>
      <c r="AC49">
        <f>(-J49*44100)</f>
        <v>0</v>
      </c>
      <c r="AD49">
        <f>2*29.3*R49*0.92*(DN49-W49)</f>
        <v>0</v>
      </c>
      <c r="AE49">
        <f>2*0.95*5.67E-8*(((DN49+$B$7)+273)^4-(W49+273)^4)</f>
        <v>0</v>
      </c>
      <c r="AF49">
        <f>U49+AE49+AC49+AD49</f>
        <v>0</v>
      </c>
      <c r="AG49">
        <v>0</v>
      </c>
      <c r="AH49">
        <v>0</v>
      </c>
      <c r="AI49">
        <f>IF(AG49*$H$13&gt;=AK49,1.0,(AK49/(AK49-AG49*$H$13)))</f>
        <v>0</v>
      </c>
      <c r="AJ49">
        <f>(AI49-1)*100</f>
        <v>0</v>
      </c>
      <c r="AK49">
        <f>MAX(0,($B$13+$C$13*DS49)/(1+$D$13*DS49)*DL49/(DN49+273)*$E$13)</f>
        <v>0</v>
      </c>
      <c r="AL49" t="s">
        <v>420</v>
      </c>
      <c r="AM49" t="s">
        <v>420</v>
      </c>
      <c r="AN49">
        <v>0</v>
      </c>
      <c r="AO49">
        <v>0</v>
      </c>
      <c r="AP49">
        <f>1-AN49/AO49</f>
        <v>0</v>
      </c>
      <c r="AQ49">
        <v>0</v>
      </c>
      <c r="AR49" t="s">
        <v>420</v>
      </c>
      <c r="AS49" t="s">
        <v>420</v>
      </c>
      <c r="AT49">
        <v>0</v>
      </c>
      <c r="AU49">
        <v>0</v>
      </c>
      <c r="AV49">
        <f>1-AT49/AU49</f>
        <v>0</v>
      </c>
      <c r="AW49">
        <v>0.5</v>
      </c>
      <c r="AX49">
        <f>CW49</f>
        <v>0</v>
      </c>
      <c r="AY49">
        <f>L49</f>
        <v>0</v>
      </c>
      <c r="AZ49">
        <f>AV49*AW49*AX49</f>
        <v>0</v>
      </c>
      <c r="BA49">
        <f>(AY49-AQ49)/AX49</f>
        <v>0</v>
      </c>
      <c r="BB49">
        <f>(AO49-AU49)/AU49</f>
        <v>0</v>
      </c>
      <c r="BC49">
        <f>AN49/(AP49+AN49/AU49)</f>
        <v>0</v>
      </c>
      <c r="BD49" t="s">
        <v>420</v>
      </c>
      <c r="BE49">
        <v>0</v>
      </c>
      <c r="BF49">
        <f>IF(BE49&lt;&gt;0, BE49, BC49)</f>
        <v>0</v>
      </c>
      <c r="BG49">
        <f>1-BF49/AU49</f>
        <v>0</v>
      </c>
      <c r="BH49">
        <f>(AU49-AT49)/(AU49-BF49)</f>
        <v>0</v>
      </c>
      <c r="BI49">
        <f>(AO49-AU49)/(AO49-BF49)</f>
        <v>0</v>
      </c>
      <c r="BJ49">
        <f>(AU49-AT49)/(AU49-AN49)</f>
        <v>0</v>
      </c>
      <c r="BK49">
        <f>(AO49-AU49)/(AO49-AN49)</f>
        <v>0</v>
      </c>
      <c r="BL49">
        <f>(BH49*BF49/AT49)</f>
        <v>0</v>
      </c>
      <c r="BM49">
        <f>(1-BL49)</f>
        <v>0</v>
      </c>
      <c r="CV49">
        <f>$B$11*DT49+$C$11*DU49+$F$11*EF49*(1-EI49)</f>
        <v>0</v>
      </c>
      <c r="CW49">
        <f>CV49*CX49</f>
        <v>0</v>
      </c>
      <c r="CX49">
        <f>($B$11*$D$9+$C$11*$D$9+$F$11*((ES49+EK49)/MAX(ES49+EK49+ET49, 0.1)*$I$9+ET49/MAX(ES49+EK49+ET49, 0.1)*$J$9))/($B$11+$C$11+$F$11)</f>
        <v>0</v>
      </c>
      <c r="CY49">
        <f>($B$11*$K$9+$C$11*$K$9+$F$11*((ES49+EK49)/MAX(ES49+EK49+ET49, 0.1)*$P$9+ET49/MAX(ES49+EK49+ET49, 0.1)*$Q$9))/($B$11+$C$11+$F$11)</f>
        <v>0</v>
      </c>
      <c r="CZ49">
        <v>5.52</v>
      </c>
      <c r="DA49">
        <v>0.5</v>
      </c>
      <c r="DB49" t="s">
        <v>421</v>
      </c>
      <c r="DC49">
        <v>2</v>
      </c>
      <c r="DD49">
        <v>1759444477.1</v>
      </c>
      <c r="DE49">
        <v>421.374</v>
      </c>
      <c r="DF49">
        <v>419.95775</v>
      </c>
      <c r="DG49">
        <v>24.954125</v>
      </c>
      <c r="DH49">
        <v>24.779125</v>
      </c>
      <c r="DI49">
        <v>415.37125</v>
      </c>
      <c r="DJ49">
        <v>24.5107</v>
      </c>
      <c r="DK49">
        <v>499.91825</v>
      </c>
      <c r="DL49">
        <v>90.5814</v>
      </c>
      <c r="DM49">
        <v>0.0291642</v>
      </c>
      <c r="DN49">
        <v>31.029</v>
      </c>
      <c r="DO49">
        <v>30.031175</v>
      </c>
      <c r="DP49">
        <v>999.9</v>
      </c>
      <c r="DQ49">
        <v>0</v>
      </c>
      <c r="DR49">
        <v>0</v>
      </c>
      <c r="DS49">
        <v>10001.1</v>
      </c>
      <c r="DT49">
        <v>0</v>
      </c>
      <c r="DU49">
        <v>0.61206</v>
      </c>
      <c r="DV49">
        <v>1.4163125</v>
      </c>
      <c r="DW49">
        <v>432.158</v>
      </c>
      <c r="DX49">
        <v>430.62825</v>
      </c>
      <c r="DY49">
        <v>0.1750235</v>
      </c>
      <c r="DZ49">
        <v>419.95775</v>
      </c>
      <c r="EA49">
        <v>24.779125</v>
      </c>
      <c r="EB49">
        <v>2.26038</v>
      </c>
      <c r="EC49">
        <v>2.2445275</v>
      </c>
      <c r="ED49">
        <v>19.396825</v>
      </c>
      <c r="EE49">
        <v>19.283725</v>
      </c>
      <c r="EF49">
        <v>0.00500016</v>
      </c>
      <c r="EG49">
        <v>0</v>
      </c>
      <c r="EH49">
        <v>0</v>
      </c>
      <c r="EI49">
        <v>0</v>
      </c>
      <c r="EJ49">
        <v>823.925</v>
      </c>
      <c r="EK49">
        <v>0.00500016</v>
      </c>
      <c r="EL49">
        <v>-30.075</v>
      </c>
      <c r="EM49">
        <v>-2.725</v>
      </c>
      <c r="EN49">
        <v>37.3905</v>
      </c>
      <c r="EO49">
        <v>41.531</v>
      </c>
      <c r="EP49">
        <v>39.5</v>
      </c>
      <c r="EQ49">
        <v>41.75</v>
      </c>
      <c r="ER49">
        <v>40.75</v>
      </c>
      <c r="ES49">
        <v>0</v>
      </c>
      <c r="ET49">
        <v>0</v>
      </c>
      <c r="EU49">
        <v>0</v>
      </c>
      <c r="EV49">
        <v>1759444481.9</v>
      </c>
      <c r="EW49">
        <v>0</v>
      </c>
      <c r="EX49">
        <v>825.712</v>
      </c>
      <c r="EY49">
        <v>-15.7999997187857</v>
      </c>
      <c r="EZ49">
        <v>0.65384599106784</v>
      </c>
      <c r="FA49">
        <v>-27.692</v>
      </c>
      <c r="FB49">
        <v>15</v>
      </c>
      <c r="FC49">
        <v>0</v>
      </c>
      <c r="FD49" t="s">
        <v>422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1.4002605</v>
      </c>
      <c r="FQ49">
        <v>0.355512631578947</v>
      </c>
      <c r="FR49">
        <v>0.0439154225158998</v>
      </c>
      <c r="FS49">
        <v>1</v>
      </c>
      <c r="FT49">
        <v>826.685294117647</v>
      </c>
      <c r="FU49">
        <v>-2.03972490943655</v>
      </c>
      <c r="FV49">
        <v>6.36581552249482</v>
      </c>
      <c r="FW49">
        <v>-1</v>
      </c>
      <c r="FX49">
        <v>0.1760028</v>
      </c>
      <c r="FY49">
        <v>0.00285762406015014</v>
      </c>
      <c r="FZ49">
        <v>0.00158205200925887</v>
      </c>
      <c r="GA49">
        <v>1</v>
      </c>
      <c r="GB49">
        <v>2</v>
      </c>
      <c r="GC49">
        <v>2</v>
      </c>
      <c r="GD49" t="s">
        <v>423</v>
      </c>
      <c r="GE49">
        <v>3.12596</v>
      </c>
      <c r="GF49">
        <v>2.65508</v>
      </c>
      <c r="GG49">
        <v>0.089062</v>
      </c>
      <c r="GH49">
        <v>0.0897682</v>
      </c>
      <c r="GI49">
        <v>0.104173</v>
      </c>
      <c r="GJ49">
        <v>0.10433</v>
      </c>
      <c r="GK49">
        <v>23311.3</v>
      </c>
      <c r="GL49">
        <v>22162.1</v>
      </c>
      <c r="GM49">
        <v>22888.2</v>
      </c>
      <c r="GN49">
        <v>23710.7</v>
      </c>
      <c r="GO49">
        <v>34939.1</v>
      </c>
      <c r="GP49">
        <v>35146.5</v>
      </c>
      <c r="GQ49">
        <v>41259.4</v>
      </c>
      <c r="GR49">
        <v>42277.1</v>
      </c>
      <c r="GS49">
        <v>1.89377</v>
      </c>
      <c r="GT49">
        <v>1.82095</v>
      </c>
      <c r="GU49">
        <v>0.100382</v>
      </c>
      <c r="GV49">
        <v>0</v>
      </c>
      <c r="GW49">
        <v>28.4045</v>
      </c>
      <c r="GX49">
        <v>999.9</v>
      </c>
      <c r="GY49">
        <v>60.463</v>
      </c>
      <c r="GZ49">
        <v>29.275</v>
      </c>
      <c r="HA49">
        <v>27.2739</v>
      </c>
      <c r="HB49">
        <v>54.8846</v>
      </c>
      <c r="HC49">
        <v>40.6971</v>
      </c>
      <c r="HD49">
        <v>1</v>
      </c>
      <c r="HE49">
        <v>0.102414</v>
      </c>
      <c r="HF49">
        <v>-1.54191</v>
      </c>
      <c r="HG49">
        <v>20.2292</v>
      </c>
      <c r="HH49">
        <v>5.23451</v>
      </c>
      <c r="HI49">
        <v>11.992</v>
      </c>
      <c r="HJ49">
        <v>4.9556</v>
      </c>
      <c r="HK49">
        <v>3.304</v>
      </c>
      <c r="HL49">
        <v>9999</v>
      </c>
      <c r="HM49">
        <v>9999</v>
      </c>
      <c r="HN49">
        <v>9999</v>
      </c>
      <c r="HO49">
        <v>999.9</v>
      </c>
      <c r="HP49">
        <v>1.86845</v>
      </c>
      <c r="HQ49">
        <v>1.86417</v>
      </c>
      <c r="HR49">
        <v>1.8718</v>
      </c>
      <c r="HS49">
        <v>1.86264</v>
      </c>
      <c r="HT49">
        <v>1.86205</v>
      </c>
      <c r="HU49">
        <v>1.86858</v>
      </c>
      <c r="HV49">
        <v>1.85867</v>
      </c>
      <c r="HW49">
        <v>1.86508</v>
      </c>
      <c r="HX49">
        <v>5</v>
      </c>
      <c r="HY49">
        <v>0</v>
      </c>
      <c r="HZ49">
        <v>0</v>
      </c>
      <c r="IA49">
        <v>0</v>
      </c>
      <c r="IB49" t="s">
        <v>424</v>
      </c>
      <c r="IC49" t="s">
        <v>425</v>
      </c>
      <c r="ID49" t="s">
        <v>426</v>
      </c>
      <c r="IE49" t="s">
        <v>426</v>
      </c>
      <c r="IF49" t="s">
        <v>426</v>
      </c>
      <c r="IG49" t="s">
        <v>426</v>
      </c>
      <c r="IH49">
        <v>0</v>
      </c>
      <c r="II49">
        <v>100</v>
      </c>
      <c r="IJ49">
        <v>100</v>
      </c>
      <c r="IK49">
        <v>6.003</v>
      </c>
      <c r="IL49">
        <v>0.4434</v>
      </c>
      <c r="IM49">
        <v>4.33581596003083</v>
      </c>
      <c r="IN49">
        <v>0.00480937478205192</v>
      </c>
      <c r="IO49">
        <v>-2.11129389927988e-06</v>
      </c>
      <c r="IP49">
        <v>4.70916883727294e-10</v>
      </c>
      <c r="IQ49">
        <v>0.0744581765299928</v>
      </c>
      <c r="IR49">
        <v>0.00865277752241637</v>
      </c>
      <c r="IS49">
        <v>0.000116572056065873</v>
      </c>
      <c r="IT49">
        <v>5.89758572995984e-06</v>
      </c>
      <c r="IU49">
        <v>1</v>
      </c>
      <c r="IV49">
        <v>2033</v>
      </c>
      <c r="IW49">
        <v>1</v>
      </c>
      <c r="IX49">
        <v>28</v>
      </c>
      <c r="IY49">
        <v>29324074.7</v>
      </c>
      <c r="IZ49">
        <v>29324074.7</v>
      </c>
      <c r="JA49">
        <v>1.0376</v>
      </c>
      <c r="JB49">
        <v>2.37793</v>
      </c>
      <c r="JC49">
        <v>1.49902</v>
      </c>
      <c r="JD49">
        <v>2.33154</v>
      </c>
      <c r="JE49">
        <v>1.54419</v>
      </c>
      <c r="JF49">
        <v>2.2644</v>
      </c>
      <c r="JG49">
        <v>35.0364</v>
      </c>
      <c r="JH49">
        <v>24.2451</v>
      </c>
      <c r="JI49">
        <v>18</v>
      </c>
      <c r="JJ49">
        <v>546.54</v>
      </c>
      <c r="JK49">
        <v>441.899</v>
      </c>
      <c r="JL49">
        <v>32.1028</v>
      </c>
      <c r="JM49">
        <v>28.9569</v>
      </c>
      <c r="JN49">
        <v>29.9999</v>
      </c>
      <c r="JO49">
        <v>28.8502</v>
      </c>
      <c r="JP49">
        <v>28.8775</v>
      </c>
      <c r="JQ49">
        <v>20.8011</v>
      </c>
      <c r="JR49">
        <v>22.1016</v>
      </c>
      <c r="JS49">
        <v>100</v>
      </c>
      <c r="JT49">
        <v>32.0941</v>
      </c>
      <c r="JU49">
        <v>420</v>
      </c>
      <c r="JV49">
        <v>24.8039</v>
      </c>
      <c r="JW49">
        <v>92.4765</v>
      </c>
      <c r="JX49">
        <v>98.5345</v>
      </c>
    </row>
    <row r="50" spans="1:284">
      <c r="A50">
        <v>34</v>
      </c>
      <c r="B50">
        <v>1759444483.1</v>
      </c>
      <c r="C50">
        <v>444.099999904633</v>
      </c>
      <c r="D50" t="s">
        <v>493</v>
      </c>
      <c r="E50" t="s">
        <v>494</v>
      </c>
      <c r="F50">
        <v>5</v>
      </c>
      <c r="G50" t="s">
        <v>476</v>
      </c>
      <c r="H50" t="s">
        <v>419</v>
      </c>
      <c r="I50">
        <v>1759444480.1</v>
      </c>
      <c r="J50">
        <f>(K50)/1000</f>
        <v>0</v>
      </c>
      <c r="K50">
        <f>1000*DK50*AI50*(DG50-DH50)/(100*CZ50*(1000-AI50*DG50))</f>
        <v>0</v>
      </c>
      <c r="L50">
        <f>DK50*AI50*(DF50-DE50*(1000-AI50*DH50)/(1000-AI50*DG50))/(100*CZ50)</f>
        <v>0</v>
      </c>
      <c r="M50">
        <f>DE50 - IF(AI50&gt;1, L50*CZ50*100.0/(AK50), 0)</f>
        <v>0</v>
      </c>
      <c r="N50">
        <f>((T50-J50/2)*M50-L50)/(T50+J50/2)</f>
        <v>0</v>
      </c>
      <c r="O50">
        <f>N50*(DL50+DM50)/1000.0</f>
        <v>0</v>
      </c>
      <c r="P50">
        <f>(DE50 - IF(AI50&gt;1, L50*CZ50*100.0/(AK50), 0))*(DL50+DM50)/1000.0</f>
        <v>0</v>
      </c>
      <c r="Q50">
        <f>2.0/((1/S50-1/R50)+SIGN(S50)*SQRT((1/S50-1/R50)*(1/S50-1/R50) + 4*DA50/((DA50+1)*(DA50+1))*(2*1/S50*1/R50-1/R50*1/R50)))</f>
        <v>0</v>
      </c>
      <c r="R50">
        <f>IF(LEFT(DB50,1)&lt;&gt;"0",IF(LEFT(DB50,1)="1",3.0,DC50),$D$5+$E$5*(DS50*DL50/($K$5*1000))+$F$5*(DS50*DL50/($K$5*1000))*MAX(MIN(CZ50,$J$5),$I$5)*MAX(MIN(CZ50,$J$5),$I$5)+$G$5*MAX(MIN(CZ50,$J$5),$I$5)*(DS50*DL50/($K$5*1000))+$H$5*(DS50*DL50/($K$5*1000))*(DS50*DL50/($K$5*1000)))</f>
        <v>0</v>
      </c>
      <c r="S50">
        <f>J50*(1000-(1000*0.61365*exp(17.502*W50/(240.97+W50))/(DL50+DM50)+DG50)/2)/(1000*0.61365*exp(17.502*W50/(240.97+W50))/(DL50+DM50)-DG50)</f>
        <v>0</v>
      </c>
      <c r="T50">
        <f>1/((DA50+1)/(Q50/1.6)+1/(R50/1.37)) + DA50/((DA50+1)/(Q50/1.6) + DA50/(R50/1.37))</f>
        <v>0</v>
      </c>
      <c r="U50">
        <f>(CV50*CY50)</f>
        <v>0</v>
      </c>
      <c r="V50">
        <f>(DN50+(U50+2*0.95*5.67E-8*(((DN50+$B$7)+273)^4-(DN50+273)^4)-44100*J50)/(1.84*29.3*R50+8*0.95*5.67E-8*(DN50+273)^3))</f>
        <v>0</v>
      </c>
      <c r="W50">
        <f>($C$7*DO50+$D$7*DP50+$E$7*V50)</f>
        <v>0</v>
      </c>
      <c r="X50">
        <f>0.61365*exp(17.502*W50/(240.97+W50))</f>
        <v>0</v>
      </c>
      <c r="Y50">
        <f>(Z50/AA50*100)</f>
        <v>0</v>
      </c>
      <c r="Z50">
        <f>DG50*(DL50+DM50)/1000</f>
        <v>0</v>
      </c>
      <c r="AA50">
        <f>0.61365*exp(17.502*DN50/(240.97+DN50))</f>
        <v>0</v>
      </c>
      <c r="AB50">
        <f>(X50-DG50*(DL50+DM50)/1000)</f>
        <v>0</v>
      </c>
      <c r="AC50">
        <f>(-J50*44100)</f>
        <v>0</v>
      </c>
      <c r="AD50">
        <f>2*29.3*R50*0.92*(DN50-W50)</f>
        <v>0</v>
      </c>
      <c r="AE50">
        <f>2*0.95*5.67E-8*(((DN50+$B$7)+273)^4-(W50+273)^4)</f>
        <v>0</v>
      </c>
      <c r="AF50">
        <f>U50+AE50+AC50+AD50</f>
        <v>0</v>
      </c>
      <c r="AG50">
        <v>0</v>
      </c>
      <c r="AH50">
        <v>0</v>
      </c>
      <c r="AI50">
        <f>IF(AG50*$H$13&gt;=AK50,1.0,(AK50/(AK50-AG50*$H$13)))</f>
        <v>0</v>
      </c>
      <c r="AJ50">
        <f>(AI50-1)*100</f>
        <v>0</v>
      </c>
      <c r="AK50">
        <f>MAX(0,($B$13+$C$13*DS50)/(1+$D$13*DS50)*DL50/(DN50+273)*$E$13)</f>
        <v>0</v>
      </c>
      <c r="AL50" t="s">
        <v>420</v>
      </c>
      <c r="AM50" t="s">
        <v>420</v>
      </c>
      <c r="AN50">
        <v>0</v>
      </c>
      <c r="AO50">
        <v>0</v>
      </c>
      <c r="AP50">
        <f>1-AN50/AO50</f>
        <v>0</v>
      </c>
      <c r="AQ50">
        <v>0</v>
      </c>
      <c r="AR50" t="s">
        <v>420</v>
      </c>
      <c r="AS50" t="s">
        <v>420</v>
      </c>
      <c r="AT50">
        <v>0</v>
      </c>
      <c r="AU50">
        <v>0</v>
      </c>
      <c r="AV50">
        <f>1-AT50/AU50</f>
        <v>0</v>
      </c>
      <c r="AW50">
        <v>0.5</v>
      </c>
      <c r="AX50">
        <f>CW50</f>
        <v>0</v>
      </c>
      <c r="AY50">
        <f>L50</f>
        <v>0</v>
      </c>
      <c r="AZ50">
        <f>AV50*AW50*AX50</f>
        <v>0</v>
      </c>
      <c r="BA50">
        <f>(AY50-AQ50)/AX50</f>
        <v>0</v>
      </c>
      <c r="BB50">
        <f>(AO50-AU50)/AU50</f>
        <v>0</v>
      </c>
      <c r="BC50">
        <f>AN50/(AP50+AN50/AU50)</f>
        <v>0</v>
      </c>
      <c r="BD50" t="s">
        <v>420</v>
      </c>
      <c r="BE50">
        <v>0</v>
      </c>
      <c r="BF50">
        <f>IF(BE50&lt;&gt;0, BE50, BC50)</f>
        <v>0</v>
      </c>
      <c r="BG50">
        <f>1-BF50/AU50</f>
        <v>0</v>
      </c>
      <c r="BH50">
        <f>(AU50-AT50)/(AU50-BF50)</f>
        <v>0</v>
      </c>
      <c r="BI50">
        <f>(AO50-AU50)/(AO50-BF50)</f>
        <v>0</v>
      </c>
      <c r="BJ50">
        <f>(AU50-AT50)/(AU50-AN50)</f>
        <v>0</v>
      </c>
      <c r="BK50">
        <f>(AO50-AU50)/(AO50-AN50)</f>
        <v>0</v>
      </c>
      <c r="BL50">
        <f>(BH50*BF50/AT50)</f>
        <v>0</v>
      </c>
      <c r="BM50">
        <f>(1-BL50)</f>
        <v>0</v>
      </c>
      <c r="CV50">
        <f>$B$11*DT50+$C$11*DU50+$F$11*EF50*(1-EI50)</f>
        <v>0</v>
      </c>
      <c r="CW50">
        <f>CV50*CX50</f>
        <v>0</v>
      </c>
      <c r="CX50">
        <f>($B$11*$D$9+$C$11*$D$9+$F$11*((ES50+EK50)/MAX(ES50+EK50+ET50, 0.1)*$I$9+ET50/MAX(ES50+EK50+ET50, 0.1)*$J$9))/($B$11+$C$11+$F$11)</f>
        <v>0</v>
      </c>
      <c r="CY50">
        <f>($B$11*$K$9+$C$11*$K$9+$F$11*((ES50+EK50)/MAX(ES50+EK50+ET50, 0.1)*$P$9+ET50/MAX(ES50+EK50+ET50, 0.1)*$Q$9))/($B$11+$C$11+$F$11)</f>
        <v>0</v>
      </c>
      <c r="CZ50">
        <v>5.52</v>
      </c>
      <c r="DA50">
        <v>0.5</v>
      </c>
      <c r="DB50" t="s">
        <v>421</v>
      </c>
      <c r="DC50">
        <v>2</v>
      </c>
      <c r="DD50">
        <v>1759444480.1</v>
      </c>
      <c r="DE50">
        <v>421.38525</v>
      </c>
      <c r="DF50">
        <v>419.97425</v>
      </c>
      <c r="DG50">
        <v>24.952975</v>
      </c>
      <c r="DH50">
        <v>24.77695</v>
      </c>
      <c r="DI50">
        <v>415.3825</v>
      </c>
      <c r="DJ50">
        <v>24.509575</v>
      </c>
      <c r="DK50">
        <v>499.90625</v>
      </c>
      <c r="DL50">
        <v>90.5837</v>
      </c>
      <c r="DM50">
        <v>0.029471425</v>
      </c>
      <c r="DN50">
        <v>31.030275</v>
      </c>
      <c r="DO50">
        <v>30.036775</v>
      </c>
      <c r="DP50">
        <v>999.9</v>
      </c>
      <c r="DQ50">
        <v>0</v>
      </c>
      <c r="DR50">
        <v>0</v>
      </c>
      <c r="DS50">
        <v>9995.46</v>
      </c>
      <c r="DT50">
        <v>0</v>
      </c>
      <c r="DU50">
        <v>0.61206</v>
      </c>
      <c r="DV50">
        <v>1.4111475</v>
      </c>
      <c r="DW50">
        <v>432.16925</v>
      </c>
      <c r="DX50">
        <v>430.64425</v>
      </c>
      <c r="DY50">
        <v>0.176062</v>
      </c>
      <c r="DZ50">
        <v>419.97425</v>
      </c>
      <c r="EA50">
        <v>24.77695</v>
      </c>
      <c r="EB50">
        <v>2.2603325</v>
      </c>
      <c r="EC50">
        <v>2.244385</v>
      </c>
      <c r="ED50">
        <v>19.396475</v>
      </c>
      <c r="EE50">
        <v>19.2827</v>
      </c>
      <c r="EF50">
        <v>0.00500016</v>
      </c>
      <c r="EG50">
        <v>0</v>
      </c>
      <c r="EH50">
        <v>0</v>
      </c>
      <c r="EI50">
        <v>0</v>
      </c>
      <c r="EJ50">
        <v>827</v>
      </c>
      <c r="EK50">
        <v>0.00500016</v>
      </c>
      <c r="EL50">
        <v>-28.425</v>
      </c>
      <c r="EM50">
        <v>-2.125</v>
      </c>
      <c r="EN50">
        <v>37.3905</v>
      </c>
      <c r="EO50">
        <v>41.5155</v>
      </c>
      <c r="EP50">
        <v>39.5</v>
      </c>
      <c r="EQ50">
        <v>41.75</v>
      </c>
      <c r="ER50">
        <v>40.75</v>
      </c>
      <c r="ES50">
        <v>0</v>
      </c>
      <c r="ET50">
        <v>0</v>
      </c>
      <c r="EU50">
        <v>0</v>
      </c>
      <c r="EV50">
        <v>1759444484.9</v>
      </c>
      <c r="EW50">
        <v>0</v>
      </c>
      <c r="EX50">
        <v>825.980769230769</v>
      </c>
      <c r="EY50">
        <v>-2.35555530864061</v>
      </c>
      <c r="EZ50">
        <v>5.88034171564859</v>
      </c>
      <c r="FA50">
        <v>-28.0461538461538</v>
      </c>
      <c r="FB50">
        <v>15</v>
      </c>
      <c r="FC50">
        <v>0</v>
      </c>
      <c r="FD50" t="s">
        <v>422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1.40177523809524</v>
      </c>
      <c r="FQ50">
        <v>0.204455844155846</v>
      </c>
      <c r="FR50">
        <v>0.041679379350448</v>
      </c>
      <c r="FS50">
        <v>1</v>
      </c>
      <c r="FT50">
        <v>825.997058823529</v>
      </c>
      <c r="FU50">
        <v>-8.51489677249206</v>
      </c>
      <c r="FV50">
        <v>6.53008806778365</v>
      </c>
      <c r="FW50">
        <v>-1</v>
      </c>
      <c r="FX50">
        <v>0.176245666666667</v>
      </c>
      <c r="FY50">
        <v>-0.00482680519480538</v>
      </c>
      <c r="FZ50">
        <v>0.00115056649953024</v>
      </c>
      <c r="GA50">
        <v>1</v>
      </c>
      <c r="GB50">
        <v>2</v>
      </c>
      <c r="GC50">
        <v>2</v>
      </c>
      <c r="GD50" t="s">
        <v>423</v>
      </c>
      <c r="GE50">
        <v>3.12607</v>
      </c>
      <c r="GF50">
        <v>2.65501</v>
      </c>
      <c r="GG50">
        <v>0.0890688</v>
      </c>
      <c r="GH50">
        <v>0.0897707</v>
      </c>
      <c r="GI50">
        <v>0.104173</v>
      </c>
      <c r="GJ50">
        <v>0.104326</v>
      </c>
      <c r="GK50">
        <v>23311.4</v>
      </c>
      <c r="GL50">
        <v>22162</v>
      </c>
      <c r="GM50">
        <v>22888.5</v>
      </c>
      <c r="GN50">
        <v>23710.6</v>
      </c>
      <c r="GO50">
        <v>34939.2</v>
      </c>
      <c r="GP50">
        <v>35146.6</v>
      </c>
      <c r="GQ50">
        <v>41259.5</v>
      </c>
      <c r="GR50">
        <v>42277</v>
      </c>
      <c r="GS50">
        <v>1.89395</v>
      </c>
      <c r="GT50">
        <v>1.821</v>
      </c>
      <c r="GU50">
        <v>0.0996478</v>
      </c>
      <c r="GV50">
        <v>0</v>
      </c>
      <c r="GW50">
        <v>28.4045</v>
      </c>
      <c r="GX50">
        <v>999.9</v>
      </c>
      <c r="GY50">
        <v>60.463</v>
      </c>
      <c r="GZ50">
        <v>29.275</v>
      </c>
      <c r="HA50">
        <v>27.2738</v>
      </c>
      <c r="HB50">
        <v>54.7946</v>
      </c>
      <c r="HC50">
        <v>40.8213</v>
      </c>
      <c r="HD50">
        <v>1</v>
      </c>
      <c r="HE50">
        <v>0.1022</v>
      </c>
      <c r="HF50">
        <v>-1.51043</v>
      </c>
      <c r="HG50">
        <v>20.2294</v>
      </c>
      <c r="HH50">
        <v>5.23496</v>
      </c>
      <c r="HI50">
        <v>11.992</v>
      </c>
      <c r="HJ50">
        <v>4.9558</v>
      </c>
      <c r="HK50">
        <v>3.304</v>
      </c>
      <c r="HL50">
        <v>9999</v>
      </c>
      <c r="HM50">
        <v>9999</v>
      </c>
      <c r="HN50">
        <v>9999</v>
      </c>
      <c r="HO50">
        <v>999.9</v>
      </c>
      <c r="HP50">
        <v>1.86846</v>
      </c>
      <c r="HQ50">
        <v>1.86417</v>
      </c>
      <c r="HR50">
        <v>1.8718</v>
      </c>
      <c r="HS50">
        <v>1.86264</v>
      </c>
      <c r="HT50">
        <v>1.86207</v>
      </c>
      <c r="HU50">
        <v>1.86858</v>
      </c>
      <c r="HV50">
        <v>1.85867</v>
      </c>
      <c r="HW50">
        <v>1.86508</v>
      </c>
      <c r="HX50">
        <v>5</v>
      </c>
      <c r="HY50">
        <v>0</v>
      </c>
      <c r="HZ50">
        <v>0</v>
      </c>
      <c r="IA50">
        <v>0</v>
      </c>
      <c r="IB50" t="s">
        <v>424</v>
      </c>
      <c r="IC50" t="s">
        <v>425</v>
      </c>
      <c r="ID50" t="s">
        <v>426</v>
      </c>
      <c r="IE50" t="s">
        <v>426</v>
      </c>
      <c r="IF50" t="s">
        <v>426</v>
      </c>
      <c r="IG50" t="s">
        <v>426</v>
      </c>
      <c r="IH50">
        <v>0</v>
      </c>
      <c r="II50">
        <v>100</v>
      </c>
      <c r="IJ50">
        <v>100</v>
      </c>
      <c r="IK50">
        <v>6.003</v>
      </c>
      <c r="IL50">
        <v>0.4434</v>
      </c>
      <c r="IM50">
        <v>4.33581596003083</v>
      </c>
      <c r="IN50">
        <v>0.00480937478205192</v>
      </c>
      <c r="IO50">
        <v>-2.11129389927988e-06</v>
      </c>
      <c r="IP50">
        <v>4.70916883727294e-10</v>
      </c>
      <c r="IQ50">
        <v>0.0744581765299928</v>
      </c>
      <c r="IR50">
        <v>0.00865277752241637</v>
      </c>
      <c r="IS50">
        <v>0.000116572056065873</v>
      </c>
      <c r="IT50">
        <v>5.89758572995984e-06</v>
      </c>
      <c r="IU50">
        <v>1</v>
      </c>
      <c r="IV50">
        <v>2033</v>
      </c>
      <c r="IW50">
        <v>1</v>
      </c>
      <c r="IX50">
        <v>28</v>
      </c>
      <c r="IY50">
        <v>29324074.7</v>
      </c>
      <c r="IZ50">
        <v>29324074.7</v>
      </c>
      <c r="JA50">
        <v>1.0376</v>
      </c>
      <c r="JB50">
        <v>2.36938</v>
      </c>
      <c r="JC50">
        <v>1.49902</v>
      </c>
      <c r="JD50">
        <v>2.33154</v>
      </c>
      <c r="JE50">
        <v>1.54419</v>
      </c>
      <c r="JF50">
        <v>2.31201</v>
      </c>
      <c r="JG50">
        <v>35.0134</v>
      </c>
      <c r="JH50">
        <v>24.2539</v>
      </c>
      <c r="JI50">
        <v>18</v>
      </c>
      <c r="JJ50">
        <v>546.639</v>
      </c>
      <c r="JK50">
        <v>441.915</v>
      </c>
      <c r="JL50">
        <v>32.0875</v>
      </c>
      <c r="JM50">
        <v>28.9568</v>
      </c>
      <c r="JN50">
        <v>29.9999</v>
      </c>
      <c r="JO50">
        <v>28.8484</v>
      </c>
      <c r="JP50">
        <v>28.8757</v>
      </c>
      <c r="JQ50">
        <v>20.8015</v>
      </c>
      <c r="JR50">
        <v>22.1016</v>
      </c>
      <c r="JS50">
        <v>100</v>
      </c>
      <c r="JT50">
        <v>32.0577</v>
      </c>
      <c r="JU50">
        <v>420</v>
      </c>
      <c r="JV50">
        <v>24.8039</v>
      </c>
      <c r="JW50">
        <v>92.4771</v>
      </c>
      <c r="JX50">
        <v>98.5343</v>
      </c>
    </row>
    <row r="51" spans="1:284">
      <c r="A51">
        <v>35</v>
      </c>
      <c r="B51">
        <v>1759444485.1</v>
      </c>
      <c r="C51">
        <v>446.099999904633</v>
      </c>
      <c r="D51" t="s">
        <v>495</v>
      </c>
      <c r="E51" t="s">
        <v>496</v>
      </c>
      <c r="F51">
        <v>5</v>
      </c>
      <c r="G51" t="s">
        <v>476</v>
      </c>
      <c r="H51" t="s">
        <v>419</v>
      </c>
      <c r="I51">
        <v>1759444482.43333</v>
      </c>
      <c r="J51">
        <f>(K51)/1000</f>
        <v>0</v>
      </c>
      <c r="K51">
        <f>1000*DK51*AI51*(DG51-DH51)/(100*CZ51*(1000-AI51*DG51))</f>
        <v>0</v>
      </c>
      <c r="L51">
        <f>DK51*AI51*(DF51-DE51*(1000-AI51*DH51)/(1000-AI51*DG51))/(100*CZ51)</f>
        <v>0</v>
      </c>
      <c r="M51">
        <f>DE51 - IF(AI51&gt;1, L51*CZ51*100.0/(AK51), 0)</f>
        <v>0</v>
      </c>
      <c r="N51">
        <f>((T51-J51/2)*M51-L51)/(T51+J51/2)</f>
        <v>0</v>
      </c>
      <c r="O51">
        <f>N51*(DL51+DM51)/1000.0</f>
        <v>0</v>
      </c>
      <c r="P51">
        <f>(DE51 - IF(AI51&gt;1, L51*CZ51*100.0/(AK51), 0))*(DL51+DM51)/1000.0</f>
        <v>0</v>
      </c>
      <c r="Q51">
        <f>2.0/((1/S51-1/R51)+SIGN(S51)*SQRT((1/S51-1/R51)*(1/S51-1/R51) + 4*DA51/((DA51+1)*(DA51+1))*(2*1/S51*1/R51-1/R51*1/R51)))</f>
        <v>0</v>
      </c>
      <c r="R51">
        <f>IF(LEFT(DB51,1)&lt;&gt;"0",IF(LEFT(DB51,1)="1",3.0,DC51),$D$5+$E$5*(DS51*DL51/($K$5*1000))+$F$5*(DS51*DL51/($K$5*1000))*MAX(MIN(CZ51,$J$5),$I$5)*MAX(MIN(CZ51,$J$5),$I$5)+$G$5*MAX(MIN(CZ51,$J$5),$I$5)*(DS51*DL51/($K$5*1000))+$H$5*(DS51*DL51/($K$5*1000))*(DS51*DL51/($K$5*1000)))</f>
        <v>0</v>
      </c>
      <c r="S51">
        <f>J51*(1000-(1000*0.61365*exp(17.502*W51/(240.97+W51))/(DL51+DM51)+DG51)/2)/(1000*0.61365*exp(17.502*W51/(240.97+W51))/(DL51+DM51)-DG51)</f>
        <v>0</v>
      </c>
      <c r="T51">
        <f>1/((DA51+1)/(Q51/1.6)+1/(R51/1.37)) + DA51/((DA51+1)/(Q51/1.6) + DA51/(R51/1.37))</f>
        <v>0</v>
      </c>
      <c r="U51">
        <f>(CV51*CY51)</f>
        <v>0</v>
      </c>
      <c r="V51">
        <f>(DN51+(U51+2*0.95*5.67E-8*(((DN51+$B$7)+273)^4-(DN51+273)^4)-44100*J51)/(1.84*29.3*R51+8*0.95*5.67E-8*(DN51+273)^3))</f>
        <v>0</v>
      </c>
      <c r="W51">
        <f>($C$7*DO51+$D$7*DP51+$E$7*V51)</f>
        <v>0</v>
      </c>
      <c r="X51">
        <f>0.61365*exp(17.502*W51/(240.97+W51))</f>
        <v>0</v>
      </c>
      <c r="Y51">
        <f>(Z51/AA51*100)</f>
        <v>0</v>
      </c>
      <c r="Z51">
        <f>DG51*(DL51+DM51)/1000</f>
        <v>0</v>
      </c>
      <c r="AA51">
        <f>0.61365*exp(17.502*DN51/(240.97+DN51))</f>
        <v>0</v>
      </c>
      <c r="AB51">
        <f>(X51-DG51*(DL51+DM51)/1000)</f>
        <v>0</v>
      </c>
      <c r="AC51">
        <f>(-J51*44100)</f>
        <v>0</v>
      </c>
      <c r="AD51">
        <f>2*29.3*R51*0.92*(DN51-W51)</f>
        <v>0</v>
      </c>
      <c r="AE51">
        <f>2*0.95*5.67E-8*(((DN51+$B$7)+273)^4-(W51+273)^4)</f>
        <v>0</v>
      </c>
      <c r="AF51">
        <f>U51+AE51+AC51+AD51</f>
        <v>0</v>
      </c>
      <c r="AG51">
        <v>0</v>
      </c>
      <c r="AH51">
        <v>0</v>
      </c>
      <c r="AI51">
        <f>IF(AG51*$H$13&gt;=AK51,1.0,(AK51/(AK51-AG51*$H$13)))</f>
        <v>0</v>
      </c>
      <c r="AJ51">
        <f>(AI51-1)*100</f>
        <v>0</v>
      </c>
      <c r="AK51">
        <f>MAX(0,($B$13+$C$13*DS51)/(1+$D$13*DS51)*DL51/(DN51+273)*$E$13)</f>
        <v>0</v>
      </c>
      <c r="AL51" t="s">
        <v>420</v>
      </c>
      <c r="AM51" t="s">
        <v>420</v>
      </c>
      <c r="AN51">
        <v>0</v>
      </c>
      <c r="AO51">
        <v>0</v>
      </c>
      <c r="AP51">
        <f>1-AN51/AO51</f>
        <v>0</v>
      </c>
      <c r="AQ51">
        <v>0</v>
      </c>
      <c r="AR51" t="s">
        <v>420</v>
      </c>
      <c r="AS51" t="s">
        <v>420</v>
      </c>
      <c r="AT51">
        <v>0</v>
      </c>
      <c r="AU51">
        <v>0</v>
      </c>
      <c r="AV51">
        <f>1-AT51/AU51</f>
        <v>0</v>
      </c>
      <c r="AW51">
        <v>0.5</v>
      </c>
      <c r="AX51">
        <f>CW51</f>
        <v>0</v>
      </c>
      <c r="AY51">
        <f>L51</f>
        <v>0</v>
      </c>
      <c r="AZ51">
        <f>AV51*AW51*AX51</f>
        <v>0</v>
      </c>
      <c r="BA51">
        <f>(AY51-AQ51)/AX51</f>
        <v>0</v>
      </c>
      <c r="BB51">
        <f>(AO51-AU51)/AU51</f>
        <v>0</v>
      </c>
      <c r="BC51">
        <f>AN51/(AP51+AN51/AU51)</f>
        <v>0</v>
      </c>
      <c r="BD51" t="s">
        <v>420</v>
      </c>
      <c r="BE51">
        <v>0</v>
      </c>
      <c r="BF51">
        <f>IF(BE51&lt;&gt;0, BE51, BC51)</f>
        <v>0</v>
      </c>
      <c r="BG51">
        <f>1-BF51/AU51</f>
        <v>0</v>
      </c>
      <c r="BH51">
        <f>(AU51-AT51)/(AU51-BF51)</f>
        <v>0</v>
      </c>
      <c r="BI51">
        <f>(AO51-AU51)/(AO51-BF51)</f>
        <v>0</v>
      </c>
      <c r="BJ51">
        <f>(AU51-AT51)/(AU51-AN51)</f>
        <v>0</v>
      </c>
      <c r="BK51">
        <f>(AO51-AU51)/(AO51-AN51)</f>
        <v>0</v>
      </c>
      <c r="BL51">
        <f>(BH51*BF51/AT51)</f>
        <v>0</v>
      </c>
      <c r="BM51">
        <f>(1-BL51)</f>
        <v>0</v>
      </c>
      <c r="CV51">
        <f>$B$11*DT51+$C$11*DU51+$F$11*EF51*(1-EI51)</f>
        <v>0</v>
      </c>
      <c r="CW51">
        <f>CV51*CX51</f>
        <v>0</v>
      </c>
      <c r="CX51">
        <f>($B$11*$D$9+$C$11*$D$9+$F$11*((ES51+EK51)/MAX(ES51+EK51+ET51, 0.1)*$I$9+ET51/MAX(ES51+EK51+ET51, 0.1)*$J$9))/($B$11+$C$11+$F$11)</f>
        <v>0</v>
      </c>
      <c r="CY51">
        <f>($B$11*$K$9+$C$11*$K$9+$F$11*((ES51+EK51)/MAX(ES51+EK51+ET51, 0.1)*$P$9+ET51/MAX(ES51+EK51+ET51, 0.1)*$Q$9))/($B$11+$C$11+$F$11)</f>
        <v>0</v>
      </c>
      <c r="CZ51">
        <v>5.52</v>
      </c>
      <c r="DA51">
        <v>0.5</v>
      </c>
      <c r="DB51" t="s">
        <v>421</v>
      </c>
      <c r="DC51">
        <v>2</v>
      </c>
      <c r="DD51">
        <v>1759444482.43333</v>
      </c>
      <c r="DE51">
        <v>421.415333333333</v>
      </c>
      <c r="DF51">
        <v>419.986666666667</v>
      </c>
      <c r="DG51">
        <v>24.9528666666667</v>
      </c>
      <c r="DH51">
        <v>24.7754666666667</v>
      </c>
      <c r="DI51">
        <v>415.412333333333</v>
      </c>
      <c r="DJ51">
        <v>24.5094666666667</v>
      </c>
      <c r="DK51">
        <v>499.956</v>
      </c>
      <c r="DL51">
        <v>90.584</v>
      </c>
      <c r="DM51">
        <v>0.0294075333333333</v>
      </c>
      <c r="DN51">
        <v>31.0301</v>
      </c>
      <c r="DO51">
        <v>30.0338</v>
      </c>
      <c r="DP51">
        <v>999.9</v>
      </c>
      <c r="DQ51">
        <v>0</v>
      </c>
      <c r="DR51">
        <v>0</v>
      </c>
      <c r="DS51">
        <v>10003.74</v>
      </c>
      <c r="DT51">
        <v>0</v>
      </c>
      <c r="DU51">
        <v>0.61206</v>
      </c>
      <c r="DV51">
        <v>1.42870333333333</v>
      </c>
      <c r="DW51">
        <v>432.200333333333</v>
      </c>
      <c r="DX51">
        <v>430.656333333333</v>
      </c>
      <c r="DY51">
        <v>0.177401333333333</v>
      </c>
      <c r="DZ51">
        <v>419.986666666667</v>
      </c>
      <c r="EA51">
        <v>24.7754666666667</v>
      </c>
      <c r="EB51">
        <v>2.26033</v>
      </c>
      <c r="EC51">
        <v>2.24426</v>
      </c>
      <c r="ED51">
        <v>19.3964333333333</v>
      </c>
      <c r="EE51">
        <v>19.2818</v>
      </c>
      <c r="EF51">
        <v>0.00500016</v>
      </c>
      <c r="EG51">
        <v>0</v>
      </c>
      <c r="EH51">
        <v>0</v>
      </c>
      <c r="EI51">
        <v>0</v>
      </c>
      <c r="EJ51">
        <v>830.866666666667</v>
      </c>
      <c r="EK51">
        <v>0.00500016</v>
      </c>
      <c r="EL51">
        <v>-28.7333333333333</v>
      </c>
      <c r="EM51">
        <v>-2</v>
      </c>
      <c r="EN51">
        <v>37.375</v>
      </c>
      <c r="EO51">
        <v>41.5413333333333</v>
      </c>
      <c r="EP51">
        <v>39.5</v>
      </c>
      <c r="EQ51">
        <v>41.75</v>
      </c>
      <c r="ER51">
        <v>40.75</v>
      </c>
      <c r="ES51">
        <v>0</v>
      </c>
      <c r="ET51">
        <v>0</v>
      </c>
      <c r="EU51">
        <v>0</v>
      </c>
      <c r="EV51">
        <v>1759444486.7</v>
      </c>
      <c r="EW51">
        <v>0</v>
      </c>
      <c r="EX51">
        <v>826.14</v>
      </c>
      <c r="EY51">
        <v>16.0000001314372</v>
      </c>
      <c r="EZ51">
        <v>-7.39230779195445</v>
      </c>
      <c r="FA51">
        <v>-28.112</v>
      </c>
      <c r="FB51">
        <v>15</v>
      </c>
      <c r="FC51">
        <v>0</v>
      </c>
      <c r="FD51" t="s">
        <v>422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1.4136485</v>
      </c>
      <c r="FQ51">
        <v>0.131160451127819</v>
      </c>
      <c r="FR51">
        <v>0.0384903266126698</v>
      </c>
      <c r="FS51">
        <v>1</v>
      </c>
      <c r="FT51">
        <v>826.361764705882</v>
      </c>
      <c r="FU51">
        <v>-5.9174942390064</v>
      </c>
      <c r="FV51">
        <v>6.14400782713782</v>
      </c>
      <c r="FW51">
        <v>-1</v>
      </c>
      <c r="FX51">
        <v>0.17642845</v>
      </c>
      <c r="FY51">
        <v>-0.00297378947368443</v>
      </c>
      <c r="FZ51">
        <v>0.00109139371791302</v>
      </c>
      <c r="GA51">
        <v>1</v>
      </c>
      <c r="GB51">
        <v>2</v>
      </c>
      <c r="GC51">
        <v>2</v>
      </c>
      <c r="GD51" t="s">
        <v>423</v>
      </c>
      <c r="GE51">
        <v>3.12608</v>
      </c>
      <c r="GF51">
        <v>2.65494</v>
      </c>
      <c r="GG51">
        <v>0.0890677</v>
      </c>
      <c r="GH51">
        <v>0.0897715</v>
      </c>
      <c r="GI51">
        <v>0.104168</v>
      </c>
      <c r="GJ51">
        <v>0.104322</v>
      </c>
      <c r="GK51">
        <v>23311.4</v>
      </c>
      <c r="GL51">
        <v>22162</v>
      </c>
      <c r="GM51">
        <v>22888.5</v>
      </c>
      <c r="GN51">
        <v>23710.6</v>
      </c>
      <c r="GO51">
        <v>34939.4</v>
      </c>
      <c r="GP51">
        <v>35146.7</v>
      </c>
      <c r="GQ51">
        <v>41259.6</v>
      </c>
      <c r="GR51">
        <v>42277</v>
      </c>
      <c r="GS51">
        <v>1.89412</v>
      </c>
      <c r="GT51">
        <v>1.82095</v>
      </c>
      <c r="GU51">
        <v>0.0996664</v>
      </c>
      <c r="GV51">
        <v>0</v>
      </c>
      <c r="GW51">
        <v>28.4045</v>
      </c>
      <c r="GX51">
        <v>999.9</v>
      </c>
      <c r="GY51">
        <v>60.463</v>
      </c>
      <c r="GZ51">
        <v>29.275</v>
      </c>
      <c r="HA51">
        <v>27.2718</v>
      </c>
      <c r="HB51">
        <v>53.9946</v>
      </c>
      <c r="HC51">
        <v>40.7812</v>
      </c>
      <c r="HD51">
        <v>1</v>
      </c>
      <c r="HE51">
        <v>0.101928</v>
      </c>
      <c r="HF51">
        <v>-1.47312</v>
      </c>
      <c r="HG51">
        <v>20.2298</v>
      </c>
      <c r="HH51">
        <v>5.23481</v>
      </c>
      <c r="HI51">
        <v>11.992</v>
      </c>
      <c r="HJ51">
        <v>4.95585</v>
      </c>
      <c r="HK51">
        <v>3.304</v>
      </c>
      <c r="HL51">
        <v>9999</v>
      </c>
      <c r="HM51">
        <v>9999</v>
      </c>
      <c r="HN51">
        <v>9999</v>
      </c>
      <c r="HO51">
        <v>999.9</v>
      </c>
      <c r="HP51">
        <v>1.86847</v>
      </c>
      <c r="HQ51">
        <v>1.86417</v>
      </c>
      <c r="HR51">
        <v>1.8718</v>
      </c>
      <c r="HS51">
        <v>1.86264</v>
      </c>
      <c r="HT51">
        <v>1.86206</v>
      </c>
      <c r="HU51">
        <v>1.86856</v>
      </c>
      <c r="HV51">
        <v>1.85867</v>
      </c>
      <c r="HW51">
        <v>1.86508</v>
      </c>
      <c r="HX51">
        <v>5</v>
      </c>
      <c r="HY51">
        <v>0</v>
      </c>
      <c r="HZ51">
        <v>0</v>
      </c>
      <c r="IA51">
        <v>0</v>
      </c>
      <c r="IB51" t="s">
        <v>424</v>
      </c>
      <c r="IC51" t="s">
        <v>425</v>
      </c>
      <c r="ID51" t="s">
        <v>426</v>
      </c>
      <c r="IE51" t="s">
        <v>426</v>
      </c>
      <c r="IF51" t="s">
        <v>426</v>
      </c>
      <c r="IG51" t="s">
        <v>426</v>
      </c>
      <c r="IH51">
        <v>0</v>
      </c>
      <c r="II51">
        <v>100</v>
      </c>
      <c r="IJ51">
        <v>100</v>
      </c>
      <c r="IK51">
        <v>6.004</v>
      </c>
      <c r="IL51">
        <v>0.4433</v>
      </c>
      <c r="IM51">
        <v>4.33581596003083</v>
      </c>
      <c r="IN51">
        <v>0.00480937478205192</v>
      </c>
      <c r="IO51">
        <v>-2.11129389927988e-06</v>
      </c>
      <c r="IP51">
        <v>4.70916883727294e-10</v>
      </c>
      <c r="IQ51">
        <v>0.0744581765299928</v>
      </c>
      <c r="IR51">
        <v>0.00865277752241637</v>
      </c>
      <c r="IS51">
        <v>0.000116572056065873</v>
      </c>
      <c r="IT51">
        <v>5.89758572995984e-06</v>
      </c>
      <c r="IU51">
        <v>1</v>
      </c>
      <c r="IV51">
        <v>2033</v>
      </c>
      <c r="IW51">
        <v>1</v>
      </c>
      <c r="IX51">
        <v>28</v>
      </c>
      <c r="IY51">
        <v>29324074.8</v>
      </c>
      <c r="IZ51">
        <v>29324074.8</v>
      </c>
      <c r="JA51">
        <v>1.03638</v>
      </c>
      <c r="JB51">
        <v>2.3584</v>
      </c>
      <c r="JC51">
        <v>1.4978</v>
      </c>
      <c r="JD51">
        <v>2.33154</v>
      </c>
      <c r="JE51">
        <v>1.54419</v>
      </c>
      <c r="JF51">
        <v>2.31689</v>
      </c>
      <c r="JG51">
        <v>35.0134</v>
      </c>
      <c r="JH51">
        <v>24.2539</v>
      </c>
      <c r="JI51">
        <v>18</v>
      </c>
      <c r="JJ51">
        <v>546.75</v>
      </c>
      <c r="JK51">
        <v>441.88</v>
      </c>
      <c r="JL51">
        <v>32.0723</v>
      </c>
      <c r="JM51">
        <v>28.9568</v>
      </c>
      <c r="JN51">
        <v>29.9999</v>
      </c>
      <c r="JO51">
        <v>28.8481</v>
      </c>
      <c r="JP51">
        <v>28.875</v>
      </c>
      <c r="JQ51">
        <v>20.802</v>
      </c>
      <c r="JR51">
        <v>22.1016</v>
      </c>
      <c r="JS51">
        <v>100</v>
      </c>
      <c r="JT51">
        <v>32.0577</v>
      </c>
      <c r="JU51">
        <v>420</v>
      </c>
      <c r="JV51">
        <v>24.8039</v>
      </c>
      <c r="JW51">
        <v>92.4771</v>
      </c>
      <c r="JX51">
        <v>98.5343</v>
      </c>
    </row>
    <row r="52" spans="1:284">
      <c r="A52">
        <v>36</v>
      </c>
      <c r="B52">
        <v>1759444487.1</v>
      </c>
      <c r="C52">
        <v>448.099999904633</v>
      </c>
      <c r="D52" t="s">
        <v>497</v>
      </c>
      <c r="E52" t="s">
        <v>498</v>
      </c>
      <c r="F52">
        <v>5</v>
      </c>
      <c r="G52" t="s">
        <v>476</v>
      </c>
      <c r="H52" t="s">
        <v>419</v>
      </c>
      <c r="I52">
        <v>1759444483.35</v>
      </c>
      <c r="J52">
        <f>(K52)/1000</f>
        <v>0</v>
      </c>
      <c r="K52">
        <f>1000*DK52*AI52*(DG52-DH52)/(100*CZ52*(1000-AI52*DG52))</f>
        <v>0</v>
      </c>
      <c r="L52">
        <f>DK52*AI52*(DF52-DE52*(1000-AI52*DH52)/(1000-AI52*DG52))/(100*CZ52)</f>
        <v>0</v>
      </c>
      <c r="M52">
        <f>DE52 - IF(AI52&gt;1, L52*CZ52*100.0/(AK52), 0)</f>
        <v>0</v>
      </c>
      <c r="N52">
        <f>((T52-J52/2)*M52-L52)/(T52+J52/2)</f>
        <v>0</v>
      </c>
      <c r="O52">
        <f>N52*(DL52+DM52)/1000.0</f>
        <v>0</v>
      </c>
      <c r="P52">
        <f>(DE52 - IF(AI52&gt;1, L52*CZ52*100.0/(AK52), 0))*(DL52+DM52)/1000.0</f>
        <v>0</v>
      </c>
      <c r="Q52">
        <f>2.0/((1/S52-1/R52)+SIGN(S52)*SQRT((1/S52-1/R52)*(1/S52-1/R52) + 4*DA52/((DA52+1)*(DA52+1))*(2*1/S52*1/R52-1/R52*1/R52)))</f>
        <v>0</v>
      </c>
      <c r="R52">
        <f>IF(LEFT(DB52,1)&lt;&gt;"0",IF(LEFT(DB52,1)="1",3.0,DC52),$D$5+$E$5*(DS52*DL52/($K$5*1000))+$F$5*(DS52*DL52/($K$5*1000))*MAX(MIN(CZ52,$J$5),$I$5)*MAX(MIN(CZ52,$J$5),$I$5)+$G$5*MAX(MIN(CZ52,$J$5),$I$5)*(DS52*DL52/($K$5*1000))+$H$5*(DS52*DL52/($K$5*1000))*(DS52*DL52/($K$5*1000)))</f>
        <v>0</v>
      </c>
      <c r="S52">
        <f>J52*(1000-(1000*0.61365*exp(17.502*W52/(240.97+W52))/(DL52+DM52)+DG52)/2)/(1000*0.61365*exp(17.502*W52/(240.97+W52))/(DL52+DM52)-DG52)</f>
        <v>0</v>
      </c>
      <c r="T52">
        <f>1/((DA52+1)/(Q52/1.6)+1/(R52/1.37)) + DA52/((DA52+1)/(Q52/1.6) + DA52/(R52/1.37))</f>
        <v>0</v>
      </c>
      <c r="U52">
        <f>(CV52*CY52)</f>
        <v>0</v>
      </c>
      <c r="V52">
        <f>(DN52+(U52+2*0.95*5.67E-8*(((DN52+$B$7)+273)^4-(DN52+273)^4)-44100*J52)/(1.84*29.3*R52+8*0.95*5.67E-8*(DN52+273)^3))</f>
        <v>0</v>
      </c>
      <c r="W52">
        <f>($C$7*DO52+$D$7*DP52+$E$7*V52)</f>
        <v>0</v>
      </c>
      <c r="X52">
        <f>0.61365*exp(17.502*W52/(240.97+W52))</f>
        <v>0</v>
      </c>
      <c r="Y52">
        <f>(Z52/AA52*100)</f>
        <v>0</v>
      </c>
      <c r="Z52">
        <f>DG52*(DL52+DM52)/1000</f>
        <v>0</v>
      </c>
      <c r="AA52">
        <f>0.61365*exp(17.502*DN52/(240.97+DN52))</f>
        <v>0</v>
      </c>
      <c r="AB52">
        <f>(X52-DG52*(DL52+DM52)/1000)</f>
        <v>0</v>
      </c>
      <c r="AC52">
        <f>(-J52*44100)</f>
        <v>0</v>
      </c>
      <c r="AD52">
        <f>2*29.3*R52*0.92*(DN52-W52)</f>
        <v>0</v>
      </c>
      <c r="AE52">
        <f>2*0.95*5.67E-8*(((DN52+$B$7)+273)^4-(W52+273)^4)</f>
        <v>0</v>
      </c>
      <c r="AF52">
        <f>U52+AE52+AC52+AD52</f>
        <v>0</v>
      </c>
      <c r="AG52">
        <v>0</v>
      </c>
      <c r="AH52">
        <v>0</v>
      </c>
      <c r="AI52">
        <f>IF(AG52*$H$13&gt;=AK52,1.0,(AK52/(AK52-AG52*$H$13)))</f>
        <v>0</v>
      </c>
      <c r="AJ52">
        <f>(AI52-1)*100</f>
        <v>0</v>
      </c>
      <c r="AK52">
        <f>MAX(0,($B$13+$C$13*DS52)/(1+$D$13*DS52)*DL52/(DN52+273)*$E$13)</f>
        <v>0</v>
      </c>
      <c r="AL52" t="s">
        <v>420</v>
      </c>
      <c r="AM52" t="s">
        <v>420</v>
      </c>
      <c r="AN52">
        <v>0</v>
      </c>
      <c r="AO52">
        <v>0</v>
      </c>
      <c r="AP52">
        <f>1-AN52/AO52</f>
        <v>0</v>
      </c>
      <c r="AQ52">
        <v>0</v>
      </c>
      <c r="AR52" t="s">
        <v>420</v>
      </c>
      <c r="AS52" t="s">
        <v>420</v>
      </c>
      <c r="AT52">
        <v>0</v>
      </c>
      <c r="AU52">
        <v>0</v>
      </c>
      <c r="AV52">
        <f>1-AT52/AU52</f>
        <v>0</v>
      </c>
      <c r="AW52">
        <v>0.5</v>
      </c>
      <c r="AX52">
        <f>CW52</f>
        <v>0</v>
      </c>
      <c r="AY52">
        <f>L52</f>
        <v>0</v>
      </c>
      <c r="AZ52">
        <f>AV52*AW52*AX52</f>
        <v>0</v>
      </c>
      <c r="BA52">
        <f>(AY52-AQ52)/AX52</f>
        <v>0</v>
      </c>
      <c r="BB52">
        <f>(AO52-AU52)/AU52</f>
        <v>0</v>
      </c>
      <c r="BC52">
        <f>AN52/(AP52+AN52/AU52)</f>
        <v>0</v>
      </c>
      <c r="BD52" t="s">
        <v>420</v>
      </c>
      <c r="BE52">
        <v>0</v>
      </c>
      <c r="BF52">
        <f>IF(BE52&lt;&gt;0, BE52, BC52)</f>
        <v>0</v>
      </c>
      <c r="BG52">
        <f>1-BF52/AU52</f>
        <v>0</v>
      </c>
      <c r="BH52">
        <f>(AU52-AT52)/(AU52-BF52)</f>
        <v>0</v>
      </c>
      <c r="BI52">
        <f>(AO52-AU52)/(AO52-BF52)</f>
        <v>0</v>
      </c>
      <c r="BJ52">
        <f>(AU52-AT52)/(AU52-AN52)</f>
        <v>0</v>
      </c>
      <c r="BK52">
        <f>(AO52-AU52)/(AO52-AN52)</f>
        <v>0</v>
      </c>
      <c r="BL52">
        <f>(BH52*BF52/AT52)</f>
        <v>0</v>
      </c>
      <c r="BM52">
        <f>(1-BL52)</f>
        <v>0</v>
      </c>
      <c r="CV52">
        <f>$B$11*DT52+$C$11*DU52+$F$11*EF52*(1-EI52)</f>
        <v>0</v>
      </c>
      <c r="CW52">
        <f>CV52*CX52</f>
        <v>0</v>
      </c>
      <c r="CX52">
        <f>($B$11*$D$9+$C$11*$D$9+$F$11*((ES52+EK52)/MAX(ES52+EK52+ET52, 0.1)*$I$9+ET52/MAX(ES52+EK52+ET52, 0.1)*$J$9))/($B$11+$C$11+$F$11)</f>
        <v>0</v>
      </c>
      <c r="CY52">
        <f>($B$11*$K$9+$C$11*$K$9+$F$11*((ES52+EK52)/MAX(ES52+EK52+ET52, 0.1)*$P$9+ET52/MAX(ES52+EK52+ET52, 0.1)*$Q$9))/($B$11+$C$11+$F$11)</f>
        <v>0</v>
      </c>
      <c r="CZ52">
        <v>5.52</v>
      </c>
      <c r="DA52">
        <v>0.5</v>
      </c>
      <c r="DB52" t="s">
        <v>421</v>
      </c>
      <c r="DC52">
        <v>2</v>
      </c>
      <c r="DD52">
        <v>1759444483.35</v>
      </c>
      <c r="DE52">
        <v>421.40525</v>
      </c>
      <c r="DF52">
        <v>419.99075</v>
      </c>
      <c r="DG52">
        <v>24.95225</v>
      </c>
      <c r="DH52">
        <v>24.774825</v>
      </c>
      <c r="DI52">
        <v>415.40225</v>
      </c>
      <c r="DJ52">
        <v>24.50885</v>
      </c>
      <c r="DK52">
        <v>499.9845</v>
      </c>
      <c r="DL52">
        <v>90.584</v>
      </c>
      <c r="DM52">
        <v>0.029247825</v>
      </c>
      <c r="DN52">
        <v>31.029275</v>
      </c>
      <c r="DO52">
        <v>30.033325</v>
      </c>
      <c r="DP52">
        <v>999.9</v>
      </c>
      <c r="DQ52">
        <v>0</v>
      </c>
      <c r="DR52">
        <v>0</v>
      </c>
      <c r="DS52">
        <v>10016.555</v>
      </c>
      <c r="DT52">
        <v>0</v>
      </c>
      <c r="DU52">
        <v>0.61206</v>
      </c>
      <c r="DV52">
        <v>1.4147275</v>
      </c>
      <c r="DW52">
        <v>432.18975</v>
      </c>
      <c r="DX52">
        <v>430.66025</v>
      </c>
      <c r="DY52">
        <v>0.177406</v>
      </c>
      <c r="DZ52">
        <v>419.99075</v>
      </c>
      <c r="EA52">
        <v>24.774825</v>
      </c>
      <c r="EB52">
        <v>2.2602725</v>
      </c>
      <c r="EC52">
        <v>2.2442025</v>
      </c>
      <c r="ED52">
        <v>19.396025</v>
      </c>
      <c r="EE52">
        <v>19.2814</v>
      </c>
      <c r="EF52">
        <v>0.00500016</v>
      </c>
      <c r="EG52">
        <v>0</v>
      </c>
      <c r="EH52">
        <v>0</v>
      </c>
      <c r="EI52">
        <v>0</v>
      </c>
      <c r="EJ52">
        <v>828.575</v>
      </c>
      <c r="EK52">
        <v>0.00500016</v>
      </c>
      <c r="EL52">
        <v>-29.3</v>
      </c>
      <c r="EM52">
        <v>-2.35</v>
      </c>
      <c r="EN52">
        <v>37.375</v>
      </c>
      <c r="EO52">
        <v>41.5465</v>
      </c>
      <c r="EP52">
        <v>39.5</v>
      </c>
      <c r="EQ52">
        <v>41.75</v>
      </c>
      <c r="ER52">
        <v>40.75</v>
      </c>
      <c r="ES52">
        <v>0</v>
      </c>
      <c r="ET52">
        <v>0</v>
      </c>
      <c r="EU52">
        <v>0</v>
      </c>
      <c r="EV52">
        <v>1759444489.1</v>
      </c>
      <c r="EW52">
        <v>0</v>
      </c>
      <c r="EX52">
        <v>826.424</v>
      </c>
      <c r="EY52">
        <v>9.2615385687109</v>
      </c>
      <c r="EZ52">
        <v>-8.615384779268</v>
      </c>
      <c r="FA52">
        <v>-28.26</v>
      </c>
      <c r="FB52">
        <v>15</v>
      </c>
      <c r="FC52">
        <v>0</v>
      </c>
      <c r="FD52" t="s">
        <v>422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1.416157</v>
      </c>
      <c r="FQ52">
        <v>0.0517335338345873</v>
      </c>
      <c r="FR52">
        <v>0.0369099681793415</v>
      </c>
      <c r="FS52">
        <v>1</v>
      </c>
      <c r="FT52">
        <v>826.461764705882</v>
      </c>
      <c r="FU52">
        <v>2.36974797460741</v>
      </c>
      <c r="FV52">
        <v>5.11520310136031</v>
      </c>
      <c r="FW52">
        <v>-1</v>
      </c>
      <c r="FX52">
        <v>0.1764412</v>
      </c>
      <c r="FY52">
        <v>0.00105121804511287</v>
      </c>
      <c r="FZ52">
        <v>0.00109679686359873</v>
      </c>
      <c r="GA52">
        <v>1</v>
      </c>
      <c r="GB52">
        <v>2</v>
      </c>
      <c r="GC52">
        <v>2</v>
      </c>
      <c r="GD52" t="s">
        <v>423</v>
      </c>
      <c r="GE52">
        <v>3.12611</v>
      </c>
      <c r="GF52">
        <v>2.65486</v>
      </c>
      <c r="GG52">
        <v>0.0890682</v>
      </c>
      <c r="GH52">
        <v>0.0897728</v>
      </c>
      <c r="GI52">
        <v>0.10416</v>
      </c>
      <c r="GJ52">
        <v>0.104316</v>
      </c>
      <c r="GK52">
        <v>23311.3</v>
      </c>
      <c r="GL52">
        <v>22161.9</v>
      </c>
      <c r="GM52">
        <v>22888.4</v>
      </c>
      <c r="GN52">
        <v>23710.6</v>
      </c>
      <c r="GO52">
        <v>34939.6</v>
      </c>
      <c r="GP52">
        <v>35146.8</v>
      </c>
      <c r="GQ52">
        <v>41259.4</v>
      </c>
      <c r="GR52">
        <v>42276.8</v>
      </c>
      <c r="GS52">
        <v>1.8942</v>
      </c>
      <c r="GT52">
        <v>1.82085</v>
      </c>
      <c r="GU52">
        <v>0.0996888</v>
      </c>
      <c r="GV52">
        <v>0</v>
      </c>
      <c r="GW52">
        <v>28.4045</v>
      </c>
      <c r="GX52">
        <v>999.9</v>
      </c>
      <c r="GY52">
        <v>60.463</v>
      </c>
      <c r="GZ52">
        <v>29.275</v>
      </c>
      <c r="HA52">
        <v>27.2767</v>
      </c>
      <c r="HB52">
        <v>54.2446</v>
      </c>
      <c r="HC52">
        <v>40.625</v>
      </c>
      <c r="HD52">
        <v>1</v>
      </c>
      <c r="HE52">
        <v>0.101875</v>
      </c>
      <c r="HF52">
        <v>-1.50041</v>
      </c>
      <c r="HG52">
        <v>20.2296</v>
      </c>
      <c r="HH52">
        <v>5.23481</v>
      </c>
      <c r="HI52">
        <v>11.992</v>
      </c>
      <c r="HJ52">
        <v>4.9559</v>
      </c>
      <c r="HK52">
        <v>3.304</v>
      </c>
      <c r="HL52">
        <v>9999</v>
      </c>
      <c r="HM52">
        <v>9999</v>
      </c>
      <c r="HN52">
        <v>9999</v>
      </c>
      <c r="HO52">
        <v>999.9</v>
      </c>
      <c r="HP52">
        <v>1.86846</v>
      </c>
      <c r="HQ52">
        <v>1.86417</v>
      </c>
      <c r="HR52">
        <v>1.8718</v>
      </c>
      <c r="HS52">
        <v>1.86264</v>
      </c>
      <c r="HT52">
        <v>1.86204</v>
      </c>
      <c r="HU52">
        <v>1.86856</v>
      </c>
      <c r="HV52">
        <v>1.85867</v>
      </c>
      <c r="HW52">
        <v>1.86508</v>
      </c>
      <c r="HX52">
        <v>5</v>
      </c>
      <c r="HY52">
        <v>0</v>
      </c>
      <c r="HZ52">
        <v>0</v>
      </c>
      <c r="IA52">
        <v>0</v>
      </c>
      <c r="IB52" t="s">
        <v>424</v>
      </c>
      <c r="IC52" t="s">
        <v>425</v>
      </c>
      <c r="ID52" t="s">
        <v>426</v>
      </c>
      <c r="IE52" t="s">
        <v>426</v>
      </c>
      <c r="IF52" t="s">
        <v>426</v>
      </c>
      <c r="IG52" t="s">
        <v>426</v>
      </c>
      <c r="IH52">
        <v>0</v>
      </c>
      <c r="II52">
        <v>100</v>
      </c>
      <c r="IJ52">
        <v>100</v>
      </c>
      <c r="IK52">
        <v>6.003</v>
      </c>
      <c r="IL52">
        <v>0.4433</v>
      </c>
      <c r="IM52">
        <v>4.33581596003083</v>
      </c>
      <c r="IN52">
        <v>0.00480937478205192</v>
      </c>
      <c r="IO52">
        <v>-2.11129389927988e-06</v>
      </c>
      <c r="IP52">
        <v>4.70916883727294e-10</v>
      </c>
      <c r="IQ52">
        <v>0.0744581765299928</v>
      </c>
      <c r="IR52">
        <v>0.00865277752241637</v>
      </c>
      <c r="IS52">
        <v>0.000116572056065873</v>
      </c>
      <c r="IT52">
        <v>5.89758572995984e-06</v>
      </c>
      <c r="IU52">
        <v>1</v>
      </c>
      <c r="IV52">
        <v>2033</v>
      </c>
      <c r="IW52">
        <v>1</v>
      </c>
      <c r="IX52">
        <v>28</v>
      </c>
      <c r="IY52">
        <v>29324074.8</v>
      </c>
      <c r="IZ52">
        <v>29324074.8</v>
      </c>
      <c r="JA52">
        <v>1.03638</v>
      </c>
      <c r="JB52">
        <v>2.35962</v>
      </c>
      <c r="JC52">
        <v>1.4978</v>
      </c>
      <c r="JD52">
        <v>2.33154</v>
      </c>
      <c r="JE52">
        <v>1.54419</v>
      </c>
      <c r="JF52">
        <v>2.35352</v>
      </c>
      <c r="JG52">
        <v>35.0134</v>
      </c>
      <c r="JH52">
        <v>24.2626</v>
      </c>
      <c r="JI52">
        <v>18</v>
      </c>
      <c r="JJ52">
        <v>546.796</v>
      </c>
      <c r="JK52">
        <v>441.81</v>
      </c>
      <c r="JL52">
        <v>32.0557</v>
      </c>
      <c r="JM52">
        <v>28.9557</v>
      </c>
      <c r="JN52">
        <v>29.9999</v>
      </c>
      <c r="JO52">
        <v>28.8478</v>
      </c>
      <c r="JP52">
        <v>28.8738</v>
      </c>
      <c r="JQ52">
        <v>20.8016</v>
      </c>
      <c r="JR52">
        <v>22.1016</v>
      </c>
      <c r="JS52">
        <v>100</v>
      </c>
      <c r="JT52">
        <v>32.0279</v>
      </c>
      <c r="JU52">
        <v>420</v>
      </c>
      <c r="JV52">
        <v>24.8039</v>
      </c>
      <c r="JW52">
        <v>92.4768</v>
      </c>
      <c r="JX52">
        <v>98.534</v>
      </c>
    </row>
    <row r="53" spans="1:284">
      <c r="A53">
        <v>37</v>
      </c>
      <c r="B53">
        <v>1759444490.1</v>
      </c>
      <c r="C53">
        <v>451.099999904633</v>
      </c>
      <c r="D53" t="s">
        <v>499</v>
      </c>
      <c r="E53" t="s">
        <v>500</v>
      </c>
      <c r="F53">
        <v>5</v>
      </c>
      <c r="G53" t="s">
        <v>476</v>
      </c>
      <c r="H53" t="s">
        <v>419</v>
      </c>
      <c r="I53">
        <v>1759444486.85</v>
      </c>
      <c r="J53">
        <f>(K53)/1000</f>
        <v>0</v>
      </c>
      <c r="K53">
        <f>1000*DK53*AI53*(DG53-DH53)/(100*CZ53*(1000-AI53*DG53))</f>
        <v>0</v>
      </c>
      <c r="L53">
        <f>DK53*AI53*(DF53-DE53*(1000-AI53*DH53)/(1000-AI53*DG53))/(100*CZ53)</f>
        <v>0</v>
      </c>
      <c r="M53">
        <f>DE53 - IF(AI53&gt;1, L53*CZ53*100.0/(AK53), 0)</f>
        <v>0</v>
      </c>
      <c r="N53">
        <f>((T53-J53/2)*M53-L53)/(T53+J53/2)</f>
        <v>0</v>
      </c>
      <c r="O53">
        <f>N53*(DL53+DM53)/1000.0</f>
        <v>0</v>
      </c>
      <c r="P53">
        <f>(DE53 - IF(AI53&gt;1, L53*CZ53*100.0/(AK53), 0))*(DL53+DM53)/1000.0</f>
        <v>0</v>
      </c>
      <c r="Q53">
        <f>2.0/((1/S53-1/R53)+SIGN(S53)*SQRT((1/S53-1/R53)*(1/S53-1/R53) + 4*DA53/((DA53+1)*(DA53+1))*(2*1/S53*1/R53-1/R53*1/R53)))</f>
        <v>0</v>
      </c>
      <c r="R53">
        <f>IF(LEFT(DB53,1)&lt;&gt;"0",IF(LEFT(DB53,1)="1",3.0,DC53),$D$5+$E$5*(DS53*DL53/($K$5*1000))+$F$5*(DS53*DL53/($K$5*1000))*MAX(MIN(CZ53,$J$5),$I$5)*MAX(MIN(CZ53,$J$5),$I$5)+$G$5*MAX(MIN(CZ53,$J$5),$I$5)*(DS53*DL53/($K$5*1000))+$H$5*(DS53*DL53/($K$5*1000))*(DS53*DL53/($K$5*1000)))</f>
        <v>0</v>
      </c>
      <c r="S53">
        <f>J53*(1000-(1000*0.61365*exp(17.502*W53/(240.97+W53))/(DL53+DM53)+DG53)/2)/(1000*0.61365*exp(17.502*W53/(240.97+W53))/(DL53+DM53)-DG53)</f>
        <v>0</v>
      </c>
      <c r="T53">
        <f>1/((DA53+1)/(Q53/1.6)+1/(R53/1.37)) + DA53/((DA53+1)/(Q53/1.6) + DA53/(R53/1.37))</f>
        <v>0</v>
      </c>
      <c r="U53">
        <f>(CV53*CY53)</f>
        <v>0</v>
      </c>
      <c r="V53">
        <f>(DN53+(U53+2*0.95*5.67E-8*(((DN53+$B$7)+273)^4-(DN53+273)^4)-44100*J53)/(1.84*29.3*R53+8*0.95*5.67E-8*(DN53+273)^3))</f>
        <v>0</v>
      </c>
      <c r="W53">
        <f>($C$7*DO53+$D$7*DP53+$E$7*V53)</f>
        <v>0</v>
      </c>
      <c r="X53">
        <f>0.61365*exp(17.502*W53/(240.97+W53))</f>
        <v>0</v>
      </c>
      <c r="Y53">
        <f>(Z53/AA53*100)</f>
        <v>0</v>
      </c>
      <c r="Z53">
        <f>DG53*(DL53+DM53)/1000</f>
        <v>0</v>
      </c>
      <c r="AA53">
        <f>0.61365*exp(17.502*DN53/(240.97+DN53))</f>
        <v>0</v>
      </c>
      <c r="AB53">
        <f>(X53-DG53*(DL53+DM53)/1000)</f>
        <v>0</v>
      </c>
      <c r="AC53">
        <f>(-J53*44100)</f>
        <v>0</v>
      </c>
      <c r="AD53">
        <f>2*29.3*R53*0.92*(DN53-W53)</f>
        <v>0</v>
      </c>
      <c r="AE53">
        <f>2*0.95*5.67E-8*(((DN53+$B$7)+273)^4-(W53+273)^4)</f>
        <v>0</v>
      </c>
      <c r="AF53">
        <f>U53+AE53+AC53+AD53</f>
        <v>0</v>
      </c>
      <c r="AG53">
        <v>0</v>
      </c>
      <c r="AH53">
        <v>0</v>
      </c>
      <c r="AI53">
        <f>IF(AG53*$H$13&gt;=AK53,1.0,(AK53/(AK53-AG53*$H$13)))</f>
        <v>0</v>
      </c>
      <c r="AJ53">
        <f>(AI53-1)*100</f>
        <v>0</v>
      </c>
      <c r="AK53">
        <f>MAX(0,($B$13+$C$13*DS53)/(1+$D$13*DS53)*DL53/(DN53+273)*$E$13)</f>
        <v>0</v>
      </c>
      <c r="AL53" t="s">
        <v>420</v>
      </c>
      <c r="AM53" t="s">
        <v>420</v>
      </c>
      <c r="AN53">
        <v>0</v>
      </c>
      <c r="AO53">
        <v>0</v>
      </c>
      <c r="AP53">
        <f>1-AN53/AO53</f>
        <v>0</v>
      </c>
      <c r="AQ53">
        <v>0</v>
      </c>
      <c r="AR53" t="s">
        <v>420</v>
      </c>
      <c r="AS53" t="s">
        <v>420</v>
      </c>
      <c r="AT53">
        <v>0</v>
      </c>
      <c r="AU53">
        <v>0</v>
      </c>
      <c r="AV53">
        <f>1-AT53/AU53</f>
        <v>0</v>
      </c>
      <c r="AW53">
        <v>0.5</v>
      </c>
      <c r="AX53">
        <f>CW53</f>
        <v>0</v>
      </c>
      <c r="AY53">
        <f>L53</f>
        <v>0</v>
      </c>
      <c r="AZ53">
        <f>AV53*AW53*AX53</f>
        <v>0</v>
      </c>
      <c r="BA53">
        <f>(AY53-AQ53)/AX53</f>
        <v>0</v>
      </c>
      <c r="BB53">
        <f>(AO53-AU53)/AU53</f>
        <v>0</v>
      </c>
      <c r="BC53">
        <f>AN53/(AP53+AN53/AU53)</f>
        <v>0</v>
      </c>
      <c r="BD53" t="s">
        <v>420</v>
      </c>
      <c r="BE53">
        <v>0</v>
      </c>
      <c r="BF53">
        <f>IF(BE53&lt;&gt;0, BE53, BC53)</f>
        <v>0</v>
      </c>
      <c r="BG53">
        <f>1-BF53/AU53</f>
        <v>0</v>
      </c>
      <c r="BH53">
        <f>(AU53-AT53)/(AU53-BF53)</f>
        <v>0</v>
      </c>
      <c r="BI53">
        <f>(AO53-AU53)/(AO53-BF53)</f>
        <v>0</v>
      </c>
      <c r="BJ53">
        <f>(AU53-AT53)/(AU53-AN53)</f>
        <v>0</v>
      </c>
      <c r="BK53">
        <f>(AO53-AU53)/(AO53-AN53)</f>
        <v>0</v>
      </c>
      <c r="BL53">
        <f>(BH53*BF53/AT53)</f>
        <v>0</v>
      </c>
      <c r="BM53">
        <f>(1-BL53)</f>
        <v>0</v>
      </c>
      <c r="CV53">
        <f>$B$11*DT53+$C$11*DU53+$F$11*EF53*(1-EI53)</f>
        <v>0</v>
      </c>
      <c r="CW53">
        <f>CV53*CX53</f>
        <v>0</v>
      </c>
      <c r="CX53">
        <f>($B$11*$D$9+$C$11*$D$9+$F$11*((ES53+EK53)/MAX(ES53+EK53+ET53, 0.1)*$I$9+ET53/MAX(ES53+EK53+ET53, 0.1)*$J$9))/($B$11+$C$11+$F$11)</f>
        <v>0</v>
      </c>
      <c r="CY53">
        <f>($B$11*$K$9+$C$11*$K$9+$F$11*((ES53+EK53)/MAX(ES53+EK53+ET53, 0.1)*$P$9+ET53/MAX(ES53+EK53+ET53, 0.1)*$Q$9))/($B$11+$C$11+$F$11)</f>
        <v>0</v>
      </c>
      <c r="CZ53">
        <v>5.52</v>
      </c>
      <c r="DA53">
        <v>0.5</v>
      </c>
      <c r="DB53" t="s">
        <v>421</v>
      </c>
      <c r="DC53">
        <v>2</v>
      </c>
      <c r="DD53">
        <v>1759444486.85</v>
      </c>
      <c r="DE53">
        <v>421.39175</v>
      </c>
      <c r="DF53">
        <v>420.0195</v>
      </c>
      <c r="DG53">
        <v>24.94925</v>
      </c>
      <c r="DH53">
        <v>24.772375</v>
      </c>
      <c r="DI53">
        <v>415.38875</v>
      </c>
      <c r="DJ53">
        <v>24.505925</v>
      </c>
      <c r="DK53">
        <v>500.05375</v>
      </c>
      <c r="DL53">
        <v>90.58255</v>
      </c>
      <c r="DM53">
        <v>0.029016125</v>
      </c>
      <c r="DN53">
        <v>31.0257</v>
      </c>
      <c r="DO53">
        <v>30.027025</v>
      </c>
      <c r="DP53">
        <v>999.9</v>
      </c>
      <c r="DQ53">
        <v>0</v>
      </c>
      <c r="DR53">
        <v>0</v>
      </c>
      <c r="DS53">
        <v>10025.33</v>
      </c>
      <c r="DT53">
        <v>0</v>
      </c>
      <c r="DU53">
        <v>0.61206</v>
      </c>
      <c r="DV53">
        <v>1.37246</v>
      </c>
      <c r="DW53">
        <v>432.1745</v>
      </c>
      <c r="DX53">
        <v>430.68875</v>
      </c>
      <c r="DY53">
        <v>0.1768505</v>
      </c>
      <c r="DZ53">
        <v>420.0195</v>
      </c>
      <c r="EA53">
        <v>24.772375</v>
      </c>
      <c r="EB53">
        <v>2.2599625</v>
      </c>
      <c r="EC53">
        <v>2.243945</v>
      </c>
      <c r="ED53">
        <v>19.393825</v>
      </c>
      <c r="EE53">
        <v>19.27955</v>
      </c>
      <c r="EF53">
        <v>0.00500016</v>
      </c>
      <c r="EG53">
        <v>0</v>
      </c>
      <c r="EH53">
        <v>0</v>
      </c>
      <c r="EI53">
        <v>0</v>
      </c>
      <c r="EJ53">
        <v>826.175</v>
      </c>
      <c r="EK53">
        <v>0.00500016</v>
      </c>
      <c r="EL53">
        <v>-29.25</v>
      </c>
      <c r="EM53">
        <v>-2.45</v>
      </c>
      <c r="EN53">
        <v>37.406</v>
      </c>
      <c r="EO53">
        <v>41.562</v>
      </c>
      <c r="EP53">
        <v>39.5</v>
      </c>
      <c r="EQ53">
        <v>41.75</v>
      </c>
      <c r="ER53">
        <v>40.75</v>
      </c>
      <c r="ES53">
        <v>0</v>
      </c>
      <c r="ET53">
        <v>0</v>
      </c>
      <c r="EU53">
        <v>0</v>
      </c>
      <c r="EV53">
        <v>1759444492.1</v>
      </c>
      <c r="EW53">
        <v>0</v>
      </c>
      <c r="EX53">
        <v>826.580769230769</v>
      </c>
      <c r="EY53">
        <v>14.8205128230191</v>
      </c>
      <c r="EZ53">
        <v>5.27179466923058</v>
      </c>
      <c r="FA53">
        <v>-28.3384615384615</v>
      </c>
      <c r="FB53">
        <v>15</v>
      </c>
      <c r="FC53">
        <v>0</v>
      </c>
      <c r="FD53" t="s">
        <v>422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1.4172825</v>
      </c>
      <c r="FQ53">
        <v>-0.0837324812030068</v>
      </c>
      <c r="FR53">
        <v>0.0349517392807568</v>
      </c>
      <c r="FS53">
        <v>1</v>
      </c>
      <c r="FT53">
        <v>826.235294117647</v>
      </c>
      <c r="FU53">
        <v>5.85790689229978</v>
      </c>
      <c r="FV53">
        <v>5.02012903237856</v>
      </c>
      <c r="FW53">
        <v>-1</v>
      </c>
      <c r="FX53">
        <v>0.17639635</v>
      </c>
      <c r="FY53">
        <v>0.00452178947368436</v>
      </c>
      <c r="FZ53">
        <v>0.00105493138520949</v>
      </c>
      <c r="GA53">
        <v>1</v>
      </c>
      <c r="GB53">
        <v>2</v>
      </c>
      <c r="GC53">
        <v>2</v>
      </c>
      <c r="GD53" t="s">
        <v>423</v>
      </c>
      <c r="GE53">
        <v>3.12614</v>
      </c>
      <c r="GF53">
        <v>2.65463</v>
      </c>
      <c r="GG53">
        <v>0.0890688</v>
      </c>
      <c r="GH53">
        <v>0.089771</v>
      </c>
      <c r="GI53">
        <v>0.104146</v>
      </c>
      <c r="GJ53">
        <v>0.104307</v>
      </c>
      <c r="GK53">
        <v>23311.4</v>
      </c>
      <c r="GL53">
        <v>22162</v>
      </c>
      <c r="GM53">
        <v>22888.4</v>
      </c>
      <c r="GN53">
        <v>23710.6</v>
      </c>
      <c r="GO53">
        <v>34940.3</v>
      </c>
      <c r="GP53">
        <v>35147.2</v>
      </c>
      <c r="GQ53">
        <v>41259.5</v>
      </c>
      <c r="GR53">
        <v>42276.9</v>
      </c>
      <c r="GS53">
        <v>1.89435</v>
      </c>
      <c r="GT53">
        <v>1.82108</v>
      </c>
      <c r="GU53">
        <v>0.0989027</v>
      </c>
      <c r="GV53">
        <v>0</v>
      </c>
      <c r="GW53">
        <v>28.4045</v>
      </c>
      <c r="GX53">
        <v>999.9</v>
      </c>
      <c r="GY53">
        <v>60.463</v>
      </c>
      <c r="GZ53">
        <v>29.275</v>
      </c>
      <c r="HA53">
        <v>27.2754</v>
      </c>
      <c r="HB53">
        <v>54.4246</v>
      </c>
      <c r="HC53">
        <v>40.5729</v>
      </c>
      <c r="HD53">
        <v>1</v>
      </c>
      <c r="HE53">
        <v>0.101982</v>
      </c>
      <c r="HF53">
        <v>-1.46539</v>
      </c>
      <c r="HG53">
        <v>20.2298</v>
      </c>
      <c r="HH53">
        <v>5.23496</v>
      </c>
      <c r="HI53">
        <v>11.992</v>
      </c>
      <c r="HJ53">
        <v>4.95595</v>
      </c>
      <c r="HK53">
        <v>3.304</v>
      </c>
      <c r="HL53">
        <v>9999</v>
      </c>
      <c r="HM53">
        <v>9999</v>
      </c>
      <c r="HN53">
        <v>9999</v>
      </c>
      <c r="HO53">
        <v>999.9</v>
      </c>
      <c r="HP53">
        <v>1.86844</v>
      </c>
      <c r="HQ53">
        <v>1.86417</v>
      </c>
      <c r="HR53">
        <v>1.8718</v>
      </c>
      <c r="HS53">
        <v>1.86264</v>
      </c>
      <c r="HT53">
        <v>1.86203</v>
      </c>
      <c r="HU53">
        <v>1.86856</v>
      </c>
      <c r="HV53">
        <v>1.85867</v>
      </c>
      <c r="HW53">
        <v>1.86508</v>
      </c>
      <c r="HX53">
        <v>5</v>
      </c>
      <c r="HY53">
        <v>0</v>
      </c>
      <c r="HZ53">
        <v>0</v>
      </c>
      <c r="IA53">
        <v>0</v>
      </c>
      <c r="IB53" t="s">
        <v>424</v>
      </c>
      <c r="IC53" t="s">
        <v>425</v>
      </c>
      <c r="ID53" t="s">
        <v>426</v>
      </c>
      <c r="IE53" t="s">
        <v>426</v>
      </c>
      <c r="IF53" t="s">
        <v>426</v>
      </c>
      <c r="IG53" t="s">
        <v>426</v>
      </c>
      <c r="IH53">
        <v>0</v>
      </c>
      <c r="II53">
        <v>100</v>
      </c>
      <c r="IJ53">
        <v>100</v>
      </c>
      <c r="IK53">
        <v>6.003</v>
      </c>
      <c r="IL53">
        <v>0.4432</v>
      </c>
      <c r="IM53">
        <v>4.33581596003083</v>
      </c>
      <c r="IN53">
        <v>0.00480937478205192</v>
      </c>
      <c r="IO53">
        <v>-2.11129389927988e-06</v>
      </c>
      <c r="IP53">
        <v>4.70916883727294e-10</v>
      </c>
      <c r="IQ53">
        <v>0.0744581765299928</v>
      </c>
      <c r="IR53">
        <v>0.00865277752241637</v>
      </c>
      <c r="IS53">
        <v>0.000116572056065873</v>
      </c>
      <c r="IT53">
        <v>5.89758572995984e-06</v>
      </c>
      <c r="IU53">
        <v>1</v>
      </c>
      <c r="IV53">
        <v>2033</v>
      </c>
      <c r="IW53">
        <v>1</v>
      </c>
      <c r="IX53">
        <v>28</v>
      </c>
      <c r="IY53">
        <v>29324074.8</v>
      </c>
      <c r="IZ53">
        <v>29324074.8</v>
      </c>
      <c r="JA53">
        <v>1.03638</v>
      </c>
      <c r="JB53">
        <v>2.36328</v>
      </c>
      <c r="JC53">
        <v>1.4978</v>
      </c>
      <c r="JD53">
        <v>2.33154</v>
      </c>
      <c r="JE53">
        <v>1.54419</v>
      </c>
      <c r="JF53">
        <v>2.38159</v>
      </c>
      <c r="JG53">
        <v>35.0134</v>
      </c>
      <c r="JH53">
        <v>24.2626</v>
      </c>
      <c r="JI53">
        <v>18</v>
      </c>
      <c r="JJ53">
        <v>546.879</v>
      </c>
      <c r="JK53">
        <v>441.939</v>
      </c>
      <c r="JL53">
        <v>32.0367</v>
      </c>
      <c r="JM53">
        <v>28.9543</v>
      </c>
      <c r="JN53">
        <v>30</v>
      </c>
      <c r="JO53">
        <v>28.846</v>
      </c>
      <c r="JP53">
        <v>28.8728</v>
      </c>
      <c r="JQ53">
        <v>20.8009</v>
      </c>
      <c r="JR53">
        <v>22.1016</v>
      </c>
      <c r="JS53">
        <v>100</v>
      </c>
      <c r="JT53">
        <v>32.0279</v>
      </c>
      <c r="JU53">
        <v>420</v>
      </c>
      <c r="JV53">
        <v>24.8039</v>
      </c>
      <c r="JW53">
        <v>92.477</v>
      </c>
      <c r="JX53">
        <v>98.5341</v>
      </c>
    </row>
    <row r="54" spans="1:284">
      <c r="A54">
        <v>38</v>
      </c>
      <c r="B54">
        <v>1759444492.1</v>
      </c>
      <c r="C54">
        <v>453.099999904633</v>
      </c>
      <c r="D54" t="s">
        <v>501</v>
      </c>
      <c r="E54" t="s">
        <v>502</v>
      </c>
      <c r="F54">
        <v>5</v>
      </c>
      <c r="G54" t="s">
        <v>476</v>
      </c>
      <c r="H54" t="s">
        <v>419</v>
      </c>
      <c r="I54">
        <v>1759444489.43333</v>
      </c>
      <c r="J54">
        <f>(K54)/1000</f>
        <v>0</v>
      </c>
      <c r="K54">
        <f>1000*DK54*AI54*(DG54-DH54)/(100*CZ54*(1000-AI54*DG54))</f>
        <v>0</v>
      </c>
      <c r="L54">
        <f>DK54*AI54*(DF54-DE54*(1000-AI54*DH54)/(1000-AI54*DG54))/(100*CZ54)</f>
        <v>0</v>
      </c>
      <c r="M54">
        <f>DE54 - IF(AI54&gt;1, L54*CZ54*100.0/(AK54), 0)</f>
        <v>0</v>
      </c>
      <c r="N54">
        <f>((T54-J54/2)*M54-L54)/(T54+J54/2)</f>
        <v>0</v>
      </c>
      <c r="O54">
        <f>N54*(DL54+DM54)/1000.0</f>
        <v>0</v>
      </c>
      <c r="P54">
        <f>(DE54 - IF(AI54&gt;1, L54*CZ54*100.0/(AK54), 0))*(DL54+DM54)/1000.0</f>
        <v>0</v>
      </c>
      <c r="Q54">
        <f>2.0/((1/S54-1/R54)+SIGN(S54)*SQRT((1/S54-1/R54)*(1/S54-1/R54) + 4*DA54/((DA54+1)*(DA54+1))*(2*1/S54*1/R54-1/R54*1/R54)))</f>
        <v>0</v>
      </c>
      <c r="R54">
        <f>IF(LEFT(DB54,1)&lt;&gt;"0",IF(LEFT(DB54,1)="1",3.0,DC54),$D$5+$E$5*(DS54*DL54/($K$5*1000))+$F$5*(DS54*DL54/($K$5*1000))*MAX(MIN(CZ54,$J$5),$I$5)*MAX(MIN(CZ54,$J$5),$I$5)+$G$5*MAX(MIN(CZ54,$J$5),$I$5)*(DS54*DL54/($K$5*1000))+$H$5*(DS54*DL54/($K$5*1000))*(DS54*DL54/($K$5*1000)))</f>
        <v>0</v>
      </c>
      <c r="S54">
        <f>J54*(1000-(1000*0.61365*exp(17.502*W54/(240.97+W54))/(DL54+DM54)+DG54)/2)/(1000*0.61365*exp(17.502*W54/(240.97+W54))/(DL54+DM54)-DG54)</f>
        <v>0</v>
      </c>
      <c r="T54">
        <f>1/((DA54+1)/(Q54/1.6)+1/(R54/1.37)) + DA54/((DA54+1)/(Q54/1.6) + DA54/(R54/1.37))</f>
        <v>0</v>
      </c>
      <c r="U54">
        <f>(CV54*CY54)</f>
        <v>0</v>
      </c>
      <c r="V54">
        <f>(DN54+(U54+2*0.95*5.67E-8*(((DN54+$B$7)+273)^4-(DN54+273)^4)-44100*J54)/(1.84*29.3*R54+8*0.95*5.67E-8*(DN54+273)^3))</f>
        <v>0</v>
      </c>
      <c r="W54">
        <f>($C$7*DO54+$D$7*DP54+$E$7*V54)</f>
        <v>0</v>
      </c>
      <c r="X54">
        <f>0.61365*exp(17.502*W54/(240.97+W54))</f>
        <v>0</v>
      </c>
      <c r="Y54">
        <f>(Z54/AA54*100)</f>
        <v>0</v>
      </c>
      <c r="Z54">
        <f>DG54*(DL54+DM54)/1000</f>
        <v>0</v>
      </c>
      <c r="AA54">
        <f>0.61365*exp(17.502*DN54/(240.97+DN54))</f>
        <v>0</v>
      </c>
      <c r="AB54">
        <f>(X54-DG54*(DL54+DM54)/1000)</f>
        <v>0</v>
      </c>
      <c r="AC54">
        <f>(-J54*44100)</f>
        <v>0</v>
      </c>
      <c r="AD54">
        <f>2*29.3*R54*0.92*(DN54-W54)</f>
        <v>0</v>
      </c>
      <c r="AE54">
        <f>2*0.95*5.67E-8*(((DN54+$B$7)+273)^4-(W54+273)^4)</f>
        <v>0</v>
      </c>
      <c r="AF54">
        <f>U54+AE54+AC54+AD54</f>
        <v>0</v>
      </c>
      <c r="AG54">
        <v>0</v>
      </c>
      <c r="AH54">
        <v>0</v>
      </c>
      <c r="AI54">
        <f>IF(AG54*$H$13&gt;=AK54,1.0,(AK54/(AK54-AG54*$H$13)))</f>
        <v>0</v>
      </c>
      <c r="AJ54">
        <f>(AI54-1)*100</f>
        <v>0</v>
      </c>
      <c r="AK54">
        <f>MAX(0,($B$13+$C$13*DS54)/(1+$D$13*DS54)*DL54/(DN54+273)*$E$13)</f>
        <v>0</v>
      </c>
      <c r="AL54" t="s">
        <v>420</v>
      </c>
      <c r="AM54" t="s">
        <v>420</v>
      </c>
      <c r="AN54">
        <v>0</v>
      </c>
      <c r="AO54">
        <v>0</v>
      </c>
      <c r="AP54">
        <f>1-AN54/AO54</f>
        <v>0</v>
      </c>
      <c r="AQ54">
        <v>0</v>
      </c>
      <c r="AR54" t="s">
        <v>420</v>
      </c>
      <c r="AS54" t="s">
        <v>420</v>
      </c>
      <c r="AT54">
        <v>0</v>
      </c>
      <c r="AU54">
        <v>0</v>
      </c>
      <c r="AV54">
        <f>1-AT54/AU54</f>
        <v>0</v>
      </c>
      <c r="AW54">
        <v>0.5</v>
      </c>
      <c r="AX54">
        <f>CW54</f>
        <v>0</v>
      </c>
      <c r="AY54">
        <f>L54</f>
        <v>0</v>
      </c>
      <c r="AZ54">
        <f>AV54*AW54*AX54</f>
        <v>0</v>
      </c>
      <c r="BA54">
        <f>(AY54-AQ54)/AX54</f>
        <v>0</v>
      </c>
      <c r="BB54">
        <f>(AO54-AU54)/AU54</f>
        <v>0</v>
      </c>
      <c r="BC54">
        <f>AN54/(AP54+AN54/AU54)</f>
        <v>0</v>
      </c>
      <c r="BD54" t="s">
        <v>420</v>
      </c>
      <c r="BE54">
        <v>0</v>
      </c>
      <c r="BF54">
        <f>IF(BE54&lt;&gt;0, BE54, BC54)</f>
        <v>0</v>
      </c>
      <c r="BG54">
        <f>1-BF54/AU54</f>
        <v>0</v>
      </c>
      <c r="BH54">
        <f>(AU54-AT54)/(AU54-BF54)</f>
        <v>0</v>
      </c>
      <c r="BI54">
        <f>(AO54-AU54)/(AO54-BF54)</f>
        <v>0</v>
      </c>
      <c r="BJ54">
        <f>(AU54-AT54)/(AU54-AN54)</f>
        <v>0</v>
      </c>
      <c r="BK54">
        <f>(AO54-AU54)/(AO54-AN54)</f>
        <v>0</v>
      </c>
      <c r="BL54">
        <f>(BH54*BF54/AT54)</f>
        <v>0</v>
      </c>
      <c r="BM54">
        <f>(1-BL54)</f>
        <v>0</v>
      </c>
      <c r="CV54">
        <f>$B$11*DT54+$C$11*DU54+$F$11*EF54*(1-EI54)</f>
        <v>0</v>
      </c>
      <c r="CW54">
        <f>CV54*CX54</f>
        <v>0</v>
      </c>
      <c r="CX54">
        <f>($B$11*$D$9+$C$11*$D$9+$F$11*((ES54+EK54)/MAX(ES54+EK54+ET54, 0.1)*$I$9+ET54/MAX(ES54+EK54+ET54, 0.1)*$J$9))/($B$11+$C$11+$F$11)</f>
        <v>0</v>
      </c>
      <c r="CY54">
        <f>($B$11*$K$9+$C$11*$K$9+$F$11*((ES54+EK54)/MAX(ES54+EK54+ET54, 0.1)*$P$9+ET54/MAX(ES54+EK54+ET54, 0.1)*$Q$9))/($B$11+$C$11+$F$11)</f>
        <v>0</v>
      </c>
      <c r="CZ54">
        <v>5.52</v>
      </c>
      <c r="DA54">
        <v>0.5</v>
      </c>
      <c r="DB54" t="s">
        <v>421</v>
      </c>
      <c r="DC54">
        <v>2</v>
      </c>
      <c r="DD54">
        <v>1759444489.43333</v>
      </c>
      <c r="DE54">
        <v>421.420666666667</v>
      </c>
      <c r="DF54">
        <v>420.027666666667</v>
      </c>
      <c r="DG54">
        <v>24.9462</v>
      </c>
      <c r="DH54">
        <v>24.7711</v>
      </c>
      <c r="DI54">
        <v>415.417666666667</v>
      </c>
      <c r="DJ54">
        <v>24.5029666666667</v>
      </c>
      <c r="DK54">
        <v>500.074666666667</v>
      </c>
      <c r="DL54">
        <v>90.5804666666667</v>
      </c>
      <c r="DM54">
        <v>0.0291998</v>
      </c>
      <c r="DN54">
        <v>31.0221666666667</v>
      </c>
      <c r="DO54">
        <v>30.0218666666667</v>
      </c>
      <c r="DP54">
        <v>999.9</v>
      </c>
      <c r="DQ54">
        <v>0</v>
      </c>
      <c r="DR54">
        <v>0</v>
      </c>
      <c r="DS54">
        <v>9991.26666666666</v>
      </c>
      <c r="DT54">
        <v>0</v>
      </c>
      <c r="DU54">
        <v>0.61206</v>
      </c>
      <c r="DV54">
        <v>1.39317</v>
      </c>
      <c r="DW54">
        <v>432.202666666667</v>
      </c>
      <c r="DX54">
        <v>430.696333333333</v>
      </c>
      <c r="DY54">
        <v>0.175100333333333</v>
      </c>
      <c r="DZ54">
        <v>420.027666666667</v>
      </c>
      <c r="EA54">
        <v>24.7711</v>
      </c>
      <c r="EB54">
        <v>2.25963666666667</v>
      </c>
      <c r="EC54">
        <v>2.24377666666667</v>
      </c>
      <c r="ED54">
        <v>19.3915</v>
      </c>
      <c r="EE54">
        <v>19.2783333333333</v>
      </c>
      <c r="EF54">
        <v>0.00500016</v>
      </c>
      <c r="EG54">
        <v>0</v>
      </c>
      <c r="EH54">
        <v>0</v>
      </c>
      <c r="EI54">
        <v>0</v>
      </c>
      <c r="EJ54">
        <v>829.5</v>
      </c>
      <c r="EK54">
        <v>0.00500016</v>
      </c>
      <c r="EL54">
        <v>-28.6333333333333</v>
      </c>
      <c r="EM54">
        <v>-1.83333333333333</v>
      </c>
      <c r="EN54">
        <v>37.437</v>
      </c>
      <c r="EO54">
        <v>41.5413333333333</v>
      </c>
      <c r="EP54">
        <v>39.5</v>
      </c>
      <c r="EQ54">
        <v>41.75</v>
      </c>
      <c r="ER54">
        <v>40.75</v>
      </c>
      <c r="ES54">
        <v>0</v>
      </c>
      <c r="ET54">
        <v>0</v>
      </c>
      <c r="EU54">
        <v>0</v>
      </c>
      <c r="EV54">
        <v>1759444493.9</v>
      </c>
      <c r="EW54">
        <v>0</v>
      </c>
      <c r="EX54">
        <v>827.128</v>
      </c>
      <c r="EY54">
        <v>23.6076921279412</v>
      </c>
      <c r="EZ54">
        <v>5.6846153409523</v>
      </c>
      <c r="FA54">
        <v>-28</v>
      </c>
      <c r="FB54">
        <v>15</v>
      </c>
      <c r="FC54">
        <v>0</v>
      </c>
      <c r="FD54" t="s">
        <v>422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1.41626571428571</v>
      </c>
      <c r="FQ54">
        <v>-0.266083636363639</v>
      </c>
      <c r="FR54">
        <v>0.0374850348007522</v>
      </c>
      <c r="FS54">
        <v>1</v>
      </c>
      <c r="FT54">
        <v>826.358823529412</v>
      </c>
      <c r="FU54">
        <v>10.8724217415166</v>
      </c>
      <c r="FV54">
        <v>4.81713349270136</v>
      </c>
      <c r="FW54">
        <v>-1</v>
      </c>
      <c r="FX54">
        <v>0.176265380952381</v>
      </c>
      <c r="FY54">
        <v>0.00345818181818199</v>
      </c>
      <c r="FZ54">
        <v>0.00110462997364946</v>
      </c>
      <c r="GA54">
        <v>1</v>
      </c>
      <c r="GB54">
        <v>2</v>
      </c>
      <c r="GC54">
        <v>2</v>
      </c>
      <c r="GD54" t="s">
        <v>423</v>
      </c>
      <c r="GE54">
        <v>3.12603</v>
      </c>
      <c r="GF54">
        <v>2.65469</v>
      </c>
      <c r="GG54">
        <v>0.0890742</v>
      </c>
      <c r="GH54">
        <v>0.0897711</v>
      </c>
      <c r="GI54">
        <v>0.104136</v>
      </c>
      <c r="GJ54">
        <v>0.10431</v>
      </c>
      <c r="GK54">
        <v>23311.3</v>
      </c>
      <c r="GL54">
        <v>22162.2</v>
      </c>
      <c r="GM54">
        <v>22888.6</v>
      </c>
      <c r="GN54">
        <v>23710.9</v>
      </c>
      <c r="GO54">
        <v>34940.7</v>
      </c>
      <c r="GP54">
        <v>35147.4</v>
      </c>
      <c r="GQ54">
        <v>41259.6</v>
      </c>
      <c r="GR54">
        <v>42277.2</v>
      </c>
      <c r="GS54">
        <v>1.89395</v>
      </c>
      <c r="GT54">
        <v>1.82127</v>
      </c>
      <c r="GU54">
        <v>0.0991076</v>
      </c>
      <c r="GV54">
        <v>0</v>
      </c>
      <c r="GW54">
        <v>28.4045</v>
      </c>
      <c r="GX54">
        <v>999.9</v>
      </c>
      <c r="GY54">
        <v>60.487</v>
      </c>
      <c r="GZ54">
        <v>29.296</v>
      </c>
      <c r="HA54">
        <v>27.3191</v>
      </c>
      <c r="HB54">
        <v>54.3446</v>
      </c>
      <c r="HC54">
        <v>40.5809</v>
      </c>
      <c r="HD54">
        <v>1</v>
      </c>
      <c r="HE54">
        <v>0.101944</v>
      </c>
      <c r="HF54">
        <v>-1.49584</v>
      </c>
      <c r="HG54">
        <v>20.2296</v>
      </c>
      <c r="HH54">
        <v>5.23481</v>
      </c>
      <c r="HI54">
        <v>11.992</v>
      </c>
      <c r="HJ54">
        <v>4.95595</v>
      </c>
      <c r="HK54">
        <v>3.304</v>
      </c>
      <c r="HL54">
        <v>9999</v>
      </c>
      <c r="HM54">
        <v>9999</v>
      </c>
      <c r="HN54">
        <v>9999</v>
      </c>
      <c r="HO54">
        <v>999.9</v>
      </c>
      <c r="HP54">
        <v>1.86845</v>
      </c>
      <c r="HQ54">
        <v>1.86417</v>
      </c>
      <c r="HR54">
        <v>1.8718</v>
      </c>
      <c r="HS54">
        <v>1.86264</v>
      </c>
      <c r="HT54">
        <v>1.86205</v>
      </c>
      <c r="HU54">
        <v>1.86855</v>
      </c>
      <c r="HV54">
        <v>1.85867</v>
      </c>
      <c r="HW54">
        <v>1.86508</v>
      </c>
      <c r="HX54">
        <v>5</v>
      </c>
      <c r="HY54">
        <v>0</v>
      </c>
      <c r="HZ54">
        <v>0</v>
      </c>
      <c r="IA54">
        <v>0</v>
      </c>
      <c r="IB54" t="s">
        <v>424</v>
      </c>
      <c r="IC54" t="s">
        <v>425</v>
      </c>
      <c r="ID54" t="s">
        <v>426</v>
      </c>
      <c r="IE54" t="s">
        <v>426</v>
      </c>
      <c r="IF54" t="s">
        <v>426</v>
      </c>
      <c r="IG54" t="s">
        <v>426</v>
      </c>
      <c r="IH54">
        <v>0</v>
      </c>
      <c r="II54">
        <v>100</v>
      </c>
      <c r="IJ54">
        <v>100</v>
      </c>
      <c r="IK54">
        <v>6.003</v>
      </c>
      <c r="IL54">
        <v>0.4431</v>
      </c>
      <c r="IM54">
        <v>4.33581596003083</v>
      </c>
      <c r="IN54">
        <v>0.00480937478205192</v>
      </c>
      <c r="IO54">
        <v>-2.11129389927988e-06</v>
      </c>
      <c r="IP54">
        <v>4.70916883727294e-10</v>
      </c>
      <c r="IQ54">
        <v>0.0744581765299928</v>
      </c>
      <c r="IR54">
        <v>0.00865277752241637</v>
      </c>
      <c r="IS54">
        <v>0.000116572056065873</v>
      </c>
      <c r="IT54">
        <v>5.89758572995984e-06</v>
      </c>
      <c r="IU54">
        <v>1</v>
      </c>
      <c r="IV54">
        <v>2033</v>
      </c>
      <c r="IW54">
        <v>1</v>
      </c>
      <c r="IX54">
        <v>28</v>
      </c>
      <c r="IY54">
        <v>29324074.9</v>
      </c>
      <c r="IZ54">
        <v>29324074.9</v>
      </c>
      <c r="JA54">
        <v>1.03638</v>
      </c>
      <c r="JB54">
        <v>2.37305</v>
      </c>
      <c r="JC54">
        <v>1.4978</v>
      </c>
      <c r="JD54">
        <v>2.33154</v>
      </c>
      <c r="JE54">
        <v>1.54419</v>
      </c>
      <c r="JF54">
        <v>2.3584</v>
      </c>
      <c r="JG54">
        <v>35.0134</v>
      </c>
      <c r="JH54">
        <v>24.2539</v>
      </c>
      <c r="JI54">
        <v>18</v>
      </c>
      <c r="JJ54">
        <v>546.613</v>
      </c>
      <c r="JK54">
        <v>442.055</v>
      </c>
      <c r="JL54">
        <v>32.023</v>
      </c>
      <c r="JM54">
        <v>28.9543</v>
      </c>
      <c r="JN54">
        <v>30</v>
      </c>
      <c r="JO54">
        <v>28.8454</v>
      </c>
      <c r="JP54">
        <v>28.872</v>
      </c>
      <c r="JQ54">
        <v>20.7998</v>
      </c>
      <c r="JR54">
        <v>22.1016</v>
      </c>
      <c r="JS54">
        <v>100</v>
      </c>
      <c r="JT54">
        <v>32.0057</v>
      </c>
      <c r="JU54">
        <v>420</v>
      </c>
      <c r="JV54">
        <v>24.8039</v>
      </c>
      <c r="JW54">
        <v>92.4772</v>
      </c>
      <c r="JX54">
        <v>98.535</v>
      </c>
    </row>
    <row r="55" spans="1:284">
      <c r="A55">
        <v>39</v>
      </c>
      <c r="B55">
        <v>1759444495.1</v>
      </c>
      <c r="C55">
        <v>456.099999904633</v>
      </c>
      <c r="D55" t="s">
        <v>503</v>
      </c>
      <c r="E55" t="s">
        <v>504</v>
      </c>
      <c r="F55">
        <v>5</v>
      </c>
      <c r="G55" t="s">
        <v>476</v>
      </c>
      <c r="H55" t="s">
        <v>419</v>
      </c>
      <c r="I55">
        <v>1759444492.76667</v>
      </c>
      <c r="J55">
        <f>(K55)/1000</f>
        <v>0</v>
      </c>
      <c r="K55">
        <f>1000*DK55*AI55*(DG55-DH55)/(100*CZ55*(1000-AI55*DG55))</f>
        <v>0</v>
      </c>
      <c r="L55">
        <f>DK55*AI55*(DF55-DE55*(1000-AI55*DH55)/(1000-AI55*DG55))/(100*CZ55)</f>
        <v>0</v>
      </c>
      <c r="M55">
        <f>DE55 - IF(AI55&gt;1, L55*CZ55*100.0/(AK55), 0)</f>
        <v>0</v>
      </c>
      <c r="N55">
        <f>((T55-J55/2)*M55-L55)/(T55+J55/2)</f>
        <v>0</v>
      </c>
      <c r="O55">
        <f>N55*(DL55+DM55)/1000.0</f>
        <v>0</v>
      </c>
      <c r="P55">
        <f>(DE55 - IF(AI55&gt;1, L55*CZ55*100.0/(AK55), 0))*(DL55+DM55)/1000.0</f>
        <v>0</v>
      </c>
      <c r="Q55">
        <f>2.0/((1/S55-1/R55)+SIGN(S55)*SQRT((1/S55-1/R55)*(1/S55-1/R55) + 4*DA55/((DA55+1)*(DA55+1))*(2*1/S55*1/R55-1/R55*1/R55)))</f>
        <v>0</v>
      </c>
      <c r="R55">
        <f>IF(LEFT(DB55,1)&lt;&gt;"0",IF(LEFT(DB55,1)="1",3.0,DC55),$D$5+$E$5*(DS55*DL55/($K$5*1000))+$F$5*(DS55*DL55/($K$5*1000))*MAX(MIN(CZ55,$J$5),$I$5)*MAX(MIN(CZ55,$J$5),$I$5)+$G$5*MAX(MIN(CZ55,$J$5),$I$5)*(DS55*DL55/($K$5*1000))+$H$5*(DS55*DL55/($K$5*1000))*(DS55*DL55/($K$5*1000)))</f>
        <v>0</v>
      </c>
      <c r="S55">
        <f>J55*(1000-(1000*0.61365*exp(17.502*W55/(240.97+W55))/(DL55+DM55)+DG55)/2)/(1000*0.61365*exp(17.502*W55/(240.97+W55))/(DL55+DM55)-DG55)</f>
        <v>0</v>
      </c>
      <c r="T55">
        <f>1/((DA55+1)/(Q55/1.6)+1/(R55/1.37)) + DA55/((DA55+1)/(Q55/1.6) + DA55/(R55/1.37))</f>
        <v>0</v>
      </c>
      <c r="U55">
        <f>(CV55*CY55)</f>
        <v>0</v>
      </c>
      <c r="V55">
        <f>(DN55+(U55+2*0.95*5.67E-8*(((DN55+$B$7)+273)^4-(DN55+273)^4)-44100*J55)/(1.84*29.3*R55+8*0.95*5.67E-8*(DN55+273)^3))</f>
        <v>0</v>
      </c>
      <c r="W55">
        <f>($C$7*DO55+$D$7*DP55+$E$7*V55)</f>
        <v>0</v>
      </c>
      <c r="X55">
        <f>0.61365*exp(17.502*W55/(240.97+W55))</f>
        <v>0</v>
      </c>
      <c r="Y55">
        <f>(Z55/AA55*100)</f>
        <v>0</v>
      </c>
      <c r="Z55">
        <f>DG55*(DL55+DM55)/1000</f>
        <v>0</v>
      </c>
      <c r="AA55">
        <f>0.61365*exp(17.502*DN55/(240.97+DN55))</f>
        <v>0</v>
      </c>
      <c r="AB55">
        <f>(X55-DG55*(DL55+DM55)/1000)</f>
        <v>0</v>
      </c>
      <c r="AC55">
        <f>(-J55*44100)</f>
        <v>0</v>
      </c>
      <c r="AD55">
        <f>2*29.3*R55*0.92*(DN55-W55)</f>
        <v>0</v>
      </c>
      <c r="AE55">
        <f>2*0.95*5.67E-8*(((DN55+$B$7)+273)^4-(W55+273)^4)</f>
        <v>0</v>
      </c>
      <c r="AF55">
        <f>U55+AE55+AC55+AD55</f>
        <v>0</v>
      </c>
      <c r="AG55">
        <v>0</v>
      </c>
      <c r="AH55">
        <v>0</v>
      </c>
      <c r="AI55">
        <f>IF(AG55*$H$13&gt;=AK55,1.0,(AK55/(AK55-AG55*$H$13)))</f>
        <v>0</v>
      </c>
      <c r="AJ55">
        <f>(AI55-1)*100</f>
        <v>0</v>
      </c>
      <c r="AK55">
        <f>MAX(0,($B$13+$C$13*DS55)/(1+$D$13*DS55)*DL55/(DN55+273)*$E$13)</f>
        <v>0</v>
      </c>
      <c r="AL55" t="s">
        <v>420</v>
      </c>
      <c r="AM55" t="s">
        <v>420</v>
      </c>
      <c r="AN55">
        <v>0</v>
      </c>
      <c r="AO55">
        <v>0</v>
      </c>
      <c r="AP55">
        <f>1-AN55/AO55</f>
        <v>0</v>
      </c>
      <c r="AQ55">
        <v>0</v>
      </c>
      <c r="AR55" t="s">
        <v>420</v>
      </c>
      <c r="AS55" t="s">
        <v>420</v>
      </c>
      <c r="AT55">
        <v>0</v>
      </c>
      <c r="AU55">
        <v>0</v>
      </c>
      <c r="AV55">
        <f>1-AT55/AU55</f>
        <v>0</v>
      </c>
      <c r="AW55">
        <v>0.5</v>
      </c>
      <c r="AX55">
        <f>CW55</f>
        <v>0</v>
      </c>
      <c r="AY55">
        <f>L55</f>
        <v>0</v>
      </c>
      <c r="AZ55">
        <f>AV55*AW55*AX55</f>
        <v>0</v>
      </c>
      <c r="BA55">
        <f>(AY55-AQ55)/AX55</f>
        <v>0</v>
      </c>
      <c r="BB55">
        <f>(AO55-AU55)/AU55</f>
        <v>0</v>
      </c>
      <c r="BC55">
        <f>AN55/(AP55+AN55/AU55)</f>
        <v>0</v>
      </c>
      <c r="BD55" t="s">
        <v>420</v>
      </c>
      <c r="BE55">
        <v>0</v>
      </c>
      <c r="BF55">
        <f>IF(BE55&lt;&gt;0, BE55, BC55)</f>
        <v>0</v>
      </c>
      <c r="BG55">
        <f>1-BF55/AU55</f>
        <v>0</v>
      </c>
      <c r="BH55">
        <f>(AU55-AT55)/(AU55-BF55)</f>
        <v>0</v>
      </c>
      <c r="BI55">
        <f>(AO55-AU55)/(AO55-BF55)</f>
        <v>0</v>
      </c>
      <c r="BJ55">
        <f>(AU55-AT55)/(AU55-AN55)</f>
        <v>0</v>
      </c>
      <c r="BK55">
        <f>(AO55-AU55)/(AO55-AN55)</f>
        <v>0</v>
      </c>
      <c r="BL55">
        <f>(BH55*BF55/AT55)</f>
        <v>0</v>
      </c>
      <c r="BM55">
        <f>(1-BL55)</f>
        <v>0</v>
      </c>
      <c r="CV55">
        <f>$B$11*DT55+$C$11*DU55+$F$11*EF55*(1-EI55)</f>
        <v>0</v>
      </c>
      <c r="CW55">
        <f>CV55*CX55</f>
        <v>0</v>
      </c>
      <c r="CX55">
        <f>($B$11*$D$9+$C$11*$D$9+$F$11*((ES55+EK55)/MAX(ES55+EK55+ET55, 0.1)*$I$9+ET55/MAX(ES55+EK55+ET55, 0.1)*$J$9))/($B$11+$C$11+$F$11)</f>
        <v>0</v>
      </c>
      <c r="CY55">
        <f>($B$11*$K$9+$C$11*$K$9+$F$11*((ES55+EK55)/MAX(ES55+EK55+ET55, 0.1)*$P$9+ET55/MAX(ES55+EK55+ET55, 0.1)*$Q$9))/($B$11+$C$11+$F$11)</f>
        <v>0</v>
      </c>
      <c r="CZ55">
        <v>5.52</v>
      </c>
      <c r="DA55">
        <v>0.5</v>
      </c>
      <c r="DB55" t="s">
        <v>421</v>
      </c>
      <c r="DC55">
        <v>2</v>
      </c>
      <c r="DD55">
        <v>1759444492.76667</v>
      </c>
      <c r="DE55">
        <v>421.434666666667</v>
      </c>
      <c r="DF55">
        <v>420.006333333333</v>
      </c>
      <c r="DG55">
        <v>24.9414666666667</v>
      </c>
      <c r="DH55">
        <v>24.7701</v>
      </c>
      <c r="DI55">
        <v>415.431333333333</v>
      </c>
      <c r="DJ55">
        <v>24.4983666666667</v>
      </c>
      <c r="DK55">
        <v>499.974</v>
      </c>
      <c r="DL55">
        <v>90.5802</v>
      </c>
      <c r="DM55">
        <v>0.0292069333333333</v>
      </c>
      <c r="DN55">
        <v>31.0194</v>
      </c>
      <c r="DO55">
        <v>30.0204</v>
      </c>
      <c r="DP55">
        <v>999.9</v>
      </c>
      <c r="DQ55">
        <v>0</v>
      </c>
      <c r="DR55">
        <v>0</v>
      </c>
      <c r="DS55">
        <v>9980.22</v>
      </c>
      <c r="DT55">
        <v>0</v>
      </c>
      <c r="DU55">
        <v>0.61206</v>
      </c>
      <c r="DV55">
        <v>1.42830666666667</v>
      </c>
      <c r="DW55">
        <v>432.215</v>
      </c>
      <c r="DX55">
        <v>430.674333333333</v>
      </c>
      <c r="DY55">
        <v>0.171357333333333</v>
      </c>
      <c r="DZ55">
        <v>420.006333333333</v>
      </c>
      <c r="EA55">
        <v>24.7701</v>
      </c>
      <c r="EB55">
        <v>2.25920666666667</v>
      </c>
      <c r="EC55">
        <v>2.24368</v>
      </c>
      <c r="ED55">
        <v>19.3884333333333</v>
      </c>
      <c r="EE55">
        <v>19.2776666666667</v>
      </c>
      <c r="EF55">
        <v>0.00500016</v>
      </c>
      <c r="EG55">
        <v>0</v>
      </c>
      <c r="EH55">
        <v>0</v>
      </c>
      <c r="EI55">
        <v>0</v>
      </c>
      <c r="EJ55">
        <v>833.566666666667</v>
      </c>
      <c r="EK55">
        <v>0.00500016</v>
      </c>
      <c r="EL55">
        <v>-30.3333333333333</v>
      </c>
      <c r="EM55">
        <v>-2.16666666666667</v>
      </c>
      <c r="EN55">
        <v>37.437</v>
      </c>
      <c r="EO55">
        <v>41.5413333333333</v>
      </c>
      <c r="EP55">
        <v>39.5</v>
      </c>
      <c r="EQ55">
        <v>41.75</v>
      </c>
      <c r="ER55">
        <v>40.75</v>
      </c>
      <c r="ES55">
        <v>0</v>
      </c>
      <c r="ET55">
        <v>0</v>
      </c>
      <c r="EU55">
        <v>0</v>
      </c>
      <c r="EV55">
        <v>1759444496.9</v>
      </c>
      <c r="EW55">
        <v>0</v>
      </c>
      <c r="EX55">
        <v>828.569230769231</v>
      </c>
      <c r="EY55">
        <v>23.8495724749313</v>
      </c>
      <c r="EZ55">
        <v>2.64273505385393</v>
      </c>
      <c r="FA55">
        <v>-27.7730769230769</v>
      </c>
      <c r="FB55">
        <v>15</v>
      </c>
      <c r="FC55">
        <v>0</v>
      </c>
      <c r="FD55" t="s">
        <v>422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1.41745761904762</v>
      </c>
      <c r="FQ55">
        <v>-0.152748311688314</v>
      </c>
      <c r="FR55">
        <v>0.0388284239166989</v>
      </c>
      <c r="FS55">
        <v>1</v>
      </c>
      <c r="FT55">
        <v>827.070588235294</v>
      </c>
      <c r="FU55">
        <v>10.0076394278924</v>
      </c>
      <c r="FV55">
        <v>4.81037661554592</v>
      </c>
      <c r="FW55">
        <v>-1</v>
      </c>
      <c r="FX55">
        <v>0.175876666666667</v>
      </c>
      <c r="FY55">
        <v>-0.00369864935064942</v>
      </c>
      <c r="FZ55">
        <v>0.00173201922713768</v>
      </c>
      <c r="GA55">
        <v>1</v>
      </c>
      <c r="GB55">
        <v>2</v>
      </c>
      <c r="GC55">
        <v>2</v>
      </c>
      <c r="GD55" t="s">
        <v>423</v>
      </c>
      <c r="GE55">
        <v>3.12615</v>
      </c>
      <c r="GF55">
        <v>2.65453</v>
      </c>
      <c r="GG55">
        <v>0.0890511</v>
      </c>
      <c r="GH55">
        <v>0.0897695</v>
      </c>
      <c r="GI55">
        <v>0.104128</v>
      </c>
      <c r="GJ55">
        <v>0.104298</v>
      </c>
      <c r="GK55">
        <v>23311.4</v>
      </c>
      <c r="GL55">
        <v>22162</v>
      </c>
      <c r="GM55">
        <v>22888</v>
      </c>
      <c r="GN55">
        <v>23710.6</v>
      </c>
      <c r="GO55">
        <v>34940.6</v>
      </c>
      <c r="GP55">
        <v>35147.5</v>
      </c>
      <c r="GQ55">
        <v>41259</v>
      </c>
      <c r="GR55">
        <v>42276.8</v>
      </c>
      <c r="GS55">
        <v>1.89417</v>
      </c>
      <c r="GT55">
        <v>1.8208</v>
      </c>
      <c r="GU55">
        <v>0.0996031</v>
      </c>
      <c r="GV55">
        <v>0</v>
      </c>
      <c r="GW55">
        <v>28.4045</v>
      </c>
      <c r="GX55">
        <v>999.9</v>
      </c>
      <c r="GY55">
        <v>60.463</v>
      </c>
      <c r="GZ55">
        <v>29.275</v>
      </c>
      <c r="HA55">
        <v>27.2738</v>
      </c>
      <c r="HB55">
        <v>54.5846</v>
      </c>
      <c r="HC55">
        <v>40.617</v>
      </c>
      <c r="HD55">
        <v>1</v>
      </c>
      <c r="HE55">
        <v>0.101926</v>
      </c>
      <c r="HF55">
        <v>-1.48827</v>
      </c>
      <c r="HG55">
        <v>20.2296</v>
      </c>
      <c r="HH55">
        <v>5.23496</v>
      </c>
      <c r="HI55">
        <v>11.992</v>
      </c>
      <c r="HJ55">
        <v>4.9559</v>
      </c>
      <c r="HK55">
        <v>3.304</v>
      </c>
      <c r="HL55">
        <v>9999</v>
      </c>
      <c r="HM55">
        <v>9999</v>
      </c>
      <c r="HN55">
        <v>9999</v>
      </c>
      <c r="HO55">
        <v>999.9</v>
      </c>
      <c r="HP55">
        <v>1.86845</v>
      </c>
      <c r="HQ55">
        <v>1.86417</v>
      </c>
      <c r="HR55">
        <v>1.8718</v>
      </c>
      <c r="HS55">
        <v>1.86264</v>
      </c>
      <c r="HT55">
        <v>1.86206</v>
      </c>
      <c r="HU55">
        <v>1.86857</v>
      </c>
      <c r="HV55">
        <v>1.85866</v>
      </c>
      <c r="HW55">
        <v>1.86508</v>
      </c>
      <c r="HX55">
        <v>5</v>
      </c>
      <c r="HY55">
        <v>0</v>
      </c>
      <c r="HZ55">
        <v>0</v>
      </c>
      <c r="IA55">
        <v>0</v>
      </c>
      <c r="IB55" t="s">
        <v>424</v>
      </c>
      <c r="IC55" t="s">
        <v>425</v>
      </c>
      <c r="ID55" t="s">
        <v>426</v>
      </c>
      <c r="IE55" t="s">
        <v>426</v>
      </c>
      <c r="IF55" t="s">
        <v>426</v>
      </c>
      <c r="IG55" t="s">
        <v>426</v>
      </c>
      <c r="IH55">
        <v>0</v>
      </c>
      <c r="II55">
        <v>100</v>
      </c>
      <c r="IJ55">
        <v>100</v>
      </c>
      <c r="IK55">
        <v>6.003</v>
      </c>
      <c r="IL55">
        <v>0.443</v>
      </c>
      <c r="IM55">
        <v>4.33581596003083</v>
      </c>
      <c r="IN55">
        <v>0.00480937478205192</v>
      </c>
      <c r="IO55">
        <v>-2.11129389927988e-06</v>
      </c>
      <c r="IP55">
        <v>4.70916883727294e-10</v>
      </c>
      <c r="IQ55">
        <v>0.0744581765299928</v>
      </c>
      <c r="IR55">
        <v>0.00865277752241637</v>
      </c>
      <c r="IS55">
        <v>0.000116572056065873</v>
      </c>
      <c r="IT55">
        <v>5.89758572995984e-06</v>
      </c>
      <c r="IU55">
        <v>1</v>
      </c>
      <c r="IV55">
        <v>2033</v>
      </c>
      <c r="IW55">
        <v>1</v>
      </c>
      <c r="IX55">
        <v>28</v>
      </c>
      <c r="IY55">
        <v>29324074.9</v>
      </c>
      <c r="IZ55">
        <v>29324074.9</v>
      </c>
      <c r="JA55">
        <v>1.0376</v>
      </c>
      <c r="JB55">
        <v>2.38281</v>
      </c>
      <c r="JC55">
        <v>1.4978</v>
      </c>
      <c r="JD55">
        <v>2.33154</v>
      </c>
      <c r="JE55">
        <v>1.54419</v>
      </c>
      <c r="JF55">
        <v>2.27173</v>
      </c>
      <c r="JG55">
        <v>35.0134</v>
      </c>
      <c r="JH55">
        <v>24.2451</v>
      </c>
      <c r="JI55">
        <v>18</v>
      </c>
      <c r="JJ55">
        <v>546.744</v>
      </c>
      <c r="JK55">
        <v>441.754</v>
      </c>
      <c r="JL55">
        <v>32.0075</v>
      </c>
      <c r="JM55">
        <v>28.9532</v>
      </c>
      <c r="JN55">
        <v>30</v>
      </c>
      <c r="JO55">
        <v>28.8435</v>
      </c>
      <c r="JP55">
        <v>28.8704</v>
      </c>
      <c r="JQ55">
        <v>20.8018</v>
      </c>
      <c r="JR55">
        <v>22.1016</v>
      </c>
      <c r="JS55">
        <v>100</v>
      </c>
      <c r="JT55">
        <v>32.0057</v>
      </c>
      <c r="JU55">
        <v>420</v>
      </c>
      <c r="JV55">
        <v>24.8039</v>
      </c>
      <c r="JW55">
        <v>92.4757</v>
      </c>
      <c r="JX55">
        <v>98.534</v>
      </c>
    </row>
    <row r="56" spans="1:284">
      <c r="A56">
        <v>40</v>
      </c>
      <c r="B56">
        <v>1759444497.1</v>
      </c>
      <c r="C56">
        <v>458.099999904633</v>
      </c>
      <c r="D56" t="s">
        <v>505</v>
      </c>
      <c r="E56" t="s">
        <v>506</v>
      </c>
      <c r="F56">
        <v>5</v>
      </c>
      <c r="G56" t="s">
        <v>476</v>
      </c>
      <c r="H56" t="s">
        <v>419</v>
      </c>
      <c r="I56">
        <v>1759444493.6</v>
      </c>
      <c r="J56">
        <f>(K56)/1000</f>
        <v>0</v>
      </c>
      <c r="K56">
        <f>1000*DK56*AI56*(DG56-DH56)/(100*CZ56*(1000-AI56*DG56))</f>
        <v>0</v>
      </c>
      <c r="L56">
        <f>DK56*AI56*(DF56-DE56*(1000-AI56*DH56)/(1000-AI56*DG56))/(100*CZ56)</f>
        <v>0</v>
      </c>
      <c r="M56">
        <f>DE56 - IF(AI56&gt;1, L56*CZ56*100.0/(AK56), 0)</f>
        <v>0</v>
      </c>
      <c r="N56">
        <f>((T56-J56/2)*M56-L56)/(T56+J56/2)</f>
        <v>0</v>
      </c>
      <c r="O56">
        <f>N56*(DL56+DM56)/1000.0</f>
        <v>0</v>
      </c>
      <c r="P56">
        <f>(DE56 - IF(AI56&gt;1, L56*CZ56*100.0/(AK56), 0))*(DL56+DM56)/1000.0</f>
        <v>0</v>
      </c>
      <c r="Q56">
        <f>2.0/((1/S56-1/R56)+SIGN(S56)*SQRT((1/S56-1/R56)*(1/S56-1/R56) + 4*DA56/((DA56+1)*(DA56+1))*(2*1/S56*1/R56-1/R56*1/R56)))</f>
        <v>0</v>
      </c>
      <c r="R56">
        <f>IF(LEFT(DB56,1)&lt;&gt;"0",IF(LEFT(DB56,1)="1",3.0,DC56),$D$5+$E$5*(DS56*DL56/($K$5*1000))+$F$5*(DS56*DL56/($K$5*1000))*MAX(MIN(CZ56,$J$5),$I$5)*MAX(MIN(CZ56,$J$5),$I$5)+$G$5*MAX(MIN(CZ56,$J$5),$I$5)*(DS56*DL56/($K$5*1000))+$H$5*(DS56*DL56/($K$5*1000))*(DS56*DL56/($K$5*1000)))</f>
        <v>0</v>
      </c>
      <c r="S56">
        <f>J56*(1000-(1000*0.61365*exp(17.502*W56/(240.97+W56))/(DL56+DM56)+DG56)/2)/(1000*0.61365*exp(17.502*W56/(240.97+W56))/(DL56+DM56)-DG56)</f>
        <v>0</v>
      </c>
      <c r="T56">
        <f>1/((DA56+1)/(Q56/1.6)+1/(R56/1.37)) + DA56/((DA56+1)/(Q56/1.6) + DA56/(R56/1.37))</f>
        <v>0</v>
      </c>
      <c r="U56">
        <f>(CV56*CY56)</f>
        <v>0</v>
      </c>
      <c r="V56">
        <f>(DN56+(U56+2*0.95*5.67E-8*(((DN56+$B$7)+273)^4-(DN56+273)^4)-44100*J56)/(1.84*29.3*R56+8*0.95*5.67E-8*(DN56+273)^3))</f>
        <v>0</v>
      </c>
      <c r="W56">
        <f>($C$7*DO56+$D$7*DP56+$E$7*V56)</f>
        <v>0</v>
      </c>
      <c r="X56">
        <f>0.61365*exp(17.502*W56/(240.97+W56))</f>
        <v>0</v>
      </c>
      <c r="Y56">
        <f>(Z56/AA56*100)</f>
        <v>0</v>
      </c>
      <c r="Z56">
        <f>DG56*(DL56+DM56)/1000</f>
        <v>0</v>
      </c>
      <c r="AA56">
        <f>0.61365*exp(17.502*DN56/(240.97+DN56))</f>
        <v>0</v>
      </c>
      <c r="AB56">
        <f>(X56-DG56*(DL56+DM56)/1000)</f>
        <v>0</v>
      </c>
      <c r="AC56">
        <f>(-J56*44100)</f>
        <v>0</v>
      </c>
      <c r="AD56">
        <f>2*29.3*R56*0.92*(DN56-W56)</f>
        <v>0</v>
      </c>
      <c r="AE56">
        <f>2*0.95*5.67E-8*(((DN56+$B$7)+273)^4-(W56+273)^4)</f>
        <v>0</v>
      </c>
      <c r="AF56">
        <f>U56+AE56+AC56+AD56</f>
        <v>0</v>
      </c>
      <c r="AG56">
        <v>0</v>
      </c>
      <c r="AH56">
        <v>0</v>
      </c>
      <c r="AI56">
        <f>IF(AG56*$H$13&gt;=AK56,1.0,(AK56/(AK56-AG56*$H$13)))</f>
        <v>0</v>
      </c>
      <c r="AJ56">
        <f>(AI56-1)*100</f>
        <v>0</v>
      </c>
      <c r="AK56">
        <f>MAX(0,($B$13+$C$13*DS56)/(1+$D$13*DS56)*DL56/(DN56+273)*$E$13)</f>
        <v>0</v>
      </c>
      <c r="AL56" t="s">
        <v>420</v>
      </c>
      <c r="AM56" t="s">
        <v>420</v>
      </c>
      <c r="AN56">
        <v>0</v>
      </c>
      <c r="AO56">
        <v>0</v>
      </c>
      <c r="AP56">
        <f>1-AN56/AO56</f>
        <v>0</v>
      </c>
      <c r="AQ56">
        <v>0</v>
      </c>
      <c r="AR56" t="s">
        <v>420</v>
      </c>
      <c r="AS56" t="s">
        <v>420</v>
      </c>
      <c r="AT56">
        <v>0</v>
      </c>
      <c r="AU56">
        <v>0</v>
      </c>
      <c r="AV56">
        <f>1-AT56/AU56</f>
        <v>0</v>
      </c>
      <c r="AW56">
        <v>0.5</v>
      </c>
      <c r="AX56">
        <f>CW56</f>
        <v>0</v>
      </c>
      <c r="AY56">
        <f>L56</f>
        <v>0</v>
      </c>
      <c r="AZ56">
        <f>AV56*AW56*AX56</f>
        <v>0</v>
      </c>
      <c r="BA56">
        <f>(AY56-AQ56)/AX56</f>
        <v>0</v>
      </c>
      <c r="BB56">
        <f>(AO56-AU56)/AU56</f>
        <v>0</v>
      </c>
      <c r="BC56">
        <f>AN56/(AP56+AN56/AU56)</f>
        <v>0</v>
      </c>
      <c r="BD56" t="s">
        <v>420</v>
      </c>
      <c r="BE56">
        <v>0</v>
      </c>
      <c r="BF56">
        <f>IF(BE56&lt;&gt;0, BE56, BC56)</f>
        <v>0</v>
      </c>
      <c r="BG56">
        <f>1-BF56/AU56</f>
        <v>0</v>
      </c>
      <c r="BH56">
        <f>(AU56-AT56)/(AU56-BF56)</f>
        <v>0</v>
      </c>
      <c r="BI56">
        <f>(AO56-AU56)/(AO56-BF56)</f>
        <v>0</v>
      </c>
      <c r="BJ56">
        <f>(AU56-AT56)/(AU56-AN56)</f>
        <v>0</v>
      </c>
      <c r="BK56">
        <f>(AO56-AU56)/(AO56-AN56)</f>
        <v>0</v>
      </c>
      <c r="BL56">
        <f>(BH56*BF56/AT56)</f>
        <v>0</v>
      </c>
      <c r="BM56">
        <f>(1-BL56)</f>
        <v>0</v>
      </c>
      <c r="CV56">
        <f>$B$11*DT56+$C$11*DU56+$F$11*EF56*(1-EI56)</f>
        <v>0</v>
      </c>
      <c r="CW56">
        <f>CV56*CX56</f>
        <v>0</v>
      </c>
      <c r="CX56">
        <f>($B$11*$D$9+$C$11*$D$9+$F$11*((ES56+EK56)/MAX(ES56+EK56+ET56, 0.1)*$I$9+ET56/MAX(ES56+EK56+ET56, 0.1)*$J$9))/($B$11+$C$11+$F$11)</f>
        <v>0</v>
      </c>
      <c r="CY56">
        <f>($B$11*$K$9+$C$11*$K$9+$F$11*((ES56+EK56)/MAX(ES56+EK56+ET56, 0.1)*$P$9+ET56/MAX(ES56+EK56+ET56, 0.1)*$Q$9))/($B$11+$C$11+$F$11)</f>
        <v>0</v>
      </c>
      <c r="CZ56">
        <v>5.52</v>
      </c>
      <c r="DA56">
        <v>0.5</v>
      </c>
      <c r="DB56" t="s">
        <v>421</v>
      </c>
      <c r="DC56">
        <v>2</v>
      </c>
      <c r="DD56">
        <v>1759444493.6</v>
      </c>
      <c r="DE56">
        <v>421.40275</v>
      </c>
      <c r="DF56">
        <v>419.99525</v>
      </c>
      <c r="DG56">
        <v>24.940875</v>
      </c>
      <c r="DH56">
        <v>24.768725</v>
      </c>
      <c r="DI56">
        <v>415.39975</v>
      </c>
      <c r="DJ56">
        <v>24.497775</v>
      </c>
      <c r="DK56">
        <v>500.008</v>
      </c>
      <c r="DL56">
        <v>90.580725</v>
      </c>
      <c r="DM56">
        <v>0.029135575</v>
      </c>
      <c r="DN56">
        <v>31.018675</v>
      </c>
      <c r="DO56">
        <v>30.021275</v>
      </c>
      <c r="DP56">
        <v>999.9</v>
      </c>
      <c r="DQ56">
        <v>0</v>
      </c>
      <c r="DR56">
        <v>0</v>
      </c>
      <c r="DS56">
        <v>9982.82</v>
      </c>
      <c r="DT56">
        <v>0</v>
      </c>
      <c r="DU56">
        <v>0.61206</v>
      </c>
      <c r="DV56">
        <v>1.4076625</v>
      </c>
      <c r="DW56">
        <v>432.182</v>
      </c>
      <c r="DX56">
        <v>430.66225</v>
      </c>
      <c r="DY56">
        <v>0.17214375</v>
      </c>
      <c r="DZ56">
        <v>419.99525</v>
      </c>
      <c r="EA56">
        <v>24.768725</v>
      </c>
      <c r="EB56">
        <v>2.259165</v>
      </c>
      <c r="EC56">
        <v>2.2435675</v>
      </c>
      <c r="ED56">
        <v>19.38815</v>
      </c>
      <c r="EE56">
        <v>19.27685</v>
      </c>
      <c r="EF56">
        <v>0.00500016</v>
      </c>
      <c r="EG56">
        <v>0</v>
      </c>
      <c r="EH56">
        <v>0</v>
      </c>
      <c r="EI56">
        <v>0</v>
      </c>
      <c r="EJ56">
        <v>829.725</v>
      </c>
      <c r="EK56">
        <v>0.00500016</v>
      </c>
      <c r="EL56">
        <v>-28.825</v>
      </c>
      <c r="EM56">
        <v>-2.075</v>
      </c>
      <c r="EN56">
        <v>37.437</v>
      </c>
      <c r="EO56">
        <v>41.5465</v>
      </c>
      <c r="EP56">
        <v>39.5</v>
      </c>
      <c r="EQ56">
        <v>41.75</v>
      </c>
      <c r="ER56">
        <v>40.75</v>
      </c>
      <c r="ES56">
        <v>0</v>
      </c>
      <c r="ET56">
        <v>0</v>
      </c>
      <c r="EU56">
        <v>0</v>
      </c>
      <c r="EV56">
        <v>1759444498.7</v>
      </c>
      <c r="EW56">
        <v>0</v>
      </c>
      <c r="EX56">
        <v>827.944</v>
      </c>
      <c r="EY56">
        <v>2.08461530391923</v>
      </c>
      <c r="EZ56">
        <v>17.4076923712706</v>
      </c>
      <c r="FA56">
        <v>-27.568</v>
      </c>
      <c r="FB56">
        <v>15</v>
      </c>
      <c r="FC56">
        <v>0</v>
      </c>
      <c r="FD56" t="s">
        <v>422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1.4019365</v>
      </c>
      <c r="FQ56">
        <v>-0.0862317293233114</v>
      </c>
      <c r="FR56">
        <v>0.0404642598196235</v>
      </c>
      <c r="FS56">
        <v>1</v>
      </c>
      <c r="FT56">
        <v>827.676470588235</v>
      </c>
      <c r="FU56">
        <v>21.8640182974393</v>
      </c>
      <c r="FV56">
        <v>4.97771851965332</v>
      </c>
      <c r="FW56">
        <v>-1</v>
      </c>
      <c r="FX56">
        <v>0.17512505</v>
      </c>
      <c r="FY56">
        <v>-0.0148941203007518</v>
      </c>
      <c r="FZ56">
        <v>0.00249553480190119</v>
      </c>
      <c r="GA56">
        <v>1</v>
      </c>
      <c r="GB56">
        <v>2</v>
      </c>
      <c r="GC56">
        <v>2</v>
      </c>
      <c r="GD56" t="s">
        <v>423</v>
      </c>
      <c r="GE56">
        <v>3.12614</v>
      </c>
      <c r="GF56">
        <v>2.65458</v>
      </c>
      <c r="GG56">
        <v>0.0890538</v>
      </c>
      <c r="GH56">
        <v>0.0897604</v>
      </c>
      <c r="GI56">
        <v>0.104131</v>
      </c>
      <c r="GJ56">
        <v>0.104292</v>
      </c>
      <c r="GK56">
        <v>23311.2</v>
      </c>
      <c r="GL56">
        <v>22162</v>
      </c>
      <c r="GM56">
        <v>22887.9</v>
      </c>
      <c r="GN56">
        <v>23710.3</v>
      </c>
      <c r="GO56">
        <v>34940.4</v>
      </c>
      <c r="GP56">
        <v>35147.5</v>
      </c>
      <c r="GQ56">
        <v>41259</v>
      </c>
      <c r="GR56">
        <v>42276.5</v>
      </c>
      <c r="GS56">
        <v>1.89443</v>
      </c>
      <c r="GT56">
        <v>1.821</v>
      </c>
      <c r="GU56">
        <v>0.0992529</v>
      </c>
      <c r="GV56">
        <v>0</v>
      </c>
      <c r="GW56">
        <v>28.4045</v>
      </c>
      <c r="GX56">
        <v>999.9</v>
      </c>
      <c r="GY56">
        <v>60.438</v>
      </c>
      <c r="GZ56">
        <v>29.275</v>
      </c>
      <c r="HA56">
        <v>27.2641</v>
      </c>
      <c r="HB56">
        <v>54.6846</v>
      </c>
      <c r="HC56">
        <v>40.7292</v>
      </c>
      <c r="HD56">
        <v>1</v>
      </c>
      <c r="HE56">
        <v>0.101911</v>
      </c>
      <c r="HF56">
        <v>-1.50488</v>
      </c>
      <c r="HG56">
        <v>20.2295</v>
      </c>
      <c r="HH56">
        <v>5.23496</v>
      </c>
      <c r="HI56">
        <v>11.992</v>
      </c>
      <c r="HJ56">
        <v>4.95585</v>
      </c>
      <c r="HK56">
        <v>3.304</v>
      </c>
      <c r="HL56">
        <v>9999</v>
      </c>
      <c r="HM56">
        <v>9999</v>
      </c>
      <c r="HN56">
        <v>9999</v>
      </c>
      <c r="HO56">
        <v>999.9</v>
      </c>
      <c r="HP56">
        <v>1.86845</v>
      </c>
      <c r="HQ56">
        <v>1.86417</v>
      </c>
      <c r="HR56">
        <v>1.8718</v>
      </c>
      <c r="HS56">
        <v>1.86264</v>
      </c>
      <c r="HT56">
        <v>1.86204</v>
      </c>
      <c r="HU56">
        <v>1.86856</v>
      </c>
      <c r="HV56">
        <v>1.85866</v>
      </c>
      <c r="HW56">
        <v>1.86508</v>
      </c>
      <c r="HX56">
        <v>5</v>
      </c>
      <c r="HY56">
        <v>0</v>
      </c>
      <c r="HZ56">
        <v>0</v>
      </c>
      <c r="IA56">
        <v>0</v>
      </c>
      <c r="IB56" t="s">
        <v>424</v>
      </c>
      <c r="IC56" t="s">
        <v>425</v>
      </c>
      <c r="ID56" t="s">
        <v>426</v>
      </c>
      <c r="IE56" t="s">
        <v>426</v>
      </c>
      <c r="IF56" t="s">
        <v>426</v>
      </c>
      <c r="IG56" t="s">
        <v>426</v>
      </c>
      <c r="IH56">
        <v>0</v>
      </c>
      <c r="II56">
        <v>100</v>
      </c>
      <c r="IJ56">
        <v>100</v>
      </c>
      <c r="IK56">
        <v>6.003</v>
      </c>
      <c r="IL56">
        <v>0.443</v>
      </c>
      <c r="IM56">
        <v>4.33581596003083</v>
      </c>
      <c r="IN56">
        <v>0.00480937478205192</v>
      </c>
      <c r="IO56">
        <v>-2.11129389927988e-06</v>
      </c>
      <c r="IP56">
        <v>4.70916883727294e-10</v>
      </c>
      <c r="IQ56">
        <v>0.0744581765299928</v>
      </c>
      <c r="IR56">
        <v>0.00865277752241637</v>
      </c>
      <c r="IS56">
        <v>0.000116572056065873</v>
      </c>
      <c r="IT56">
        <v>5.89758572995984e-06</v>
      </c>
      <c r="IU56">
        <v>1</v>
      </c>
      <c r="IV56">
        <v>2033</v>
      </c>
      <c r="IW56">
        <v>1</v>
      </c>
      <c r="IX56">
        <v>28</v>
      </c>
      <c r="IY56">
        <v>29324075</v>
      </c>
      <c r="IZ56">
        <v>29324075</v>
      </c>
      <c r="JA56">
        <v>1.03638</v>
      </c>
      <c r="JB56">
        <v>2.37305</v>
      </c>
      <c r="JC56">
        <v>1.49902</v>
      </c>
      <c r="JD56">
        <v>2.33154</v>
      </c>
      <c r="JE56">
        <v>1.54419</v>
      </c>
      <c r="JF56">
        <v>2.29736</v>
      </c>
      <c r="JG56">
        <v>35.0134</v>
      </c>
      <c r="JH56">
        <v>24.2451</v>
      </c>
      <c r="JI56">
        <v>18</v>
      </c>
      <c r="JJ56">
        <v>546.904</v>
      </c>
      <c r="JK56">
        <v>441.874</v>
      </c>
      <c r="JL56">
        <v>31.9986</v>
      </c>
      <c r="JM56">
        <v>28.952</v>
      </c>
      <c r="JN56">
        <v>30</v>
      </c>
      <c r="JO56">
        <v>28.8432</v>
      </c>
      <c r="JP56">
        <v>28.8702</v>
      </c>
      <c r="JQ56">
        <v>20.8023</v>
      </c>
      <c r="JR56">
        <v>22.1016</v>
      </c>
      <c r="JS56">
        <v>100</v>
      </c>
      <c r="JT56">
        <v>31.9828</v>
      </c>
      <c r="JU56">
        <v>420</v>
      </c>
      <c r="JV56">
        <v>24.8039</v>
      </c>
      <c r="JW56">
        <v>92.4755</v>
      </c>
      <c r="JX56">
        <v>98.5331</v>
      </c>
    </row>
    <row r="57" spans="1:284">
      <c r="A57">
        <v>41</v>
      </c>
      <c r="B57">
        <v>1759444500.1</v>
      </c>
      <c r="C57">
        <v>461.099999904633</v>
      </c>
      <c r="D57" t="s">
        <v>507</v>
      </c>
      <c r="E57" t="s">
        <v>508</v>
      </c>
      <c r="F57">
        <v>5</v>
      </c>
      <c r="G57" t="s">
        <v>476</v>
      </c>
      <c r="H57" t="s">
        <v>419</v>
      </c>
      <c r="I57">
        <v>1759444496.85</v>
      </c>
      <c r="J57">
        <f>(K57)/1000</f>
        <v>0</v>
      </c>
      <c r="K57">
        <f>1000*DK57*AI57*(DG57-DH57)/(100*CZ57*(1000-AI57*DG57))</f>
        <v>0</v>
      </c>
      <c r="L57">
        <f>DK57*AI57*(DF57-DE57*(1000-AI57*DH57)/(1000-AI57*DG57))/(100*CZ57)</f>
        <v>0</v>
      </c>
      <c r="M57">
        <f>DE57 - IF(AI57&gt;1, L57*CZ57*100.0/(AK57), 0)</f>
        <v>0</v>
      </c>
      <c r="N57">
        <f>((T57-J57/2)*M57-L57)/(T57+J57/2)</f>
        <v>0</v>
      </c>
      <c r="O57">
        <f>N57*(DL57+DM57)/1000.0</f>
        <v>0</v>
      </c>
      <c r="P57">
        <f>(DE57 - IF(AI57&gt;1, L57*CZ57*100.0/(AK57), 0))*(DL57+DM57)/1000.0</f>
        <v>0</v>
      </c>
      <c r="Q57">
        <f>2.0/((1/S57-1/R57)+SIGN(S57)*SQRT((1/S57-1/R57)*(1/S57-1/R57) + 4*DA57/((DA57+1)*(DA57+1))*(2*1/S57*1/R57-1/R57*1/R57)))</f>
        <v>0</v>
      </c>
      <c r="R57">
        <f>IF(LEFT(DB57,1)&lt;&gt;"0",IF(LEFT(DB57,1)="1",3.0,DC57),$D$5+$E$5*(DS57*DL57/($K$5*1000))+$F$5*(DS57*DL57/($K$5*1000))*MAX(MIN(CZ57,$J$5),$I$5)*MAX(MIN(CZ57,$J$5),$I$5)+$G$5*MAX(MIN(CZ57,$J$5),$I$5)*(DS57*DL57/($K$5*1000))+$H$5*(DS57*DL57/($K$5*1000))*(DS57*DL57/($K$5*1000)))</f>
        <v>0</v>
      </c>
      <c r="S57">
        <f>J57*(1000-(1000*0.61365*exp(17.502*W57/(240.97+W57))/(DL57+DM57)+DG57)/2)/(1000*0.61365*exp(17.502*W57/(240.97+W57))/(DL57+DM57)-DG57)</f>
        <v>0</v>
      </c>
      <c r="T57">
        <f>1/((DA57+1)/(Q57/1.6)+1/(R57/1.37)) + DA57/((DA57+1)/(Q57/1.6) + DA57/(R57/1.37))</f>
        <v>0</v>
      </c>
      <c r="U57">
        <f>(CV57*CY57)</f>
        <v>0</v>
      </c>
      <c r="V57">
        <f>(DN57+(U57+2*0.95*5.67E-8*(((DN57+$B$7)+273)^4-(DN57+273)^4)-44100*J57)/(1.84*29.3*R57+8*0.95*5.67E-8*(DN57+273)^3))</f>
        <v>0</v>
      </c>
      <c r="W57">
        <f>($C$7*DO57+$D$7*DP57+$E$7*V57)</f>
        <v>0</v>
      </c>
      <c r="X57">
        <f>0.61365*exp(17.502*W57/(240.97+W57))</f>
        <v>0</v>
      </c>
      <c r="Y57">
        <f>(Z57/AA57*100)</f>
        <v>0</v>
      </c>
      <c r="Z57">
        <f>DG57*(DL57+DM57)/1000</f>
        <v>0</v>
      </c>
      <c r="AA57">
        <f>0.61365*exp(17.502*DN57/(240.97+DN57))</f>
        <v>0</v>
      </c>
      <c r="AB57">
        <f>(X57-DG57*(DL57+DM57)/1000)</f>
        <v>0</v>
      </c>
      <c r="AC57">
        <f>(-J57*44100)</f>
        <v>0</v>
      </c>
      <c r="AD57">
        <f>2*29.3*R57*0.92*(DN57-W57)</f>
        <v>0</v>
      </c>
      <c r="AE57">
        <f>2*0.95*5.67E-8*(((DN57+$B$7)+273)^4-(W57+273)^4)</f>
        <v>0</v>
      </c>
      <c r="AF57">
        <f>U57+AE57+AC57+AD57</f>
        <v>0</v>
      </c>
      <c r="AG57">
        <v>0</v>
      </c>
      <c r="AH57">
        <v>0</v>
      </c>
      <c r="AI57">
        <f>IF(AG57*$H$13&gt;=AK57,1.0,(AK57/(AK57-AG57*$H$13)))</f>
        <v>0</v>
      </c>
      <c r="AJ57">
        <f>(AI57-1)*100</f>
        <v>0</v>
      </c>
      <c r="AK57">
        <f>MAX(0,($B$13+$C$13*DS57)/(1+$D$13*DS57)*DL57/(DN57+273)*$E$13)</f>
        <v>0</v>
      </c>
      <c r="AL57" t="s">
        <v>420</v>
      </c>
      <c r="AM57" t="s">
        <v>420</v>
      </c>
      <c r="AN57">
        <v>0</v>
      </c>
      <c r="AO57">
        <v>0</v>
      </c>
      <c r="AP57">
        <f>1-AN57/AO57</f>
        <v>0</v>
      </c>
      <c r="AQ57">
        <v>0</v>
      </c>
      <c r="AR57" t="s">
        <v>420</v>
      </c>
      <c r="AS57" t="s">
        <v>420</v>
      </c>
      <c r="AT57">
        <v>0</v>
      </c>
      <c r="AU57">
        <v>0</v>
      </c>
      <c r="AV57">
        <f>1-AT57/AU57</f>
        <v>0</v>
      </c>
      <c r="AW57">
        <v>0.5</v>
      </c>
      <c r="AX57">
        <f>CW57</f>
        <v>0</v>
      </c>
      <c r="AY57">
        <f>L57</f>
        <v>0</v>
      </c>
      <c r="AZ57">
        <f>AV57*AW57*AX57</f>
        <v>0</v>
      </c>
      <c r="BA57">
        <f>(AY57-AQ57)/AX57</f>
        <v>0</v>
      </c>
      <c r="BB57">
        <f>(AO57-AU57)/AU57</f>
        <v>0</v>
      </c>
      <c r="BC57">
        <f>AN57/(AP57+AN57/AU57)</f>
        <v>0</v>
      </c>
      <c r="BD57" t="s">
        <v>420</v>
      </c>
      <c r="BE57">
        <v>0</v>
      </c>
      <c r="BF57">
        <f>IF(BE57&lt;&gt;0, BE57, BC57)</f>
        <v>0</v>
      </c>
      <c r="BG57">
        <f>1-BF57/AU57</f>
        <v>0</v>
      </c>
      <c r="BH57">
        <f>(AU57-AT57)/(AU57-BF57)</f>
        <v>0</v>
      </c>
      <c r="BI57">
        <f>(AO57-AU57)/(AO57-BF57)</f>
        <v>0</v>
      </c>
      <c r="BJ57">
        <f>(AU57-AT57)/(AU57-AN57)</f>
        <v>0</v>
      </c>
      <c r="BK57">
        <f>(AO57-AU57)/(AO57-AN57)</f>
        <v>0</v>
      </c>
      <c r="BL57">
        <f>(BH57*BF57/AT57)</f>
        <v>0</v>
      </c>
      <c r="BM57">
        <f>(1-BL57)</f>
        <v>0</v>
      </c>
      <c r="CV57">
        <f>$B$11*DT57+$C$11*DU57+$F$11*EF57*(1-EI57)</f>
        <v>0</v>
      </c>
      <c r="CW57">
        <f>CV57*CX57</f>
        <v>0</v>
      </c>
      <c r="CX57">
        <f>($B$11*$D$9+$C$11*$D$9+$F$11*((ES57+EK57)/MAX(ES57+EK57+ET57, 0.1)*$I$9+ET57/MAX(ES57+EK57+ET57, 0.1)*$J$9))/($B$11+$C$11+$F$11)</f>
        <v>0</v>
      </c>
      <c r="CY57">
        <f>($B$11*$K$9+$C$11*$K$9+$F$11*((ES57+EK57)/MAX(ES57+EK57+ET57, 0.1)*$P$9+ET57/MAX(ES57+EK57+ET57, 0.1)*$Q$9))/($B$11+$C$11+$F$11)</f>
        <v>0</v>
      </c>
      <c r="CZ57">
        <v>5.52</v>
      </c>
      <c r="DA57">
        <v>0.5</v>
      </c>
      <c r="DB57" t="s">
        <v>421</v>
      </c>
      <c r="DC57">
        <v>2</v>
      </c>
      <c r="DD57">
        <v>1759444496.85</v>
      </c>
      <c r="DE57">
        <v>421.3365</v>
      </c>
      <c r="DF57">
        <v>419.979</v>
      </c>
      <c r="DG57">
        <v>24.93825</v>
      </c>
      <c r="DH57">
        <v>24.765125</v>
      </c>
      <c r="DI57">
        <v>415.33375</v>
      </c>
      <c r="DJ57">
        <v>24.495225</v>
      </c>
      <c r="DK57">
        <v>499.99425</v>
      </c>
      <c r="DL57">
        <v>90.581425</v>
      </c>
      <c r="DM57">
        <v>0.029197825</v>
      </c>
      <c r="DN57">
        <v>31.016625</v>
      </c>
      <c r="DO57">
        <v>30.0191</v>
      </c>
      <c r="DP57">
        <v>999.9</v>
      </c>
      <c r="DQ57">
        <v>0</v>
      </c>
      <c r="DR57">
        <v>0</v>
      </c>
      <c r="DS57">
        <v>9977.66</v>
      </c>
      <c r="DT57">
        <v>0</v>
      </c>
      <c r="DU57">
        <v>0.61206</v>
      </c>
      <c r="DV57">
        <v>1.3574825</v>
      </c>
      <c r="DW57">
        <v>432.11275</v>
      </c>
      <c r="DX57">
        <v>430.644</v>
      </c>
      <c r="DY57">
        <v>0.17312825</v>
      </c>
      <c r="DZ57">
        <v>419.979</v>
      </c>
      <c r="EA57">
        <v>24.765125</v>
      </c>
      <c r="EB57">
        <v>2.258945</v>
      </c>
      <c r="EC57">
        <v>2.24326</v>
      </c>
      <c r="ED57">
        <v>19.3866</v>
      </c>
      <c r="EE57">
        <v>19.27465</v>
      </c>
      <c r="EF57">
        <v>0.00500016</v>
      </c>
      <c r="EG57">
        <v>0</v>
      </c>
      <c r="EH57">
        <v>0</v>
      </c>
      <c r="EI57">
        <v>0</v>
      </c>
      <c r="EJ57">
        <v>825.975</v>
      </c>
      <c r="EK57">
        <v>0.00500016</v>
      </c>
      <c r="EL57">
        <v>-25.725</v>
      </c>
      <c r="EM57">
        <v>-1.825</v>
      </c>
      <c r="EN57">
        <v>37.437</v>
      </c>
      <c r="EO57">
        <v>41.562</v>
      </c>
      <c r="EP57">
        <v>39.5</v>
      </c>
      <c r="EQ57">
        <v>41.75</v>
      </c>
      <c r="ER57">
        <v>40.75</v>
      </c>
      <c r="ES57">
        <v>0</v>
      </c>
      <c r="ET57">
        <v>0</v>
      </c>
      <c r="EU57">
        <v>0</v>
      </c>
      <c r="EV57">
        <v>1759444501.7</v>
      </c>
      <c r="EW57">
        <v>0</v>
      </c>
      <c r="EX57">
        <v>828.296153846154</v>
      </c>
      <c r="EY57">
        <v>9.74700870318438</v>
      </c>
      <c r="EZ57">
        <v>-1.14188050344329</v>
      </c>
      <c r="FA57">
        <v>-27.9538461538462</v>
      </c>
      <c r="FB57">
        <v>15</v>
      </c>
      <c r="FC57">
        <v>0</v>
      </c>
      <c r="FD57" t="s">
        <v>422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1.395691</v>
      </c>
      <c r="FQ57">
        <v>-0.092796090225561</v>
      </c>
      <c r="FR57">
        <v>0.0411749336247188</v>
      </c>
      <c r="FS57">
        <v>1</v>
      </c>
      <c r="FT57">
        <v>827.458823529412</v>
      </c>
      <c r="FU57">
        <v>7.73414821675274</v>
      </c>
      <c r="FV57">
        <v>5.20074189543912</v>
      </c>
      <c r="FW57">
        <v>-1</v>
      </c>
      <c r="FX57">
        <v>0.17510175</v>
      </c>
      <c r="FY57">
        <v>-0.0158236240601504</v>
      </c>
      <c r="FZ57">
        <v>0.00249897176604699</v>
      </c>
      <c r="GA57">
        <v>1</v>
      </c>
      <c r="GB57">
        <v>2</v>
      </c>
      <c r="GC57">
        <v>2</v>
      </c>
      <c r="GD57" t="s">
        <v>423</v>
      </c>
      <c r="GE57">
        <v>3.12594</v>
      </c>
      <c r="GF57">
        <v>2.65484</v>
      </c>
      <c r="GG57">
        <v>0.0890576</v>
      </c>
      <c r="GH57">
        <v>0.0897675</v>
      </c>
      <c r="GI57">
        <v>0.104117</v>
      </c>
      <c r="GJ57">
        <v>0.104287</v>
      </c>
      <c r="GK57">
        <v>23311.2</v>
      </c>
      <c r="GL57">
        <v>22162</v>
      </c>
      <c r="GM57">
        <v>22888</v>
      </c>
      <c r="GN57">
        <v>23710.5</v>
      </c>
      <c r="GO57">
        <v>34940.8</v>
      </c>
      <c r="GP57">
        <v>35147.8</v>
      </c>
      <c r="GQ57">
        <v>41258.8</v>
      </c>
      <c r="GR57">
        <v>42276.5</v>
      </c>
      <c r="GS57">
        <v>1.89395</v>
      </c>
      <c r="GT57">
        <v>1.8215</v>
      </c>
      <c r="GU57">
        <v>0.0985228</v>
      </c>
      <c r="GV57">
        <v>0</v>
      </c>
      <c r="GW57">
        <v>28.4036</v>
      </c>
      <c r="GX57">
        <v>999.9</v>
      </c>
      <c r="GY57">
        <v>60.438</v>
      </c>
      <c r="GZ57">
        <v>29.275</v>
      </c>
      <c r="HA57">
        <v>27.2639</v>
      </c>
      <c r="HB57">
        <v>55.0446</v>
      </c>
      <c r="HC57">
        <v>40.8093</v>
      </c>
      <c r="HD57">
        <v>1</v>
      </c>
      <c r="HE57">
        <v>0.101847</v>
      </c>
      <c r="HF57">
        <v>-1.4829</v>
      </c>
      <c r="HG57">
        <v>20.2296</v>
      </c>
      <c r="HH57">
        <v>5.23496</v>
      </c>
      <c r="HI57">
        <v>11.992</v>
      </c>
      <c r="HJ57">
        <v>4.95605</v>
      </c>
      <c r="HK57">
        <v>3.304</v>
      </c>
      <c r="HL57">
        <v>9999</v>
      </c>
      <c r="HM57">
        <v>9999</v>
      </c>
      <c r="HN57">
        <v>9999</v>
      </c>
      <c r="HO57">
        <v>999.9</v>
      </c>
      <c r="HP57">
        <v>1.86845</v>
      </c>
      <c r="HQ57">
        <v>1.86417</v>
      </c>
      <c r="HR57">
        <v>1.8718</v>
      </c>
      <c r="HS57">
        <v>1.86264</v>
      </c>
      <c r="HT57">
        <v>1.86203</v>
      </c>
      <c r="HU57">
        <v>1.86857</v>
      </c>
      <c r="HV57">
        <v>1.85867</v>
      </c>
      <c r="HW57">
        <v>1.86508</v>
      </c>
      <c r="HX57">
        <v>5</v>
      </c>
      <c r="HY57">
        <v>0</v>
      </c>
      <c r="HZ57">
        <v>0</v>
      </c>
      <c r="IA57">
        <v>0</v>
      </c>
      <c r="IB57" t="s">
        <v>424</v>
      </c>
      <c r="IC57" t="s">
        <v>425</v>
      </c>
      <c r="ID57" t="s">
        <v>426</v>
      </c>
      <c r="IE57" t="s">
        <v>426</v>
      </c>
      <c r="IF57" t="s">
        <v>426</v>
      </c>
      <c r="IG57" t="s">
        <v>426</v>
      </c>
      <c r="IH57">
        <v>0</v>
      </c>
      <c r="II57">
        <v>100</v>
      </c>
      <c r="IJ57">
        <v>100</v>
      </c>
      <c r="IK57">
        <v>6.003</v>
      </c>
      <c r="IL57">
        <v>0.443</v>
      </c>
      <c r="IM57">
        <v>4.33581596003083</v>
      </c>
      <c r="IN57">
        <v>0.00480937478205192</v>
      </c>
      <c r="IO57">
        <v>-2.11129389927988e-06</v>
      </c>
      <c r="IP57">
        <v>4.70916883727294e-10</v>
      </c>
      <c r="IQ57">
        <v>0.0744581765299928</v>
      </c>
      <c r="IR57">
        <v>0.00865277752241637</v>
      </c>
      <c r="IS57">
        <v>0.000116572056065873</v>
      </c>
      <c r="IT57">
        <v>5.89758572995984e-06</v>
      </c>
      <c r="IU57">
        <v>1</v>
      </c>
      <c r="IV57">
        <v>2033</v>
      </c>
      <c r="IW57">
        <v>1</v>
      </c>
      <c r="IX57">
        <v>28</v>
      </c>
      <c r="IY57">
        <v>29324075</v>
      </c>
      <c r="IZ57">
        <v>29324075</v>
      </c>
      <c r="JA57">
        <v>1.03638</v>
      </c>
      <c r="JB57">
        <v>2.3645</v>
      </c>
      <c r="JC57">
        <v>1.4978</v>
      </c>
      <c r="JD57">
        <v>2.33154</v>
      </c>
      <c r="JE57">
        <v>1.54419</v>
      </c>
      <c r="JF57">
        <v>2.32544</v>
      </c>
      <c r="JG57">
        <v>35.0364</v>
      </c>
      <c r="JH57">
        <v>24.2539</v>
      </c>
      <c r="JI57">
        <v>18</v>
      </c>
      <c r="JJ57">
        <v>546.582</v>
      </c>
      <c r="JK57">
        <v>442.163</v>
      </c>
      <c r="JL57">
        <v>31.9856</v>
      </c>
      <c r="JM57">
        <v>28.9518</v>
      </c>
      <c r="JN57">
        <v>29.9999</v>
      </c>
      <c r="JO57">
        <v>28.8417</v>
      </c>
      <c r="JP57">
        <v>28.8683</v>
      </c>
      <c r="JQ57">
        <v>20.8018</v>
      </c>
      <c r="JR57">
        <v>22.1016</v>
      </c>
      <c r="JS57">
        <v>100</v>
      </c>
      <c r="JT57">
        <v>31.9828</v>
      </c>
      <c r="JU57">
        <v>420</v>
      </c>
      <c r="JV57">
        <v>24.8039</v>
      </c>
      <c r="JW57">
        <v>92.4754</v>
      </c>
      <c r="JX57">
        <v>98.5334</v>
      </c>
    </row>
    <row r="58" spans="1:284">
      <c r="A58">
        <v>42</v>
      </c>
      <c r="B58">
        <v>1759444502.1</v>
      </c>
      <c r="C58">
        <v>463.099999904633</v>
      </c>
      <c r="D58" t="s">
        <v>509</v>
      </c>
      <c r="E58" t="s">
        <v>510</v>
      </c>
      <c r="F58">
        <v>5</v>
      </c>
      <c r="G58" t="s">
        <v>476</v>
      </c>
      <c r="H58" t="s">
        <v>419</v>
      </c>
      <c r="I58">
        <v>1759444499.43333</v>
      </c>
      <c r="J58">
        <f>(K58)/1000</f>
        <v>0</v>
      </c>
      <c r="K58">
        <f>1000*DK58*AI58*(DG58-DH58)/(100*CZ58*(1000-AI58*DG58))</f>
        <v>0</v>
      </c>
      <c r="L58">
        <f>DK58*AI58*(DF58-DE58*(1000-AI58*DH58)/(1000-AI58*DG58))/(100*CZ58)</f>
        <v>0</v>
      </c>
      <c r="M58">
        <f>DE58 - IF(AI58&gt;1, L58*CZ58*100.0/(AK58), 0)</f>
        <v>0</v>
      </c>
      <c r="N58">
        <f>((T58-J58/2)*M58-L58)/(T58+J58/2)</f>
        <v>0</v>
      </c>
      <c r="O58">
        <f>N58*(DL58+DM58)/1000.0</f>
        <v>0</v>
      </c>
      <c r="P58">
        <f>(DE58 - IF(AI58&gt;1, L58*CZ58*100.0/(AK58), 0))*(DL58+DM58)/1000.0</f>
        <v>0</v>
      </c>
      <c r="Q58">
        <f>2.0/((1/S58-1/R58)+SIGN(S58)*SQRT((1/S58-1/R58)*(1/S58-1/R58) + 4*DA58/((DA58+1)*(DA58+1))*(2*1/S58*1/R58-1/R58*1/R58)))</f>
        <v>0</v>
      </c>
      <c r="R58">
        <f>IF(LEFT(DB58,1)&lt;&gt;"0",IF(LEFT(DB58,1)="1",3.0,DC58),$D$5+$E$5*(DS58*DL58/($K$5*1000))+$F$5*(DS58*DL58/($K$5*1000))*MAX(MIN(CZ58,$J$5),$I$5)*MAX(MIN(CZ58,$J$5),$I$5)+$G$5*MAX(MIN(CZ58,$J$5),$I$5)*(DS58*DL58/($K$5*1000))+$H$5*(DS58*DL58/($K$5*1000))*(DS58*DL58/($K$5*1000)))</f>
        <v>0</v>
      </c>
      <c r="S58">
        <f>J58*(1000-(1000*0.61365*exp(17.502*W58/(240.97+W58))/(DL58+DM58)+DG58)/2)/(1000*0.61365*exp(17.502*W58/(240.97+W58))/(DL58+DM58)-DG58)</f>
        <v>0</v>
      </c>
      <c r="T58">
        <f>1/((DA58+1)/(Q58/1.6)+1/(R58/1.37)) + DA58/((DA58+1)/(Q58/1.6) + DA58/(R58/1.37))</f>
        <v>0</v>
      </c>
      <c r="U58">
        <f>(CV58*CY58)</f>
        <v>0</v>
      </c>
      <c r="V58">
        <f>(DN58+(U58+2*0.95*5.67E-8*(((DN58+$B$7)+273)^4-(DN58+273)^4)-44100*J58)/(1.84*29.3*R58+8*0.95*5.67E-8*(DN58+273)^3))</f>
        <v>0</v>
      </c>
      <c r="W58">
        <f>($C$7*DO58+$D$7*DP58+$E$7*V58)</f>
        <v>0</v>
      </c>
      <c r="X58">
        <f>0.61365*exp(17.502*W58/(240.97+W58))</f>
        <v>0</v>
      </c>
      <c r="Y58">
        <f>(Z58/AA58*100)</f>
        <v>0</v>
      </c>
      <c r="Z58">
        <f>DG58*(DL58+DM58)/1000</f>
        <v>0</v>
      </c>
      <c r="AA58">
        <f>0.61365*exp(17.502*DN58/(240.97+DN58))</f>
        <v>0</v>
      </c>
      <c r="AB58">
        <f>(X58-DG58*(DL58+DM58)/1000)</f>
        <v>0</v>
      </c>
      <c r="AC58">
        <f>(-J58*44100)</f>
        <v>0</v>
      </c>
      <c r="AD58">
        <f>2*29.3*R58*0.92*(DN58-W58)</f>
        <v>0</v>
      </c>
      <c r="AE58">
        <f>2*0.95*5.67E-8*(((DN58+$B$7)+273)^4-(W58+273)^4)</f>
        <v>0</v>
      </c>
      <c r="AF58">
        <f>U58+AE58+AC58+AD58</f>
        <v>0</v>
      </c>
      <c r="AG58">
        <v>0</v>
      </c>
      <c r="AH58">
        <v>0</v>
      </c>
      <c r="AI58">
        <f>IF(AG58*$H$13&gt;=AK58,1.0,(AK58/(AK58-AG58*$H$13)))</f>
        <v>0</v>
      </c>
      <c r="AJ58">
        <f>(AI58-1)*100</f>
        <v>0</v>
      </c>
      <c r="AK58">
        <f>MAX(0,($B$13+$C$13*DS58)/(1+$D$13*DS58)*DL58/(DN58+273)*$E$13)</f>
        <v>0</v>
      </c>
      <c r="AL58" t="s">
        <v>420</v>
      </c>
      <c r="AM58" t="s">
        <v>420</v>
      </c>
      <c r="AN58">
        <v>0</v>
      </c>
      <c r="AO58">
        <v>0</v>
      </c>
      <c r="AP58">
        <f>1-AN58/AO58</f>
        <v>0</v>
      </c>
      <c r="AQ58">
        <v>0</v>
      </c>
      <c r="AR58" t="s">
        <v>420</v>
      </c>
      <c r="AS58" t="s">
        <v>420</v>
      </c>
      <c r="AT58">
        <v>0</v>
      </c>
      <c r="AU58">
        <v>0</v>
      </c>
      <c r="AV58">
        <f>1-AT58/AU58</f>
        <v>0</v>
      </c>
      <c r="AW58">
        <v>0.5</v>
      </c>
      <c r="AX58">
        <f>CW58</f>
        <v>0</v>
      </c>
      <c r="AY58">
        <f>L58</f>
        <v>0</v>
      </c>
      <c r="AZ58">
        <f>AV58*AW58*AX58</f>
        <v>0</v>
      </c>
      <c r="BA58">
        <f>(AY58-AQ58)/AX58</f>
        <v>0</v>
      </c>
      <c r="BB58">
        <f>(AO58-AU58)/AU58</f>
        <v>0</v>
      </c>
      <c r="BC58">
        <f>AN58/(AP58+AN58/AU58)</f>
        <v>0</v>
      </c>
      <c r="BD58" t="s">
        <v>420</v>
      </c>
      <c r="BE58">
        <v>0</v>
      </c>
      <c r="BF58">
        <f>IF(BE58&lt;&gt;0, BE58, BC58)</f>
        <v>0</v>
      </c>
      <c r="BG58">
        <f>1-BF58/AU58</f>
        <v>0</v>
      </c>
      <c r="BH58">
        <f>(AU58-AT58)/(AU58-BF58)</f>
        <v>0</v>
      </c>
      <c r="BI58">
        <f>(AO58-AU58)/(AO58-BF58)</f>
        <v>0</v>
      </c>
      <c r="BJ58">
        <f>(AU58-AT58)/(AU58-AN58)</f>
        <v>0</v>
      </c>
      <c r="BK58">
        <f>(AO58-AU58)/(AO58-AN58)</f>
        <v>0</v>
      </c>
      <c r="BL58">
        <f>(BH58*BF58/AT58)</f>
        <v>0</v>
      </c>
      <c r="BM58">
        <f>(1-BL58)</f>
        <v>0</v>
      </c>
      <c r="CV58">
        <f>$B$11*DT58+$C$11*DU58+$F$11*EF58*(1-EI58)</f>
        <v>0</v>
      </c>
      <c r="CW58">
        <f>CV58*CX58</f>
        <v>0</v>
      </c>
      <c r="CX58">
        <f>($B$11*$D$9+$C$11*$D$9+$F$11*((ES58+EK58)/MAX(ES58+EK58+ET58, 0.1)*$I$9+ET58/MAX(ES58+EK58+ET58, 0.1)*$J$9))/($B$11+$C$11+$F$11)</f>
        <v>0</v>
      </c>
      <c r="CY58">
        <f>($B$11*$K$9+$C$11*$K$9+$F$11*((ES58+EK58)/MAX(ES58+EK58+ET58, 0.1)*$P$9+ET58/MAX(ES58+EK58+ET58, 0.1)*$Q$9))/($B$11+$C$11+$F$11)</f>
        <v>0</v>
      </c>
      <c r="CZ58">
        <v>5.52</v>
      </c>
      <c r="DA58">
        <v>0.5</v>
      </c>
      <c r="DB58" t="s">
        <v>421</v>
      </c>
      <c r="DC58">
        <v>2</v>
      </c>
      <c r="DD58">
        <v>1759444499.43333</v>
      </c>
      <c r="DE58">
        <v>421.337666666667</v>
      </c>
      <c r="DF58">
        <v>419.976333333333</v>
      </c>
      <c r="DG58">
        <v>24.9360333333333</v>
      </c>
      <c r="DH58">
        <v>24.7628</v>
      </c>
      <c r="DI58">
        <v>415.334666666667</v>
      </c>
      <c r="DJ58">
        <v>24.4930666666667</v>
      </c>
      <c r="DK58">
        <v>499.909</v>
      </c>
      <c r="DL58">
        <v>90.5811333333333</v>
      </c>
      <c r="DM58">
        <v>0.0294362333333333</v>
      </c>
      <c r="DN58">
        <v>31.0163</v>
      </c>
      <c r="DO58">
        <v>30.0141</v>
      </c>
      <c r="DP58">
        <v>999.9</v>
      </c>
      <c r="DQ58">
        <v>0</v>
      </c>
      <c r="DR58">
        <v>0</v>
      </c>
      <c r="DS58">
        <v>9967.70666666667</v>
      </c>
      <c r="DT58">
        <v>0</v>
      </c>
      <c r="DU58">
        <v>0.61206</v>
      </c>
      <c r="DV58">
        <v>1.36123666666667</v>
      </c>
      <c r="DW58">
        <v>432.113</v>
      </c>
      <c r="DX58">
        <v>430.640333333333</v>
      </c>
      <c r="DY58">
        <v>0.173250666666667</v>
      </c>
      <c r="DZ58">
        <v>419.976333333333</v>
      </c>
      <c r="EA58">
        <v>24.7628</v>
      </c>
      <c r="EB58">
        <v>2.25873666666667</v>
      </c>
      <c r="EC58">
        <v>2.24304333333333</v>
      </c>
      <c r="ED58">
        <v>19.3851</v>
      </c>
      <c r="EE58">
        <v>19.2731</v>
      </c>
      <c r="EF58">
        <v>0.00500016</v>
      </c>
      <c r="EG58">
        <v>0</v>
      </c>
      <c r="EH58">
        <v>0</v>
      </c>
      <c r="EI58">
        <v>0</v>
      </c>
      <c r="EJ58">
        <v>830.933333333333</v>
      </c>
      <c r="EK58">
        <v>0.00500016</v>
      </c>
      <c r="EL58">
        <v>-26.0666666666667</v>
      </c>
      <c r="EM58">
        <v>-1.8</v>
      </c>
      <c r="EN58">
        <v>37.437</v>
      </c>
      <c r="EO58">
        <v>41.562</v>
      </c>
      <c r="EP58">
        <v>39.5</v>
      </c>
      <c r="EQ58">
        <v>41.75</v>
      </c>
      <c r="ER58">
        <v>40.75</v>
      </c>
      <c r="ES58">
        <v>0</v>
      </c>
      <c r="ET58">
        <v>0</v>
      </c>
      <c r="EU58">
        <v>0</v>
      </c>
      <c r="EV58">
        <v>1759444504.1</v>
      </c>
      <c r="EW58">
        <v>0</v>
      </c>
      <c r="EX58">
        <v>829.292307692308</v>
      </c>
      <c r="EY58">
        <v>9.48376100156581</v>
      </c>
      <c r="EZ58">
        <v>-8.17777789059674</v>
      </c>
      <c r="FA58">
        <v>-28.2307692307692</v>
      </c>
      <c r="FB58">
        <v>15</v>
      </c>
      <c r="FC58">
        <v>0</v>
      </c>
      <c r="FD58" t="s">
        <v>422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1.39185904761905</v>
      </c>
      <c r="FQ58">
        <v>-0.173459220779223</v>
      </c>
      <c r="FR58">
        <v>0.0424032175222096</v>
      </c>
      <c r="FS58">
        <v>1</v>
      </c>
      <c r="FT58">
        <v>828.170588235294</v>
      </c>
      <c r="FU58">
        <v>7.10466006044602</v>
      </c>
      <c r="FV58">
        <v>5.24300819645524</v>
      </c>
      <c r="FW58">
        <v>-1</v>
      </c>
      <c r="FX58">
        <v>0.174914047619048</v>
      </c>
      <c r="FY58">
        <v>-0.0175247532467533</v>
      </c>
      <c r="FZ58">
        <v>0.00253442194923814</v>
      </c>
      <c r="GA58">
        <v>1</v>
      </c>
      <c r="GB58">
        <v>2</v>
      </c>
      <c r="GC58">
        <v>2</v>
      </c>
      <c r="GD58" t="s">
        <v>423</v>
      </c>
      <c r="GE58">
        <v>3.12598</v>
      </c>
      <c r="GF58">
        <v>2.65501</v>
      </c>
      <c r="GG58">
        <v>0.0890572</v>
      </c>
      <c r="GH58">
        <v>0.0897654</v>
      </c>
      <c r="GI58">
        <v>0.104114</v>
      </c>
      <c r="GJ58">
        <v>0.104281</v>
      </c>
      <c r="GK58">
        <v>23311.3</v>
      </c>
      <c r="GL58">
        <v>22162.1</v>
      </c>
      <c r="GM58">
        <v>22888.1</v>
      </c>
      <c r="GN58">
        <v>23710.6</v>
      </c>
      <c r="GO58">
        <v>34941.1</v>
      </c>
      <c r="GP58">
        <v>35148.2</v>
      </c>
      <c r="GQ58">
        <v>41259</v>
      </c>
      <c r="GR58">
        <v>42276.8</v>
      </c>
      <c r="GS58">
        <v>1.89405</v>
      </c>
      <c r="GT58">
        <v>1.82117</v>
      </c>
      <c r="GU58">
        <v>0.0991337</v>
      </c>
      <c r="GV58">
        <v>0</v>
      </c>
      <c r="GW58">
        <v>28.4024</v>
      </c>
      <c r="GX58">
        <v>999.9</v>
      </c>
      <c r="GY58">
        <v>60.463</v>
      </c>
      <c r="GZ58">
        <v>29.275</v>
      </c>
      <c r="HA58">
        <v>27.2754</v>
      </c>
      <c r="HB58">
        <v>54.7846</v>
      </c>
      <c r="HC58">
        <v>40.7652</v>
      </c>
      <c r="HD58">
        <v>1</v>
      </c>
      <c r="HE58">
        <v>0.10185</v>
      </c>
      <c r="HF58">
        <v>-1.51255</v>
      </c>
      <c r="HG58">
        <v>20.2294</v>
      </c>
      <c r="HH58">
        <v>5.23496</v>
      </c>
      <c r="HI58">
        <v>11.992</v>
      </c>
      <c r="HJ58">
        <v>4.95615</v>
      </c>
      <c r="HK58">
        <v>3.304</v>
      </c>
      <c r="HL58">
        <v>9999</v>
      </c>
      <c r="HM58">
        <v>9999</v>
      </c>
      <c r="HN58">
        <v>9999</v>
      </c>
      <c r="HO58">
        <v>999.9</v>
      </c>
      <c r="HP58">
        <v>1.86845</v>
      </c>
      <c r="HQ58">
        <v>1.86417</v>
      </c>
      <c r="HR58">
        <v>1.8718</v>
      </c>
      <c r="HS58">
        <v>1.86264</v>
      </c>
      <c r="HT58">
        <v>1.86204</v>
      </c>
      <c r="HU58">
        <v>1.86857</v>
      </c>
      <c r="HV58">
        <v>1.85867</v>
      </c>
      <c r="HW58">
        <v>1.86508</v>
      </c>
      <c r="HX58">
        <v>5</v>
      </c>
      <c r="HY58">
        <v>0</v>
      </c>
      <c r="HZ58">
        <v>0</v>
      </c>
      <c r="IA58">
        <v>0</v>
      </c>
      <c r="IB58" t="s">
        <v>424</v>
      </c>
      <c r="IC58" t="s">
        <v>425</v>
      </c>
      <c r="ID58" t="s">
        <v>426</v>
      </c>
      <c r="IE58" t="s">
        <v>426</v>
      </c>
      <c r="IF58" t="s">
        <v>426</v>
      </c>
      <c r="IG58" t="s">
        <v>426</v>
      </c>
      <c r="IH58">
        <v>0</v>
      </c>
      <c r="II58">
        <v>100</v>
      </c>
      <c r="IJ58">
        <v>100</v>
      </c>
      <c r="IK58">
        <v>6.003</v>
      </c>
      <c r="IL58">
        <v>0.4429</v>
      </c>
      <c r="IM58">
        <v>4.33581596003083</v>
      </c>
      <c r="IN58">
        <v>0.00480937478205192</v>
      </c>
      <c r="IO58">
        <v>-2.11129389927988e-06</v>
      </c>
      <c r="IP58">
        <v>4.70916883727294e-10</v>
      </c>
      <c r="IQ58">
        <v>0.0744581765299928</v>
      </c>
      <c r="IR58">
        <v>0.00865277752241637</v>
      </c>
      <c r="IS58">
        <v>0.000116572056065873</v>
      </c>
      <c r="IT58">
        <v>5.89758572995984e-06</v>
      </c>
      <c r="IU58">
        <v>1</v>
      </c>
      <c r="IV58">
        <v>2033</v>
      </c>
      <c r="IW58">
        <v>1</v>
      </c>
      <c r="IX58">
        <v>28</v>
      </c>
      <c r="IY58">
        <v>29324075</v>
      </c>
      <c r="IZ58">
        <v>29324075</v>
      </c>
      <c r="JA58">
        <v>1.03638</v>
      </c>
      <c r="JB58">
        <v>2.3584</v>
      </c>
      <c r="JC58">
        <v>1.4978</v>
      </c>
      <c r="JD58">
        <v>2.33154</v>
      </c>
      <c r="JE58">
        <v>1.54419</v>
      </c>
      <c r="JF58">
        <v>2.35229</v>
      </c>
      <c r="JG58">
        <v>35.0364</v>
      </c>
      <c r="JH58">
        <v>24.2626</v>
      </c>
      <c r="JI58">
        <v>18</v>
      </c>
      <c r="JJ58">
        <v>546.639</v>
      </c>
      <c r="JK58">
        <v>441.963</v>
      </c>
      <c r="JL58">
        <v>31.9758</v>
      </c>
      <c r="JM58">
        <v>28.9518</v>
      </c>
      <c r="JN58">
        <v>29.9999</v>
      </c>
      <c r="JO58">
        <v>28.8408</v>
      </c>
      <c r="JP58">
        <v>28.8679</v>
      </c>
      <c r="JQ58">
        <v>20.8024</v>
      </c>
      <c r="JR58">
        <v>22.1016</v>
      </c>
      <c r="JS58">
        <v>100</v>
      </c>
      <c r="JT58">
        <v>31.9681</v>
      </c>
      <c r="JU58">
        <v>420</v>
      </c>
      <c r="JV58">
        <v>24.8039</v>
      </c>
      <c r="JW58">
        <v>92.4758</v>
      </c>
      <c r="JX58">
        <v>98.534</v>
      </c>
    </row>
    <row r="59" spans="1:284">
      <c r="A59">
        <v>43</v>
      </c>
      <c r="B59">
        <v>1759444505.1</v>
      </c>
      <c r="C59">
        <v>466.099999904633</v>
      </c>
      <c r="D59" t="s">
        <v>511</v>
      </c>
      <c r="E59" t="s">
        <v>512</v>
      </c>
      <c r="F59">
        <v>5</v>
      </c>
      <c r="G59" t="s">
        <v>476</v>
      </c>
      <c r="H59" t="s">
        <v>419</v>
      </c>
      <c r="I59">
        <v>1759444502.76667</v>
      </c>
      <c r="J59">
        <f>(K59)/1000</f>
        <v>0</v>
      </c>
      <c r="K59">
        <f>1000*DK59*AI59*(DG59-DH59)/(100*CZ59*(1000-AI59*DG59))</f>
        <v>0</v>
      </c>
      <c r="L59">
        <f>DK59*AI59*(DF59-DE59*(1000-AI59*DH59)/(1000-AI59*DG59))/(100*CZ59)</f>
        <v>0</v>
      </c>
      <c r="M59">
        <f>DE59 - IF(AI59&gt;1, L59*CZ59*100.0/(AK59), 0)</f>
        <v>0</v>
      </c>
      <c r="N59">
        <f>((T59-J59/2)*M59-L59)/(T59+J59/2)</f>
        <v>0</v>
      </c>
      <c r="O59">
        <f>N59*(DL59+DM59)/1000.0</f>
        <v>0</v>
      </c>
      <c r="P59">
        <f>(DE59 - IF(AI59&gt;1, L59*CZ59*100.0/(AK59), 0))*(DL59+DM59)/1000.0</f>
        <v>0</v>
      </c>
      <c r="Q59">
        <f>2.0/((1/S59-1/R59)+SIGN(S59)*SQRT((1/S59-1/R59)*(1/S59-1/R59) + 4*DA59/((DA59+1)*(DA59+1))*(2*1/S59*1/R59-1/R59*1/R59)))</f>
        <v>0</v>
      </c>
      <c r="R59">
        <f>IF(LEFT(DB59,1)&lt;&gt;"0",IF(LEFT(DB59,1)="1",3.0,DC59),$D$5+$E$5*(DS59*DL59/($K$5*1000))+$F$5*(DS59*DL59/($K$5*1000))*MAX(MIN(CZ59,$J$5),$I$5)*MAX(MIN(CZ59,$J$5),$I$5)+$G$5*MAX(MIN(CZ59,$J$5),$I$5)*(DS59*DL59/($K$5*1000))+$H$5*(DS59*DL59/($K$5*1000))*(DS59*DL59/($K$5*1000)))</f>
        <v>0</v>
      </c>
      <c r="S59">
        <f>J59*(1000-(1000*0.61365*exp(17.502*W59/(240.97+W59))/(DL59+DM59)+DG59)/2)/(1000*0.61365*exp(17.502*W59/(240.97+W59))/(DL59+DM59)-DG59)</f>
        <v>0</v>
      </c>
      <c r="T59">
        <f>1/((DA59+1)/(Q59/1.6)+1/(R59/1.37)) + DA59/((DA59+1)/(Q59/1.6) + DA59/(R59/1.37))</f>
        <v>0</v>
      </c>
      <c r="U59">
        <f>(CV59*CY59)</f>
        <v>0</v>
      </c>
      <c r="V59">
        <f>(DN59+(U59+2*0.95*5.67E-8*(((DN59+$B$7)+273)^4-(DN59+273)^4)-44100*J59)/(1.84*29.3*R59+8*0.95*5.67E-8*(DN59+273)^3))</f>
        <v>0</v>
      </c>
      <c r="W59">
        <f>($C$7*DO59+$D$7*DP59+$E$7*V59)</f>
        <v>0</v>
      </c>
      <c r="X59">
        <f>0.61365*exp(17.502*W59/(240.97+W59))</f>
        <v>0</v>
      </c>
      <c r="Y59">
        <f>(Z59/AA59*100)</f>
        <v>0</v>
      </c>
      <c r="Z59">
        <f>DG59*(DL59+DM59)/1000</f>
        <v>0</v>
      </c>
      <c r="AA59">
        <f>0.61365*exp(17.502*DN59/(240.97+DN59))</f>
        <v>0</v>
      </c>
      <c r="AB59">
        <f>(X59-DG59*(DL59+DM59)/1000)</f>
        <v>0</v>
      </c>
      <c r="AC59">
        <f>(-J59*44100)</f>
        <v>0</v>
      </c>
      <c r="AD59">
        <f>2*29.3*R59*0.92*(DN59-W59)</f>
        <v>0</v>
      </c>
      <c r="AE59">
        <f>2*0.95*5.67E-8*(((DN59+$B$7)+273)^4-(W59+273)^4)</f>
        <v>0</v>
      </c>
      <c r="AF59">
        <f>U59+AE59+AC59+AD59</f>
        <v>0</v>
      </c>
      <c r="AG59">
        <v>0</v>
      </c>
      <c r="AH59">
        <v>0</v>
      </c>
      <c r="AI59">
        <f>IF(AG59*$H$13&gt;=AK59,1.0,(AK59/(AK59-AG59*$H$13)))</f>
        <v>0</v>
      </c>
      <c r="AJ59">
        <f>(AI59-1)*100</f>
        <v>0</v>
      </c>
      <c r="AK59">
        <f>MAX(0,($B$13+$C$13*DS59)/(1+$D$13*DS59)*DL59/(DN59+273)*$E$13)</f>
        <v>0</v>
      </c>
      <c r="AL59" t="s">
        <v>420</v>
      </c>
      <c r="AM59" t="s">
        <v>420</v>
      </c>
      <c r="AN59">
        <v>0</v>
      </c>
      <c r="AO59">
        <v>0</v>
      </c>
      <c r="AP59">
        <f>1-AN59/AO59</f>
        <v>0</v>
      </c>
      <c r="AQ59">
        <v>0</v>
      </c>
      <c r="AR59" t="s">
        <v>420</v>
      </c>
      <c r="AS59" t="s">
        <v>420</v>
      </c>
      <c r="AT59">
        <v>0</v>
      </c>
      <c r="AU59">
        <v>0</v>
      </c>
      <c r="AV59">
        <f>1-AT59/AU59</f>
        <v>0</v>
      </c>
      <c r="AW59">
        <v>0.5</v>
      </c>
      <c r="AX59">
        <f>CW59</f>
        <v>0</v>
      </c>
      <c r="AY59">
        <f>L59</f>
        <v>0</v>
      </c>
      <c r="AZ59">
        <f>AV59*AW59*AX59</f>
        <v>0</v>
      </c>
      <c r="BA59">
        <f>(AY59-AQ59)/AX59</f>
        <v>0</v>
      </c>
      <c r="BB59">
        <f>(AO59-AU59)/AU59</f>
        <v>0</v>
      </c>
      <c r="BC59">
        <f>AN59/(AP59+AN59/AU59)</f>
        <v>0</v>
      </c>
      <c r="BD59" t="s">
        <v>420</v>
      </c>
      <c r="BE59">
        <v>0</v>
      </c>
      <c r="BF59">
        <f>IF(BE59&lt;&gt;0, BE59, BC59)</f>
        <v>0</v>
      </c>
      <c r="BG59">
        <f>1-BF59/AU59</f>
        <v>0</v>
      </c>
      <c r="BH59">
        <f>(AU59-AT59)/(AU59-BF59)</f>
        <v>0</v>
      </c>
      <c r="BI59">
        <f>(AO59-AU59)/(AO59-BF59)</f>
        <v>0</v>
      </c>
      <c r="BJ59">
        <f>(AU59-AT59)/(AU59-AN59)</f>
        <v>0</v>
      </c>
      <c r="BK59">
        <f>(AO59-AU59)/(AO59-AN59)</f>
        <v>0</v>
      </c>
      <c r="BL59">
        <f>(BH59*BF59/AT59)</f>
        <v>0</v>
      </c>
      <c r="BM59">
        <f>(1-BL59)</f>
        <v>0</v>
      </c>
      <c r="CV59">
        <f>$B$11*DT59+$C$11*DU59+$F$11*EF59*(1-EI59)</f>
        <v>0</v>
      </c>
      <c r="CW59">
        <f>CV59*CX59</f>
        <v>0</v>
      </c>
      <c r="CX59">
        <f>($B$11*$D$9+$C$11*$D$9+$F$11*((ES59+EK59)/MAX(ES59+EK59+ET59, 0.1)*$I$9+ET59/MAX(ES59+EK59+ET59, 0.1)*$J$9))/($B$11+$C$11+$F$11)</f>
        <v>0</v>
      </c>
      <c r="CY59">
        <f>($B$11*$K$9+$C$11*$K$9+$F$11*((ES59+EK59)/MAX(ES59+EK59+ET59, 0.1)*$P$9+ET59/MAX(ES59+EK59+ET59, 0.1)*$Q$9))/($B$11+$C$11+$F$11)</f>
        <v>0</v>
      </c>
      <c r="CZ59">
        <v>5.52</v>
      </c>
      <c r="DA59">
        <v>0.5</v>
      </c>
      <c r="DB59" t="s">
        <v>421</v>
      </c>
      <c r="DC59">
        <v>2</v>
      </c>
      <c r="DD59">
        <v>1759444502.76667</v>
      </c>
      <c r="DE59">
        <v>421.342</v>
      </c>
      <c r="DF59">
        <v>419.974</v>
      </c>
      <c r="DG59">
        <v>24.9327</v>
      </c>
      <c r="DH59">
        <v>24.7608333333333</v>
      </c>
      <c r="DI59">
        <v>415.339</v>
      </c>
      <c r="DJ59">
        <v>24.4898</v>
      </c>
      <c r="DK59">
        <v>499.957666666667</v>
      </c>
      <c r="DL59">
        <v>90.5796666666667</v>
      </c>
      <c r="DM59">
        <v>0.0293446</v>
      </c>
      <c r="DN59">
        <v>31.0158666666667</v>
      </c>
      <c r="DO59">
        <v>30.0192333333333</v>
      </c>
      <c r="DP59">
        <v>999.9</v>
      </c>
      <c r="DQ59">
        <v>0</v>
      </c>
      <c r="DR59">
        <v>0</v>
      </c>
      <c r="DS59">
        <v>10009.3666666667</v>
      </c>
      <c r="DT59">
        <v>0</v>
      </c>
      <c r="DU59">
        <v>0.61206</v>
      </c>
      <c r="DV59">
        <v>1.36783666666667</v>
      </c>
      <c r="DW59">
        <v>432.116</v>
      </c>
      <c r="DX59">
        <v>430.637333333333</v>
      </c>
      <c r="DY59">
        <v>0.171864666666667</v>
      </c>
      <c r="DZ59">
        <v>419.974</v>
      </c>
      <c r="EA59">
        <v>24.7608333333333</v>
      </c>
      <c r="EB59">
        <v>2.25839333333333</v>
      </c>
      <c r="EC59">
        <v>2.24283</v>
      </c>
      <c r="ED59">
        <v>19.3826666666667</v>
      </c>
      <c r="EE59">
        <v>19.2715666666667</v>
      </c>
      <c r="EF59">
        <v>0.00500016</v>
      </c>
      <c r="EG59">
        <v>0</v>
      </c>
      <c r="EH59">
        <v>0</v>
      </c>
      <c r="EI59">
        <v>0</v>
      </c>
      <c r="EJ59">
        <v>832.366666666667</v>
      </c>
      <c r="EK59">
        <v>0.00500016</v>
      </c>
      <c r="EL59">
        <v>-29.3666666666667</v>
      </c>
      <c r="EM59">
        <v>-2.26666666666667</v>
      </c>
      <c r="EN59">
        <v>37.437</v>
      </c>
      <c r="EO59">
        <v>41.562</v>
      </c>
      <c r="EP59">
        <v>39.5</v>
      </c>
      <c r="EQ59">
        <v>41.75</v>
      </c>
      <c r="ER59">
        <v>40.75</v>
      </c>
      <c r="ES59">
        <v>0</v>
      </c>
      <c r="ET59">
        <v>0</v>
      </c>
      <c r="EU59">
        <v>0</v>
      </c>
      <c r="EV59">
        <v>1759444507.1</v>
      </c>
      <c r="EW59">
        <v>0</v>
      </c>
      <c r="EX59">
        <v>828.852</v>
      </c>
      <c r="EY59">
        <v>-12.1076918868133</v>
      </c>
      <c r="EZ59">
        <v>-2.40769241225312</v>
      </c>
      <c r="FA59">
        <v>-27.88</v>
      </c>
      <c r="FB59">
        <v>15</v>
      </c>
      <c r="FC59">
        <v>0</v>
      </c>
      <c r="FD59" t="s">
        <v>422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1.38766619047619</v>
      </c>
      <c r="FQ59">
        <v>-0.169511688311687</v>
      </c>
      <c r="FR59">
        <v>0.0414039502918893</v>
      </c>
      <c r="FS59">
        <v>1</v>
      </c>
      <c r="FT59">
        <v>828.685294117647</v>
      </c>
      <c r="FU59">
        <v>12.166539442442</v>
      </c>
      <c r="FV59">
        <v>6.34086338308171</v>
      </c>
      <c r="FW59">
        <v>-1</v>
      </c>
      <c r="FX59">
        <v>0.174478428571429</v>
      </c>
      <c r="FY59">
        <v>-0.0187464935064934</v>
      </c>
      <c r="FZ59">
        <v>0.00261520849704057</v>
      </c>
      <c r="GA59">
        <v>1</v>
      </c>
      <c r="GB59">
        <v>2</v>
      </c>
      <c r="GC59">
        <v>2</v>
      </c>
      <c r="GD59" t="s">
        <v>423</v>
      </c>
      <c r="GE59">
        <v>3.12631</v>
      </c>
      <c r="GF59">
        <v>2.65494</v>
      </c>
      <c r="GG59">
        <v>0.0890522</v>
      </c>
      <c r="GH59">
        <v>0.0897618</v>
      </c>
      <c r="GI59">
        <v>0.10411</v>
      </c>
      <c r="GJ59">
        <v>0.104277</v>
      </c>
      <c r="GK59">
        <v>23311.7</v>
      </c>
      <c r="GL59">
        <v>22162.2</v>
      </c>
      <c r="GM59">
        <v>22888.3</v>
      </c>
      <c r="GN59">
        <v>23710.6</v>
      </c>
      <c r="GO59">
        <v>34941.4</v>
      </c>
      <c r="GP59">
        <v>35148.6</v>
      </c>
      <c r="GQ59">
        <v>41259.2</v>
      </c>
      <c r="GR59">
        <v>42277</v>
      </c>
      <c r="GS59">
        <v>1.89445</v>
      </c>
      <c r="GT59">
        <v>1.82075</v>
      </c>
      <c r="GU59">
        <v>0.0992343</v>
      </c>
      <c r="GV59">
        <v>0</v>
      </c>
      <c r="GW59">
        <v>28.4018</v>
      </c>
      <c r="GX59">
        <v>999.9</v>
      </c>
      <c r="GY59">
        <v>60.438</v>
      </c>
      <c r="GZ59">
        <v>29.275</v>
      </c>
      <c r="HA59">
        <v>27.2648</v>
      </c>
      <c r="HB59">
        <v>54.8446</v>
      </c>
      <c r="HC59">
        <v>40.5889</v>
      </c>
      <c r="HD59">
        <v>1</v>
      </c>
      <c r="HE59">
        <v>0.101651</v>
      </c>
      <c r="HF59">
        <v>-1.51353</v>
      </c>
      <c r="HG59">
        <v>20.2294</v>
      </c>
      <c r="HH59">
        <v>5.23496</v>
      </c>
      <c r="HI59">
        <v>11.992</v>
      </c>
      <c r="HJ59">
        <v>4.9559</v>
      </c>
      <c r="HK59">
        <v>3.304</v>
      </c>
      <c r="HL59">
        <v>9999</v>
      </c>
      <c r="HM59">
        <v>9999</v>
      </c>
      <c r="HN59">
        <v>9999</v>
      </c>
      <c r="HO59">
        <v>999.9</v>
      </c>
      <c r="HP59">
        <v>1.86844</v>
      </c>
      <c r="HQ59">
        <v>1.86417</v>
      </c>
      <c r="HR59">
        <v>1.8718</v>
      </c>
      <c r="HS59">
        <v>1.86264</v>
      </c>
      <c r="HT59">
        <v>1.86206</v>
      </c>
      <c r="HU59">
        <v>1.86857</v>
      </c>
      <c r="HV59">
        <v>1.85867</v>
      </c>
      <c r="HW59">
        <v>1.86508</v>
      </c>
      <c r="HX59">
        <v>5</v>
      </c>
      <c r="HY59">
        <v>0</v>
      </c>
      <c r="HZ59">
        <v>0</v>
      </c>
      <c r="IA59">
        <v>0</v>
      </c>
      <c r="IB59" t="s">
        <v>424</v>
      </c>
      <c r="IC59" t="s">
        <v>425</v>
      </c>
      <c r="ID59" t="s">
        <v>426</v>
      </c>
      <c r="IE59" t="s">
        <v>426</v>
      </c>
      <c r="IF59" t="s">
        <v>426</v>
      </c>
      <c r="IG59" t="s">
        <v>426</v>
      </c>
      <c r="IH59">
        <v>0</v>
      </c>
      <c r="II59">
        <v>100</v>
      </c>
      <c r="IJ59">
        <v>100</v>
      </c>
      <c r="IK59">
        <v>6.002</v>
      </c>
      <c r="IL59">
        <v>0.443</v>
      </c>
      <c r="IM59">
        <v>4.33581596003083</v>
      </c>
      <c r="IN59">
        <v>0.00480937478205192</v>
      </c>
      <c r="IO59">
        <v>-2.11129389927988e-06</v>
      </c>
      <c r="IP59">
        <v>4.70916883727294e-10</v>
      </c>
      <c r="IQ59">
        <v>0.0744581765299928</v>
      </c>
      <c r="IR59">
        <v>0.00865277752241637</v>
      </c>
      <c r="IS59">
        <v>0.000116572056065873</v>
      </c>
      <c r="IT59">
        <v>5.89758572995984e-06</v>
      </c>
      <c r="IU59">
        <v>1</v>
      </c>
      <c r="IV59">
        <v>2033</v>
      </c>
      <c r="IW59">
        <v>1</v>
      </c>
      <c r="IX59">
        <v>28</v>
      </c>
      <c r="IY59">
        <v>29324075.1</v>
      </c>
      <c r="IZ59">
        <v>29324075.1</v>
      </c>
      <c r="JA59">
        <v>1.03638</v>
      </c>
      <c r="JB59">
        <v>2.36084</v>
      </c>
      <c r="JC59">
        <v>1.4978</v>
      </c>
      <c r="JD59">
        <v>2.33154</v>
      </c>
      <c r="JE59">
        <v>1.54419</v>
      </c>
      <c r="JF59">
        <v>2.3938</v>
      </c>
      <c r="JG59">
        <v>35.0364</v>
      </c>
      <c r="JH59">
        <v>24.2539</v>
      </c>
      <c r="JI59">
        <v>18</v>
      </c>
      <c r="JJ59">
        <v>546.893</v>
      </c>
      <c r="JK59">
        <v>441.695</v>
      </c>
      <c r="JL59">
        <v>31.9662</v>
      </c>
      <c r="JM59">
        <v>28.9501</v>
      </c>
      <c r="JN59">
        <v>29.9999</v>
      </c>
      <c r="JO59">
        <v>28.8399</v>
      </c>
      <c r="JP59">
        <v>28.8665</v>
      </c>
      <c r="JQ59">
        <v>20.8025</v>
      </c>
      <c r="JR59">
        <v>22.1016</v>
      </c>
      <c r="JS59">
        <v>100</v>
      </c>
      <c r="JT59">
        <v>31.9681</v>
      </c>
      <c r="JU59">
        <v>420</v>
      </c>
      <c r="JV59">
        <v>24.8039</v>
      </c>
      <c r="JW59">
        <v>92.4763</v>
      </c>
      <c r="JX59">
        <v>98.5343</v>
      </c>
    </row>
    <row r="60" spans="1:284">
      <c r="A60">
        <v>44</v>
      </c>
      <c r="B60">
        <v>1759444507.1</v>
      </c>
      <c r="C60">
        <v>468.099999904633</v>
      </c>
      <c r="D60" t="s">
        <v>513</v>
      </c>
      <c r="E60" t="s">
        <v>514</v>
      </c>
      <c r="F60">
        <v>5</v>
      </c>
      <c r="G60" t="s">
        <v>476</v>
      </c>
      <c r="H60" t="s">
        <v>419</v>
      </c>
      <c r="I60">
        <v>1759444503.6</v>
      </c>
      <c r="J60">
        <f>(K60)/1000</f>
        <v>0</v>
      </c>
      <c r="K60">
        <f>1000*DK60*AI60*(DG60-DH60)/(100*CZ60*(1000-AI60*DG60))</f>
        <v>0</v>
      </c>
      <c r="L60">
        <f>DK60*AI60*(DF60-DE60*(1000-AI60*DH60)/(1000-AI60*DG60))/(100*CZ60)</f>
        <v>0</v>
      </c>
      <c r="M60">
        <f>DE60 - IF(AI60&gt;1, L60*CZ60*100.0/(AK60), 0)</f>
        <v>0</v>
      </c>
      <c r="N60">
        <f>((T60-J60/2)*M60-L60)/(T60+J60/2)</f>
        <v>0</v>
      </c>
      <c r="O60">
        <f>N60*(DL60+DM60)/1000.0</f>
        <v>0</v>
      </c>
      <c r="P60">
        <f>(DE60 - IF(AI60&gt;1, L60*CZ60*100.0/(AK60), 0))*(DL60+DM60)/1000.0</f>
        <v>0</v>
      </c>
      <c r="Q60">
        <f>2.0/((1/S60-1/R60)+SIGN(S60)*SQRT((1/S60-1/R60)*(1/S60-1/R60) + 4*DA60/((DA60+1)*(DA60+1))*(2*1/S60*1/R60-1/R60*1/R60)))</f>
        <v>0</v>
      </c>
      <c r="R60">
        <f>IF(LEFT(DB60,1)&lt;&gt;"0",IF(LEFT(DB60,1)="1",3.0,DC60),$D$5+$E$5*(DS60*DL60/($K$5*1000))+$F$5*(DS60*DL60/($K$5*1000))*MAX(MIN(CZ60,$J$5),$I$5)*MAX(MIN(CZ60,$J$5),$I$5)+$G$5*MAX(MIN(CZ60,$J$5),$I$5)*(DS60*DL60/($K$5*1000))+$H$5*(DS60*DL60/($K$5*1000))*(DS60*DL60/($K$5*1000)))</f>
        <v>0</v>
      </c>
      <c r="S60">
        <f>J60*(1000-(1000*0.61365*exp(17.502*W60/(240.97+W60))/(DL60+DM60)+DG60)/2)/(1000*0.61365*exp(17.502*W60/(240.97+W60))/(DL60+DM60)-DG60)</f>
        <v>0</v>
      </c>
      <c r="T60">
        <f>1/((DA60+1)/(Q60/1.6)+1/(R60/1.37)) + DA60/((DA60+1)/(Q60/1.6) + DA60/(R60/1.37))</f>
        <v>0</v>
      </c>
      <c r="U60">
        <f>(CV60*CY60)</f>
        <v>0</v>
      </c>
      <c r="V60">
        <f>(DN60+(U60+2*0.95*5.67E-8*(((DN60+$B$7)+273)^4-(DN60+273)^4)-44100*J60)/(1.84*29.3*R60+8*0.95*5.67E-8*(DN60+273)^3))</f>
        <v>0</v>
      </c>
      <c r="W60">
        <f>($C$7*DO60+$D$7*DP60+$E$7*V60)</f>
        <v>0</v>
      </c>
      <c r="X60">
        <f>0.61365*exp(17.502*W60/(240.97+W60))</f>
        <v>0</v>
      </c>
      <c r="Y60">
        <f>(Z60/AA60*100)</f>
        <v>0</v>
      </c>
      <c r="Z60">
        <f>DG60*(DL60+DM60)/1000</f>
        <v>0</v>
      </c>
      <c r="AA60">
        <f>0.61365*exp(17.502*DN60/(240.97+DN60))</f>
        <v>0</v>
      </c>
      <c r="AB60">
        <f>(X60-DG60*(DL60+DM60)/1000)</f>
        <v>0</v>
      </c>
      <c r="AC60">
        <f>(-J60*44100)</f>
        <v>0</v>
      </c>
      <c r="AD60">
        <f>2*29.3*R60*0.92*(DN60-W60)</f>
        <v>0</v>
      </c>
      <c r="AE60">
        <f>2*0.95*5.67E-8*(((DN60+$B$7)+273)^4-(W60+273)^4)</f>
        <v>0</v>
      </c>
      <c r="AF60">
        <f>U60+AE60+AC60+AD60</f>
        <v>0</v>
      </c>
      <c r="AG60">
        <v>0</v>
      </c>
      <c r="AH60">
        <v>0</v>
      </c>
      <c r="AI60">
        <f>IF(AG60*$H$13&gt;=AK60,1.0,(AK60/(AK60-AG60*$H$13)))</f>
        <v>0</v>
      </c>
      <c r="AJ60">
        <f>(AI60-1)*100</f>
        <v>0</v>
      </c>
      <c r="AK60">
        <f>MAX(0,($B$13+$C$13*DS60)/(1+$D$13*DS60)*DL60/(DN60+273)*$E$13)</f>
        <v>0</v>
      </c>
      <c r="AL60" t="s">
        <v>420</v>
      </c>
      <c r="AM60" t="s">
        <v>420</v>
      </c>
      <c r="AN60">
        <v>0</v>
      </c>
      <c r="AO60">
        <v>0</v>
      </c>
      <c r="AP60">
        <f>1-AN60/AO60</f>
        <v>0</v>
      </c>
      <c r="AQ60">
        <v>0</v>
      </c>
      <c r="AR60" t="s">
        <v>420</v>
      </c>
      <c r="AS60" t="s">
        <v>420</v>
      </c>
      <c r="AT60">
        <v>0</v>
      </c>
      <c r="AU60">
        <v>0</v>
      </c>
      <c r="AV60">
        <f>1-AT60/AU60</f>
        <v>0</v>
      </c>
      <c r="AW60">
        <v>0.5</v>
      </c>
      <c r="AX60">
        <f>CW60</f>
        <v>0</v>
      </c>
      <c r="AY60">
        <f>L60</f>
        <v>0</v>
      </c>
      <c r="AZ60">
        <f>AV60*AW60*AX60</f>
        <v>0</v>
      </c>
      <c r="BA60">
        <f>(AY60-AQ60)/AX60</f>
        <v>0</v>
      </c>
      <c r="BB60">
        <f>(AO60-AU60)/AU60</f>
        <v>0</v>
      </c>
      <c r="BC60">
        <f>AN60/(AP60+AN60/AU60)</f>
        <v>0</v>
      </c>
      <c r="BD60" t="s">
        <v>420</v>
      </c>
      <c r="BE60">
        <v>0</v>
      </c>
      <c r="BF60">
        <f>IF(BE60&lt;&gt;0, BE60, BC60)</f>
        <v>0</v>
      </c>
      <c r="BG60">
        <f>1-BF60/AU60</f>
        <v>0</v>
      </c>
      <c r="BH60">
        <f>(AU60-AT60)/(AU60-BF60)</f>
        <v>0</v>
      </c>
      <c r="BI60">
        <f>(AO60-AU60)/(AO60-BF60)</f>
        <v>0</v>
      </c>
      <c r="BJ60">
        <f>(AU60-AT60)/(AU60-AN60)</f>
        <v>0</v>
      </c>
      <c r="BK60">
        <f>(AO60-AU60)/(AO60-AN60)</f>
        <v>0</v>
      </c>
      <c r="BL60">
        <f>(BH60*BF60/AT60)</f>
        <v>0</v>
      </c>
      <c r="BM60">
        <f>(1-BL60)</f>
        <v>0</v>
      </c>
      <c r="CV60">
        <f>$B$11*DT60+$C$11*DU60+$F$11*EF60*(1-EI60)</f>
        <v>0</v>
      </c>
      <c r="CW60">
        <f>CV60*CX60</f>
        <v>0</v>
      </c>
      <c r="CX60">
        <f>($B$11*$D$9+$C$11*$D$9+$F$11*((ES60+EK60)/MAX(ES60+EK60+ET60, 0.1)*$I$9+ET60/MAX(ES60+EK60+ET60, 0.1)*$J$9))/($B$11+$C$11+$F$11)</f>
        <v>0</v>
      </c>
      <c r="CY60">
        <f>($B$11*$K$9+$C$11*$K$9+$F$11*((ES60+EK60)/MAX(ES60+EK60+ET60, 0.1)*$P$9+ET60/MAX(ES60+EK60+ET60, 0.1)*$Q$9))/($B$11+$C$11+$F$11)</f>
        <v>0</v>
      </c>
      <c r="CZ60">
        <v>5.52</v>
      </c>
      <c r="DA60">
        <v>0.5</v>
      </c>
      <c r="DB60" t="s">
        <v>421</v>
      </c>
      <c r="DC60">
        <v>2</v>
      </c>
      <c r="DD60">
        <v>1759444503.6</v>
      </c>
      <c r="DE60">
        <v>421.33675</v>
      </c>
      <c r="DF60">
        <v>419.97275</v>
      </c>
      <c r="DG60">
        <v>24.9327</v>
      </c>
      <c r="DH60">
        <v>24.760575</v>
      </c>
      <c r="DI60">
        <v>415.33375</v>
      </c>
      <c r="DJ60">
        <v>24.4898</v>
      </c>
      <c r="DK60">
        <v>500.01325</v>
      </c>
      <c r="DL60">
        <v>90.578975</v>
      </c>
      <c r="DM60">
        <v>0.02937535</v>
      </c>
      <c r="DN60">
        <v>31.014875</v>
      </c>
      <c r="DO60">
        <v>30.01825</v>
      </c>
      <c r="DP60">
        <v>999.9</v>
      </c>
      <c r="DQ60">
        <v>0</v>
      </c>
      <c r="DR60">
        <v>0</v>
      </c>
      <c r="DS60">
        <v>10000.775</v>
      </c>
      <c r="DT60">
        <v>0</v>
      </c>
      <c r="DU60">
        <v>0.61206</v>
      </c>
      <c r="DV60">
        <v>1.363715</v>
      </c>
      <c r="DW60">
        <v>432.1105</v>
      </c>
      <c r="DX60">
        <v>430.636</v>
      </c>
      <c r="DY60">
        <v>0.172128</v>
      </c>
      <c r="DZ60">
        <v>419.97275</v>
      </c>
      <c r="EA60">
        <v>24.760575</v>
      </c>
      <c r="EB60">
        <v>2.2583775</v>
      </c>
      <c r="EC60">
        <v>2.24279</v>
      </c>
      <c r="ED60">
        <v>19.38255</v>
      </c>
      <c r="EE60">
        <v>19.271275</v>
      </c>
      <c r="EF60">
        <v>0.00500016</v>
      </c>
      <c r="EG60">
        <v>0</v>
      </c>
      <c r="EH60">
        <v>0</v>
      </c>
      <c r="EI60">
        <v>0</v>
      </c>
      <c r="EJ60">
        <v>830.55</v>
      </c>
      <c r="EK60">
        <v>0.00500016</v>
      </c>
      <c r="EL60">
        <v>-25.55</v>
      </c>
      <c r="EM60">
        <v>-1.7</v>
      </c>
      <c r="EN60">
        <v>37.437</v>
      </c>
      <c r="EO60">
        <v>41.562</v>
      </c>
      <c r="EP60">
        <v>39.5</v>
      </c>
      <c r="EQ60">
        <v>41.75</v>
      </c>
      <c r="ER60">
        <v>40.75</v>
      </c>
      <c r="ES60">
        <v>0</v>
      </c>
      <c r="ET60">
        <v>0</v>
      </c>
      <c r="EU60">
        <v>0</v>
      </c>
      <c r="EV60">
        <v>1759444508.9</v>
      </c>
      <c r="EW60">
        <v>0</v>
      </c>
      <c r="EX60">
        <v>828.669230769231</v>
      </c>
      <c r="EY60">
        <v>-0.14358933515769</v>
      </c>
      <c r="EZ60">
        <v>-1.39145299998023</v>
      </c>
      <c r="FA60">
        <v>-27.4653846153846</v>
      </c>
      <c r="FB60">
        <v>15</v>
      </c>
      <c r="FC60">
        <v>0</v>
      </c>
      <c r="FD60" t="s">
        <v>422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1.379394</v>
      </c>
      <c r="FQ60">
        <v>-0.11971037593985</v>
      </c>
      <c r="FR60">
        <v>0.0402979892054182</v>
      </c>
      <c r="FS60">
        <v>1</v>
      </c>
      <c r="FT60">
        <v>828.352941176471</v>
      </c>
      <c r="FU60">
        <v>3.34606587270273</v>
      </c>
      <c r="FV60">
        <v>6.4316421512119</v>
      </c>
      <c r="FW60">
        <v>-1</v>
      </c>
      <c r="FX60">
        <v>0.17351435</v>
      </c>
      <c r="FY60">
        <v>-0.0119586315789475</v>
      </c>
      <c r="FZ60">
        <v>0.00216904995965976</v>
      </c>
      <c r="GA60">
        <v>1</v>
      </c>
      <c r="GB60">
        <v>2</v>
      </c>
      <c r="GC60">
        <v>2</v>
      </c>
      <c r="GD60" t="s">
        <v>423</v>
      </c>
      <c r="GE60">
        <v>3.12612</v>
      </c>
      <c r="GF60">
        <v>2.65491</v>
      </c>
      <c r="GG60">
        <v>0.0890505</v>
      </c>
      <c r="GH60">
        <v>0.0897579</v>
      </c>
      <c r="GI60">
        <v>0.104107</v>
      </c>
      <c r="GJ60">
        <v>0.104274</v>
      </c>
      <c r="GK60">
        <v>23311.7</v>
      </c>
      <c r="GL60">
        <v>22162.3</v>
      </c>
      <c r="GM60">
        <v>22888.3</v>
      </c>
      <c r="GN60">
        <v>23710.5</v>
      </c>
      <c r="GO60">
        <v>34941.8</v>
      </c>
      <c r="GP60">
        <v>35148.7</v>
      </c>
      <c r="GQ60">
        <v>41259.6</v>
      </c>
      <c r="GR60">
        <v>42277</v>
      </c>
      <c r="GS60">
        <v>1.8939</v>
      </c>
      <c r="GT60">
        <v>1.82108</v>
      </c>
      <c r="GU60">
        <v>0.0991859</v>
      </c>
      <c r="GV60">
        <v>0</v>
      </c>
      <c r="GW60">
        <v>28.4006</v>
      </c>
      <c r="GX60">
        <v>999.9</v>
      </c>
      <c r="GY60">
        <v>60.438</v>
      </c>
      <c r="GZ60">
        <v>29.275</v>
      </c>
      <c r="HA60">
        <v>27.2661</v>
      </c>
      <c r="HB60">
        <v>54.5846</v>
      </c>
      <c r="HC60">
        <v>40.5769</v>
      </c>
      <c r="HD60">
        <v>1</v>
      </c>
      <c r="HE60">
        <v>0.101476</v>
      </c>
      <c r="HF60">
        <v>-1.52531</v>
      </c>
      <c r="HG60">
        <v>20.2293</v>
      </c>
      <c r="HH60">
        <v>5.23526</v>
      </c>
      <c r="HI60">
        <v>11.992</v>
      </c>
      <c r="HJ60">
        <v>4.9558</v>
      </c>
      <c r="HK60">
        <v>3.304</v>
      </c>
      <c r="HL60">
        <v>9999</v>
      </c>
      <c r="HM60">
        <v>9999</v>
      </c>
      <c r="HN60">
        <v>9999</v>
      </c>
      <c r="HO60">
        <v>999.9</v>
      </c>
      <c r="HP60">
        <v>1.86844</v>
      </c>
      <c r="HQ60">
        <v>1.86417</v>
      </c>
      <c r="HR60">
        <v>1.8718</v>
      </c>
      <c r="HS60">
        <v>1.86264</v>
      </c>
      <c r="HT60">
        <v>1.86205</v>
      </c>
      <c r="HU60">
        <v>1.86858</v>
      </c>
      <c r="HV60">
        <v>1.85867</v>
      </c>
      <c r="HW60">
        <v>1.86508</v>
      </c>
      <c r="HX60">
        <v>5</v>
      </c>
      <c r="HY60">
        <v>0</v>
      </c>
      <c r="HZ60">
        <v>0</v>
      </c>
      <c r="IA60">
        <v>0</v>
      </c>
      <c r="IB60" t="s">
        <v>424</v>
      </c>
      <c r="IC60" t="s">
        <v>425</v>
      </c>
      <c r="ID60" t="s">
        <v>426</v>
      </c>
      <c r="IE60" t="s">
        <v>426</v>
      </c>
      <c r="IF60" t="s">
        <v>426</v>
      </c>
      <c r="IG60" t="s">
        <v>426</v>
      </c>
      <c r="IH60">
        <v>0</v>
      </c>
      <c r="II60">
        <v>100</v>
      </c>
      <c r="IJ60">
        <v>100</v>
      </c>
      <c r="IK60">
        <v>6.003</v>
      </c>
      <c r="IL60">
        <v>0.4429</v>
      </c>
      <c r="IM60">
        <v>4.33581596003083</v>
      </c>
      <c r="IN60">
        <v>0.00480937478205192</v>
      </c>
      <c r="IO60">
        <v>-2.11129389927988e-06</v>
      </c>
      <c r="IP60">
        <v>4.70916883727294e-10</v>
      </c>
      <c r="IQ60">
        <v>0.0744581765299928</v>
      </c>
      <c r="IR60">
        <v>0.00865277752241637</v>
      </c>
      <c r="IS60">
        <v>0.000116572056065873</v>
      </c>
      <c r="IT60">
        <v>5.89758572995984e-06</v>
      </c>
      <c r="IU60">
        <v>1</v>
      </c>
      <c r="IV60">
        <v>2033</v>
      </c>
      <c r="IW60">
        <v>1</v>
      </c>
      <c r="IX60">
        <v>28</v>
      </c>
      <c r="IY60">
        <v>29324075.1</v>
      </c>
      <c r="IZ60">
        <v>29324075.1</v>
      </c>
      <c r="JA60">
        <v>1.03638</v>
      </c>
      <c r="JB60">
        <v>2.37305</v>
      </c>
      <c r="JC60">
        <v>1.4978</v>
      </c>
      <c r="JD60">
        <v>2.33154</v>
      </c>
      <c r="JE60">
        <v>1.54419</v>
      </c>
      <c r="JF60">
        <v>2.35474</v>
      </c>
      <c r="JG60">
        <v>35.0364</v>
      </c>
      <c r="JH60">
        <v>24.2539</v>
      </c>
      <c r="JI60">
        <v>18</v>
      </c>
      <c r="JJ60">
        <v>546.524</v>
      </c>
      <c r="JK60">
        <v>441.883</v>
      </c>
      <c r="JL60">
        <v>31.9603</v>
      </c>
      <c r="JM60">
        <v>28.9493</v>
      </c>
      <c r="JN60">
        <v>30</v>
      </c>
      <c r="JO60">
        <v>28.8386</v>
      </c>
      <c r="JP60">
        <v>28.8655</v>
      </c>
      <c r="JQ60">
        <v>20.8046</v>
      </c>
      <c r="JR60">
        <v>22.1016</v>
      </c>
      <c r="JS60">
        <v>100</v>
      </c>
      <c r="JT60">
        <v>31.9491</v>
      </c>
      <c r="JU60">
        <v>420</v>
      </c>
      <c r="JV60">
        <v>24.8039</v>
      </c>
      <c r="JW60">
        <v>92.4769</v>
      </c>
      <c r="JX60">
        <v>98.5342</v>
      </c>
    </row>
    <row r="61" spans="1:284">
      <c r="A61">
        <v>45</v>
      </c>
      <c r="B61">
        <v>1759444510.1</v>
      </c>
      <c r="C61">
        <v>471.099999904633</v>
      </c>
      <c r="D61" t="s">
        <v>515</v>
      </c>
      <c r="E61" t="s">
        <v>516</v>
      </c>
      <c r="F61">
        <v>5</v>
      </c>
      <c r="G61" t="s">
        <v>476</v>
      </c>
      <c r="H61" t="s">
        <v>419</v>
      </c>
      <c r="I61">
        <v>1759444506.85</v>
      </c>
      <c r="J61">
        <f>(K61)/1000</f>
        <v>0</v>
      </c>
      <c r="K61">
        <f>1000*DK61*AI61*(DG61-DH61)/(100*CZ61*(1000-AI61*DG61))</f>
        <v>0</v>
      </c>
      <c r="L61">
        <f>DK61*AI61*(DF61-DE61*(1000-AI61*DH61)/(1000-AI61*DG61))/(100*CZ61)</f>
        <v>0</v>
      </c>
      <c r="M61">
        <f>DE61 - IF(AI61&gt;1, L61*CZ61*100.0/(AK61), 0)</f>
        <v>0</v>
      </c>
      <c r="N61">
        <f>((T61-J61/2)*M61-L61)/(T61+J61/2)</f>
        <v>0</v>
      </c>
      <c r="O61">
        <f>N61*(DL61+DM61)/1000.0</f>
        <v>0</v>
      </c>
      <c r="P61">
        <f>(DE61 - IF(AI61&gt;1, L61*CZ61*100.0/(AK61), 0))*(DL61+DM61)/1000.0</f>
        <v>0</v>
      </c>
      <c r="Q61">
        <f>2.0/((1/S61-1/R61)+SIGN(S61)*SQRT((1/S61-1/R61)*(1/S61-1/R61) + 4*DA61/((DA61+1)*(DA61+1))*(2*1/S61*1/R61-1/R61*1/R61)))</f>
        <v>0</v>
      </c>
      <c r="R61">
        <f>IF(LEFT(DB61,1)&lt;&gt;"0",IF(LEFT(DB61,1)="1",3.0,DC61),$D$5+$E$5*(DS61*DL61/($K$5*1000))+$F$5*(DS61*DL61/($K$5*1000))*MAX(MIN(CZ61,$J$5),$I$5)*MAX(MIN(CZ61,$J$5),$I$5)+$G$5*MAX(MIN(CZ61,$J$5),$I$5)*(DS61*DL61/($K$5*1000))+$H$5*(DS61*DL61/($K$5*1000))*(DS61*DL61/($K$5*1000)))</f>
        <v>0</v>
      </c>
      <c r="S61">
        <f>J61*(1000-(1000*0.61365*exp(17.502*W61/(240.97+W61))/(DL61+DM61)+DG61)/2)/(1000*0.61365*exp(17.502*W61/(240.97+W61))/(DL61+DM61)-DG61)</f>
        <v>0</v>
      </c>
      <c r="T61">
        <f>1/((DA61+1)/(Q61/1.6)+1/(R61/1.37)) + DA61/((DA61+1)/(Q61/1.6) + DA61/(R61/1.37))</f>
        <v>0</v>
      </c>
      <c r="U61">
        <f>(CV61*CY61)</f>
        <v>0</v>
      </c>
      <c r="V61">
        <f>(DN61+(U61+2*0.95*5.67E-8*(((DN61+$B$7)+273)^4-(DN61+273)^4)-44100*J61)/(1.84*29.3*R61+8*0.95*5.67E-8*(DN61+273)^3))</f>
        <v>0</v>
      </c>
      <c r="W61">
        <f>($C$7*DO61+$D$7*DP61+$E$7*V61)</f>
        <v>0</v>
      </c>
      <c r="X61">
        <f>0.61365*exp(17.502*W61/(240.97+W61))</f>
        <v>0</v>
      </c>
      <c r="Y61">
        <f>(Z61/AA61*100)</f>
        <v>0</v>
      </c>
      <c r="Z61">
        <f>DG61*(DL61+DM61)/1000</f>
        <v>0</v>
      </c>
      <c r="AA61">
        <f>0.61365*exp(17.502*DN61/(240.97+DN61))</f>
        <v>0</v>
      </c>
      <c r="AB61">
        <f>(X61-DG61*(DL61+DM61)/1000)</f>
        <v>0</v>
      </c>
      <c r="AC61">
        <f>(-J61*44100)</f>
        <v>0</v>
      </c>
      <c r="AD61">
        <f>2*29.3*R61*0.92*(DN61-W61)</f>
        <v>0</v>
      </c>
      <c r="AE61">
        <f>2*0.95*5.67E-8*(((DN61+$B$7)+273)^4-(W61+273)^4)</f>
        <v>0</v>
      </c>
      <c r="AF61">
        <f>U61+AE61+AC61+AD61</f>
        <v>0</v>
      </c>
      <c r="AG61">
        <v>0</v>
      </c>
      <c r="AH61">
        <v>0</v>
      </c>
      <c r="AI61">
        <f>IF(AG61*$H$13&gt;=AK61,1.0,(AK61/(AK61-AG61*$H$13)))</f>
        <v>0</v>
      </c>
      <c r="AJ61">
        <f>(AI61-1)*100</f>
        <v>0</v>
      </c>
      <c r="AK61">
        <f>MAX(0,($B$13+$C$13*DS61)/(1+$D$13*DS61)*DL61/(DN61+273)*$E$13)</f>
        <v>0</v>
      </c>
      <c r="AL61" t="s">
        <v>420</v>
      </c>
      <c r="AM61" t="s">
        <v>420</v>
      </c>
      <c r="AN61">
        <v>0</v>
      </c>
      <c r="AO61">
        <v>0</v>
      </c>
      <c r="AP61">
        <f>1-AN61/AO61</f>
        <v>0</v>
      </c>
      <c r="AQ61">
        <v>0</v>
      </c>
      <c r="AR61" t="s">
        <v>420</v>
      </c>
      <c r="AS61" t="s">
        <v>420</v>
      </c>
      <c r="AT61">
        <v>0</v>
      </c>
      <c r="AU61">
        <v>0</v>
      </c>
      <c r="AV61">
        <f>1-AT61/AU61</f>
        <v>0</v>
      </c>
      <c r="AW61">
        <v>0.5</v>
      </c>
      <c r="AX61">
        <f>CW61</f>
        <v>0</v>
      </c>
      <c r="AY61">
        <f>L61</f>
        <v>0</v>
      </c>
      <c r="AZ61">
        <f>AV61*AW61*AX61</f>
        <v>0</v>
      </c>
      <c r="BA61">
        <f>(AY61-AQ61)/AX61</f>
        <v>0</v>
      </c>
      <c r="BB61">
        <f>(AO61-AU61)/AU61</f>
        <v>0</v>
      </c>
      <c r="BC61">
        <f>AN61/(AP61+AN61/AU61)</f>
        <v>0</v>
      </c>
      <c r="BD61" t="s">
        <v>420</v>
      </c>
      <c r="BE61">
        <v>0</v>
      </c>
      <c r="BF61">
        <f>IF(BE61&lt;&gt;0, BE61, BC61)</f>
        <v>0</v>
      </c>
      <c r="BG61">
        <f>1-BF61/AU61</f>
        <v>0</v>
      </c>
      <c r="BH61">
        <f>(AU61-AT61)/(AU61-BF61)</f>
        <v>0</v>
      </c>
      <c r="BI61">
        <f>(AO61-AU61)/(AO61-BF61)</f>
        <v>0</v>
      </c>
      <c r="BJ61">
        <f>(AU61-AT61)/(AU61-AN61)</f>
        <v>0</v>
      </c>
      <c r="BK61">
        <f>(AO61-AU61)/(AO61-AN61)</f>
        <v>0</v>
      </c>
      <c r="BL61">
        <f>(BH61*BF61/AT61)</f>
        <v>0</v>
      </c>
      <c r="BM61">
        <f>(1-BL61)</f>
        <v>0</v>
      </c>
      <c r="CV61">
        <f>$B$11*DT61+$C$11*DU61+$F$11*EF61*(1-EI61)</f>
        <v>0</v>
      </c>
      <c r="CW61">
        <f>CV61*CX61</f>
        <v>0</v>
      </c>
      <c r="CX61">
        <f>($B$11*$D$9+$C$11*$D$9+$F$11*((ES61+EK61)/MAX(ES61+EK61+ET61, 0.1)*$I$9+ET61/MAX(ES61+EK61+ET61, 0.1)*$J$9))/($B$11+$C$11+$F$11)</f>
        <v>0</v>
      </c>
      <c r="CY61">
        <f>($B$11*$K$9+$C$11*$K$9+$F$11*((ES61+EK61)/MAX(ES61+EK61+ET61, 0.1)*$P$9+ET61/MAX(ES61+EK61+ET61, 0.1)*$Q$9))/($B$11+$C$11+$F$11)</f>
        <v>0</v>
      </c>
      <c r="CZ61">
        <v>5.52</v>
      </c>
      <c r="DA61">
        <v>0.5</v>
      </c>
      <c r="DB61" t="s">
        <v>421</v>
      </c>
      <c r="DC61">
        <v>2</v>
      </c>
      <c r="DD61">
        <v>1759444506.85</v>
      </c>
      <c r="DE61">
        <v>421.323</v>
      </c>
      <c r="DF61">
        <v>419.9605</v>
      </c>
      <c r="DG61">
        <v>24.931975</v>
      </c>
      <c r="DH61">
        <v>24.759025</v>
      </c>
      <c r="DI61">
        <v>415.32</v>
      </c>
      <c r="DJ61">
        <v>24.4891</v>
      </c>
      <c r="DK61">
        <v>500.03525</v>
      </c>
      <c r="DL61">
        <v>90.577225</v>
      </c>
      <c r="DM61">
        <v>0.029381475</v>
      </c>
      <c r="DN61">
        <v>31.011825</v>
      </c>
      <c r="DO61">
        <v>30.01945</v>
      </c>
      <c r="DP61">
        <v>999.9</v>
      </c>
      <c r="DQ61">
        <v>0</v>
      </c>
      <c r="DR61">
        <v>0</v>
      </c>
      <c r="DS61">
        <v>9991.88</v>
      </c>
      <c r="DT61">
        <v>0</v>
      </c>
      <c r="DU61">
        <v>0.61206</v>
      </c>
      <c r="DV61">
        <v>1.36207</v>
      </c>
      <c r="DW61">
        <v>432.0955</v>
      </c>
      <c r="DX61">
        <v>430.6225</v>
      </c>
      <c r="DY61">
        <v>0.1729495</v>
      </c>
      <c r="DZ61">
        <v>419.9605</v>
      </c>
      <c r="EA61">
        <v>24.759025</v>
      </c>
      <c r="EB61">
        <v>2.2582675</v>
      </c>
      <c r="EC61">
        <v>2.242605</v>
      </c>
      <c r="ED61">
        <v>19.381775</v>
      </c>
      <c r="EE61">
        <v>19.26995</v>
      </c>
      <c r="EF61">
        <v>0.00500016</v>
      </c>
      <c r="EG61">
        <v>0</v>
      </c>
      <c r="EH61">
        <v>0</v>
      </c>
      <c r="EI61">
        <v>0</v>
      </c>
      <c r="EJ61">
        <v>827.725</v>
      </c>
      <c r="EK61">
        <v>0.00500016</v>
      </c>
      <c r="EL61">
        <v>-27.225</v>
      </c>
      <c r="EM61">
        <v>-1.65</v>
      </c>
      <c r="EN61">
        <v>37.437</v>
      </c>
      <c r="EO61">
        <v>41.562</v>
      </c>
      <c r="EP61">
        <v>39.5</v>
      </c>
      <c r="EQ61">
        <v>41.75</v>
      </c>
      <c r="ER61">
        <v>40.7655</v>
      </c>
      <c r="ES61">
        <v>0</v>
      </c>
      <c r="ET61">
        <v>0</v>
      </c>
      <c r="EU61">
        <v>0</v>
      </c>
      <c r="EV61">
        <v>1759444511.9</v>
      </c>
      <c r="EW61">
        <v>0</v>
      </c>
      <c r="EX61">
        <v>828.452</v>
      </c>
      <c r="EY61">
        <v>16.6461541192785</v>
      </c>
      <c r="EZ61">
        <v>-12.9153845068267</v>
      </c>
      <c r="FA61">
        <v>-28.78</v>
      </c>
      <c r="FB61">
        <v>15</v>
      </c>
      <c r="FC61">
        <v>0</v>
      </c>
      <c r="FD61" t="s">
        <v>422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1.3774425</v>
      </c>
      <c r="FQ61">
        <v>-0.130365563909774</v>
      </c>
      <c r="FR61">
        <v>0.0405068316306027</v>
      </c>
      <c r="FS61">
        <v>1</v>
      </c>
      <c r="FT61">
        <v>828.841176470588</v>
      </c>
      <c r="FU61">
        <v>-1.47899141125652</v>
      </c>
      <c r="FV61">
        <v>6.0584951367315</v>
      </c>
      <c r="FW61">
        <v>-1</v>
      </c>
      <c r="FX61">
        <v>0.1730926</v>
      </c>
      <c r="FY61">
        <v>-0.00564505263157908</v>
      </c>
      <c r="FZ61">
        <v>0.00179670694327149</v>
      </c>
      <c r="GA61">
        <v>1</v>
      </c>
      <c r="GB61">
        <v>2</v>
      </c>
      <c r="GC61">
        <v>2</v>
      </c>
      <c r="GD61" t="s">
        <v>423</v>
      </c>
      <c r="GE61">
        <v>3.12598</v>
      </c>
      <c r="GF61">
        <v>2.65499</v>
      </c>
      <c r="GG61">
        <v>0.0890541</v>
      </c>
      <c r="GH61">
        <v>0.0897636</v>
      </c>
      <c r="GI61">
        <v>0.104098</v>
      </c>
      <c r="GJ61">
        <v>0.10427</v>
      </c>
      <c r="GK61">
        <v>23311.6</v>
      </c>
      <c r="GL61">
        <v>22162.2</v>
      </c>
      <c r="GM61">
        <v>22888.2</v>
      </c>
      <c r="GN61">
        <v>23710.6</v>
      </c>
      <c r="GO61">
        <v>34942</v>
      </c>
      <c r="GP61">
        <v>35148.9</v>
      </c>
      <c r="GQ61">
        <v>41259.3</v>
      </c>
      <c r="GR61">
        <v>42277.1</v>
      </c>
      <c r="GS61">
        <v>1.89387</v>
      </c>
      <c r="GT61">
        <v>1.8211</v>
      </c>
      <c r="GU61">
        <v>0.0995398</v>
      </c>
      <c r="GV61">
        <v>0</v>
      </c>
      <c r="GW61">
        <v>28.3982</v>
      </c>
      <c r="GX61">
        <v>999.9</v>
      </c>
      <c r="GY61">
        <v>60.463</v>
      </c>
      <c r="GZ61">
        <v>29.296</v>
      </c>
      <c r="HA61">
        <v>27.3118</v>
      </c>
      <c r="HB61">
        <v>54.6746</v>
      </c>
      <c r="HC61">
        <v>40.6651</v>
      </c>
      <c r="HD61">
        <v>1</v>
      </c>
      <c r="HE61">
        <v>0.101471</v>
      </c>
      <c r="HF61">
        <v>-1.50237</v>
      </c>
      <c r="HG61">
        <v>20.2293</v>
      </c>
      <c r="HH61">
        <v>5.23496</v>
      </c>
      <c r="HI61">
        <v>11.992</v>
      </c>
      <c r="HJ61">
        <v>4.9559</v>
      </c>
      <c r="HK61">
        <v>3.304</v>
      </c>
      <c r="HL61">
        <v>9999</v>
      </c>
      <c r="HM61">
        <v>9999</v>
      </c>
      <c r="HN61">
        <v>9999</v>
      </c>
      <c r="HO61">
        <v>999.9</v>
      </c>
      <c r="HP61">
        <v>1.86844</v>
      </c>
      <c r="HQ61">
        <v>1.86417</v>
      </c>
      <c r="HR61">
        <v>1.8718</v>
      </c>
      <c r="HS61">
        <v>1.86264</v>
      </c>
      <c r="HT61">
        <v>1.86205</v>
      </c>
      <c r="HU61">
        <v>1.86858</v>
      </c>
      <c r="HV61">
        <v>1.85867</v>
      </c>
      <c r="HW61">
        <v>1.86508</v>
      </c>
      <c r="HX61">
        <v>5</v>
      </c>
      <c r="HY61">
        <v>0</v>
      </c>
      <c r="HZ61">
        <v>0</v>
      </c>
      <c r="IA61">
        <v>0</v>
      </c>
      <c r="IB61" t="s">
        <v>424</v>
      </c>
      <c r="IC61" t="s">
        <v>425</v>
      </c>
      <c r="ID61" t="s">
        <v>426</v>
      </c>
      <c r="IE61" t="s">
        <v>426</v>
      </c>
      <c r="IF61" t="s">
        <v>426</v>
      </c>
      <c r="IG61" t="s">
        <v>426</v>
      </c>
      <c r="IH61">
        <v>0</v>
      </c>
      <c r="II61">
        <v>100</v>
      </c>
      <c r="IJ61">
        <v>100</v>
      </c>
      <c r="IK61">
        <v>6.003</v>
      </c>
      <c r="IL61">
        <v>0.4428</v>
      </c>
      <c r="IM61">
        <v>4.33581596003083</v>
      </c>
      <c r="IN61">
        <v>0.00480937478205192</v>
      </c>
      <c r="IO61">
        <v>-2.11129389927988e-06</v>
      </c>
      <c r="IP61">
        <v>4.70916883727294e-10</v>
      </c>
      <c r="IQ61">
        <v>0.0744581765299928</v>
      </c>
      <c r="IR61">
        <v>0.00865277752241637</v>
      </c>
      <c r="IS61">
        <v>0.000116572056065873</v>
      </c>
      <c r="IT61">
        <v>5.89758572995984e-06</v>
      </c>
      <c r="IU61">
        <v>1</v>
      </c>
      <c r="IV61">
        <v>2033</v>
      </c>
      <c r="IW61">
        <v>1</v>
      </c>
      <c r="IX61">
        <v>28</v>
      </c>
      <c r="IY61">
        <v>29324075.2</v>
      </c>
      <c r="IZ61">
        <v>29324075.2</v>
      </c>
      <c r="JA61">
        <v>1.0376</v>
      </c>
      <c r="JB61">
        <v>2.37793</v>
      </c>
      <c r="JC61">
        <v>1.49902</v>
      </c>
      <c r="JD61">
        <v>2.33154</v>
      </c>
      <c r="JE61">
        <v>1.54419</v>
      </c>
      <c r="JF61">
        <v>2.2522</v>
      </c>
      <c r="JG61">
        <v>35.0134</v>
      </c>
      <c r="JH61">
        <v>24.2451</v>
      </c>
      <c r="JI61">
        <v>18</v>
      </c>
      <c r="JJ61">
        <v>546.497</v>
      </c>
      <c r="JK61">
        <v>441.893</v>
      </c>
      <c r="JL61">
        <v>31.9513</v>
      </c>
      <c r="JM61">
        <v>28.9493</v>
      </c>
      <c r="JN61">
        <v>30.0001</v>
      </c>
      <c r="JO61">
        <v>28.8374</v>
      </c>
      <c r="JP61">
        <v>28.8647</v>
      </c>
      <c r="JQ61">
        <v>20.8035</v>
      </c>
      <c r="JR61">
        <v>22.1016</v>
      </c>
      <c r="JS61">
        <v>100</v>
      </c>
      <c r="JT61">
        <v>31.9491</v>
      </c>
      <c r="JU61">
        <v>420</v>
      </c>
      <c r="JV61">
        <v>24.8039</v>
      </c>
      <c r="JW61">
        <v>92.4765</v>
      </c>
      <c r="JX61">
        <v>98.5345</v>
      </c>
    </row>
    <row r="62" spans="1:284">
      <c r="A62">
        <v>46</v>
      </c>
      <c r="B62">
        <v>1759444512.1</v>
      </c>
      <c r="C62">
        <v>473.099999904633</v>
      </c>
      <c r="D62" t="s">
        <v>517</v>
      </c>
      <c r="E62" t="s">
        <v>518</v>
      </c>
      <c r="F62">
        <v>5</v>
      </c>
      <c r="G62" t="s">
        <v>476</v>
      </c>
      <c r="H62" t="s">
        <v>419</v>
      </c>
      <c r="I62">
        <v>1759444509.43333</v>
      </c>
      <c r="J62">
        <f>(K62)/1000</f>
        <v>0</v>
      </c>
      <c r="K62">
        <f>1000*DK62*AI62*(DG62-DH62)/(100*CZ62*(1000-AI62*DG62))</f>
        <v>0</v>
      </c>
      <c r="L62">
        <f>DK62*AI62*(DF62-DE62*(1000-AI62*DH62)/(1000-AI62*DG62))/(100*CZ62)</f>
        <v>0</v>
      </c>
      <c r="M62">
        <f>DE62 - IF(AI62&gt;1, L62*CZ62*100.0/(AK62), 0)</f>
        <v>0</v>
      </c>
      <c r="N62">
        <f>((T62-J62/2)*M62-L62)/(T62+J62/2)</f>
        <v>0</v>
      </c>
      <c r="O62">
        <f>N62*(DL62+DM62)/1000.0</f>
        <v>0</v>
      </c>
      <c r="P62">
        <f>(DE62 - IF(AI62&gt;1, L62*CZ62*100.0/(AK62), 0))*(DL62+DM62)/1000.0</f>
        <v>0</v>
      </c>
      <c r="Q62">
        <f>2.0/((1/S62-1/R62)+SIGN(S62)*SQRT((1/S62-1/R62)*(1/S62-1/R62) + 4*DA62/((DA62+1)*(DA62+1))*(2*1/S62*1/R62-1/R62*1/R62)))</f>
        <v>0</v>
      </c>
      <c r="R62">
        <f>IF(LEFT(DB62,1)&lt;&gt;"0",IF(LEFT(DB62,1)="1",3.0,DC62),$D$5+$E$5*(DS62*DL62/($K$5*1000))+$F$5*(DS62*DL62/($K$5*1000))*MAX(MIN(CZ62,$J$5),$I$5)*MAX(MIN(CZ62,$J$5),$I$5)+$G$5*MAX(MIN(CZ62,$J$5),$I$5)*(DS62*DL62/($K$5*1000))+$H$5*(DS62*DL62/($K$5*1000))*(DS62*DL62/($K$5*1000)))</f>
        <v>0</v>
      </c>
      <c r="S62">
        <f>J62*(1000-(1000*0.61365*exp(17.502*W62/(240.97+W62))/(DL62+DM62)+DG62)/2)/(1000*0.61365*exp(17.502*W62/(240.97+W62))/(DL62+DM62)-DG62)</f>
        <v>0</v>
      </c>
      <c r="T62">
        <f>1/((DA62+1)/(Q62/1.6)+1/(R62/1.37)) + DA62/((DA62+1)/(Q62/1.6) + DA62/(R62/1.37))</f>
        <v>0</v>
      </c>
      <c r="U62">
        <f>(CV62*CY62)</f>
        <v>0</v>
      </c>
      <c r="V62">
        <f>(DN62+(U62+2*0.95*5.67E-8*(((DN62+$B$7)+273)^4-(DN62+273)^4)-44100*J62)/(1.84*29.3*R62+8*0.95*5.67E-8*(DN62+273)^3))</f>
        <v>0</v>
      </c>
      <c r="W62">
        <f>($C$7*DO62+$D$7*DP62+$E$7*V62)</f>
        <v>0</v>
      </c>
      <c r="X62">
        <f>0.61365*exp(17.502*W62/(240.97+W62))</f>
        <v>0</v>
      </c>
      <c r="Y62">
        <f>(Z62/AA62*100)</f>
        <v>0</v>
      </c>
      <c r="Z62">
        <f>DG62*(DL62+DM62)/1000</f>
        <v>0</v>
      </c>
      <c r="AA62">
        <f>0.61365*exp(17.502*DN62/(240.97+DN62))</f>
        <v>0</v>
      </c>
      <c r="AB62">
        <f>(X62-DG62*(DL62+DM62)/1000)</f>
        <v>0</v>
      </c>
      <c r="AC62">
        <f>(-J62*44100)</f>
        <v>0</v>
      </c>
      <c r="AD62">
        <f>2*29.3*R62*0.92*(DN62-W62)</f>
        <v>0</v>
      </c>
      <c r="AE62">
        <f>2*0.95*5.67E-8*(((DN62+$B$7)+273)^4-(W62+273)^4)</f>
        <v>0</v>
      </c>
      <c r="AF62">
        <f>U62+AE62+AC62+AD62</f>
        <v>0</v>
      </c>
      <c r="AG62">
        <v>0</v>
      </c>
      <c r="AH62">
        <v>0</v>
      </c>
      <c r="AI62">
        <f>IF(AG62*$H$13&gt;=AK62,1.0,(AK62/(AK62-AG62*$H$13)))</f>
        <v>0</v>
      </c>
      <c r="AJ62">
        <f>(AI62-1)*100</f>
        <v>0</v>
      </c>
      <c r="AK62">
        <f>MAX(0,($B$13+$C$13*DS62)/(1+$D$13*DS62)*DL62/(DN62+273)*$E$13)</f>
        <v>0</v>
      </c>
      <c r="AL62" t="s">
        <v>420</v>
      </c>
      <c r="AM62" t="s">
        <v>420</v>
      </c>
      <c r="AN62">
        <v>0</v>
      </c>
      <c r="AO62">
        <v>0</v>
      </c>
      <c r="AP62">
        <f>1-AN62/AO62</f>
        <v>0</v>
      </c>
      <c r="AQ62">
        <v>0</v>
      </c>
      <c r="AR62" t="s">
        <v>420</v>
      </c>
      <c r="AS62" t="s">
        <v>420</v>
      </c>
      <c r="AT62">
        <v>0</v>
      </c>
      <c r="AU62">
        <v>0</v>
      </c>
      <c r="AV62">
        <f>1-AT62/AU62</f>
        <v>0</v>
      </c>
      <c r="AW62">
        <v>0.5</v>
      </c>
      <c r="AX62">
        <f>CW62</f>
        <v>0</v>
      </c>
      <c r="AY62">
        <f>L62</f>
        <v>0</v>
      </c>
      <c r="AZ62">
        <f>AV62*AW62*AX62</f>
        <v>0</v>
      </c>
      <c r="BA62">
        <f>(AY62-AQ62)/AX62</f>
        <v>0</v>
      </c>
      <c r="BB62">
        <f>(AO62-AU62)/AU62</f>
        <v>0</v>
      </c>
      <c r="BC62">
        <f>AN62/(AP62+AN62/AU62)</f>
        <v>0</v>
      </c>
      <c r="BD62" t="s">
        <v>420</v>
      </c>
      <c r="BE62">
        <v>0</v>
      </c>
      <c r="BF62">
        <f>IF(BE62&lt;&gt;0, BE62, BC62)</f>
        <v>0</v>
      </c>
      <c r="BG62">
        <f>1-BF62/AU62</f>
        <v>0</v>
      </c>
      <c r="BH62">
        <f>(AU62-AT62)/(AU62-BF62)</f>
        <v>0</v>
      </c>
      <c r="BI62">
        <f>(AO62-AU62)/(AO62-BF62)</f>
        <v>0</v>
      </c>
      <c r="BJ62">
        <f>(AU62-AT62)/(AU62-AN62)</f>
        <v>0</v>
      </c>
      <c r="BK62">
        <f>(AO62-AU62)/(AO62-AN62)</f>
        <v>0</v>
      </c>
      <c r="BL62">
        <f>(BH62*BF62/AT62)</f>
        <v>0</v>
      </c>
      <c r="BM62">
        <f>(1-BL62)</f>
        <v>0</v>
      </c>
      <c r="CV62">
        <f>$B$11*DT62+$C$11*DU62+$F$11*EF62*(1-EI62)</f>
        <v>0</v>
      </c>
      <c r="CW62">
        <f>CV62*CX62</f>
        <v>0</v>
      </c>
      <c r="CX62">
        <f>($B$11*$D$9+$C$11*$D$9+$F$11*((ES62+EK62)/MAX(ES62+EK62+ET62, 0.1)*$I$9+ET62/MAX(ES62+EK62+ET62, 0.1)*$J$9))/($B$11+$C$11+$F$11)</f>
        <v>0</v>
      </c>
      <c r="CY62">
        <f>($B$11*$K$9+$C$11*$K$9+$F$11*((ES62+EK62)/MAX(ES62+EK62+ET62, 0.1)*$P$9+ET62/MAX(ES62+EK62+ET62, 0.1)*$Q$9))/($B$11+$C$11+$F$11)</f>
        <v>0</v>
      </c>
      <c r="CZ62">
        <v>5.52</v>
      </c>
      <c r="DA62">
        <v>0.5</v>
      </c>
      <c r="DB62" t="s">
        <v>421</v>
      </c>
      <c r="DC62">
        <v>2</v>
      </c>
      <c r="DD62">
        <v>1759444509.43333</v>
      </c>
      <c r="DE62">
        <v>421.325333333333</v>
      </c>
      <c r="DF62">
        <v>419.973</v>
      </c>
      <c r="DG62">
        <v>24.9306666666667</v>
      </c>
      <c r="DH62">
        <v>24.7576333333333</v>
      </c>
      <c r="DI62">
        <v>415.322333333333</v>
      </c>
      <c r="DJ62">
        <v>24.4878</v>
      </c>
      <c r="DK62">
        <v>499.966666666667</v>
      </c>
      <c r="DL62">
        <v>90.5769333333333</v>
      </c>
      <c r="DM62">
        <v>0.0293489666666667</v>
      </c>
      <c r="DN62">
        <v>31.0099333333333</v>
      </c>
      <c r="DO62">
        <v>30.0189333333333</v>
      </c>
      <c r="DP62">
        <v>999.9</v>
      </c>
      <c r="DQ62">
        <v>0</v>
      </c>
      <c r="DR62">
        <v>0</v>
      </c>
      <c r="DS62">
        <v>9991.04</v>
      </c>
      <c r="DT62">
        <v>0</v>
      </c>
      <c r="DU62">
        <v>0.61206</v>
      </c>
      <c r="DV62">
        <v>1.35212333333333</v>
      </c>
      <c r="DW62">
        <v>432.097333333333</v>
      </c>
      <c r="DX62">
        <v>430.634333333333</v>
      </c>
      <c r="DY62">
        <v>0.173037</v>
      </c>
      <c r="DZ62">
        <v>419.973</v>
      </c>
      <c r="EA62">
        <v>24.7576333333333</v>
      </c>
      <c r="EB62">
        <v>2.25814</v>
      </c>
      <c r="EC62">
        <v>2.24247</v>
      </c>
      <c r="ED62">
        <v>19.3808666666667</v>
      </c>
      <c r="EE62">
        <v>19.2689666666667</v>
      </c>
      <c r="EF62">
        <v>0.00500016</v>
      </c>
      <c r="EG62">
        <v>0</v>
      </c>
      <c r="EH62">
        <v>0</v>
      </c>
      <c r="EI62">
        <v>0</v>
      </c>
      <c r="EJ62">
        <v>829.166666666667</v>
      </c>
      <c r="EK62">
        <v>0.00500016</v>
      </c>
      <c r="EL62">
        <v>-33.5</v>
      </c>
      <c r="EM62">
        <v>-2.76666666666667</v>
      </c>
      <c r="EN62">
        <v>37.437</v>
      </c>
      <c r="EO62">
        <v>41.562</v>
      </c>
      <c r="EP62">
        <v>39.5</v>
      </c>
      <c r="EQ62">
        <v>41.75</v>
      </c>
      <c r="ER62">
        <v>40.7913333333333</v>
      </c>
      <c r="ES62">
        <v>0</v>
      </c>
      <c r="ET62">
        <v>0</v>
      </c>
      <c r="EU62">
        <v>0</v>
      </c>
      <c r="EV62">
        <v>1759444513.7</v>
      </c>
      <c r="EW62">
        <v>0</v>
      </c>
      <c r="EX62">
        <v>828.561538461538</v>
      </c>
      <c r="EY62">
        <v>-5.1008545842194</v>
      </c>
      <c r="EZ62">
        <v>-16.76923060506</v>
      </c>
      <c r="FA62">
        <v>-29.2038461538462</v>
      </c>
      <c r="FB62">
        <v>15</v>
      </c>
      <c r="FC62">
        <v>0</v>
      </c>
      <c r="FD62" t="s">
        <v>422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1.3784819047619</v>
      </c>
      <c r="FQ62">
        <v>-0.171036623376621</v>
      </c>
      <c r="FR62">
        <v>0.0368579698196879</v>
      </c>
      <c r="FS62">
        <v>1</v>
      </c>
      <c r="FT62">
        <v>829.1</v>
      </c>
      <c r="FU62">
        <v>-0.990068633365809</v>
      </c>
      <c r="FV62">
        <v>6.38306583169597</v>
      </c>
      <c r="FW62">
        <v>-1</v>
      </c>
      <c r="FX62">
        <v>0.17275280952381</v>
      </c>
      <c r="FY62">
        <v>-0.000145636363636335</v>
      </c>
      <c r="FZ62">
        <v>0.00144930109984245</v>
      </c>
      <c r="GA62">
        <v>1</v>
      </c>
      <c r="GB62">
        <v>2</v>
      </c>
      <c r="GC62">
        <v>2</v>
      </c>
      <c r="GD62" t="s">
        <v>423</v>
      </c>
      <c r="GE62">
        <v>3.1261</v>
      </c>
      <c r="GF62">
        <v>2.65503</v>
      </c>
      <c r="GG62">
        <v>0.0890528</v>
      </c>
      <c r="GH62">
        <v>0.0897721</v>
      </c>
      <c r="GI62">
        <v>0.104095</v>
      </c>
      <c r="GJ62">
        <v>0.104267</v>
      </c>
      <c r="GK62">
        <v>23311.4</v>
      </c>
      <c r="GL62">
        <v>22161.9</v>
      </c>
      <c r="GM62">
        <v>22888.1</v>
      </c>
      <c r="GN62">
        <v>23710.6</v>
      </c>
      <c r="GO62">
        <v>34941.9</v>
      </c>
      <c r="GP62">
        <v>35148.9</v>
      </c>
      <c r="GQ62">
        <v>41259.1</v>
      </c>
      <c r="GR62">
        <v>42277</v>
      </c>
      <c r="GS62">
        <v>1.89417</v>
      </c>
      <c r="GT62">
        <v>1.82095</v>
      </c>
      <c r="GU62">
        <v>0.0991412</v>
      </c>
      <c r="GV62">
        <v>0</v>
      </c>
      <c r="GW62">
        <v>28.3969</v>
      </c>
      <c r="GX62">
        <v>999.9</v>
      </c>
      <c r="GY62">
        <v>60.438</v>
      </c>
      <c r="GZ62">
        <v>29.275</v>
      </c>
      <c r="HA62">
        <v>27.2636</v>
      </c>
      <c r="HB62">
        <v>54.8346</v>
      </c>
      <c r="HC62">
        <v>40.7171</v>
      </c>
      <c r="HD62">
        <v>1</v>
      </c>
      <c r="HE62">
        <v>0.101463</v>
      </c>
      <c r="HF62">
        <v>-1.51441</v>
      </c>
      <c r="HG62">
        <v>20.2292</v>
      </c>
      <c r="HH62">
        <v>5.23511</v>
      </c>
      <c r="HI62">
        <v>11.992</v>
      </c>
      <c r="HJ62">
        <v>4.9558</v>
      </c>
      <c r="HK62">
        <v>3.304</v>
      </c>
      <c r="HL62">
        <v>9999</v>
      </c>
      <c r="HM62">
        <v>9999</v>
      </c>
      <c r="HN62">
        <v>9999</v>
      </c>
      <c r="HO62">
        <v>999.9</v>
      </c>
      <c r="HP62">
        <v>1.86844</v>
      </c>
      <c r="HQ62">
        <v>1.86417</v>
      </c>
      <c r="HR62">
        <v>1.8718</v>
      </c>
      <c r="HS62">
        <v>1.86264</v>
      </c>
      <c r="HT62">
        <v>1.86205</v>
      </c>
      <c r="HU62">
        <v>1.86857</v>
      </c>
      <c r="HV62">
        <v>1.85867</v>
      </c>
      <c r="HW62">
        <v>1.86508</v>
      </c>
      <c r="HX62">
        <v>5</v>
      </c>
      <c r="HY62">
        <v>0</v>
      </c>
      <c r="HZ62">
        <v>0</v>
      </c>
      <c r="IA62">
        <v>0</v>
      </c>
      <c r="IB62" t="s">
        <v>424</v>
      </c>
      <c r="IC62" t="s">
        <v>425</v>
      </c>
      <c r="ID62" t="s">
        <v>426</v>
      </c>
      <c r="IE62" t="s">
        <v>426</v>
      </c>
      <c r="IF62" t="s">
        <v>426</v>
      </c>
      <c r="IG62" t="s">
        <v>426</v>
      </c>
      <c r="IH62">
        <v>0</v>
      </c>
      <c r="II62">
        <v>100</v>
      </c>
      <c r="IJ62">
        <v>100</v>
      </c>
      <c r="IK62">
        <v>6.003</v>
      </c>
      <c r="IL62">
        <v>0.4428</v>
      </c>
      <c r="IM62">
        <v>4.33581596003083</v>
      </c>
      <c r="IN62">
        <v>0.00480937478205192</v>
      </c>
      <c r="IO62">
        <v>-2.11129389927988e-06</v>
      </c>
      <c r="IP62">
        <v>4.70916883727294e-10</v>
      </c>
      <c r="IQ62">
        <v>0.0744581765299928</v>
      </c>
      <c r="IR62">
        <v>0.00865277752241637</v>
      </c>
      <c r="IS62">
        <v>0.000116572056065873</v>
      </c>
      <c r="IT62">
        <v>5.89758572995984e-06</v>
      </c>
      <c r="IU62">
        <v>1</v>
      </c>
      <c r="IV62">
        <v>2033</v>
      </c>
      <c r="IW62">
        <v>1</v>
      </c>
      <c r="IX62">
        <v>28</v>
      </c>
      <c r="IY62">
        <v>29324075.2</v>
      </c>
      <c r="IZ62">
        <v>29324075.2</v>
      </c>
      <c r="JA62">
        <v>1.0376</v>
      </c>
      <c r="JB62">
        <v>2.37305</v>
      </c>
      <c r="JC62">
        <v>1.49902</v>
      </c>
      <c r="JD62">
        <v>2.33154</v>
      </c>
      <c r="JE62">
        <v>1.54419</v>
      </c>
      <c r="JF62">
        <v>2.26685</v>
      </c>
      <c r="JG62">
        <v>35.0364</v>
      </c>
      <c r="JH62">
        <v>24.2451</v>
      </c>
      <c r="JI62">
        <v>18</v>
      </c>
      <c r="JJ62">
        <v>546.683</v>
      </c>
      <c r="JK62">
        <v>441.793</v>
      </c>
      <c r="JL62">
        <v>31.9441</v>
      </c>
      <c r="JM62">
        <v>28.9482</v>
      </c>
      <c r="JN62">
        <v>30.0001</v>
      </c>
      <c r="JO62">
        <v>28.8362</v>
      </c>
      <c r="JP62">
        <v>28.8634</v>
      </c>
      <c r="JQ62">
        <v>20.8033</v>
      </c>
      <c r="JR62">
        <v>22.1016</v>
      </c>
      <c r="JS62">
        <v>100</v>
      </c>
      <c r="JT62">
        <v>31.9304</v>
      </c>
      <c r="JU62">
        <v>420</v>
      </c>
      <c r="JV62">
        <v>24.8039</v>
      </c>
      <c r="JW62">
        <v>92.4759</v>
      </c>
      <c r="JX62">
        <v>98.5341</v>
      </c>
    </row>
    <row r="63" spans="1:284">
      <c r="A63">
        <v>47</v>
      </c>
      <c r="B63">
        <v>1759444514.1</v>
      </c>
      <c r="C63">
        <v>475.099999904633</v>
      </c>
      <c r="D63" t="s">
        <v>519</v>
      </c>
      <c r="E63" t="s">
        <v>520</v>
      </c>
      <c r="F63">
        <v>5</v>
      </c>
      <c r="G63" t="s">
        <v>476</v>
      </c>
      <c r="H63" t="s">
        <v>419</v>
      </c>
      <c r="I63">
        <v>1759444510.35</v>
      </c>
      <c r="J63">
        <f>(K63)/1000</f>
        <v>0</v>
      </c>
      <c r="K63">
        <f>1000*DK63*AI63*(DG63-DH63)/(100*CZ63*(1000-AI63*DG63))</f>
        <v>0</v>
      </c>
      <c r="L63">
        <f>DK63*AI63*(DF63-DE63*(1000-AI63*DH63)/(1000-AI63*DG63))/(100*CZ63)</f>
        <v>0</v>
      </c>
      <c r="M63">
        <f>DE63 - IF(AI63&gt;1, L63*CZ63*100.0/(AK63), 0)</f>
        <v>0</v>
      </c>
      <c r="N63">
        <f>((T63-J63/2)*M63-L63)/(T63+J63/2)</f>
        <v>0</v>
      </c>
      <c r="O63">
        <f>N63*(DL63+DM63)/1000.0</f>
        <v>0</v>
      </c>
      <c r="P63">
        <f>(DE63 - IF(AI63&gt;1, L63*CZ63*100.0/(AK63), 0))*(DL63+DM63)/1000.0</f>
        <v>0</v>
      </c>
      <c r="Q63">
        <f>2.0/((1/S63-1/R63)+SIGN(S63)*SQRT((1/S63-1/R63)*(1/S63-1/R63) + 4*DA63/((DA63+1)*(DA63+1))*(2*1/S63*1/R63-1/R63*1/R63)))</f>
        <v>0</v>
      </c>
      <c r="R63">
        <f>IF(LEFT(DB63,1)&lt;&gt;"0",IF(LEFT(DB63,1)="1",3.0,DC63),$D$5+$E$5*(DS63*DL63/($K$5*1000))+$F$5*(DS63*DL63/($K$5*1000))*MAX(MIN(CZ63,$J$5),$I$5)*MAX(MIN(CZ63,$J$5),$I$5)+$G$5*MAX(MIN(CZ63,$J$5),$I$5)*(DS63*DL63/($K$5*1000))+$H$5*(DS63*DL63/($K$5*1000))*(DS63*DL63/($K$5*1000)))</f>
        <v>0</v>
      </c>
      <c r="S63">
        <f>J63*(1000-(1000*0.61365*exp(17.502*W63/(240.97+W63))/(DL63+DM63)+DG63)/2)/(1000*0.61365*exp(17.502*W63/(240.97+W63))/(DL63+DM63)-DG63)</f>
        <v>0</v>
      </c>
      <c r="T63">
        <f>1/((DA63+1)/(Q63/1.6)+1/(R63/1.37)) + DA63/((DA63+1)/(Q63/1.6) + DA63/(R63/1.37))</f>
        <v>0</v>
      </c>
      <c r="U63">
        <f>(CV63*CY63)</f>
        <v>0</v>
      </c>
      <c r="V63">
        <f>(DN63+(U63+2*0.95*5.67E-8*(((DN63+$B$7)+273)^4-(DN63+273)^4)-44100*J63)/(1.84*29.3*R63+8*0.95*5.67E-8*(DN63+273)^3))</f>
        <v>0</v>
      </c>
      <c r="W63">
        <f>($C$7*DO63+$D$7*DP63+$E$7*V63)</f>
        <v>0</v>
      </c>
      <c r="X63">
        <f>0.61365*exp(17.502*W63/(240.97+W63))</f>
        <v>0</v>
      </c>
      <c r="Y63">
        <f>(Z63/AA63*100)</f>
        <v>0</v>
      </c>
      <c r="Z63">
        <f>DG63*(DL63+DM63)/1000</f>
        <v>0</v>
      </c>
      <c r="AA63">
        <f>0.61365*exp(17.502*DN63/(240.97+DN63))</f>
        <v>0</v>
      </c>
      <c r="AB63">
        <f>(X63-DG63*(DL63+DM63)/1000)</f>
        <v>0</v>
      </c>
      <c r="AC63">
        <f>(-J63*44100)</f>
        <v>0</v>
      </c>
      <c r="AD63">
        <f>2*29.3*R63*0.92*(DN63-W63)</f>
        <v>0</v>
      </c>
      <c r="AE63">
        <f>2*0.95*5.67E-8*(((DN63+$B$7)+273)^4-(W63+273)^4)</f>
        <v>0</v>
      </c>
      <c r="AF63">
        <f>U63+AE63+AC63+AD63</f>
        <v>0</v>
      </c>
      <c r="AG63">
        <v>0</v>
      </c>
      <c r="AH63">
        <v>0</v>
      </c>
      <c r="AI63">
        <f>IF(AG63*$H$13&gt;=AK63,1.0,(AK63/(AK63-AG63*$H$13)))</f>
        <v>0</v>
      </c>
      <c r="AJ63">
        <f>(AI63-1)*100</f>
        <v>0</v>
      </c>
      <c r="AK63">
        <f>MAX(0,($B$13+$C$13*DS63)/(1+$D$13*DS63)*DL63/(DN63+273)*$E$13)</f>
        <v>0</v>
      </c>
      <c r="AL63" t="s">
        <v>420</v>
      </c>
      <c r="AM63" t="s">
        <v>420</v>
      </c>
      <c r="AN63">
        <v>0</v>
      </c>
      <c r="AO63">
        <v>0</v>
      </c>
      <c r="AP63">
        <f>1-AN63/AO63</f>
        <v>0</v>
      </c>
      <c r="AQ63">
        <v>0</v>
      </c>
      <c r="AR63" t="s">
        <v>420</v>
      </c>
      <c r="AS63" t="s">
        <v>420</v>
      </c>
      <c r="AT63">
        <v>0</v>
      </c>
      <c r="AU63">
        <v>0</v>
      </c>
      <c r="AV63">
        <f>1-AT63/AU63</f>
        <v>0</v>
      </c>
      <c r="AW63">
        <v>0.5</v>
      </c>
      <c r="AX63">
        <f>CW63</f>
        <v>0</v>
      </c>
      <c r="AY63">
        <f>L63</f>
        <v>0</v>
      </c>
      <c r="AZ63">
        <f>AV63*AW63*AX63</f>
        <v>0</v>
      </c>
      <c r="BA63">
        <f>(AY63-AQ63)/AX63</f>
        <v>0</v>
      </c>
      <c r="BB63">
        <f>(AO63-AU63)/AU63</f>
        <v>0</v>
      </c>
      <c r="BC63">
        <f>AN63/(AP63+AN63/AU63)</f>
        <v>0</v>
      </c>
      <c r="BD63" t="s">
        <v>420</v>
      </c>
      <c r="BE63">
        <v>0</v>
      </c>
      <c r="BF63">
        <f>IF(BE63&lt;&gt;0, BE63, BC63)</f>
        <v>0</v>
      </c>
      <c r="BG63">
        <f>1-BF63/AU63</f>
        <v>0</v>
      </c>
      <c r="BH63">
        <f>(AU63-AT63)/(AU63-BF63)</f>
        <v>0</v>
      </c>
      <c r="BI63">
        <f>(AO63-AU63)/(AO63-BF63)</f>
        <v>0</v>
      </c>
      <c r="BJ63">
        <f>(AU63-AT63)/(AU63-AN63)</f>
        <v>0</v>
      </c>
      <c r="BK63">
        <f>(AO63-AU63)/(AO63-AN63)</f>
        <v>0</v>
      </c>
      <c r="BL63">
        <f>(BH63*BF63/AT63)</f>
        <v>0</v>
      </c>
      <c r="BM63">
        <f>(1-BL63)</f>
        <v>0</v>
      </c>
      <c r="CV63">
        <f>$B$11*DT63+$C$11*DU63+$F$11*EF63*(1-EI63)</f>
        <v>0</v>
      </c>
      <c r="CW63">
        <f>CV63*CX63</f>
        <v>0</v>
      </c>
      <c r="CX63">
        <f>($B$11*$D$9+$C$11*$D$9+$F$11*((ES63+EK63)/MAX(ES63+EK63+ET63, 0.1)*$I$9+ET63/MAX(ES63+EK63+ET63, 0.1)*$J$9))/($B$11+$C$11+$F$11)</f>
        <v>0</v>
      </c>
      <c r="CY63">
        <f>($B$11*$K$9+$C$11*$K$9+$F$11*((ES63+EK63)/MAX(ES63+EK63+ET63, 0.1)*$P$9+ET63/MAX(ES63+EK63+ET63, 0.1)*$Q$9))/($B$11+$C$11+$F$11)</f>
        <v>0</v>
      </c>
      <c r="CZ63">
        <v>5.52</v>
      </c>
      <c r="DA63">
        <v>0.5</v>
      </c>
      <c r="DB63" t="s">
        <v>421</v>
      </c>
      <c r="DC63">
        <v>2</v>
      </c>
      <c r="DD63">
        <v>1759444510.35</v>
      </c>
      <c r="DE63">
        <v>421.32275</v>
      </c>
      <c r="DF63">
        <v>419.9795</v>
      </c>
      <c r="DG63">
        <v>24.9299</v>
      </c>
      <c r="DH63">
        <v>24.75735</v>
      </c>
      <c r="DI63">
        <v>415.31975</v>
      </c>
      <c r="DJ63">
        <v>24.487075</v>
      </c>
      <c r="DK63">
        <v>499.96825</v>
      </c>
      <c r="DL63">
        <v>90.57715</v>
      </c>
      <c r="DM63">
        <v>0.029355825</v>
      </c>
      <c r="DN63">
        <v>31.0088</v>
      </c>
      <c r="DO63">
        <v>30.01675</v>
      </c>
      <c r="DP63">
        <v>999.9</v>
      </c>
      <c r="DQ63">
        <v>0</v>
      </c>
      <c r="DR63">
        <v>0</v>
      </c>
      <c r="DS63">
        <v>9993.755</v>
      </c>
      <c r="DT63">
        <v>0</v>
      </c>
      <c r="DU63">
        <v>0.61206</v>
      </c>
      <c r="DV63">
        <v>1.342995</v>
      </c>
      <c r="DW63">
        <v>432.0945</v>
      </c>
      <c r="DX63">
        <v>430.641</v>
      </c>
      <c r="DY63">
        <v>0.17256575</v>
      </c>
      <c r="DZ63">
        <v>419.9795</v>
      </c>
      <c r="EA63">
        <v>24.75735</v>
      </c>
      <c r="EB63">
        <v>2.2580775</v>
      </c>
      <c r="EC63">
        <v>2.24245</v>
      </c>
      <c r="ED63">
        <v>19.380425</v>
      </c>
      <c r="EE63">
        <v>19.268825</v>
      </c>
      <c r="EF63">
        <v>0.00500016</v>
      </c>
      <c r="EG63">
        <v>0</v>
      </c>
      <c r="EH63">
        <v>0</v>
      </c>
      <c r="EI63">
        <v>0</v>
      </c>
      <c r="EJ63">
        <v>830.725</v>
      </c>
      <c r="EK63">
        <v>0.00500016</v>
      </c>
      <c r="EL63">
        <v>-33.25</v>
      </c>
      <c r="EM63">
        <v>-2.9</v>
      </c>
      <c r="EN63">
        <v>37.437</v>
      </c>
      <c r="EO63">
        <v>41.562</v>
      </c>
      <c r="EP63">
        <v>39.5155</v>
      </c>
      <c r="EQ63">
        <v>41.75</v>
      </c>
      <c r="ER63">
        <v>40.781</v>
      </c>
      <c r="ES63">
        <v>0</v>
      </c>
      <c r="ET63">
        <v>0</v>
      </c>
      <c r="EU63">
        <v>0</v>
      </c>
      <c r="EV63">
        <v>1759444516.1</v>
      </c>
      <c r="EW63">
        <v>0</v>
      </c>
      <c r="EX63">
        <v>828.896153846154</v>
      </c>
      <c r="EY63">
        <v>-4.66666638033554</v>
      </c>
      <c r="EZ63">
        <v>-5.43931628496209</v>
      </c>
      <c r="FA63">
        <v>-28.85</v>
      </c>
      <c r="FB63">
        <v>15</v>
      </c>
      <c r="FC63">
        <v>0</v>
      </c>
      <c r="FD63" t="s">
        <v>422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1.36607142857143</v>
      </c>
      <c r="FQ63">
        <v>-0.159179220779219</v>
      </c>
      <c r="FR63">
        <v>0.0340625306340747</v>
      </c>
      <c r="FS63">
        <v>1</v>
      </c>
      <c r="FT63">
        <v>828.561764705882</v>
      </c>
      <c r="FU63">
        <v>-3.13368975131901</v>
      </c>
      <c r="FV63">
        <v>6.48232958787295</v>
      </c>
      <c r="FW63">
        <v>-1</v>
      </c>
      <c r="FX63">
        <v>0.172522380952381</v>
      </c>
      <c r="FY63">
        <v>0.000508129870129879</v>
      </c>
      <c r="FZ63">
        <v>0.00138809226659814</v>
      </c>
      <c r="GA63">
        <v>1</v>
      </c>
      <c r="GB63">
        <v>2</v>
      </c>
      <c r="GC63">
        <v>2</v>
      </c>
      <c r="GD63" t="s">
        <v>423</v>
      </c>
      <c r="GE63">
        <v>3.12603</v>
      </c>
      <c r="GF63">
        <v>2.65505</v>
      </c>
      <c r="GG63">
        <v>0.089046</v>
      </c>
      <c r="GH63">
        <v>0.0897645</v>
      </c>
      <c r="GI63">
        <v>0.104092</v>
      </c>
      <c r="GJ63">
        <v>0.104265</v>
      </c>
      <c r="GK63">
        <v>23311.5</v>
      </c>
      <c r="GL63">
        <v>22162.1</v>
      </c>
      <c r="GM63">
        <v>22888</v>
      </c>
      <c r="GN63">
        <v>23710.5</v>
      </c>
      <c r="GO63">
        <v>34942</v>
      </c>
      <c r="GP63">
        <v>35149</v>
      </c>
      <c r="GQ63">
        <v>41259</v>
      </c>
      <c r="GR63">
        <v>42277</v>
      </c>
      <c r="GS63">
        <v>1.89403</v>
      </c>
      <c r="GT63">
        <v>1.821</v>
      </c>
      <c r="GU63">
        <v>0.0989772</v>
      </c>
      <c r="GV63">
        <v>0</v>
      </c>
      <c r="GW63">
        <v>28.3954</v>
      </c>
      <c r="GX63">
        <v>999.9</v>
      </c>
      <c r="GY63">
        <v>60.438</v>
      </c>
      <c r="GZ63">
        <v>29.275</v>
      </c>
      <c r="HA63">
        <v>27.2631</v>
      </c>
      <c r="HB63">
        <v>54.5446</v>
      </c>
      <c r="HC63">
        <v>40.7812</v>
      </c>
      <c r="HD63">
        <v>1</v>
      </c>
      <c r="HE63">
        <v>0.101443</v>
      </c>
      <c r="HF63">
        <v>-1.4986</v>
      </c>
      <c r="HG63">
        <v>20.2294</v>
      </c>
      <c r="HH63">
        <v>5.23496</v>
      </c>
      <c r="HI63">
        <v>11.992</v>
      </c>
      <c r="HJ63">
        <v>4.9557</v>
      </c>
      <c r="HK63">
        <v>3.304</v>
      </c>
      <c r="HL63">
        <v>9999</v>
      </c>
      <c r="HM63">
        <v>9999</v>
      </c>
      <c r="HN63">
        <v>9999</v>
      </c>
      <c r="HO63">
        <v>999.9</v>
      </c>
      <c r="HP63">
        <v>1.86845</v>
      </c>
      <c r="HQ63">
        <v>1.86417</v>
      </c>
      <c r="HR63">
        <v>1.8718</v>
      </c>
      <c r="HS63">
        <v>1.86264</v>
      </c>
      <c r="HT63">
        <v>1.86205</v>
      </c>
      <c r="HU63">
        <v>1.86857</v>
      </c>
      <c r="HV63">
        <v>1.85867</v>
      </c>
      <c r="HW63">
        <v>1.86508</v>
      </c>
      <c r="HX63">
        <v>5</v>
      </c>
      <c r="HY63">
        <v>0</v>
      </c>
      <c r="HZ63">
        <v>0</v>
      </c>
      <c r="IA63">
        <v>0</v>
      </c>
      <c r="IB63" t="s">
        <v>424</v>
      </c>
      <c r="IC63" t="s">
        <v>425</v>
      </c>
      <c r="ID63" t="s">
        <v>426</v>
      </c>
      <c r="IE63" t="s">
        <v>426</v>
      </c>
      <c r="IF63" t="s">
        <v>426</v>
      </c>
      <c r="IG63" t="s">
        <v>426</v>
      </c>
      <c r="IH63">
        <v>0</v>
      </c>
      <c r="II63">
        <v>100</v>
      </c>
      <c r="IJ63">
        <v>100</v>
      </c>
      <c r="IK63">
        <v>6.003</v>
      </c>
      <c r="IL63">
        <v>0.4428</v>
      </c>
      <c r="IM63">
        <v>4.33581596003083</v>
      </c>
      <c r="IN63">
        <v>0.00480937478205192</v>
      </c>
      <c r="IO63">
        <v>-2.11129389927988e-06</v>
      </c>
      <c r="IP63">
        <v>4.70916883727294e-10</v>
      </c>
      <c r="IQ63">
        <v>0.0744581765299928</v>
      </c>
      <c r="IR63">
        <v>0.00865277752241637</v>
      </c>
      <c r="IS63">
        <v>0.000116572056065873</v>
      </c>
      <c r="IT63">
        <v>5.89758572995984e-06</v>
      </c>
      <c r="IU63">
        <v>1</v>
      </c>
      <c r="IV63">
        <v>2033</v>
      </c>
      <c r="IW63">
        <v>1</v>
      </c>
      <c r="IX63">
        <v>28</v>
      </c>
      <c r="IY63">
        <v>29324075.2</v>
      </c>
      <c r="IZ63">
        <v>29324075.2</v>
      </c>
      <c r="JA63">
        <v>1.0376</v>
      </c>
      <c r="JB63">
        <v>2.37061</v>
      </c>
      <c r="JC63">
        <v>1.49902</v>
      </c>
      <c r="JD63">
        <v>2.33154</v>
      </c>
      <c r="JE63">
        <v>1.54419</v>
      </c>
      <c r="JF63">
        <v>2.31934</v>
      </c>
      <c r="JG63">
        <v>35.0134</v>
      </c>
      <c r="JH63">
        <v>24.2539</v>
      </c>
      <c r="JI63">
        <v>18</v>
      </c>
      <c r="JJ63">
        <v>546.582</v>
      </c>
      <c r="JK63">
        <v>441.82</v>
      </c>
      <c r="JL63">
        <v>31.9378</v>
      </c>
      <c r="JM63">
        <v>28.947</v>
      </c>
      <c r="JN63">
        <v>30.0001</v>
      </c>
      <c r="JO63">
        <v>28.8359</v>
      </c>
      <c r="JP63">
        <v>28.863</v>
      </c>
      <c r="JQ63">
        <v>20.8044</v>
      </c>
      <c r="JR63">
        <v>22.1016</v>
      </c>
      <c r="JS63">
        <v>100</v>
      </c>
      <c r="JT63">
        <v>31.9304</v>
      </c>
      <c r="JU63">
        <v>420</v>
      </c>
      <c r="JV63">
        <v>24.8039</v>
      </c>
      <c r="JW63">
        <v>92.4757</v>
      </c>
      <c r="JX63">
        <v>98.5342</v>
      </c>
    </row>
    <row r="64" spans="1:284">
      <c r="A64">
        <v>48</v>
      </c>
      <c r="B64">
        <v>1759444517.1</v>
      </c>
      <c r="C64">
        <v>478.099999904633</v>
      </c>
      <c r="D64" t="s">
        <v>521</v>
      </c>
      <c r="E64" t="s">
        <v>522</v>
      </c>
      <c r="F64">
        <v>5</v>
      </c>
      <c r="G64" t="s">
        <v>476</v>
      </c>
      <c r="H64" t="s">
        <v>419</v>
      </c>
      <c r="I64">
        <v>1759444513.85</v>
      </c>
      <c r="J64">
        <f>(K64)/1000</f>
        <v>0</v>
      </c>
      <c r="K64">
        <f>1000*DK64*AI64*(DG64-DH64)/(100*CZ64*(1000-AI64*DG64))</f>
        <v>0</v>
      </c>
      <c r="L64">
        <f>DK64*AI64*(DF64-DE64*(1000-AI64*DH64)/(1000-AI64*DG64))/(100*CZ64)</f>
        <v>0</v>
      </c>
      <c r="M64">
        <f>DE64 - IF(AI64&gt;1, L64*CZ64*100.0/(AK64), 0)</f>
        <v>0</v>
      </c>
      <c r="N64">
        <f>((T64-J64/2)*M64-L64)/(T64+J64/2)</f>
        <v>0</v>
      </c>
      <c r="O64">
        <f>N64*(DL64+DM64)/1000.0</f>
        <v>0</v>
      </c>
      <c r="P64">
        <f>(DE64 - IF(AI64&gt;1, L64*CZ64*100.0/(AK64), 0))*(DL64+DM64)/1000.0</f>
        <v>0</v>
      </c>
      <c r="Q64">
        <f>2.0/((1/S64-1/R64)+SIGN(S64)*SQRT((1/S64-1/R64)*(1/S64-1/R64) + 4*DA64/((DA64+1)*(DA64+1))*(2*1/S64*1/R64-1/R64*1/R64)))</f>
        <v>0</v>
      </c>
      <c r="R64">
        <f>IF(LEFT(DB64,1)&lt;&gt;"0",IF(LEFT(DB64,1)="1",3.0,DC64),$D$5+$E$5*(DS64*DL64/($K$5*1000))+$F$5*(DS64*DL64/($K$5*1000))*MAX(MIN(CZ64,$J$5),$I$5)*MAX(MIN(CZ64,$J$5),$I$5)+$G$5*MAX(MIN(CZ64,$J$5),$I$5)*(DS64*DL64/($K$5*1000))+$H$5*(DS64*DL64/($K$5*1000))*(DS64*DL64/($K$5*1000)))</f>
        <v>0</v>
      </c>
      <c r="S64">
        <f>J64*(1000-(1000*0.61365*exp(17.502*W64/(240.97+W64))/(DL64+DM64)+DG64)/2)/(1000*0.61365*exp(17.502*W64/(240.97+W64))/(DL64+DM64)-DG64)</f>
        <v>0</v>
      </c>
      <c r="T64">
        <f>1/((DA64+1)/(Q64/1.6)+1/(R64/1.37)) + DA64/((DA64+1)/(Q64/1.6) + DA64/(R64/1.37))</f>
        <v>0</v>
      </c>
      <c r="U64">
        <f>(CV64*CY64)</f>
        <v>0</v>
      </c>
      <c r="V64">
        <f>(DN64+(U64+2*0.95*5.67E-8*(((DN64+$B$7)+273)^4-(DN64+273)^4)-44100*J64)/(1.84*29.3*R64+8*0.95*5.67E-8*(DN64+273)^3))</f>
        <v>0</v>
      </c>
      <c r="W64">
        <f>($C$7*DO64+$D$7*DP64+$E$7*V64)</f>
        <v>0</v>
      </c>
      <c r="X64">
        <f>0.61365*exp(17.502*W64/(240.97+W64))</f>
        <v>0</v>
      </c>
      <c r="Y64">
        <f>(Z64/AA64*100)</f>
        <v>0</v>
      </c>
      <c r="Z64">
        <f>DG64*(DL64+DM64)/1000</f>
        <v>0</v>
      </c>
      <c r="AA64">
        <f>0.61365*exp(17.502*DN64/(240.97+DN64))</f>
        <v>0</v>
      </c>
      <c r="AB64">
        <f>(X64-DG64*(DL64+DM64)/1000)</f>
        <v>0</v>
      </c>
      <c r="AC64">
        <f>(-J64*44100)</f>
        <v>0</v>
      </c>
      <c r="AD64">
        <f>2*29.3*R64*0.92*(DN64-W64)</f>
        <v>0</v>
      </c>
      <c r="AE64">
        <f>2*0.95*5.67E-8*(((DN64+$B$7)+273)^4-(W64+273)^4)</f>
        <v>0</v>
      </c>
      <c r="AF64">
        <f>U64+AE64+AC64+AD64</f>
        <v>0</v>
      </c>
      <c r="AG64">
        <v>0</v>
      </c>
      <c r="AH64">
        <v>0</v>
      </c>
      <c r="AI64">
        <f>IF(AG64*$H$13&gt;=AK64,1.0,(AK64/(AK64-AG64*$H$13)))</f>
        <v>0</v>
      </c>
      <c r="AJ64">
        <f>(AI64-1)*100</f>
        <v>0</v>
      </c>
      <c r="AK64">
        <f>MAX(0,($B$13+$C$13*DS64)/(1+$D$13*DS64)*DL64/(DN64+273)*$E$13)</f>
        <v>0</v>
      </c>
      <c r="AL64" t="s">
        <v>420</v>
      </c>
      <c r="AM64" t="s">
        <v>420</v>
      </c>
      <c r="AN64">
        <v>0</v>
      </c>
      <c r="AO64">
        <v>0</v>
      </c>
      <c r="AP64">
        <f>1-AN64/AO64</f>
        <v>0</v>
      </c>
      <c r="AQ64">
        <v>0</v>
      </c>
      <c r="AR64" t="s">
        <v>420</v>
      </c>
      <c r="AS64" t="s">
        <v>420</v>
      </c>
      <c r="AT64">
        <v>0</v>
      </c>
      <c r="AU64">
        <v>0</v>
      </c>
      <c r="AV64">
        <f>1-AT64/AU64</f>
        <v>0</v>
      </c>
      <c r="AW64">
        <v>0.5</v>
      </c>
      <c r="AX64">
        <f>CW64</f>
        <v>0</v>
      </c>
      <c r="AY64">
        <f>L64</f>
        <v>0</v>
      </c>
      <c r="AZ64">
        <f>AV64*AW64*AX64</f>
        <v>0</v>
      </c>
      <c r="BA64">
        <f>(AY64-AQ64)/AX64</f>
        <v>0</v>
      </c>
      <c r="BB64">
        <f>(AO64-AU64)/AU64</f>
        <v>0</v>
      </c>
      <c r="BC64">
        <f>AN64/(AP64+AN64/AU64)</f>
        <v>0</v>
      </c>
      <c r="BD64" t="s">
        <v>420</v>
      </c>
      <c r="BE64">
        <v>0</v>
      </c>
      <c r="BF64">
        <f>IF(BE64&lt;&gt;0, BE64, BC64)</f>
        <v>0</v>
      </c>
      <c r="BG64">
        <f>1-BF64/AU64</f>
        <v>0</v>
      </c>
      <c r="BH64">
        <f>(AU64-AT64)/(AU64-BF64)</f>
        <v>0</v>
      </c>
      <c r="BI64">
        <f>(AO64-AU64)/(AO64-BF64)</f>
        <v>0</v>
      </c>
      <c r="BJ64">
        <f>(AU64-AT64)/(AU64-AN64)</f>
        <v>0</v>
      </c>
      <c r="BK64">
        <f>(AO64-AU64)/(AO64-AN64)</f>
        <v>0</v>
      </c>
      <c r="BL64">
        <f>(BH64*BF64/AT64)</f>
        <v>0</v>
      </c>
      <c r="BM64">
        <f>(1-BL64)</f>
        <v>0</v>
      </c>
      <c r="CV64">
        <f>$B$11*DT64+$C$11*DU64+$F$11*EF64*(1-EI64)</f>
        <v>0</v>
      </c>
      <c r="CW64">
        <f>CV64*CX64</f>
        <v>0</v>
      </c>
      <c r="CX64">
        <f>($B$11*$D$9+$C$11*$D$9+$F$11*((ES64+EK64)/MAX(ES64+EK64+ET64, 0.1)*$I$9+ET64/MAX(ES64+EK64+ET64, 0.1)*$J$9))/($B$11+$C$11+$F$11)</f>
        <v>0</v>
      </c>
      <c r="CY64">
        <f>($B$11*$K$9+$C$11*$K$9+$F$11*((ES64+EK64)/MAX(ES64+EK64+ET64, 0.1)*$P$9+ET64/MAX(ES64+EK64+ET64, 0.1)*$Q$9))/($B$11+$C$11+$F$11)</f>
        <v>0</v>
      </c>
      <c r="CZ64">
        <v>5.52</v>
      </c>
      <c r="DA64">
        <v>0.5</v>
      </c>
      <c r="DB64" t="s">
        <v>421</v>
      </c>
      <c r="DC64">
        <v>2</v>
      </c>
      <c r="DD64">
        <v>1759444513.85</v>
      </c>
      <c r="DE64">
        <v>421.319</v>
      </c>
      <c r="DF64">
        <v>419.97875</v>
      </c>
      <c r="DG64">
        <v>24.9275</v>
      </c>
      <c r="DH64">
        <v>24.756225</v>
      </c>
      <c r="DI64">
        <v>415.31625</v>
      </c>
      <c r="DJ64">
        <v>24.484725</v>
      </c>
      <c r="DK64">
        <v>499.975</v>
      </c>
      <c r="DL64">
        <v>90.578525</v>
      </c>
      <c r="DM64">
        <v>0.02933565</v>
      </c>
      <c r="DN64">
        <v>31.0048</v>
      </c>
      <c r="DO64">
        <v>30.008575</v>
      </c>
      <c r="DP64">
        <v>999.9</v>
      </c>
      <c r="DQ64">
        <v>0</v>
      </c>
      <c r="DR64">
        <v>0</v>
      </c>
      <c r="DS64">
        <v>10001.7375</v>
      </c>
      <c r="DT64">
        <v>0</v>
      </c>
      <c r="DU64">
        <v>0.61206</v>
      </c>
      <c r="DV64">
        <v>1.34027</v>
      </c>
      <c r="DW64">
        <v>432.09025</v>
      </c>
      <c r="DX64">
        <v>430.63975</v>
      </c>
      <c r="DY64">
        <v>0.1712885</v>
      </c>
      <c r="DZ64">
        <v>419.97875</v>
      </c>
      <c r="EA64">
        <v>24.756225</v>
      </c>
      <c r="EB64">
        <v>2.257895</v>
      </c>
      <c r="EC64">
        <v>2.2423825</v>
      </c>
      <c r="ED64">
        <v>19.3791</v>
      </c>
      <c r="EE64">
        <v>19.268325</v>
      </c>
      <c r="EF64">
        <v>0.00500016</v>
      </c>
      <c r="EG64">
        <v>0</v>
      </c>
      <c r="EH64">
        <v>0</v>
      </c>
      <c r="EI64">
        <v>0</v>
      </c>
      <c r="EJ64">
        <v>832.4</v>
      </c>
      <c r="EK64">
        <v>0.00500016</v>
      </c>
      <c r="EL64">
        <v>-30.625</v>
      </c>
      <c r="EM64">
        <v>-3.15</v>
      </c>
      <c r="EN64">
        <v>37.437</v>
      </c>
      <c r="EO64">
        <v>41.562</v>
      </c>
      <c r="EP64">
        <v>39.5155</v>
      </c>
      <c r="EQ64">
        <v>41.7655</v>
      </c>
      <c r="ER64">
        <v>40.7965</v>
      </c>
      <c r="ES64">
        <v>0</v>
      </c>
      <c r="ET64">
        <v>0</v>
      </c>
      <c r="EU64">
        <v>0</v>
      </c>
      <c r="EV64">
        <v>1759444519.1</v>
      </c>
      <c r="EW64">
        <v>0</v>
      </c>
      <c r="EX64">
        <v>828.7</v>
      </c>
      <c r="EY64">
        <v>12.2692309442841</v>
      </c>
      <c r="EZ64">
        <v>-5.95384595502295</v>
      </c>
      <c r="FA64">
        <v>-28.616</v>
      </c>
      <c r="FB64">
        <v>15</v>
      </c>
      <c r="FC64">
        <v>0</v>
      </c>
      <c r="FD64" t="s">
        <v>422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1.35348761904762</v>
      </c>
      <c r="FQ64">
        <v>-0.0950664935064929</v>
      </c>
      <c r="FR64">
        <v>0.0257871287392912</v>
      </c>
      <c r="FS64">
        <v>1</v>
      </c>
      <c r="FT64">
        <v>828.611764705882</v>
      </c>
      <c r="FU64">
        <v>1.40870909889715</v>
      </c>
      <c r="FV64">
        <v>6.50071329597001</v>
      </c>
      <c r="FW64">
        <v>-1</v>
      </c>
      <c r="FX64">
        <v>0.172510857142857</v>
      </c>
      <c r="FY64">
        <v>-0.00384623376623339</v>
      </c>
      <c r="FZ64">
        <v>0.00139169250454649</v>
      </c>
      <c r="GA64">
        <v>1</v>
      </c>
      <c r="GB64">
        <v>2</v>
      </c>
      <c r="GC64">
        <v>2</v>
      </c>
      <c r="GD64" t="s">
        <v>423</v>
      </c>
      <c r="GE64">
        <v>3.12606</v>
      </c>
      <c r="GF64">
        <v>2.65489</v>
      </c>
      <c r="GG64">
        <v>0.0890513</v>
      </c>
      <c r="GH64">
        <v>0.0897636</v>
      </c>
      <c r="GI64">
        <v>0.104095</v>
      </c>
      <c r="GJ64">
        <v>0.104265</v>
      </c>
      <c r="GK64">
        <v>23311.7</v>
      </c>
      <c r="GL64">
        <v>22162</v>
      </c>
      <c r="GM64">
        <v>22888.3</v>
      </c>
      <c r="GN64">
        <v>23710.5</v>
      </c>
      <c r="GO64">
        <v>34942.2</v>
      </c>
      <c r="GP64">
        <v>35149.1</v>
      </c>
      <c r="GQ64">
        <v>41259.4</v>
      </c>
      <c r="GR64">
        <v>42277.1</v>
      </c>
      <c r="GS64">
        <v>1.89412</v>
      </c>
      <c r="GT64">
        <v>1.82105</v>
      </c>
      <c r="GU64">
        <v>0.0985563</v>
      </c>
      <c r="GV64">
        <v>0</v>
      </c>
      <c r="GW64">
        <v>28.3927</v>
      </c>
      <c r="GX64">
        <v>999.9</v>
      </c>
      <c r="GY64">
        <v>60.438</v>
      </c>
      <c r="GZ64">
        <v>29.275</v>
      </c>
      <c r="HA64">
        <v>27.2623</v>
      </c>
      <c r="HB64">
        <v>54.2746</v>
      </c>
      <c r="HC64">
        <v>40.7692</v>
      </c>
      <c r="HD64">
        <v>1</v>
      </c>
      <c r="HE64">
        <v>0.101509</v>
      </c>
      <c r="HF64">
        <v>-1.51823</v>
      </c>
      <c r="HG64">
        <v>20.2292</v>
      </c>
      <c r="HH64">
        <v>5.23481</v>
      </c>
      <c r="HI64">
        <v>11.992</v>
      </c>
      <c r="HJ64">
        <v>4.9558</v>
      </c>
      <c r="HK64">
        <v>3.304</v>
      </c>
      <c r="HL64">
        <v>9999</v>
      </c>
      <c r="HM64">
        <v>9999</v>
      </c>
      <c r="HN64">
        <v>9999</v>
      </c>
      <c r="HO64">
        <v>999.9</v>
      </c>
      <c r="HP64">
        <v>1.86846</v>
      </c>
      <c r="HQ64">
        <v>1.86417</v>
      </c>
      <c r="HR64">
        <v>1.8718</v>
      </c>
      <c r="HS64">
        <v>1.86264</v>
      </c>
      <c r="HT64">
        <v>1.86206</v>
      </c>
      <c r="HU64">
        <v>1.86857</v>
      </c>
      <c r="HV64">
        <v>1.85867</v>
      </c>
      <c r="HW64">
        <v>1.86508</v>
      </c>
      <c r="HX64">
        <v>5</v>
      </c>
      <c r="HY64">
        <v>0</v>
      </c>
      <c r="HZ64">
        <v>0</v>
      </c>
      <c r="IA64">
        <v>0</v>
      </c>
      <c r="IB64" t="s">
        <v>424</v>
      </c>
      <c r="IC64" t="s">
        <v>425</v>
      </c>
      <c r="ID64" t="s">
        <v>426</v>
      </c>
      <c r="IE64" t="s">
        <v>426</v>
      </c>
      <c r="IF64" t="s">
        <v>426</v>
      </c>
      <c r="IG64" t="s">
        <v>426</v>
      </c>
      <c r="IH64">
        <v>0</v>
      </c>
      <c r="II64">
        <v>100</v>
      </c>
      <c r="IJ64">
        <v>100</v>
      </c>
      <c r="IK64">
        <v>6.003</v>
      </c>
      <c r="IL64">
        <v>0.4428</v>
      </c>
      <c r="IM64">
        <v>4.33581596003083</v>
      </c>
      <c r="IN64">
        <v>0.00480937478205192</v>
      </c>
      <c r="IO64">
        <v>-2.11129389927988e-06</v>
      </c>
      <c r="IP64">
        <v>4.70916883727294e-10</v>
      </c>
      <c r="IQ64">
        <v>0.0744581765299928</v>
      </c>
      <c r="IR64">
        <v>0.00865277752241637</v>
      </c>
      <c r="IS64">
        <v>0.000116572056065873</v>
      </c>
      <c r="IT64">
        <v>5.89758572995984e-06</v>
      </c>
      <c r="IU64">
        <v>1</v>
      </c>
      <c r="IV64">
        <v>2033</v>
      </c>
      <c r="IW64">
        <v>1</v>
      </c>
      <c r="IX64">
        <v>28</v>
      </c>
      <c r="IY64">
        <v>29324075.3</v>
      </c>
      <c r="IZ64">
        <v>29324075.3</v>
      </c>
      <c r="JA64">
        <v>1.03638</v>
      </c>
      <c r="JB64">
        <v>2.3584</v>
      </c>
      <c r="JC64">
        <v>1.4978</v>
      </c>
      <c r="JD64">
        <v>2.33154</v>
      </c>
      <c r="JE64">
        <v>1.54419</v>
      </c>
      <c r="JF64">
        <v>2.35229</v>
      </c>
      <c r="JG64">
        <v>35.0134</v>
      </c>
      <c r="JH64">
        <v>24.2626</v>
      </c>
      <c r="JI64">
        <v>18</v>
      </c>
      <c r="JJ64">
        <v>546.64</v>
      </c>
      <c r="JK64">
        <v>441.84</v>
      </c>
      <c r="JL64">
        <v>31.9262</v>
      </c>
      <c r="JM64">
        <v>28.9468</v>
      </c>
      <c r="JN64">
        <v>30.0001</v>
      </c>
      <c r="JO64">
        <v>28.835</v>
      </c>
      <c r="JP64">
        <v>28.8616</v>
      </c>
      <c r="JQ64">
        <v>20.8056</v>
      </c>
      <c r="JR64">
        <v>22.1016</v>
      </c>
      <c r="JS64">
        <v>100</v>
      </c>
      <c r="JT64">
        <v>31.9231</v>
      </c>
      <c r="JU64">
        <v>420</v>
      </c>
      <c r="JV64">
        <v>24.8039</v>
      </c>
      <c r="JW64">
        <v>92.4766</v>
      </c>
      <c r="JX64">
        <v>98.5342</v>
      </c>
    </row>
    <row r="65" spans="1:284">
      <c r="A65">
        <v>49</v>
      </c>
      <c r="B65">
        <v>1759444969.1</v>
      </c>
      <c r="C65">
        <v>930.099999904633</v>
      </c>
      <c r="D65" t="s">
        <v>523</v>
      </c>
      <c r="E65" t="s">
        <v>524</v>
      </c>
      <c r="F65">
        <v>5</v>
      </c>
      <c r="G65" t="s">
        <v>525</v>
      </c>
      <c r="H65" t="s">
        <v>419</v>
      </c>
      <c r="I65">
        <v>1759444966.1</v>
      </c>
      <c r="J65">
        <f>(K65)/1000</f>
        <v>0</v>
      </c>
      <c r="K65">
        <f>1000*DK65*AI65*(DG65-DH65)/(100*CZ65*(1000-AI65*DG65))</f>
        <v>0</v>
      </c>
      <c r="L65">
        <f>DK65*AI65*(DF65-DE65*(1000-AI65*DH65)/(1000-AI65*DG65))/(100*CZ65)</f>
        <v>0</v>
      </c>
      <c r="M65">
        <f>DE65 - IF(AI65&gt;1, L65*CZ65*100.0/(AK65), 0)</f>
        <v>0</v>
      </c>
      <c r="N65">
        <f>((T65-J65/2)*M65-L65)/(T65+J65/2)</f>
        <v>0</v>
      </c>
      <c r="O65">
        <f>N65*(DL65+DM65)/1000.0</f>
        <v>0</v>
      </c>
      <c r="P65">
        <f>(DE65 - IF(AI65&gt;1, L65*CZ65*100.0/(AK65), 0))*(DL65+DM65)/1000.0</f>
        <v>0</v>
      </c>
      <c r="Q65">
        <f>2.0/((1/S65-1/R65)+SIGN(S65)*SQRT((1/S65-1/R65)*(1/S65-1/R65) + 4*DA65/((DA65+1)*(DA65+1))*(2*1/S65*1/R65-1/R65*1/R65)))</f>
        <v>0</v>
      </c>
      <c r="R65">
        <f>IF(LEFT(DB65,1)&lt;&gt;"0",IF(LEFT(DB65,1)="1",3.0,DC65),$D$5+$E$5*(DS65*DL65/($K$5*1000))+$F$5*(DS65*DL65/($K$5*1000))*MAX(MIN(CZ65,$J$5),$I$5)*MAX(MIN(CZ65,$J$5),$I$5)+$G$5*MAX(MIN(CZ65,$J$5),$I$5)*(DS65*DL65/($K$5*1000))+$H$5*(DS65*DL65/($K$5*1000))*(DS65*DL65/($K$5*1000)))</f>
        <v>0</v>
      </c>
      <c r="S65">
        <f>J65*(1000-(1000*0.61365*exp(17.502*W65/(240.97+W65))/(DL65+DM65)+DG65)/2)/(1000*0.61365*exp(17.502*W65/(240.97+W65))/(DL65+DM65)-DG65)</f>
        <v>0</v>
      </c>
      <c r="T65">
        <f>1/((DA65+1)/(Q65/1.6)+1/(R65/1.37)) + DA65/((DA65+1)/(Q65/1.6) + DA65/(R65/1.37))</f>
        <v>0</v>
      </c>
      <c r="U65">
        <f>(CV65*CY65)</f>
        <v>0</v>
      </c>
      <c r="V65">
        <f>(DN65+(U65+2*0.95*5.67E-8*(((DN65+$B$7)+273)^4-(DN65+273)^4)-44100*J65)/(1.84*29.3*R65+8*0.95*5.67E-8*(DN65+273)^3))</f>
        <v>0</v>
      </c>
      <c r="W65">
        <f>($C$7*DO65+$D$7*DP65+$E$7*V65)</f>
        <v>0</v>
      </c>
      <c r="X65">
        <f>0.61365*exp(17.502*W65/(240.97+W65))</f>
        <v>0</v>
      </c>
      <c r="Y65">
        <f>(Z65/AA65*100)</f>
        <v>0</v>
      </c>
      <c r="Z65">
        <f>DG65*(DL65+DM65)/1000</f>
        <v>0</v>
      </c>
      <c r="AA65">
        <f>0.61365*exp(17.502*DN65/(240.97+DN65))</f>
        <v>0</v>
      </c>
      <c r="AB65">
        <f>(X65-DG65*(DL65+DM65)/1000)</f>
        <v>0</v>
      </c>
      <c r="AC65">
        <f>(-J65*44100)</f>
        <v>0</v>
      </c>
      <c r="AD65">
        <f>2*29.3*R65*0.92*(DN65-W65)</f>
        <v>0</v>
      </c>
      <c r="AE65">
        <f>2*0.95*5.67E-8*(((DN65+$B$7)+273)^4-(W65+273)^4)</f>
        <v>0</v>
      </c>
      <c r="AF65">
        <f>U65+AE65+AC65+AD65</f>
        <v>0</v>
      </c>
      <c r="AG65">
        <v>0</v>
      </c>
      <c r="AH65">
        <v>0</v>
      </c>
      <c r="AI65">
        <f>IF(AG65*$H$13&gt;=AK65,1.0,(AK65/(AK65-AG65*$H$13)))</f>
        <v>0</v>
      </c>
      <c r="AJ65">
        <f>(AI65-1)*100</f>
        <v>0</v>
      </c>
      <c r="AK65">
        <f>MAX(0,($B$13+$C$13*DS65)/(1+$D$13*DS65)*DL65/(DN65+273)*$E$13)</f>
        <v>0</v>
      </c>
      <c r="AL65" t="s">
        <v>420</v>
      </c>
      <c r="AM65" t="s">
        <v>420</v>
      </c>
      <c r="AN65">
        <v>0</v>
      </c>
      <c r="AO65">
        <v>0</v>
      </c>
      <c r="AP65">
        <f>1-AN65/AO65</f>
        <v>0</v>
      </c>
      <c r="AQ65">
        <v>0</v>
      </c>
      <c r="AR65" t="s">
        <v>420</v>
      </c>
      <c r="AS65" t="s">
        <v>420</v>
      </c>
      <c r="AT65">
        <v>0</v>
      </c>
      <c r="AU65">
        <v>0</v>
      </c>
      <c r="AV65">
        <f>1-AT65/AU65</f>
        <v>0</v>
      </c>
      <c r="AW65">
        <v>0.5</v>
      </c>
      <c r="AX65">
        <f>CW65</f>
        <v>0</v>
      </c>
      <c r="AY65">
        <f>L65</f>
        <v>0</v>
      </c>
      <c r="AZ65">
        <f>AV65*AW65*AX65</f>
        <v>0</v>
      </c>
      <c r="BA65">
        <f>(AY65-AQ65)/AX65</f>
        <v>0</v>
      </c>
      <c r="BB65">
        <f>(AO65-AU65)/AU65</f>
        <v>0</v>
      </c>
      <c r="BC65">
        <f>AN65/(AP65+AN65/AU65)</f>
        <v>0</v>
      </c>
      <c r="BD65" t="s">
        <v>420</v>
      </c>
      <c r="BE65">
        <v>0</v>
      </c>
      <c r="BF65">
        <f>IF(BE65&lt;&gt;0, BE65, BC65)</f>
        <v>0</v>
      </c>
      <c r="BG65">
        <f>1-BF65/AU65</f>
        <v>0</v>
      </c>
      <c r="BH65">
        <f>(AU65-AT65)/(AU65-BF65)</f>
        <v>0</v>
      </c>
      <c r="BI65">
        <f>(AO65-AU65)/(AO65-BF65)</f>
        <v>0</v>
      </c>
      <c r="BJ65">
        <f>(AU65-AT65)/(AU65-AN65)</f>
        <v>0</v>
      </c>
      <c r="BK65">
        <f>(AO65-AU65)/(AO65-AN65)</f>
        <v>0</v>
      </c>
      <c r="BL65">
        <f>(BH65*BF65/AT65)</f>
        <v>0</v>
      </c>
      <c r="BM65">
        <f>(1-BL65)</f>
        <v>0</v>
      </c>
      <c r="CV65">
        <f>$B$11*DT65+$C$11*DU65+$F$11*EF65*(1-EI65)</f>
        <v>0</v>
      </c>
      <c r="CW65">
        <f>CV65*CX65</f>
        <v>0</v>
      </c>
      <c r="CX65">
        <f>($B$11*$D$9+$C$11*$D$9+$F$11*((ES65+EK65)/MAX(ES65+EK65+ET65, 0.1)*$I$9+ET65/MAX(ES65+EK65+ET65, 0.1)*$J$9))/($B$11+$C$11+$F$11)</f>
        <v>0</v>
      </c>
      <c r="CY65">
        <f>($B$11*$K$9+$C$11*$K$9+$F$11*((ES65+EK65)/MAX(ES65+EK65+ET65, 0.1)*$P$9+ET65/MAX(ES65+EK65+ET65, 0.1)*$Q$9))/($B$11+$C$11+$F$11)</f>
        <v>0</v>
      </c>
      <c r="CZ65">
        <v>5.79</v>
      </c>
      <c r="DA65">
        <v>0.5</v>
      </c>
      <c r="DB65" t="s">
        <v>421</v>
      </c>
      <c r="DC65">
        <v>2</v>
      </c>
      <c r="DD65">
        <v>1759444966.1</v>
      </c>
      <c r="DE65">
        <v>421.4584</v>
      </c>
      <c r="DF65">
        <v>419.9634</v>
      </c>
      <c r="DG65">
        <v>25.20188</v>
      </c>
      <c r="DH65">
        <v>24.99682</v>
      </c>
      <c r="DI65">
        <v>415.4552</v>
      </c>
      <c r="DJ65">
        <v>24.75242</v>
      </c>
      <c r="DK65">
        <v>500.0504</v>
      </c>
      <c r="DL65">
        <v>90.57112</v>
      </c>
      <c r="DM65">
        <v>0.02870592</v>
      </c>
      <c r="DN65">
        <v>31.19076</v>
      </c>
      <c r="DO65">
        <v>30.04622</v>
      </c>
      <c r="DP65">
        <v>999.9</v>
      </c>
      <c r="DQ65">
        <v>0</v>
      </c>
      <c r="DR65">
        <v>0</v>
      </c>
      <c r="DS65">
        <v>9996.494</v>
      </c>
      <c r="DT65">
        <v>0</v>
      </c>
      <c r="DU65">
        <v>0.667702</v>
      </c>
      <c r="DV65">
        <v>1.495132</v>
      </c>
      <c r="DW65">
        <v>432.3546</v>
      </c>
      <c r="DX65">
        <v>430.7302</v>
      </c>
      <c r="DY65">
        <v>0.2050942</v>
      </c>
      <c r="DZ65">
        <v>419.9634</v>
      </c>
      <c r="EA65">
        <v>24.99682</v>
      </c>
      <c r="EB65">
        <v>2.282566</v>
      </c>
      <c r="EC65">
        <v>2.263988</v>
      </c>
      <c r="ED65">
        <v>19.55388</v>
      </c>
      <c r="EE65">
        <v>19.42244</v>
      </c>
      <c r="EF65">
        <v>0.00500016</v>
      </c>
      <c r="EG65">
        <v>0</v>
      </c>
      <c r="EH65">
        <v>0</v>
      </c>
      <c r="EI65">
        <v>0</v>
      </c>
      <c r="EJ65">
        <v>916.88</v>
      </c>
      <c r="EK65">
        <v>0.00500016</v>
      </c>
      <c r="EL65">
        <v>-21.46</v>
      </c>
      <c r="EM65">
        <v>-1.42</v>
      </c>
      <c r="EN65">
        <v>37.8246</v>
      </c>
      <c r="EO65">
        <v>41.812</v>
      </c>
      <c r="EP65">
        <v>39.875</v>
      </c>
      <c r="EQ65">
        <v>42.062</v>
      </c>
      <c r="ER65">
        <v>41.187</v>
      </c>
      <c r="ES65">
        <v>0</v>
      </c>
      <c r="ET65">
        <v>0</v>
      </c>
      <c r="EU65">
        <v>0</v>
      </c>
      <c r="EV65">
        <v>1759444970.9</v>
      </c>
      <c r="EW65">
        <v>0</v>
      </c>
      <c r="EX65">
        <v>917.603846153846</v>
      </c>
      <c r="EY65">
        <v>0.728204785275548</v>
      </c>
      <c r="EZ65">
        <v>27.487179835167</v>
      </c>
      <c r="FA65">
        <v>-24.9692307692308</v>
      </c>
      <c r="FB65">
        <v>15</v>
      </c>
      <c r="FC65">
        <v>0</v>
      </c>
      <c r="FD65" t="s">
        <v>422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1.45957380952381</v>
      </c>
      <c r="FQ65">
        <v>0.077765454545457</v>
      </c>
      <c r="FR65">
        <v>0.0502300613346033</v>
      </c>
      <c r="FS65">
        <v>1</v>
      </c>
      <c r="FT65">
        <v>917.382352941176</v>
      </c>
      <c r="FU65">
        <v>4.05194800783694</v>
      </c>
      <c r="FV65">
        <v>6.51105262061164</v>
      </c>
      <c r="FW65">
        <v>-1</v>
      </c>
      <c r="FX65">
        <v>0.206187619047619</v>
      </c>
      <c r="FY65">
        <v>-0.00295028571428535</v>
      </c>
      <c r="FZ65">
        <v>0.00118754081538641</v>
      </c>
      <c r="GA65">
        <v>1</v>
      </c>
      <c r="GB65">
        <v>2</v>
      </c>
      <c r="GC65">
        <v>2</v>
      </c>
      <c r="GD65" t="s">
        <v>423</v>
      </c>
      <c r="GE65">
        <v>3.12624</v>
      </c>
      <c r="GF65">
        <v>2.65428</v>
      </c>
      <c r="GG65">
        <v>0.089088</v>
      </c>
      <c r="GH65">
        <v>0.0897808</v>
      </c>
      <c r="GI65">
        <v>0.10491</v>
      </c>
      <c r="GJ65">
        <v>0.104986</v>
      </c>
      <c r="GK65">
        <v>23308.8</v>
      </c>
      <c r="GL65">
        <v>22166.7</v>
      </c>
      <c r="GM65">
        <v>22886.3</v>
      </c>
      <c r="GN65">
        <v>23715.7</v>
      </c>
      <c r="GO65">
        <v>34907.6</v>
      </c>
      <c r="GP65">
        <v>35129.5</v>
      </c>
      <c r="GQ65">
        <v>41256.4</v>
      </c>
      <c r="GR65">
        <v>42287.5</v>
      </c>
      <c r="GS65">
        <v>1.89487</v>
      </c>
      <c r="GT65">
        <v>1.81945</v>
      </c>
      <c r="GU65">
        <v>0.0693016</v>
      </c>
      <c r="GV65">
        <v>0</v>
      </c>
      <c r="GW65">
        <v>28.91</v>
      </c>
      <c r="GX65">
        <v>999.9</v>
      </c>
      <c r="GY65">
        <v>59.718</v>
      </c>
      <c r="GZ65">
        <v>29.306</v>
      </c>
      <c r="HA65">
        <v>26.9914</v>
      </c>
      <c r="HB65">
        <v>54.7346</v>
      </c>
      <c r="HC65">
        <v>40.5449</v>
      </c>
      <c r="HD65">
        <v>1</v>
      </c>
      <c r="HE65">
        <v>0.0977896</v>
      </c>
      <c r="HF65">
        <v>-0.766324</v>
      </c>
      <c r="HG65">
        <v>20.2346</v>
      </c>
      <c r="HH65">
        <v>5.23511</v>
      </c>
      <c r="HI65">
        <v>11.992</v>
      </c>
      <c r="HJ65">
        <v>4.956</v>
      </c>
      <c r="HK65">
        <v>3.304</v>
      </c>
      <c r="HL65">
        <v>9999</v>
      </c>
      <c r="HM65">
        <v>9999</v>
      </c>
      <c r="HN65">
        <v>9999</v>
      </c>
      <c r="HO65">
        <v>999.9</v>
      </c>
      <c r="HP65">
        <v>1.86846</v>
      </c>
      <c r="HQ65">
        <v>1.86418</v>
      </c>
      <c r="HR65">
        <v>1.87181</v>
      </c>
      <c r="HS65">
        <v>1.86264</v>
      </c>
      <c r="HT65">
        <v>1.86207</v>
      </c>
      <c r="HU65">
        <v>1.86859</v>
      </c>
      <c r="HV65">
        <v>1.85867</v>
      </c>
      <c r="HW65">
        <v>1.86508</v>
      </c>
      <c r="HX65">
        <v>5</v>
      </c>
      <c r="HY65">
        <v>0</v>
      </c>
      <c r="HZ65">
        <v>0</v>
      </c>
      <c r="IA65">
        <v>0</v>
      </c>
      <c r="IB65" t="s">
        <v>424</v>
      </c>
      <c r="IC65" t="s">
        <v>425</v>
      </c>
      <c r="ID65" t="s">
        <v>426</v>
      </c>
      <c r="IE65" t="s">
        <v>426</v>
      </c>
      <c r="IF65" t="s">
        <v>426</v>
      </c>
      <c r="IG65" t="s">
        <v>426</v>
      </c>
      <c r="IH65">
        <v>0</v>
      </c>
      <c r="II65">
        <v>100</v>
      </c>
      <c r="IJ65">
        <v>100</v>
      </c>
      <c r="IK65">
        <v>6.003</v>
      </c>
      <c r="IL65">
        <v>0.4494</v>
      </c>
      <c r="IM65">
        <v>4.33581596003083</v>
      </c>
      <c r="IN65">
        <v>0.00480937478205192</v>
      </c>
      <c r="IO65">
        <v>-2.11129389927988e-06</v>
      </c>
      <c r="IP65">
        <v>4.70916883727294e-10</v>
      </c>
      <c r="IQ65">
        <v>0.0744581765299928</v>
      </c>
      <c r="IR65">
        <v>0.00865277752241637</v>
      </c>
      <c r="IS65">
        <v>0.000116572056065873</v>
      </c>
      <c r="IT65">
        <v>5.89758572995984e-06</v>
      </c>
      <c r="IU65">
        <v>1</v>
      </c>
      <c r="IV65">
        <v>2033</v>
      </c>
      <c r="IW65">
        <v>1</v>
      </c>
      <c r="IX65">
        <v>28</v>
      </c>
      <c r="IY65">
        <v>29324082.8</v>
      </c>
      <c r="IZ65">
        <v>29324082.8</v>
      </c>
      <c r="JA65">
        <v>1.03882</v>
      </c>
      <c r="JB65">
        <v>2.38037</v>
      </c>
      <c r="JC65">
        <v>1.4978</v>
      </c>
      <c r="JD65">
        <v>2.33032</v>
      </c>
      <c r="JE65">
        <v>1.54419</v>
      </c>
      <c r="JF65">
        <v>2.31812</v>
      </c>
      <c r="JG65">
        <v>35.244</v>
      </c>
      <c r="JH65">
        <v>24.2539</v>
      </c>
      <c r="JI65">
        <v>18</v>
      </c>
      <c r="JJ65">
        <v>546.255</v>
      </c>
      <c r="JK65">
        <v>440.073</v>
      </c>
      <c r="JL65">
        <v>31.2888</v>
      </c>
      <c r="JM65">
        <v>28.9121</v>
      </c>
      <c r="JN65">
        <v>30.0002</v>
      </c>
      <c r="JO65">
        <v>28.7311</v>
      </c>
      <c r="JP65">
        <v>28.7554</v>
      </c>
      <c r="JQ65">
        <v>20.854</v>
      </c>
      <c r="JR65">
        <v>18.4113</v>
      </c>
      <c r="JS65">
        <v>100</v>
      </c>
      <c r="JT65">
        <v>31.2775</v>
      </c>
      <c r="JU65">
        <v>420</v>
      </c>
      <c r="JV65">
        <v>25.1208</v>
      </c>
      <c r="JW65">
        <v>92.4694</v>
      </c>
      <c r="JX65">
        <v>98.5576</v>
      </c>
    </row>
    <row r="66" spans="1:284">
      <c r="A66">
        <v>50</v>
      </c>
      <c r="B66">
        <v>1759444971.1</v>
      </c>
      <c r="C66">
        <v>932.099999904633</v>
      </c>
      <c r="D66" t="s">
        <v>526</v>
      </c>
      <c r="E66" t="s">
        <v>527</v>
      </c>
      <c r="F66">
        <v>5</v>
      </c>
      <c r="G66" t="s">
        <v>525</v>
      </c>
      <c r="H66" t="s">
        <v>419</v>
      </c>
      <c r="I66">
        <v>1759444967.85</v>
      </c>
      <c r="J66">
        <f>(K66)/1000</f>
        <v>0</v>
      </c>
      <c r="K66">
        <f>1000*DK66*AI66*(DG66-DH66)/(100*CZ66*(1000-AI66*DG66))</f>
        <v>0</v>
      </c>
      <c r="L66">
        <f>DK66*AI66*(DF66-DE66*(1000-AI66*DH66)/(1000-AI66*DG66))/(100*CZ66)</f>
        <v>0</v>
      </c>
      <c r="M66">
        <f>DE66 - IF(AI66&gt;1, L66*CZ66*100.0/(AK66), 0)</f>
        <v>0</v>
      </c>
      <c r="N66">
        <f>((T66-J66/2)*M66-L66)/(T66+J66/2)</f>
        <v>0</v>
      </c>
      <c r="O66">
        <f>N66*(DL66+DM66)/1000.0</f>
        <v>0</v>
      </c>
      <c r="P66">
        <f>(DE66 - IF(AI66&gt;1, L66*CZ66*100.0/(AK66), 0))*(DL66+DM66)/1000.0</f>
        <v>0</v>
      </c>
      <c r="Q66">
        <f>2.0/((1/S66-1/R66)+SIGN(S66)*SQRT((1/S66-1/R66)*(1/S66-1/R66) + 4*DA66/((DA66+1)*(DA66+1))*(2*1/S66*1/R66-1/R66*1/R66)))</f>
        <v>0</v>
      </c>
      <c r="R66">
        <f>IF(LEFT(DB66,1)&lt;&gt;"0",IF(LEFT(DB66,1)="1",3.0,DC66),$D$5+$E$5*(DS66*DL66/($K$5*1000))+$F$5*(DS66*DL66/($K$5*1000))*MAX(MIN(CZ66,$J$5),$I$5)*MAX(MIN(CZ66,$J$5),$I$5)+$G$5*MAX(MIN(CZ66,$J$5),$I$5)*(DS66*DL66/($K$5*1000))+$H$5*(DS66*DL66/($K$5*1000))*(DS66*DL66/($K$5*1000)))</f>
        <v>0</v>
      </c>
      <c r="S66">
        <f>J66*(1000-(1000*0.61365*exp(17.502*W66/(240.97+W66))/(DL66+DM66)+DG66)/2)/(1000*0.61365*exp(17.502*W66/(240.97+W66))/(DL66+DM66)-DG66)</f>
        <v>0</v>
      </c>
      <c r="T66">
        <f>1/((DA66+1)/(Q66/1.6)+1/(R66/1.37)) + DA66/((DA66+1)/(Q66/1.6) + DA66/(R66/1.37))</f>
        <v>0</v>
      </c>
      <c r="U66">
        <f>(CV66*CY66)</f>
        <v>0</v>
      </c>
      <c r="V66">
        <f>(DN66+(U66+2*0.95*5.67E-8*(((DN66+$B$7)+273)^4-(DN66+273)^4)-44100*J66)/(1.84*29.3*R66+8*0.95*5.67E-8*(DN66+273)^3))</f>
        <v>0</v>
      </c>
      <c r="W66">
        <f>($C$7*DO66+$D$7*DP66+$E$7*V66)</f>
        <v>0</v>
      </c>
      <c r="X66">
        <f>0.61365*exp(17.502*W66/(240.97+W66))</f>
        <v>0</v>
      </c>
      <c r="Y66">
        <f>(Z66/AA66*100)</f>
        <v>0</v>
      </c>
      <c r="Z66">
        <f>DG66*(DL66+DM66)/1000</f>
        <v>0</v>
      </c>
      <c r="AA66">
        <f>0.61365*exp(17.502*DN66/(240.97+DN66))</f>
        <v>0</v>
      </c>
      <c r="AB66">
        <f>(X66-DG66*(DL66+DM66)/1000)</f>
        <v>0</v>
      </c>
      <c r="AC66">
        <f>(-J66*44100)</f>
        <v>0</v>
      </c>
      <c r="AD66">
        <f>2*29.3*R66*0.92*(DN66-W66)</f>
        <v>0</v>
      </c>
      <c r="AE66">
        <f>2*0.95*5.67E-8*(((DN66+$B$7)+273)^4-(W66+273)^4)</f>
        <v>0</v>
      </c>
      <c r="AF66">
        <f>U66+AE66+AC66+AD66</f>
        <v>0</v>
      </c>
      <c r="AG66">
        <v>0</v>
      </c>
      <c r="AH66">
        <v>0</v>
      </c>
      <c r="AI66">
        <f>IF(AG66*$H$13&gt;=AK66,1.0,(AK66/(AK66-AG66*$H$13)))</f>
        <v>0</v>
      </c>
      <c r="AJ66">
        <f>(AI66-1)*100</f>
        <v>0</v>
      </c>
      <c r="AK66">
        <f>MAX(0,($B$13+$C$13*DS66)/(1+$D$13*DS66)*DL66/(DN66+273)*$E$13)</f>
        <v>0</v>
      </c>
      <c r="AL66" t="s">
        <v>420</v>
      </c>
      <c r="AM66" t="s">
        <v>420</v>
      </c>
      <c r="AN66">
        <v>0</v>
      </c>
      <c r="AO66">
        <v>0</v>
      </c>
      <c r="AP66">
        <f>1-AN66/AO66</f>
        <v>0</v>
      </c>
      <c r="AQ66">
        <v>0</v>
      </c>
      <c r="AR66" t="s">
        <v>420</v>
      </c>
      <c r="AS66" t="s">
        <v>420</v>
      </c>
      <c r="AT66">
        <v>0</v>
      </c>
      <c r="AU66">
        <v>0</v>
      </c>
      <c r="AV66">
        <f>1-AT66/AU66</f>
        <v>0</v>
      </c>
      <c r="AW66">
        <v>0.5</v>
      </c>
      <c r="AX66">
        <f>CW66</f>
        <v>0</v>
      </c>
      <c r="AY66">
        <f>L66</f>
        <v>0</v>
      </c>
      <c r="AZ66">
        <f>AV66*AW66*AX66</f>
        <v>0</v>
      </c>
      <c r="BA66">
        <f>(AY66-AQ66)/AX66</f>
        <v>0</v>
      </c>
      <c r="BB66">
        <f>(AO66-AU66)/AU66</f>
        <v>0</v>
      </c>
      <c r="BC66">
        <f>AN66/(AP66+AN66/AU66)</f>
        <v>0</v>
      </c>
      <c r="BD66" t="s">
        <v>420</v>
      </c>
      <c r="BE66">
        <v>0</v>
      </c>
      <c r="BF66">
        <f>IF(BE66&lt;&gt;0, BE66, BC66)</f>
        <v>0</v>
      </c>
      <c r="BG66">
        <f>1-BF66/AU66</f>
        <v>0</v>
      </c>
      <c r="BH66">
        <f>(AU66-AT66)/(AU66-BF66)</f>
        <v>0</v>
      </c>
      <c r="BI66">
        <f>(AO66-AU66)/(AO66-BF66)</f>
        <v>0</v>
      </c>
      <c r="BJ66">
        <f>(AU66-AT66)/(AU66-AN66)</f>
        <v>0</v>
      </c>
      <c r="BK66">
        <f>(AO66-AU66)/(AO66-AN66)</f>
        <v>0</v>
      </c>
      <c r="BL66">
        <f>(BH66*BF66/AT66)</f>
        <v>0</v>
      </c>
      <c r="BM66">
        <f>(1-BL66)</f>
        <v>0</v>
      </c>
      <c r="CV66">
        <f>$B$11*DT66+$C$11*DU66+$F$11*EF66*(1-EI66)</f>
        <v>0</v>
      </c>
      <c r="CW66">
        <f>CV66*CX66</f>
        <v>0</v>
      </c>
      <c r="CX66">
        <f>($B$11*$D$9+$C$11*$D$9+$F$11*((ES66+EK66)/MAX(ES66+EK66+ET66, 0.1)*$I$9+ET66/MAX(ES66+EK66+ET66, 0.1)*$J$9))/($B$11+$C$11+$F$11)</f>
        <v>0</v>
      </c>
      <c r="CY66">
        <f>($B$11*$K$9+$C$11*$K$9+$F$11*((ES66+EK66)/MAX(ES66+EK66+ET66, 0.1)*$P$9+ET66/MAX(ES66+EK66+ET66, 0.1)*$Q$9))/($B$11+$C$11+$F$11)</f>
        <v>0</v>
      </c>
      <c r="CZ66">
        <v>5.79</v>
      </c>
      <c r="DA66">
        <v>0.5</v>
      </c>
      <c r="DB66" t="s">
        <v>421</v>
      </c>
      <c r="DC66">
        <v>2</v>
      </c>
      <c r="DD66">
        <v>1759444967.85</v>
      </c>
      <c r="DE66">
        <v>421.42775</v>
      </c>
      <c r="DF66">
        <v>419.96275</v>
      </c>
      <c r="DG66">
        <v>25.199775</v>
      </c>
      <c r="DH66">
        <v>24.994925</v>
      </c>
      <c r="DI66">
        <v>415.4245</v>
      </c>
      <c r="DJ66">
        <v>24.750375</v>
      </c>
      <c r="DK66">
        <v>500.01775</v>
      </c>
      <c r="DL66">
        <v>90.571475</v>
      </c>
      <c r="DM66">
        <v>0.0288255</v>
      </c>
      <c r="DN66">
        <v>31.18705</v>
      </c>
      <c r="DO66">
        <v>30.041925</v>
      </c>
      <c r="DP66">
        <v>999.9</v>
      </c>
      <c r="DQ66">
        <v>0</v>
      </c>
      <c r="DR66">
        <v>0</v>
      </c>
      <c r="DS66">
        <v>9984.6925</v>
      </c>
      <c r="DT66">
        <v>0</v>
      </c>
      <c r="DU66">
        <v>0.667702</v>
      </c>
      <c r="DV66">
        <v>1.46496</v>
      </c>
      <c r="DW66">
        <v>432.32225</v>
      </c>
      <c r="DX66">
        <v>430.72875</v>
      </c>
      <c r="DY66">
        <v>0.20489175</v>
      </c>
      <c r="DZ66">
        <v>419.96275</v>
      </c>
      <c r="EA66">
        <v>24.994925</v>
      </c>
      <c r="EB66">
        <v>2.2823825</v>
      </c>
      <c r="EC66">
        <v>2.263825</v>
      </c>
      <c r="ED66">
        <v>19.5526</v>
      </c>
      <c r="EE66">
        <v>19.421275</v>
      </c>
      <c r="EF66">
        <v>0.00500016</v>
      </c>
      <c r="EG66">
        <v>0</v>
      </c>
      <c r="EH66">
        <v>0</v>
      </c>
      <c r="EI66">
        <v>0</v>
      </c>
      <c r="EJ66">
        <v>918.375</v>
      </c>
      <c r="EK66">
        <v>0.00500016</v>
      </c>
      <c r="EL66">
        <v>-23.125</v>
      </c>
      <c r="EM66">
        <v>-1.05</v>
      </c>
      <c r="EN66">
        <v>37.82775</v>
      </c>
      <c r="EO66">
        <v>41.812</v>
      </c>
      <c r="EP66">
        <v>39.875</v>
      </c>
      <c r="EQ66">
        <v>42.062</v>
      </c>
      <c r="ER66">
        <v>41.187</v>
      </c>
      <c r="ES66">
        <v>0</v>
      </c>
      <c r="ET66">
        <v>0</v>
      </c>
      <c r="EU66">
        <v>0</v>
      </c>
      <c r="EV66">
        <v>1759444972.7</v>
      </c>
      <c r="EW66">
        <v>0</v>
      </c>
      <c r="EX66">
        <v>917.388</v>
      </c>
      <c r="EY66">
        <v>10.5615381674897</v>
      </c>
      <c r="EZ66">
        <v>15.6538465175873</v>
      </c>
      <c r="FA66">
        <v>-24.7</v>
      </c>
      <c r="FB66">
        <v>15</v>
      </c>
      <c r="FC66">
        <v>0</v>
      </c>
      <c r="FD66" t="s">
        <v>422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1.467419</v>
      </c>
      <c r="FQ66">
        <v>-0.0460601503759387</v>
      </c>
      <c r="FR66">
        <v>0.0447783520129984</v>
      </c>
      <c r="FS66">
        <v>1</v>
      </c>
      <c r="FT66">
        <v>916.714705882353</v>
      </c>
      <c r="FU66">
        <v>12.1145911480706</v>
      </c>
      <c r="FV66">
        <v>6.09561715028976</v>
      </c>
      <c r="FW66">
        <v>-1</v>
      </c>
      <c r="FX66">
        <v>0.2060652</v>
      </c>
      <c r="FY66">
        <v>-0.00215990977443626</v>
      </c>
      <c r="FZ66">
        <v>0.00118332762158246</v>
      </c>
      <c r="GA66">
        <v>1</v>
      </c>
      <c r="GB66">
        <v>2</v>
      </c>
      <c r="GC66">
        <v>2</v>
      </c>
      <c r="GD66" t="s">
        <v>423</v>
      </c>
      <c r="GE66">
        <v>3.12625</v>
      </c>
      <c r="GF66">
        <v>2.65398</v>
      </c>
      <c r="GG66">
        <v>0.0890858</v>
      </c>
      <c r="GH66">
        <v>0.0897845</v>
      </c>
      <c r="GI66">
        <v>0.104904</v>
      </c>
      <c r="GJ66">
        <v>0.104994</v>
      </c>
      <c r="GK66">
        <v>23308.9</v>
      </c>
      <c r="GL66">
        <v>22166.8</v>
      </c>
      <c r="GM66">
        <v>22886.2</v>
      </c>
      <c r="GN66">
        <v>23715.9</v>
      </c>
      <c r="GO66">
        <v>34907.8</v>
      </c>
      <c r="GP66">
        <v>35129.5</v>
      </c>
      <c r="GQ66">
        <v>41256.3</v>
      </c>
      <c r="GR66">
        <v>42288</v>
      </c>
      <c r="GS66">
        <v>1.89473</v>
      </c>
      <c r="GT66">
        <v>1.81938</v>
      </c>
      <c r="GU66">
        <v>0.0692308</v>
      </c>
      <c r="GV66">
        <v>0</v>
      </c>
      <c r="GW66">
        <v>28.91</v>
      </c>
      <c r="GX66">
        <v>999.9</v>
      </c>
      <c r="GY66">
        <v>59.694</v>
      </c>
      <c r="GZ66">
        <v>29.306</v>
      </c>
      <c r="HA66">
        <v>26.9815</v>
      </c>
      <c r="HB66">
        <v>54.3546</v>
      </c>
      <c r="HC66">
        <v>40.5048</v>
      </c>
      <c r="HD66">
        <v>1</v>
      </c>
      <c r="HE66">
        <v>0.0978252</v>
      </c>
      <c r="HF66">
        <v>-0.80671</v>
      </c>
      <c r="HG66">
        <v>20.2345</v>
      </c>
      <c r="HH66">
        <v>5.23496</v>
      </c>
      <c r="HI66">
        <v>11.992</v>
      </c>
      <c r="HJ66">
        <v>4.9559</v>
      </c>
      <c r="HK66">
        <v>3.304</v>
      </c>
      <c r="HL66">
        <v>9999</v>
      </c>
      <c r="HM66">
        <v>9999</v>
      </c>
      <c r="HN66">
        <v>9999</v>
      </c>
      <c r="HO66">
        <v>999.9</v>
      </c>
      <c r="HP66">
        <v>1.86844</v>
      </c>
      <c r="HQ66">
        <v>1.86417</v>
      </c>
      <c r="HR66">
        <v>1.8718</v>
      </c>
      <c r="HS66">
        <v>1.86264</v>
      </c>
      <c r="HT66">
        <v>1.86208</v>
      </c>
      <c r="HU66">
        <v>1.86859</v>
      </c>
      <c r="HV66">
        <v>1.85867</v>
      </c>
      <c r="HW66">
        <v>1.86508</v>
      </c>
      <c r="HX66">
        <v>5</v>
      </c>
      <c r="HY66">
        <v>0</v>
      </c>
      <c r="HZ66">
        <v>0</v>
      </c>
      <c r="IA66">
        <v>0</v>
      </c>
      <c r="IB66" t="s">
        <v>424</v>
      </c>
      <c r="IC66" t="s">
        <v>425</v>
      </c>
      <c r="ID66" t="s">
        <v>426</v>
      </c>
      <c r="IE66" t="s">
        <v>426</v>
      </c>
      <c r="IF66" t="s">
        <v>426</v>
      </c>
      <c r="IG66" t="s">
        <v>426</v>
      </c>
      <c r="IH66">
        <v>0</v>
      </c>
      <c r="II66">
        <v>100</v>
      </c>
      <c r="IJ66">
        <v>100</v>
      </c>
      <c r="IK66">
        <v>6.003</v>
      </c>
      <c r="IL66">
        <v>0.4494</v>
      </c>
      <c r="IM66">
        <v>4.33581596003083</v>
      </c>
      <c r="IN66">
        <v>0.00480937478205192</v>
      </c>
      <c r="IO66">
        <v>-2.11129389927988e-06</v>
      </c>
      <c r="IP66">
        <v>4.70916883727294e-10</v>
      </c>
      <c r="IQ66">
        <v>0.0744581765299928</v>
      </c>
      <c r="IR66">
        <v>0.00865277752241637</v>
      </c>
      <c r="IS66">
        <v>0.000116572056065873</v>
      </c>
      <c r="IT66">
        <v>5.89758572995984e-06</v>
      </c>
      <c r="IU66">
        <v>1</v>
      </c>
      <c r="IV66">
        <v>2033</v>
      </c>
      <c r="IW66">
        <v>1</v>
      </c>
      <c r="IX66">
        <v>28</v>
      </c>
      <c r="IY66">
        <v>29324082.9</v>
      </c>
      <c r="IZ66">
        <v>29324082.9</v>
      </c>
      <c r="JA66">
        <v>1.04004</v>
      </c>
      <c r="JB66">
        <v>2.38525</v>
      </c>
      <c r="JC66">
        <v>1.49902</v>
      </c>
      <c r="JD66">
        <v>2.33032</v>
      </c>
      <c r="JE66">
        <v>1.54419</v>
      </c>
      <c r="JF66">
        <v>2.28394</v>
      </c>
      <c r="JG66">
        <v>35.244</v>
      </c>
      <c r="JH66">
        <v>24.2451</v>
      </c>
      <c r="JI66">
        <v>18</v>
      </c>
      <c r="JJ66">
        <v>546.157</v>
      </c>
      <c r="JK66">
        <v>440.027</v>
      </c>
      <c r="JL66">
        <v>31.2679</v>
      </c>
      <c r="JM66">
        <v>28.9121</v>
      </c>
      <c r="JN66">
        <v>30.0002</v>
      </c>
      <c r="JO66">
        <v>28.7311</v>
      </c>
      <c r="JP66">
        <v>28.7554</v>
      </c>
      <c r="JQ66">
        <v>20.8539</v>
      </c>
      <c r="JR66">
        <v>18.4113</v>
      </c>
      <c r="JS66">
        <v>100</v>
      </c>
      <c r="JT66">
        <v>31.2381</v>
      </c>
      <c r="JU66">
        <v>420</v>
      </c>
      <c r="JV66">
        <v>25.1273</v>
      </c>
      <c r="JW66">
        <v>92.4692</v>
      </c>
      <c r="JX66">
        <v>98.5585</v>
      </c>
    </row>
    <row r="67" spans="1:284">
      <c r="A67">
        <v>51</v>
      </c>
      <c r="B67">
        <v>1759444974.1</v>
      </c>
      <c r="C67">
        <v>935.099999904633</v>
      </c>
      <c r="D67" t="s">
        <v>528</v>
      </c>
      <c r="E67" t="s">
        <v>529</v>
      </c>
      <c r="F67">
        <v>5</v>
      </c>
      <c r="G67" t="s">
        <v>525</v>
      </c>
      <c r="H67" t="s">
        <v>419</v>
      </c>
      <c r="I67">
        <v>1759444970.85</v>
      </c>
      <c r="J67">
        <f>(K67)/1000</f>
        <v>0</v>
      </c>
      <c r="K67">
        <f>1000*DK67*AI67*(DG67-DH67)/(100*CZ67*(1000-AI67*DG67))</f>
        <v>0</v>
      </c>
      <c r="L67">
        <f>DK67*AI67*(DF67-DE67*(1000-AI67*DH67)/(1000-AI67*DG67))/(100*CZ67)</f>
        <v>0</v>
      </c>
      <c r="M67">
        <f>DE67 - IF(AI67&gt;1, L67*CZ67*100.0/(AK67), 0)</f>
        <v>0</v>
      </c>
      <c r="N67">
        <f>((T67-J67/2)*M67-L67)/(T67+J67/2)</f>
        <v>0</v>
      </c>
      <c r="O67">
        <f>N67*(DL67+DM67)/1000.0</f>
        <v>0</v>
      </c>
      <c r="P67">
        <f>(DE67 - IF(AI67&gt;1, L67*CZ67*100.0/(AK67), 0))*(DL67+DM67)/1000.0</f>
        <v>0</v>
      </c>
      <c r="Q67">
        <f>2.0/((1/S67-1/R67)+SIGN(S67)*SQRT((1/S67-1/R67)*(1/S67-1/R67) + 4*DA67/((DA67+1)*(DA67+1))*(2*1/S67*1/R67-1/R67*1/R67)))</f>
        <v>0</v>
      </c>
      <c r="R67">
        <f>IF(LEFT(DB67,1)&lt;&gt;"0",IF(LEFT(DB67,1)="1",3.0,DC67),$D$5+$E$5*(DS67*DL67/($K$5*1000))+$F$5*(DS67*DL67/($K$5*1000))*MAX(MIN(CZ67,$J$5),$I$5)*MAX(MIN(CZ67,$J$5),$I$5)+$G$5*MAX(MIN(CZ67,$J$5),$I$5)*(DS67*DL67/($K$5*1000))+$H$5*(DS67*DL67/($K$5*1000))*(DS67*DL67/($K$5*1000)))</f>
        <v>0</v>
      </c>
      <c r="S67">
        <f>J67*(1000-(1000*0.61365*exp(17.502*W67/(240.97+W67))/(DL67+DM67)+DG67)/2)/(1000*0.61365*exp(17.502*W67/(240.97+W67))/(DL67+DM67)-DG67)</f>
        <v>0</v>
      </c>
      <c r="T67">
        <f>1/((DA67+1)/(Q67/1.6)+1/(R67/1.37)) + DA67/((DA67+1)/(Q67/1.6) + DA67/(R67/1.37))</f>
        <v>0</v>
      </c>
      <c r="U67">
        <f>(CV67*CY67)</f>
        <v>0</v>
      </c>
      <c r="V67">
        <f>(DN67+(U67+2*0.95*5.67E-8*(((DN67+$B$7)+273)^4-(DN67+273)^4)-44100*J67)/(1.84*29.3*R67+8*0.95*5.67E-8*(DN67+273)^3))</f>
        <v>0</v>
      </c>
      <c r="W67">
        <f>($C$7*DO67+$D$7*DP67+$E$7*V67)</f>
        <v>0</v>
      </c>
      <c r="X67">
        <f>0.61365*exp(17.502*W67/(240.97+W67))</f>
        <v>0</v>
      </c>
      <c r="Y67">
        <f>(Z67/AA67*100)</f>
        <v>0</v>
      </c>
      <c r="Z67">
        <f>DG67*(DL67+DM67)/1000</f>
        <v>0</v>
      </c>
      <c r="AA67">
        <f>0.61365*exp(17.502*DN67/(240.97+DN67))</f>
        <v>0</v>
      </c>
      <c r="AB67">
        <f>(X67-DG67*(DL67+DM67)/1000)</f>
        <v>0</v>
      </c>
      <c r="AC67">
        <f>(-J67*44100)</f>
        <v>0</v>
      </c>
      <c r="AD67">
        <f>2*29.3*R67*0.92*(DN67-W67)</f>
        <v>0</v>
      </c>
      <c r="AE67">
        <f>2*0.95*5.67E-8*(((DN67+$B$7)+273)^4-(W67+273)^4)</f>
        <v>0</v>
      </c>
      <c r="AF67">
        <f>U67+AE67+AC67+AD67</f>
        <v>0</v>
      </c>
      <c r="AG67">
        <v>0</v>
      </c>
      <c r="AH67">
        <v>0</v>
      </c>
      <c r="AI67">
        <f>IF(AG67*$H$13&gt;=AK67,1.0,(AK67/(AK67-AG67*$H$13)))</f>
        <v>0</v>
      </c>
      <c r="AJ67">
        <f>(AI67-1)*100</f>
        <v>0</v>
      </c>
      <c r="AK67">
        <f>MAX(0,($B$13+$C$13*DS67)/(1+$D$13*DS67)*DL67/(DN67+273)*$E$13)</f>
        <v>0</v>
      </c>
      <c r="AL67" t="s">
        <v>420</v>
      </c>
      <c r="AM67" t="s">
        <v>420</v>
      </c>
      <c r="AN67">
        <v>0</v>
      </c>
      <c r="AO67">
        <v>0</v>
      </c>
      <c r="AP67">
        <f>1-AN67/AO67</f>
        <v>0</v>
      </c>
      <c r="AQ67">
        <v>0</v>
      </c>
      <c r="AR67" t="s">
        <v>420</v>
      </c>
      <c r="AS67" t="s">
        <v>420</v>
      </c>
      <c r="AT67">
        <v>0</v>
      </c>
      <c r="AU67">
        <v>0</v>
      </c>
      <c r="AV67">
        <f>1-AT67/AU67</f>
        <v>0</v>
      </c>
      <c r="AW67">
        <v>0.5</v>
      </c>
      <c r="AX67">
        <f>CW67</f>
        <v>0</v>
      </c>
      <c r="AY67">
        <f>L67</f>
        <v>0</v>
      </c>
      <c r="AZ67">
        <f>AV67*AW67*AX67</f>
        <v>0</v>
      </c>
      <c r="BA67">
        <f>(AY67-AQ67)/AX67</f>
        <v>0</v>
      </c>
      <c r="BB67">
        <f>(AO67-AU67)/AU67</f>
        <v>0</v>
      </c>
      <c r="BC67">
        <f>AN67/(AP67+AN67/AU67)</f>
        <v>0</v>
      </c>
      <c r="BD67" t="s">
        <v>420</v>
      </c>
      <c r="BE67">
        <v>0</v>
      </c>
      <c r="BF67">
        <f>IF(BE67&lt;&gt;0, BE67, BC67)</f>
        <v>0</v>
      </c>
      <c r="BG67">
        <f>1-BF67/AU67</f>
        <v>0</v>
      </c>
      <c r="BH67">
        <f>(AU67-AT67)/(AU67-BF67)</f>
        <v>0</v>
      </c>
      <c r="BI67">
        <f>(AO67-AU67)/(AO67-BF67)</f>
        <v>0</v>
      </c>
      <c r="BJ67">
        <f>(AU67-AT67)/(AU67-AN67)</f>
        <v>0</v>
      </c>
      <c r="BK67">
        <f>(AO67-AU67)/(AO67-AN67)</f>
        <v>0</v>
      </c>
      <c r="BL67">
        <f>(BH67*BF67/AT67)</f>
        <v>0</v>
      </c>
      <c r="BM67">
        <f>(1-BL67)</f>
        <v>0</v>
      </c>
      <c r="CV67">
        <f>$B$11*DT67+$C$11*DU67+$F$11*EF67*(1-EI67)</f>
        <v>0</v>
      </c>
      <c r="CW67">
        <f>CV67*CX67</f>
        <v>0</v>
      </c>
      <c r="CX67">
        <f>($B$11*$D$9+$C$11*$D$9+$F$11*((ES67+EK67)/MAX(ES67+EK67+ET67, 0.1)*$I$9+ET67/MAX(ES67+EK67+ET67, 0.1)*$J$9))/($B$11+$C$11+$F$11)</f>
        <v>0</v>
      </c>
      <c r="CY67">
        <f>($B$11*$K$9+$C$11*$K$9+$F$11*((ES67+EK67)/MAX(ES67+EK67+ET67, 0.1)*$P$9+ET67/MAX(ES67+EK67+ET67, 0.1)*$Q$9))/($B$11+$C$11+$F$11)</f>
        <v>0</v>
      </c>
      <c r="CZ67">
        <v>5.79</v>
      </c>
      <c r="DA67">
        <v>0.5</v>
      </c>
      <c r="DB67" t="s">
        <v>421</v>
      </c>
      <c r="DC67">
        <v>2</v>
      </c>
      <c r="DD67">
        <v>1759444970.85</v>
      </c>
      <c r="DE67">
        <v>421.3925</v>
      </c>
      <c r="DF67">
        <v>419.99675</v>
      </c>
      <c r="DG67">
        <v>25.196675</v>
      </c>
      <c r="DH67">
        <v>24.997925</v>
      </c>
      <c r="DI67">
        <v>415.38925</v>
      </c>
      <c r="DJ67">
        <v>24.74735</v>
      </c>
      <c r="DK67">
        <v>500.0155</v>
      </c>
      <c r="DL67">
        <v>90.571725</v>
      </c>
      <c r="DM67">
        <v>0.028584225</v>
      </c>
      <c r="DN67">
        <v>31.180125</v>
      </c>
      <c r="DO67">
        <v>30.03525</v>
      </c>
      <c r="DP67">
        <v>999.9</v>
      </c>
      <c r="DQ67">
        <v>0</v>
      </c>
      <c r="DR67">
        <v>0</v>
      </c>
      <c r="DS67">
        <v>9997.8125</v>
      </c>
      <c r="DT67">
        <v>0</v>
      </c>
      <c r="DU67">
        <v>0.667702</v>
      </c>
      <c r="DV67">
        <v>1.395805</v>
      </c>
      <c r="DW67">
        <v>432.28475</v>
      </c>
      <c r="DX67">
        <v>430.765</v>
      </c>
      <c r="DY67">
        <v>0.1987795</v>
      </c>
      <c r="DZ67">
        <v>419.99675</v>
      </c>
      <c r="EA67">
        <v>24.997925</v>
      </c>
      <c r="EB67">
        <v>2.282105</v>
      </c>
      <c r="EC67">
        <v>2.2641025</v>
      </c>
      <c r="ED67">
        <v>19.55065</v>
      </c>
      <c r="EE67">
        <v>19.42325</v>
      </c>
      <c r="EF67">
        <v>0.00500016</v>
      </c>
      <c r="EG67">
        <v>0</v>
      </c>
      <c r="EH67">
        <v>0</v>
      </c>
      <c r="EI67">
        <v>0</v>
      </c>
      <c r="EJ67">
        <v>916.65</v>
      </c>
      <c r="EK67">
        <v>0.00500016</v>
      </c>
      <c r="EL67">
        <v>-23.85</v>
      </c>
      <c r="EM67">
        <v>-1.75</v>
      </c>
      <c r="EN67">
        <v>37.82775</v>
      </c>
      <c r="EO67">
        <v>41.812</v>
      </c>
      <c r="EP67">
        <v>39.875</v>
      </c>
      <c r="EQ67">
        <v>42.062</v>
      </c>
      <c r="ER67">
        <v>41.187</v>
      </c>
      <c r="ES67">
        <v>0</v>
      </c>
      <c r="ET67">
        <v>0</v>
      </c>
      <c r="EU67">
        <v>0</v>
      </c>
      <c r="EV67">
        <v>1759444975.7</v>
      </c>
      <c r="EW67">
        <v>0</v>
      </c>
      <c r="EX67">
        <v>918.203846153846</v>
      </c>
      <c r="EY67">
        <v>-0.256410356767271</v>
      </c>
      <c r="EZ67">
        <v>17.7743592610325</v>
      </c>
      <c r="FA67">
        <v>-24.4115384615385</v>
      </c>
      <c r="FB67">
        <v>15</v>
      </c>
      <c r="FC67">
        <v>0</v>
      </c>
      <c r="FD67" t="s">
        <v>422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1.4644145</v>
      </c>
      <c r="FQ67">
        <v>-0.130946616541355</v>
      </c>
      <c r="FR67">
        <v>0.0461657364800996</v>
      </c>
      <c r="FS67">
        <v>1</v>
      </c>
      <c r="FT67">
        <v>916.902941176471</v>
      </c>
      <c r="FU67">
        <v>13.8930479436788</v>
      </c>
      <c r="FV67">
        <v>6.33976643168379</v>
      </c>
      <c r="FW67">
        <v>-1</v>
      </c>
      <c r="FX67">
        <v>0.2056565</v>
      </c>
      <c r="FY67">
        <v>-0.00742204511278159</v>
      </c>
      <c r="FZ67">
        <v>0.00168292790992366</v>
      </c>
      <c r="GA67">
        <v>1</v>
      </c>
      <c r="GB67">
        <v>2</v>
      </c>
      <c r="GC67">
        <v>2</v>
      </c>
      <c r="GD67" t="s">
        <v>423</v>
      </c>
      <c r="GE67">
        <v>3.1261</v>
      </c>
      <c r="GF67">
        <v>2.654</v>
      </c>
      <c r="GG67">
        <v>0.0890752</v>
      </c>
      <c r="GH67">
        <v>0.0897916</v>
      </c>
      <c r="GI67">
        <v>0.1049</v>
      </c>
      <c r="GJ67">
        <v>0.10503</v>
      </c>
      <c r="GK67">
        <v>23308.9</v>
      </c>
      <c r="GL67">
        <v>22167</v>
      </c>
      <c r="GM67">
        <v>22886</v>
      </c>
      <c r="GN67">
        <v>23716.3</v>
      </c>
      <c r="GO67">
        <v>34907.6</v>
      </c>
      <c r="GP67">
        <v>35128.7</v>
      </c>
      <c r="GQ67">
        <v>41255.9</v>
      </c>
      <c r="GR67">
        <v>42288.7</v>
      </c>
      <c r="GS67">
        <v>1.89465</v>
      </c>
      <c r="GT67">
        <v>1.81977</v>
      </c>
      <c r="GU67">
        <v>0.0687987</v>
      </c>
      <c r="GV67">
        <v>0</v>
      </c>
      <c r="GW67">
        <v>28.9085</v>
      </c>
      <c r="GX67">
        <v>999.9</v>
      </c>
      <c r="GY67">
        <v>59.694</v>
      </c>
      <c r="GZ67">
        <v>29.296</v>
      </c>
      <c r="HA67">
        <v>26.9638</v>
      </c>
      <c r="HB67">
        <v>53.9946</v>
      </c>
      <c r="HC67">
        <v>40.613</v>
      </c>
      <c r="HD67">
        <v>1</v>
      </c>
      <c r="HE67">
        <v>0.097876</v>
      </c>
      <c r="HF67">
        <v>-0.801021</v>
      </c>
      <c r="HG67">
        <v>20.2345</v>
      </c>
      <c r="HH67">
        <v>5.23481</v>
      </c>
      <c r="HI67">
        <v>11.992</v>
      </c>
      <c r="HJ67">
        <v>4.95575</v>
      </c>
      <c r="HK67">
        <v>3.304</v>
      </c>
      <c r="HL67">
        <v>9999</v>
      </c>
      <c r="HM67">
        <v>9999</v>
      </c>
      <c r="HN67">
        <v>9999</v>
      </c>
      <c r="HO67">
        <v>999.9</v>
      </c>
      <c r="HP67">
        <v>1.86845</v>
      </c>
      <c r="HQ67">
        <v>1.86417</v>
      </c>
      <c r="HR67">
        <v>1.8718</v>
      </c>
      <c r="HS67">
        <v>1.86264</v>
      </c>
      <c r="HT67">
        <v>1.8621</v>
      </c>
      <c r="HU67">
        <v>1.86859</v>
      </c>
      <c r="HV67">
        <v>1.85867</v>
      </c>
      <c r="HW67">
        <v>1.86508</v>
      </c>
      <c r="HX67">
        <v>5</v>
      </c>
      <c r="HY67">
        <v>0</v>
      </c>
      <c r="HZ67">
        <v>0</v>
      </c>
      <c r="IA67">
        <v>0</v>
      </c>
      <c r="IB67" t="s">
        <v>424</v>
      </c>
      <c r="IC67" t="s">
        <v>425</v>
      </c>
      <c r="ID67" t="s">
        <v>426</v>
      </c>
      <c r="IE67" t="s">
        <v>426</v>
      </c>
      <c r="IF67" t="s">
        <v>426</v>
      </c>
      <c r="IG67" t="s">
        <v>426</v>
      </c>
      <c r="IH67">
        <v>0</v>
      </c>
      <c r="II67">
        <v>100</v>
      </c>
      <c r="IJ67">
        <v>100</v>
      </c>
      <c r="IK67">
        <v>6.003</v>
      </c>
      <c r="IL67">
        <v>0.4493</v>
      </c>
      <c r="IM67">
        <v>4.33581596003083</v>
      </c>
      <c r="IN67">
        <v>0.00480937478205192</v>
      </c>
      <c r="IO67">
        <v>-2.11129389927988e-06</v>
      </c>
      <c r="IP67">
        <v>4.70916883727294e-10</v>
      </c>
      <c r="IQ67">
        <v>0.0744581765299928</v>
      </c>
      <c r="IR67">
        <v>0.00865277752241637</v>
      </c>
      <c r="IS67">
        <v>0.000116572056065873</v>
      </c>
      <c r="IT67">
        <v>5.89758572995984e-06</v>
      </c>
      <c r="IU67">
        <v>1</v>
      </c>
      <c r="IV67">
        <v>2033</v>
      </c>
      <c r="IW67">
        <v>1</v>
      </c>
      <c r="IX67">
        <v>28</v>
      </c>
      <c r="IY67">
        <v>29324082.9</v>
      </c>
      <c r="IZ67">
        <v>29324082.9</v>
      </c>
      <c r="JA67">
        <v>1.04004</v>
      </c>
      <c r="JB67">
        <v>2.37061</v>
      </c>
      <c r="JC67">
        <v>1.49902</v>
      </c>
      <c r="JD67">
        <v>2.33032</v>
      </c>
      <c r="JE67">
        <v>1.54419</v>
      </c>
      <c r="JF67">
        <v>2.33521</v>
      </c>
      <c r="JG67">
        <v>35.244</v>
      </c>
      <c r="JH67">
        <v>24.2539</v>
      </c>
      <c r="JI67">
        <v>18</v>
      </c>
      <c r="JJ67">
        <v>546.109</v>
      </c>
      <c r="JK67">
        <v>440.269</v>
      </c>
      <c r="JL67">
        <v>31.2441</v>
      </c>
      <c r="JM67">
        <v>28.9138</v>
      </c>
      <c r="JN67">
        <v>30.0002</v>
      </c>
      <c r="JO67">
        <v>28.7311</v>
      </c>
      <c r="JP67">
        <v>28.7554</v>
      </c>
      <c r="JQ67">
        <v>20.8524</v>
      </c>
      <c r="JR67">
        <v>18.1355</v>
      </c>
      <c r="JS67">
        <v>100</v>
      </c>
      <c r="JT67">
        <v>31.2381</v>
      </c>
      <c r="JU67">
        <v>420</v>
      </c>
      <c r="JV67">
        <v>25.1319</v>
      </c>
      <c r="JW67">
        <v>92.4683</v>
      </c>
      <c r="JX67">
        <v>98.5603</v>
      </c>
    </row>
    <row r="68" spans="1:284">
      <c r="A68">
        <v>52</v>
      </c>
      <c r="B68">
        <v>1759444976.1</v>
      </c>
      <c r="C68">
        <v>937.099999904633</v>
      </c>
      <c r="D68" t="s">
        <v>530</v>
      </c>
      <c r="E68" t="s">
        <v>531</v>
      </c>
      <c r="F68">
        <v>5</v>
      </c>
      <c r="G68" t="s">
        <v>525</v>
      </c>
      <c r="H68" t="s">
        <v>419</v>
      </c>
      <c r="I68">
        <v>1759444973.43333</v>
      </c>
      <c r="J68">
        <f>(K68)/1000</f>
        <v>0</v>
      </c>
      <c r="K68">
        <f>1000*DK68*AI68*(DG68-DH68)/(100*CZ68*(1000-AI68*DG68))</f>
        <v>0</v>
      </c>
      <c r="L68">
        <f>DK68*AI68*(DF68-DE68*(1000-AI68*DH68)/(1000-AI68*DG68))/(100*CZ68)</f>
        <v>0</v>
      </c>
      <c r="M68">
        <f>DE68 - IF(AI68&gt;1, L68*CZ68*100.0/(AK68), 0)</f>
        <v>0</v>
      </c>
      <c r="N68">
        <f>((T68-J68/2)*M68-L68)/(T68+J68/2)</f>
        <v>0</v>
      </c>
      <c r="O68">
        <f>N68*(DL68+DM68)/1000.0</f>
        <v>0</v>
      </c>
      <c r="P68">
        <f>(DE68 - IF(AI68&gt;1, L68*CZ68*100.0/(AK68), 0))*(DL68+DM68)/1000.0</f>
        <v>0</v>
      </c>
      <c r="Q68">
        <f>2.0/((1/S68-1/R68)+SIGN(S68)*SQRT((1/S68-1/R68)*(1/S68-1/R68) + 4*DA68/((DA68+1)*(DA68+1))*(2*1/S68*1/R68-1/R68*1/R68)))</f>
        <v>0</v>
      </c>
      <c r="R68">
        <f>IF(LEFT(DB68,1)&lt;&gt;"0",IF(LEFT(DB68,1)="1",3.0,DC68),$D$5+$E$5*(DS68*DL68/($K$5*1000))+$F$5*(DS68*DL68/($K$5*1000))*MAX(MIN(CZ68,$J$5),$I$5)*MAX(MIN(CZ68,$J$5),$I$5)+$G$5*MAX(MIN(CZ68,$J$5),$I$5)*(DS68*DL68/($K$5*1000))+$H$5*(DS68*DL68/($K$5*1000))*(DS68*DL68/($K$5*1000)))</f>
        <v>0</v>
      </c>
      <c r="S68">
        <f>J68*(1000-(1000*0.61365*exp(17.502*W68/(240.97+W68))/(DL68+DM68)+DG68)/2)/(1000*0.61365*exp(17.502*W68/(240.97+W68))/(DL68+DM68)-DG68)</f>
        <v>0</v>
      </c>
      <c r="T68">
        <f>1/((DA68+1)/(Q68/1.6)+1/(R68/1.37)) + DA68/((DA68+1)/(Q68/1.6) + DA68/(R68/1.37))</f>
        <v>0</v>
      </c>
      <c r="U68">
        <f>(CV68*CY68)</f>
        <v>0</v>
      </c>
      <c r="V68">
        <f>(DN68+(U68+2*0.95*5.67E-8*(((DN68+$B$7)+273)^4-(DN68+273)^4)-44100*J68)/(1.84*29.3*R68+8*0.95*5.67E-8*(DN68+273)^3))</f>
        <v>0</v>
      </c>
      <c r="W68">
        <f>($C$7*DO68+$D$7*DP68+$E$7*V68)</f>
        <v>0</v>
      </c>
      <c r="X68">
        <f>0.61365*exp(17.502*W68/(240.97+W68))</f>
        <v>0</v>
      </c>
      <c r="Y68">
        <f>(Z68/AA68*100)</f>
        <v>0</v>
      </c>
      <c r="Z68">
        <f>DG68*(DL68+DM68)/1000</f>
        <v>0</v>
      </c>
      <c r="AA68">
        <f>0.61365*exp(17.502*DN68/(240.97+DN68))</f>
        <v>0</v>
      </c>
      <c r="AB68">
        <f>(X68-DG68*(DL68+DM68)/1000)</f>
        <v>0</v>
      </c>
      <c r="AC68">
        <f>(-J68*44100)</f>
        <v>0</v>
      </c>
      <c r="AD68">
        <f>2*29.3*R68*0.92*(DN68-W68)</f>
        <v>0</v>
      </c>
      <c r="AE68">
        <f>2*0.95*5.67E-8*(((DN68+$B$7)+273)^4-(W68+273)^4)</f>
        <v>0</v>
      </c>
      <c r="AF68">
        <f>U68+AE68+AC68+AD68</f>
        <v>0</v>
      </c>
      <c r="AG68">
        <v>0</v>
      </c>
      <c r="AH68">
        <v>0</v>
      </c>
      <c r="AI68">
        <f>IF(AG68*$H$13&gt;=AK68,1.0,(AK68/(AK68-AG68*$H$13)))</f>
        <v>0</v>
      </c>
      <c r="AJ68">
        <f>(AI68-1)*100</f>
        <v>0</v>
      </c>
      <c r="AK68">
        <f>MAX(0,($B$13+$C$13*DS68)/(1+$D$13*DS68)*DL68/(DN68+273)*$E$13)</f>
        <v>0</v>
      </c>
      <c r="AL68" t="s">
        <v>420</v>
      </c>
      <c r="AM68" t="s">
        <v>420</v>
      </c>
      <c r="AN68">
        <v>0</v>
      </c>
      <c r="AO68">
        <v>0</v>
      </c>
      <c r="AP68">
        <f>1-AN68/AO68</f>
        <v>0</v>
      </c>
      <c r="AQ68">
        <v>0</v>
      </c>
      <c r="AR68" t="s">
        <v>420</v>
      </c>
      <c r="AS68" t="s">
        <v>420</v>
      </c>
      <c r="AT68">
        <v>0</v>
      </c>
      <c r="AU68">
        <v>0</v>
      </c>
      <c r="AV68">
        <f>1-AT68/AU68</f>
        <v>0</v>
      </c>
      <c r="AW68">
        <v>0.5</v>
      </c>
      <c r="AX68">
        <f>CW68</f>
        <v>0</v>
      </c>
      <c r="AY68">
        <f>L68</f>
        <v>0</v>
      </c>
      <c r="AZ68">
        <f>AV68*AW68*AX68</f>
        <v>0</v>
      </c>
      <c r="BA68">
        <f>(AY68-AQ68)/AX68</f>
        <v>0</v>
      </c>
      <c r="BB68">
        <f>(AO68-AU68)/AU68</f>
        <v>0</v>
      </c>
      <c r="BC68">
        <f>AN68/(AP68+AN68/AU68)</f>
        <v>0</v>
      </c>
      <c r="BD68" t="s">
        <v>420</v>
      </c>
      <c r="BE68">
        <v>0</v>
      </c>
      <c r="BF68">
        <f>IF(BE68&lt;&gt;0, BE68, BC68)</f>
        <v>0</v>
      </c>
      <c r="BG68">
        <f>1-BF68/AU68</f>
        <v>0</v>
      </c>
      <c r="BH68">
        <f>(AU68-AT68)/(AU68-BF68)</f>
        <v>0</v>
      </c>
      <c r="BI68">
        <f>(AO68-AU68)/(AO68-BF68)</f>
        <v>0</v>
      </c>
      <c r="BJ68">
        <f>(AU68-AT68)/(AU68-AN68)</f>
        <v>0</v>
      </c>
      <c r="BK68">
        <f>(AO68-AU68)/(AO68-AN68)</f>
        <v>0</v>
      </c>
      <c r="BL68">
        <f>(BH68*BF68/AT68)</f>
        <v>0</v>
      </c>
      <c r="BM68">
        <f>(1-BL68)</f>
        <v>0</v>
      </c>
      <c r="CV68">
        <f>$B$11*DT68+$C$11*DU68+$F$11*EF68*(1-EI68)</f>
        <v>0</v>
      </c>
      <c r="CW68">
        <f>CV68*CX68</f>
        <v>0</v>
      </c>
      <c r="CX68">
        <f>($B$11*$D$9+$C$11*$D$9+$F$11*((ES68+EK68)/MAX(ES68+EK68+ET68, 0.1)*$I$9+ET68/MAX(ES68+EK68+ET68, 0.1)*$J$9))/($B$11+$C$11+$F$11)</f>
        <v>0</v>
      </c>
      <c r="CY68">
        <f>($B$11*$K$9+$C$11*$K$9+$F$11*((ES68+EK68)/MAX(ES68+EK68+ET68, 0.1)*$P$9+ET68/MAX(ES68+EK68+ET68, 0.1)*$Q$9))/($B$11+$C$11+$F$11)</f>
        <v>0</v>
      </c>
      <c r="CZ68">
        <v>5.79</v>
      </c>
      <c r="DA68">
        <v>0.5</v>
      </c>
      <c r="DB68" t="s">
        <v>421</v>
      </c>
      <c r="DC68">
        <v>2</v>
      </c>
      <c r="DD68">
        <v>1759444973.43333</v>
      </c>
      <c r="DE68">
        <v>421.380333333333</v>
      </c>
      <c r="DF68">
        <v>420.029333333333</v>
      </c>
      <c r="DG68">
        <v>25.1952</v>
      </c>
      <c r="DH68">
        <v>25.0053333333333</v>
      </c>
      <c r="DI68">
        <v>415.377</v>
      </c>
      <c r="DJ68">
        <v>24.7458666666667</v>
      </c>
      <c r="DK68">
        <v>499.972333333333</v>
      </c>
      <c r="DL68">
        <v>90.5722</v>
      </c>
      <c r="DM68">
        <v>0.0283126666666667</v>
      </c>
      <c r="DN68">
        <v>31.1740666666667</v>
      </c>
      <c r="DO68">
        <v>30.0304666666667</v>
      </c>
      <c r="DP68">
        <v>999.9</v>
      </c>
      <c r="DQ68">
        <v>0</v>
      </c>
      <c r="DR68">
        <v>0</v>
      </c>
      <c r="DS68">
        <v>10014.7833333333</v>
      </c>
      <c r="DT68">
        <v>0</v>
      </c>
      <c r="DU68">
        <v>0.667702</v>
      </c>
      <c r="DV68">
        <v>1.35078</v>
      </c>
      <c r="DW68">
        <v>432.271333333333</v>
      </c>
      <c r="DX68">
        <v>430.802</v>
      </c>
      <c r="DY68">
        <v>0.189842</v>
      </c>
      <c r="DZ68">
        <v>420.029333333333</v>
      </c>
      <c r="EA68">
        <v>25.0053333333333</v>
      </c>
      <c r="EB68">
        <v>2.28198</v>
      </c>
      <c r="EC68">
        <v>2.26478666666667</v>
      </c>
      <c r="ED68">
        <v>19.5497666666667</v>
      </c>
      <c r="EE68">
        <v>19.4281</v>
      </c>
      <c r="EF68">
        <v>0.00500016</v>
      </c>
      <c r="EG68">
        <v>0</v>
      </c>
      <c r="EH68">
        <v>0</v>
      </c>
      <c r="EI68">
        <v>0</v>
      </c>
      <c r="EJ68">
        <v>917.2</v>
      </c>
      <c r="EK68">
        <v>0.00500016</v>
      </c>
      <c r="EL68">
        <v>-22.6333333333333</v>
      </c>
      <c r="EM68">
        <v>-1.7</v>
      </c>
      <c r="EN68">
        <v>37.812</v>
      </c>
      <c r="EO68">
        <v>41.812</v>
      </c>
      <c r="EP68">
        <v>39.875</v>
      </c>
      <c r="EQ68">
        <v>42.062</v>
      </c>
      <c r="ER68">
        <v>41.187</v>
      </c>
      <c r="ES68">
        <v>0</v>
      </c>
      <c r="ET68">
        <v>0</v>
      </c>
      <c r="EU68">
        <v>0</v>
      </c>
      <c r="EV68">
        <v>1759444978.1</v>
      </c>
      <c r="EW68">
        <v>0</v>
      </c>
      <c r="EX68">
        <v>918.211538461538</v>
      </c>
      <c r="EY68">
        <v>-7.74358994778774</v>
      </c>
      <c r="EZ68">
        <v>-0.458119250691887</v>
      </c>
      <c r="FA68">
        <v>-24.6615384615385</v>
      </c>
      <c r="FB68">
        <v>15</v>
      </c>
      <c r="FC68">
        <v>0</v>
      </c>
      <c r="FD68" t="s">
        <v>422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1.44160666666667</v>
      </c>
      <c r="FQ68">
        <v>-0.24102935064935</v>
      </c>
      <c r="FR68">
        <v>0.055150273610972</v>
      </c>
      <c r="FS68">
        <v>1</v>
      </c>
      <c r="FT68">
        <v>917.917647058824</v>
      </c>
      <c r="FU68">
        <v>3.22077908286516</v>
      </c>
      <c r="FV68">
        <v>5.67504706320135</v>
      </c>
      <c r="FW68">
        <v>-1</v>
      </c>
      <c r="FX68">
        <v>0.203467857142857</v>
      </c>
      <c r="FY68">
        <v>-0.0369135584415583</v>
      </c>
      <c r="FZ68">
        <v>0.0055404050761802</v>
      </c>
      <c r="GA68">
        <v>1</v>
      </c>
      <c r="GB68">
        <v>2</v>
      </c>
      <c r="GC68">
        <v>2</v>
      </c>
      <c r="GD68" t="s">
        <v>423</v>
      </c>
      <c r="GE68">
        <v>3.12612</v>
      </c>
      <c r="GF68">
        <v>2.65403</v>
      </c>
      <c r="GG68">
        <v>0.0890783</v>
      </c>
      <c r="GH68">
        <v>0.0897907</v>
      </c>
      <c r="GI68">
        <v>0.104908</v>
      </c>
      <c r="GJ68">
        <v>0.105068</v>
      </c>
      <c r="GK68">
        <v>23308.6</v>
      </c>
      <c r="GL68">
        <v>22167.1</v>
      </c>
      <c r="GM68">
        <v>22885.8</v>
      </c>
      <c r="GN68">
        <v>23716.4</v>
      </c>
      <c r="GO68">
        <v>34907.4</v>
      </c>
      <c r="GP68">
        <v>35127.2</v>
      </c>
      <c r="GQ68">
        <v>41256</v>
      </c>
      <c r="GR68">
        <v>42288.7</v>
      </c>
      <c r="GS68">
        <v>1.89468</v>
      </c>
      <c r="GT68">
        <v>1.81975</v>
      </c>
      <c r="GU68">
        <v>0.0687763</v>
      </c>
      <c r="GV68">
        <v>0</v>
      </c>
      <c r="GW68">
        <v>28.9074</v>
      </c>
      <c r="GX68">
        <v>999.9</v>
      </c>
      <c r="GY68">
        <v>59.694</v>
      </c>
      <c r="GZ68">
        <v>29.306</v>
      </c>
      <c r="HA68">
        <v>26.9804</v>
      </c>
      <c r="HB68">
        <v>54.2146</v>
      </c>
      <c r="HC68">
        <v>40.5689</v>
      </c>
      <c r="HD68">
        <v>1</v>
      </c>
      <c r="HE68">
        <v>0.0979243</v>
      </c>
      <c r="HF68">
        <v>-0.823726</v>
      </c>
      <c r="HG68">
        <v>20.2344</v>
      </c>
      <c r="HH68">
        <v>5.23511</v>
      </c>
      <c r="HI68">
        <v>11.992</v>
      </c>
      <c r="HJ68">
        <v>4.95585</v>
      </c>
      <c r="HK68">
        <v>3.304</v>
      </c>
      <c r="HL68">
        <v>9999</v>
      </c>
      <c r="HM68">
        <v>9999</v>
      </c>
      <c r="HN68">
        <v>9999</v>
      </c>
      <c r="HO68">
        <v>999.9</v>
      </c>
      <c r="HP68">
        <v>1.86846</v>
      </c>
      <c r="HQ68">
        <v>1.86418</v>
      </c>
      <c r="HR68">
        <v>1.8718</v>
      </c>
      <c r="HS68">
        <v>1.86264</v>
      </c>
      <c r="HT68">
        <v>1.86208</v>
      </c>
      <c r="HU68">
        <v>1.86859</v>
      </c>
      <c r="HV68">
        <v>1.85867</v>
      </c>
      <c r="HW68">
        <v>1.86508</v>
      </c>
      <c r="HX68">
        <v>5</v>
      </c>
      <c r="HY68">
        <v>0</v>
      </c>
      <c r="HZ68">
        <v>0</v>
      </c>
      <c r="IA68">
        <v>0</v>
      </c>
      <c r="IB68" t="s">
        <v>424</v>
      </c>
      <c r="IC68" t="s">
        <v>425</v>
      </c>
      <c r="ID68" t="s">
        <v>426</v>
      </c>
      <c r="IE68" t="s">
        <v>426</v>
      </c>
      <c r="IF68" t="s">
        <v>426</v>
      </c>
      <c r="IG68" t="s">
        <v>426</v>
      </c>
      <c r="IH68">
        <v>0</v>
      </c>
      <c r="II68">
        <v>100</v>
      </c>
      <c r="IJ68">
        <v>100</v>
      </c>
      <c r="IK68">
        <v>6.002</v>
      </c>
      <c r="IL68">
        <v>0.4494</v>
      </c>
      <c r="IM68">
        <v>4.33581596003083</v>
      </c>
      <c r="IN68">
        <v>0.00480937478205192</v>
      </c>
      <c r="IO68">
        <v>-2.11129389927988e-06</v>
      </c>
      <c r="IP68">
        <v>4.70916883727294e-10</v>
      </c>
      <c r="IQ68">
        <v>0.0744581765299928</v>
      </c>
      <c r="IR68">
        <v>0.00865277752241637</v>
      </c>
      <c r="IS68">
        <v>0.000116572056065873</v>
      </c>
      <c r="IT68">
        <v>5.89758572995984e-06</v>
      </c>
      <c r="IU68">
        <v>1</v>
      </c>
      <c r="IV68">
        <v>2033</v>
      </c>
      <c r="IW68">
        <v>1</v>
      </c>
      <c r="IX68">
        <v>28</v>
      </c>
      <c r="IY68">
        <v>29324082.9</v>
      </c>
      <c r="IZ68">
        <v>29324082.9</v>
      </c>
      <c r="JA68">
        <v>1.03882</v>
      </c>
      <c r="JB68">
        <v>2.36572</v>
      </c>
      <c r="JC68">
        <v>1.4978</v>
      </c>
      <c r="JD68">
        <v>2.33032</v>
      </c>
      <c r="JE68">
        <v>1.54419</v>
      </c>
      <c r="JF68">
        <v>2.3291</v>
      </c>
      <c r="JG68">
        <v>35.244</v>
      </c>
      <c r="JH68">
        <v>24.2626</v>
      </c>
      <c r="JI68">
        <v>18</v>
      </c>
      <c r="JJ68">
        <v>546.125</v>
      </c>
      <c r="JK68">
        <v>440.254</v>
      </c>
      <c r="JL68">
        <v>31.2304</v>
      </c>
      <c r="JM68">
        <v>28.9146</v>
      </c>
      <c r="JN68">
        <v>30.0002</v>
      </c>
      <c r="JO68">
        <v>28.7311</v>
      </c>
      <c r="JP68">
        <v>28.7554</v>
      </c>
      <c r="JQ68">
        <v>20.8537</v>
      </c>
      <c r="JR68">
        <v>18.1355</v>
      </c>
      <c r="JS68">
        <v>100</v>
      </c>
      <c r="JT68">
        <v>31.2084</v>
      </c>
      <c r="JU68">
        <v>420</v>
      </c>
      <c r="JV68">
        <v>25.1406</v>
      </c>
      <c r="JW68">
        <v>92.4682</v>
      </c>
      <c r="JX68">
        <v>98.5603</v>
      </c>
    </row>
    <row r="69" spans="1:284">
      <c r="A69">
        <v>53</v>
      </c>
      <c r="B69">
        <v>1759444978.1</v>
      </c>
      <c r="C69">
        <v>939.099999904633</v>
      </c>
      <c r="D69" t="s">
        <v>532</v>
      </c>
      <c r="E69" t="s">
        <v>533</v>
      </c>
      <c r="F69">
        <v>5</v>
      </c>
      <c r="G69" t="s">
        <v>525</v>
      </c>
      <c r="H69" t="s">
        <v>419</v>
      </c>
      <c r="I69">
        <v>1759444974.35</v>
      </c>
      <c r="J69">
        <f>(K69)/1000</f>
        <v>0</v>
      </c>
      <c r="K69">
        <f>1000*DK69*AI69*(DG69-DH69)/(100*CZ69*(1000-AI69*DG69))</f>
        <v>0</v>
      </c>
      <c r="L69">
        <f>DK69*AI69*(DF69-DE69*(1000-AI69*DH69)/(1000-AI69*DG69))/(100*CZ69)</f>
        <v>0</v>
      </c>
      <c r="M69">
        <f>DE69 - IF(AI69&gt;1, L69*CZ69*100.0/(AK69), 0)</f>
        <v>0</v>
      </c>
      <c r="N69">
        <f>((T69-J69/2)*M69-L69)/(T69+J69/2)</f>
        <v>0</v>
      </c>
      <c r="O69">
        <f>N69*(DL69+DM69)/1000.0</f>
        <v>0</v>
      </c>
      <c r="P69">
        <f>(DE69 - IF(AI69&gt;1, L69*CZ69*100.0/(AK69), 0))*(DL69+DM69)/1000.0</f>
        <v>0</v>
      </c>
      <c r="Q69">
        <f>2.0/((1/S69-1/R69)+SIGN(S69)*SQRT((1/S69-1/R69)*(1/S69-1/R69) + 4*DA69/((DA69+1)*(DA69+1))*(2*1/S69*1/R69-1/R69*1/R69)))</f>
        <v>0</v>
      </c>
      <c r="R69">
        <f>IF(LEFT(DB69,1)&lt;&gt;"0",IF(LEFT(DB69,1)="1",3.0,DC69),$D$5+$E$5*(DS69*DL69/($K$5*1000))+$F$5*(DS69*DL69/($K$5*1000))*MAX(MIN(CZ69,$J$5),$I$5)*MAX(MIN(CZ69,$J$5),$I$5)+$G$5*MAX(MIN(CZ69,$J$5),$I$5)*(DS69*DL69/($K$5*1000))+$H$5*(DS69*DL69/($K$5*1000))*(DS69*DL69/($K$5*1000)))</f>
        <v>0</v>
      </c>
      <c r="S69">
        <f>J69*(1000-(1000*0.61365*exp(17.502*W69/(240.97+W69))/(DL69+DM69)+DG69)/2)/(1000*0.61365*exp(17.502*W69/(240.97+W69))/(DL69+DM69)-DG69)</f>
        <v>0</v>
      </c>
      <c r="T69">
        <f>1/((DA69+1)/(Q69/1.6)+1/(R69/1.37)) + DA69/((DA69+1)/(Q69/1.6) + DA69/(R69/1.37))</f>
        <v>0</v>
      </c>
      <c r="U69">
        <f>(CV69*CY69)</f>
        <v>0</v>
      </c>
      <c r="V69">
        <f>(DN69+(U69+2*0.95*5.67E-8*(((DN69+$B$7)+273)^4-(DN69+273)^4)-44100*J69)/(1.84*29.3*R69+8*0.95*5.67E-8*(DN69+273)^3))</f>
        <v>0</v>
      </c>
      <c r="W69">
        <f>($C$7*DO69+$D$7*DP69+$E$7*V69)</f>
        <v>0</v>
      </c>
      <c r="X69">
        <f>0.61365*exp(17.502*W69/(240.97+W69))</f>
        <v>0</v>
      </c>
      <c r="Y69">
        <f>(Z69/AA69*100)</f>
        <v>0</v>
      </c>
      <c r="Z69">
        <f>DG69*(DL69+DM69)/1000</f>
        <v>0</v>
      </c>
      <c r="AA69">
        <f>0.61365*exp(17.502*DN69/(240.97+DN69))</f>
        <v>0</v>
      </c>
      <c r="AB69">
        <f>(X69-DG69*(DL69+DM69)/1000)</f>
        <v>0</v>
      </c>
      <c r="AC69">
        <f>(-J69*44100)</f>
        <v>0</v>
      </c>
      <c r="AD69">
        <f>2*29.3*R69*0.92*(DN69-W69)</f>
        <v>0</v>
      </c>
      <c r="AE69">
        <f>2*0.95*5.67E-8*(((DN69+$B$7)+273)^4-(W69+273)^4)</f>
        <v>0</v>
      </c>
      <c r="AF69">
        <f>U69+AE69+AC69+AD69</f>
        <v>0</v>
      </c>
      <c r="AG69">
        <v>0</v>
      </c>
      <c r="AH69">
        <v>0</v>
      </c>
      <c r="AI69">
        <f>IF(AG69*$H$13&gt;=AK69,1.0,(AK69/(AK69-AG69*$H$13)))</f>
        <v>0</v>
      </c>
      <c r="AJ69">
        <f>(AI69-1)*100</f>
        <v>0</v>
      </c>
      <c r="AK69">
        <f>MAX(0,($B$13+$C$13*DS69)/(1+$D$13*DS69)*DL69/(DN69+273)*$E$13)</f>
        <v>0</v>
      </c>
      <c r="AL69" t="s">
        <v>420</v>
      </c>
      <c r="AM69" t="s">
        <v>420</v>
      </c>
      <c r="AN69">
        <v>0</v>
      </c>
      <c r="AO69">
        <v>0</v>
      </c>
      <c r="AP69">
        <f>1-AN69/AO69</f>
        <v>0</v>
      </c>
      <c r="AQ69">
        <v>0</v>
      </c>
      <c r="AR69" t="s">
        <v>420</v>
      </c>
      <c r="AS69" t="s">
        <v>420</v>
      </c>
      <c r="AT69">
        <v>0</v>
      </c>
      <c r="AU69">
        <v>0</v>
      </c>
      <c r="AV69">
        <f>1-AT69/AU69</f>
        <v>0</v>
      </c>
      <c r="AW69">
        <v>0.5</v>
      </c>
      <c r="AX69">
        <f>CW69</f>
        <v>0</v>
      </c>
      <c r="AY69">
        <f>L69</f>
        <v>0</v>
      </c>
      <c r="AZ69">
        <f>AV69*AW69*AX69</f>
        <v>0</v>
      </c>
      <c r="BA69">
        <f>(AY69-AQ69)/AX69</f>
        <v>0</v>
      </c>
      <c r="BB69">
        <f>(AO69-AU69)/AU69</f>
        <v>0</v>
      </c>
      <c r="BC69">
        <f>AN69/(AP69+AN69/AU69)</f>
        <v>0</v>
      </c>
      <c r="BD69" t="s">
        <v>420</v>
      </c>
      <c r="BE69">
        <v>0</v>
      </c>
      <c r="BF69">
        <f>IF(BE69&lt;&gt;0, BE69, BC69)</f>
        <v>0</v>
      </c>
      <c r="BG69">
        <f>1-BF69/AU69</f>
        <v>0</v>
      </c>
      <c r="BH69">
        <f>(AU69-AT69)/(AU69-BF69)</f>
        <v>0</v>
      </c>
      <c r="BI69">
        <f>(AO69-AU69)/(AO69-BF69)</f>
        <v>0</v>
      </c>
      <c r="BJ69">
        <f>(AU69-AT69)/(AU69-AN69)</f>
        <v>0</v>
      </c>
      <c r="BK69">
        <f>(AO69-AU69)/(AO69-AN69)</f>
        <v>0</v>
      </c>
      <c r="BL69">
        <f>(BH69*BF69/AT69)</f>
        <v>0</v>
      </c>
      <c r="BM69">
        <f>(1-BL69)</f>
        <v>0</v>
      </c>
      <c r="CV69">
        <f>$B$11*DT69+$C$11*DU69+$F$11*EF69*(1-EI69)</f>
        <v>0</v>
      </c>
      <c r="CW69">
        <f>CV69*CX69</f>
        <v>0</v>
      </c>
      <c r="CX69">
        <f>($B$11*$D$9+$C$11*$D$9+$F$11*((ES69+EK69)/MAX(ES69+EK69+ET69, 0.1)*$I$9+ET69/MAX(ES69+EK69+ET69, 0.1)*$J$9))/($B$11+$C$11+$F$11)</f>
        <v>0</v>
      </c>
      <c r="CY69">
        <f>($B$11*$K$9+$C$11*$K$9+$F$11*((ES69+EK69)/MAX(ES69+EK69+ET69, 0.1)*$P$9+ET69/MAX(ES69+EK69+ET69, 0.1)*$Q$9))/($B$11+$C$11+$F$11)</f>
        <v>0</v>
      </c>
      <c r="CZ69">
        <v>5.79</v>
      </c>
      <c r="DA69">
        <v>0.5</v>
      </c>
      <c r="DB69" t="s">
        <v>421</v>
      </c>
      <c r="DC69">
        <v>2</v>
      </c>
      <c r="DD69">
        <v>1759444974.35</v>
      </c>
      <c r="DE69">
        <v>421.38075</v>
      </c>
      <c r="DF69">
        <v>420.017</v>
      </c>
      <c r="DG69">
        <v>25.196325</v>
      </c>
      <c r="DH69">
        <v>25.01195</v>
      </c>
      <c r="DI69">
        <v>415.3775</v>
      </c>
      <c r="DJ69">
        <v>24.746975</v>
      </c>
      <c r="DK69">
        <v>499.98325</v>
      </c>
      <c r="DL69">
        <v>90.5725</v>
      </c>
      <c r="DM69">
        <v>0.028195</v>
      </c>
      <c r="DN69">
        <v>31.1722</v>
      </c>
      <c r="DO69">
        <v>30.028975</v>
      </c>
      <c r="DP69">
        <v>999.9</v>
      </c>
      <c r="DQ69">
        <v>0</v>
      </c>
      <c r="DR69">
        <v>0</v>
      </c>
      <c r="DS69">
        <v>10022.6375</v>
      </c>
      <c r="DT69">
        <v>0</v>
      </c>
      <c r="DU69">
        <v>0.667702</v>
      </c>
      <c r="DV69">
        <v>1.3637175</v>
      </c>
      <c r="DW69">
        <v>432.2725</v>
      </c>
      <c r="DX69">
        <v>430.79225</v>
      </c>
      <c r="DY69">
        <v>0.18437425</v>
      </c>
      <c r="DZ69">
        <v>420.017</v>
      </c>
      <c r="EA69">
        <v>25.01195</v>
      </c>
      <c r="EB69">
        <v>2.2820925</v>
      </c>
      <c r="EC69">
        <v>2.2653925</v>
      </c>
      <c r="ED69">
        <v>19.55055</v>
      </c>
      <c r="EE69">
        <v>19.4324</v>
      </c>
      <c r="EF69">
        <v>0.00500016</v>
      </c>
      <c r="EG69">
        <v>0</v>
      </c>
      <c r="EH69">
        <v>0</v>
      </c>
      <c r="EI69">
        <v>0</v>
      </c>
      <c r="EJ69">
        <v>914.3</v>
      </c>
      <c r="EK69">
        <v>0.00500016</v>
      </c>
      <c r="EL69">
        <v>-20.45</v>
      </c>
      <c r="EM69">
        <v>-1.575</v>
      </c>
      <c r="EN69">
        <v>37.812</v>
      </c>
      <c r="EO69">
        <v>41.812</v>
      </c>
      <c r="EP69">
        <v>39.875</v>
      </c>
      <c r="EQ69">
        <v>42.062</v>
      </c>
      <c r="ER69">
        <v>41.187</v>
      </c>
      <c r="ES69">
        <v>0</v>
      </c>
      <c r="ET69">
        <v>0</v>
      </c>
      <c r="EU69">
        <v>0</v>
      </c>
      <c r="EV69">
        <v>1759444979.9</v>
      </c>
      <c r="EW69">
        <v>0</v>
      </c>
      <c r="EX69">
        <v>917.444</v>
      </c>
      <c r="EY69">
        <v>-21.8846154607703</v>
      </c>
      <c r="EZ69">
        <v>-6.7538457468417</v>
      </c>
      <c r="FA69">
        <v>-24.016</v>
      </c>
      <c r="FB69">
        <v>15</v>
      </c>
      <c r="FC69">
        <v>0</v>
      </c>
      <c r="FD69" t="s">
        <v>422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1.42590142857143</v>
      </c>
      <c r="FQ69">
        <v>-0.26745896103896</v>
      </c>
      <c r="FR69">
        <v>0.0571309556891812</v>
      </c>
      <c r="FS69">
        <v>1</v>
      </c>
      <c r="FT69">
        <v>917.6</v>
      </c>
      <c r="FU69">
        <v>5.80595866706885</v>
      </c>
      <c r="FV69">
        <v>5.53730662920905</v>
      </c>
      <c r="FW69">
        <v>-1</v>
      </c>
      <c r="FX69">
        <v>0.20116519047619</v>
      </c>
      <c r="FY69">
        <v>-0.0683344675324673</v>
      </c>
      <c r="FZ69">
        <v>0.00869760561807262</v>
      </c>
      <c r="GA69">
        <v>1</v>
      </c>
      <c r="GB69">
        <v>2</v>
      </c>
      <c r="GC69">
        <v>2</v>
      </c>
      <c r="GD69" t="s">
        <v>423</v>
      </c>
      <c r="GE69">
        <v>3.12625</v>
      </c>
      <c r="GF69">
        <v>2.65385</v>
      </c>
      <c r="GG69">
        <v>0.0890888</v>
      </c>
      <c r="GH69">
        <v>0.0897845</v>
      </c>
      <c r="GI69">
        <v>0.104923</v>
      </c>
      <c r="GJ69">
        <v>0.10514</v>
      </c>
      <c r="GK69">
        <v>23308.6</v>
      </c>
      <c r="GL69">
        <v>22167.3</v>
      </c>
      <c r="GM69">
        <v>22886</v>
      </c>
      <c r="GN69">
        <v>23716.4</v>
      </c>
      <c r="GO69">
        <v>34907</v>
      </c>
      <c r="GP69">
        <v>35124.4</v>
      </c>
      <c r="GQ69">
        <v>41256.3</v>
      </c>
      <c r="GR69">
        <v>42288.7</v>
      </c>
      <c r="GS69">
        <v>1.89482</v>
      </c>
      <c r="GT69">
        <v>1.81955</v>
      </c>
      <c r="GU69">
        <v>0.0684671</v>
      </c>
      <c r="GV69">
        <v>0</v>
      </c>
      <c r="GW69">
        <v>28.906</v>
      </c>
      <c r="GX69">
        <v>999.9</v>
      </c>
      <c r="GY69">
        <v>59.694</v>
      </c>
      <c r="GZ69">
        <v>29.275</v>
      </c>
      <c r="HA69">
        <v>26.9304</v>
      </c>
      <c r="HB69">
        <v>54.6146</v>
      </c>
      <c r="HC69">
        <v>40.6611</v>
      </c>
      <c r="HD69">
        <v>1</v>
      </c>
      <c r="HE69">
        <v>0.0979116</v>
      </c>
      <c r="HF69">
        <v>-0.846264</v>
      </c>
      <c r="HG69">
        <v>20.2343</v>
      </c>
      <c r="HH69">
        <v>5.23436</v>
      </c>
      <c r="HI69">
        <v>11.992</v>
      </c>
      <c r="HJ69">
        <v>4.95565</v>
      </c>
      <c r="HK69">
        <v>3.30395</v>
      </c>
      <c r="HL69">
        <v>9999</v>
      </c>
      <c r="HM69">
        <v>9999</v>
      </c>
      <c r="HN69">
        <v>9999</v>
      </c>
      <c r="HO69">
        <v>999.9</v>
      </c>
      <c r="HP69">
        <v>1.86846</v>
      </c>
      <c r="HQ69">
        <v>1.86418</v>
      </c>
      <c r="HR69">
        <v>1.8718</v>
      </c>
      <c r="HS69">
        <v>1.86264</v>
      </c>
      <c r="HT69">
        <v>1.86208</v>
      </c>
      <c r="HU69">
        <v>1.86859</v>
      </c>
      <c r="HV69">
        <v>1.85867</v>
      </c>
      <c r="HW69">
        <v>1.86508</v>
      </c>
      <c r="HX69">
        <v>5</v>
      </c>
      <c r="HY69">
        <v>0</v>
      </c>
      <c r="HZ69">
        <v>0</v>
      </c>
      <c r="IA69">
        <v>0</v>
      </c>
      <c r="IB69" t="s">
        <v>424</v>
      </c>
      <c r="IC69" t="s">
        <v>425</v>
      </c>
      <c r="ID69" t="s">
        <v>426</v>
      </c>
      <c r="IE69" t="s">
        <v>426</v>
      </c>
      <c r="IF69" t="s">
        <v>426</v>
      </c>
      <c r="IG69" t="s">
        <v>426</v>
      </c>
      <c r="IH69">
        <v>0</v>
      </c>
      <c r="II69">
        <v>100</v>
      </c>
      <c r="IJ69">
        <v>100</v>
      </c>
      <c r="IK69">
        <v>6.003</v>
      </c>
      <c r="IL69">
        <v>0.4496</v>
      </c>
      <c r="IM69">
        <v>4.33581596003083</v>
      </c>
      <c r="IN69">
        <v>0.00480937478205192</v>
      </c>
      <c r="IO69">
        <v>-2.11129389927988e-06</v>
      </c>
      <c r="IP69">
        <v>4.70916883727294e-10</v>
      </c>
      <c r="IQ69">
        <v>0.0744581765299928</v>
      </c>
      <c r="IR69">
        <v>0.00865277752241637</v>
      </c>
      <c r="IS69">
        <v>0.000116572056065873</v>
      </c>
      <c r="IT69">
        <v>5.89758572995984e-06</v>
      </c>
      <c r="IU69">
        <v>1</v>
      </c>
      <c r="IV69">
        <v>2033</v>
      </c>
      <c r="IW69">
        <v>1</v>
      </c>
      <c r="IX69">
        <v>28</v>
      </c>
      <c r="IY69">
        <v>29324083</v>
      </c>
      <c r="IZ69">
        <v>29324083</v>
      </c>
      <c r="JA69">
        <v>1.03882</v>
      </c>
      <c r="JB69">
        <v>2.36572</v>
      </c>
      <c r="JC69">
        <v>1.4978</v>
      </c>
      <c r="JD69">
        <v>2.33032</v>
      </c>
      <c r="JE69">
        <v>1.54419</v>
      </c>
      <c r="JF69">
        <v>2.36938</v>
      </c>
      <c r="JG69">
        <v>35.244</v>
      </c>
      <c r="JH69">
        <v>24.2626</v>
      </c>
      <c r="JI69">
        <v>18</v>
      </c>
      <c r="JJ69">
        <v>546.223</v>
      </c>
      <c r="JK69">
        <v>440.133</v>
      </c>
      <c r="JL69">
        <v>31.215</v>
      </c>
      <c r="JM69">
        <v>28.9146</v>
      </c>
      <c r="JN69">
        <v>30.0002</v>
      </c>
      <c r="JO69">
        <v>28.7311</v>
      </c>
      <c r="JP69">
        <v>28.7554</v>
      </c>
      <c r="JQ69">
        <v>20.853</v>
      </c>
      <c r="JR69">
        <v>18.1355</v>
      </c>
      <c r="JS69">
        <v>100</v>
      </c>
      <c r="JT69">
        <v>31.2084</v>
      </c>
      <c r="JU69">
        <v>420</v>
      </c>
      <c r="JV69">
        <v>25.0781</v>
      </c>
      <c r="JW69">
        <v>92.4689</v>
      </c>
      <c r="JX69">
        <v>98.5604</v>
      </c>
    </row>
    <row r="70" spans="1:284">
      <c r="A70">
        <v>54</v>
      </c>
      <c r="B70">
        <v>1759444981.1</v>
      </c>
      <c r="C70">
        <v>942.099999904633</v>
      </c>
      <c r="D70" t="s">
        <v>534</v>
      </c>
      <c r="E70" t="s">
        <v>535</v>
      </c>
      <c r="F70">
        <v>5</v>
      </c>
      <c r="G70" t="s">
        <v>525</v>
      </c>
      <c r="H70" t="s">
        <v>419</v>
      </c>
      <c r="I70">
        <v>1759444977.85</v>
      </c>
      <c r="J70">
        <f>(K70)/1000</f>
        <v>0</v>
      </c>
      <c r="K70">
        <f>1000*DK70*AI70*(DG70-DH70)/(100*CZ70*(1000-AI70*DG70))</f>
        <v>0</v>
      </c>
      <c r="L70">
        <f>DK70*AI70*(DF70-DE70*(1000-AI70*DH70)/(1000-AI70*DG70))/(100*CZ70)</f>
        <v>0</v>
      </c>
      <c r="M70">
        <f>DE70 - IF(AI70&gt;1, L70*CZ70*100.0/(AK70), 0)</f>
        <v>0</v>
      </c>
      <c r="N70">
        <f>((T70-J70/2)*M70-L70)/(T70+J70/2)</f>
        <v>0</v>
      </c>
      <c r="O70">
        <f>N70*(DL70+DM70)/1000.0</f>
        <v>0</v>
      </c>
      <c r="P70">
        <f>(DE70 - IF(AI70&gt;1, L70*CZ70*100.0/(AK70), 0))*(DL70+DM70)/1000.0</f>
        <v>0</v>
      </c>
      <c r="Q70">
        <f>2.0/((1/S70-1/R70)+SIGN(S70)*SQRT((1/S70-1/R70)*(1/S70-1/R70) + 4*DA70/((DA70+1)*(DA70+1))*(2*1/S70*1/R70-1/R70*1/R70)))</f>
        <v>0</v>
      </c>
      <c r="R70">
        <f>IF(LEFT(DB70,1)&lt;&gt;"0",IF(LEFT(DB70,1)="1",3.0,DC70),$D$5+$E$5*(DS70*DL70/($K$5*1000))+$F$5*(DS70*DL70/($K$5*1000))*MAX(MIN(CZ70,$J$5),$I$5)*MAX(MIN(CZ70,$J$5),$I$5)+$G$5*MAX(MIN(CZ70,$J$5),$I$5)*(DS70*DL70/($K$5*1000))+$H$5*(DS70*DL70/($K$5*1000))*(DS70*DL70/($K$5*1000)))</f>
        <v>0</v>
      </c>
      <c r="S70">
        <f>J70*(1000-(1000*0.61365*exp(17.502*W70/(240.97+W70))/(DL70+DM70)+DG70)/2)/(1000*0.61365*exp(17.502*W70/(240.97+W70))/(DL70+DM70)-DG70)</f>
        <v>0</v>
      </c>
      <c r="T70">
        <f>1/((DA70+1)/(Q70/1.6)+1/(R70/1.37)) + DA70/((DA70+1)/(Q70/1.6) + DA70/(R70/1.37))</f>
        <v>0</v>
      </c>
      <c r="U70">
        <f>(CV70*CY70)</f>
        <v>0</v>
      </c>
      <c r="V70">
        <f>(DN70+(U70+2*0.95*5.67E-8*(((DN70+$B$7)+273)^4-(DN70+273)^4)-44100*J70)/(1.84*29.3*R70+8*0.95*5.67E-8*(DN70+273)^3))</f>
        <v>0</v>
      </c>
      <c r="W70">
        <f>($C$7*DO70+$D$7*DP70+$E$7*V70)</f>
        <v>0</v>
      </c>
      <c r="X70">
        <f>0.61365*exp(17.502*W70/(240.97+W70))</f>
        <v>0</v>
      </c>
      <c r="Y70">
        <f>(Z70/AA70*100)</f>
        <v>0</v>
      </c>
      <c r="Z70">
        <f>DG70*(DL70+DM70)/1000</f>
        <v>0</v>
      </c>
      <c r="AA70">
        <f>0.61365*exp(17.502*DN70/(240.97+DN70))</f>
        <v>0</v>
      </c>
      <c r="AB70">
        <f>(X70-DG70*(DL70+DM70)/1000)</f>
        <v>0</v>
      </c>
      <c r="AC70">
        <f>(-J70*44100)</f>
        <v>0</v>
      </c>
      <c r="AD70">
        <f>2*29.3*R70*0.92*(DN70-W70)</f>
        <v>0</v>
      </c>
      <c r="AE70">
        <f>2*0.95*5.67E-8*(((DN70+$B$7)+273)^4-(W70+273)^4)</f>
        <v>0</v>
      </c>
      <c r="AF70">
        <f>U70+AE70+AC70+AD70</f>
        <v>0</v>
      </c>
      <c r="AG70">
        <v>0</v>
      </c>
      <c r="AH70">
        <v>0</v>
      </c>
      <c r="AI70">
        <f>IF(AG70*$H$13&gt;=AK70,1.0,(AK70/(AK70-AG70*$H$13)))</f>
        <v>0</v>
      </c>
      <c r="AJ70">
        <f>(AI70-1)*100</f>
        <v>0</v>
      </c>
      <c r="AK70">
        <f>MAX(0,($B$13+$C$13*DS70)/(1+$D$13*DS70)*DL70/(DN70+273)*$E$13)</f>
        <v>0</v>
      </c>
      <c r="AL70" t="s">
        <v>420</v>
      </c>
      <c r="AM70" t="s">
        <v>420</v>
      </c>
      <c r="AN70">
        <v>0</v>
      </c>
      <c r="AO70">
        <v>0</v>
      </c>
      <c r="AP70">
        <f>1-AN70/AO70</f>
        <v>0</v>
      </c>
      <c r="AQ70">
        <v>0</v>
      </c>
      <c r="AR70" t="s">
        <v>420</v>
      </c>
      <c r="AS70" t="s">
        <v>420</v>
      </c>
      <c r="AT70">
        <v>0</v>
      </c>
      <c r="AU70">
        <v>0</v>
      </c>
      <c r="AV70">
        <f>1-AT70/AU70</f>
        <v>0</v>
      </c>
      <c r="AW70">
        <v>0.5</v>
      </c>
      <c r="AX70">
        <f>CW70</f>
        <v>0</v>
      </c>
      <c r="AY70">
        <f>L70</f>
        <v>0</v>
      </c>
      <c r="AZ70">
        <f>AV70*AW70*AX70</f>
        <v>0</v>
      </c>
      <c r="BA70">
        <f>(AY70-AQ70)/AX70</f>
        <v>0</v>
      </c>
      <c r="BB70">
        <f>(AO70-AU70)/AU70</f>
        <v>0</v>
      </c>
      <c r="BC70">
        <f>AN70/(AP70+AN70/AU70)</f>
        <v>0</v>
      </c>
      <c r="BD70" t="s">
        <v>420</v>
      </c>
      <c r="BE70">
        <v>0</v>
      </c>
      <c r="BF70">
        <f>IF(BE70&lt;&gt;0, BE70, BC70)</f>
        <v>0</v>
      </c>
      <c r="BG70">
        <f>1-BF70/AU70</f>
        <v>0</v>
      </c>
      <c r="BH70">
        <f>(AU70-AT70)/(AU70-BF70)</f>
        <v>0</v>
      </c>
      <c r="BI70">
        <f>(AO70-AU70)/(AO70-BF70)</f>
        <v>0</v>
      </c>
      <c r="BJ70">
        <f>(AU70-AT70)/(AU70-AN70)</f>
        <v>0</v>
      </c>
      <c r="BK70">
        <f>(AO70-AU70)/(AO70-AN70)</f>
        <v>0</v>
      </c>
      <c r="BL70">
        <f>(BH70*BF70/AT70)</f>
        <v>0</v>
      </c>
      <c r="BM70">
        <f>(1-BL70)</f>
        <v>0</v>
      </c>
      <c r="CV70">
        <f>$B$11*DT70+$C$11*DU70+$F$11*EF70*(1-EI70)</f>
        <v>0</v>
      </c>
      <c r="CW70">
        <f>CV70*CX70</f>
        <v>0</v>
      </c>
      <c r="CX70">
        <f>($B$11*$D$9+$C$11*$D$9+$F$11*((ES70+EK70)/MAX(ES70+EK70+ET70, 0.1)*$I$9+ET70/MAX(ES70+EK70+ET70, 0.1)*$J$9))/($B$11+$C$11+$F$11)</f>
        <v>0</v>
      </c>
      <c r="CY70">
        <f>($B$11*$K$9+$C$11*$K$9+$F$11*((ES70+EK70)/MAX(ES70+EK70+ET70, 0.1)*$P$9+ET70/MAX(ES70+EK70+ET70, 0.1)*$Q$9))/($B$11+$C$11+$F$11)</f>
        <v>0</v>
      </c>
      <c r="CZ70">
        <v>5.79</v>
      </c>
      <c r="DA70">
        <v>0.5</v>
      </c>
      <c r="DB70" t="s">
        <v>421</v>
      </c>
      <c r="DC70">
        <v>2</v>
      </c>
      <c r="DD70">
        <v>1759444977.85</v>
      </c>
      <c r="DE70">
        <v>421.38275</v>
      </c>
      <c r="DF70">
        <v>419.98025</v>
      </c>
      <c r="DG70">
        <v>25.2039</v>
      </c>
      <c r="DH70">
        <v>25.04015</v>
      </c>
      <c r="DI70">
        <v>415.37975</v>
      </c>
      <c r="DJ70">
        <v>24.754325</v>
      </c>
      <c r="DK70">
        <v>499.978</v>
      </c>
      <c r="DL70">
        <v>90.573675</v>
      </c>
      <c r="DM70">
        <v>0.02836915</v>
      </c>
      <c r="DN70">
        <v>31.1654</v>
      </c>
      <c r="DO70">
        <v>30.022025</v>
      </c>
      <c r="DP70">
        <v>999.9</v>
      </c>
      <c r="DQ70">
        <v>0</v>
      </c>
      <c r="DR70">
        <v>0</v>
      </c>
      <c r="DS70">
        <v>9995.925</v>
      </c>
      <c r="DT70">
        <v>0</v>
      </c>
      <c r="DU70">
        <v>0.667702</v>
      </c>
      <c r="DV70">
        <v>1.40226</v>
      </c>
      <c r="DW70">
        <v>432.278</v>
      </c>
      <c r="DX70">
        <v>430.76725</v>
      </c>
      <c r="DY70">
        <v>0.16375475</v>
      </c>
      <c r="DZ70">
        <v>419.98025</v>
      </c>
      <c r="EA70">
        <v>25.04015</v>
      </c>
      <c r="EB70">
        <v>2.2828075</v>
      </c>
      <c r="EC70">
        <v>2.267975</v>
      </c>
      <c r="ED70">
        <v>19.555575</v>
      </c>
      <c r="EE70">
        <v>19.450725</v>
      </c>
      <c r="EF70">
        <v>0.00500016</v>
      </c>
      <c r="EG70">
        <v>0</v>
      </c>
      <c r="EH70">
        <v>0</v>
      </c>
      <c r="EI70">
        <v>0</v>
      </c>
      <c r="EJ70">
        <v>912.325</v>
      </c>
      <c r="EK70">
        <v>0.00500016</v>
      </c>
      <c r="EL70">
        <v>-21.75</v>
      </c>
      <c r="EM70">
        <v>-1.425</v>
      </c>
      <c r="EN70">
        <v>37.8435</v>
      </c>
      <c r="EO70">
        <v>41.812</v>
      </c>
      <c r="EP70">
        <v>39.875</v>
      </c>
      <c r="EQ70">
        <v>42.062</v>
      </c>
      <c r="ER70">
        <v>41.187</v>
      </c>
      <c r="ES70">
        <v>0</v>
      </c>
      <c r="ET70">
        <v>0</v>
      </c>
      <c r="EU70">
        <v>0</v>
      </c>
      <c r="EV70">
        <v>1759444982.9</v>
      </c>
      <c r="EW70">
        <v>0</v>
      </c>
      <c r="EX70">
        <v>916.865384615385</v>
      </c>
      <c r="EY70">
        <v>-19.6752139155648</v>
      </c>
      <c r="EZ70">
        <v>-14.1743586371141</v>
      </c>
      <c r="FA70">
        <v>-23.6307692307692</v>
      </c>
      <c r="FB70">
        <v>15</v>
      </c>
      <c r="FC70">
        <v>0</v>
      </c>
      <c r="FD70" t="s">
        <v>422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1.42448047619048</v>
      </c>
      <c r="FQ70">
        <v>-0.227705454545454</v>
      </c>
      <c r="FR70">
        <v>0.0574159015203305</v>
      </c>
      <c r="FS70">
        <v>1</v>
      </c>
      <c r="FT70">
        <v>917.441176470588</v>
      </c>
      <c r="FU70">
        <v>-8.66004589756379</v>
      </c>
      <c r="FV70">
        <v>5.39128477796281</v>
      </c>
      <c r="FW70">
        <v>-1</v>
      </c>
      <c r="FX70">
        <v>0.197123142857143</v>
      </c>
      <c r="FY70">
        <v>-0.118428545454546</v>
      </c>
      <c r="FZ70">
        <v>0.0141800446613768</v>
      </c>
      <c r="GA70">
        <v>0</v>
      </c>
      <c r="GB70">
        <v>1</v>
      </c>
      <c r="GC70">
        <v>2</v>
      </c>
      <c r="GD70" t="s">
        <v>435</v>
      </c>
      <c r="GE70">
        <v>3.12609</v>
      </c>
      <c r="GF70">
        <v>2.65421</v>
      </c>
      <c r="GG70">
        <v>0.0890904</v>
      </c>
      <c r="GH70">
        <v>0.0897871</v>
      </c>
      <c r="GI70">
        <v>0.104968</v>
      </c>
      <c r="GJ70">
        <v>0.105195</v>
      </c>
      <c r="GK70">
        <v>23308.5</v>
      </c>
      <c r="GL70">
        <v>22167.2</v>
      </c>
      <c r="GM70">
        <v>22886</v>
      </c>
      <c r="GN70">
        <v>23716.4</v>
      </c>
      <c r="GO70">
        <v>34904.9</v>
      </c>
      <c r="GP70">
        <v>35122.4</v>
      </c>
      <c r="GQ70">
        <v>41255.9</v>
      </c>
      <c r="GR70">
        <v>42288.9</v>
      </c>
      <c r="GS70">
        <v>1.8943</v>
      </c>
      <c r="GT70">
        <v>1.81995</v>
      </c>
      <c r="GU70">
        <v>0.0682399</v>
      </c>
      <c r="GV70">
        <v>0</v>
      </c>
      <c r="GW70">
        <v>28.9051</v>
      </c>
      <c r="GX70">
        <v>999.9</v>
      </c>
      <c r="GY70">
        <v>59.669</v>
      </c>
      <c r="GZ70">
        <v>29.275</v>
      </c>
      <c r="HA70">
        <v>26.9206</v>
      </c>
      <c r="HB70">
        <v>54.1946</v>
      </c>
      <c r="HC70">
        <v>40.605</v>
      </c>
      <c r="HD70">
        <v>1</v>
      </c>
      <c r="HE70">
        <v>0.0979421</v>
      </c>
      <c r="HF70">
        <v>-0.879319</v>
      </c>
      <c r="HG70">
        <v>20.2341</v>
      </c>
      <c r="HH70">
        <v>5.23496</v>
      </c>
      <c r="HI70">
        <v>11.992</v>
      </c>
      <c r="HJ70">
        <v>4.95575</v>
      </c>
      <c r="HK70">
        <v>3.304</v>
      </c>
      <c r="HL70">
        <v>9999</v>
      </c>
      <c r="HM70">
        <v>9999</v>
      </c>
      <c r="HN70">
        <v>9999</v>
      </c>
      <c r="HO70">
        <v>999.9</v>
      </c>
      <c r="HP70">
        <v>1.86847</v>
      </c>
      <c r="HQ70">
        <v>1.86418</v>
      </c>
      <c r="HR70">
        <v>1.8718</v>
      </c>
      <c r="HS70">
        <v>1.86264</v>
      </c>
      <c r="HT70">
        <v>1.86209</v>
      </c>
      <c r="HU70">
        <v>1.86859</v>
      </c>
      <c r="HV70">
        <v>1.85867</v>
      </c>
      <c r="HW70">
        <v>1.86508</v>
      </c>
      <c r="HX70">
        <v>5</v>
      </c>
      <c r="HY70">
        <v>0</v>
      </c>
      <c r="HZ70">
        <v>0</v>
      </c>
      <c r="IA70">
        <v>0</v>
      </c>
      <c r="IB70" t="s">
        <v>424</v>
      </c>
      <c r="IC70" t="s">
        <v>425</v>
      </c>
      <c r="ID70" t="s">
        <v>426</v>
      </c>
      <c r="IE70" t="s">
        <v>426</v>
      </c>
      <c r="IF70" t="s">
        <v>426</v>
      </c>
      <c r="IG70" t="s">
        <v>426</v>
      </c>
      <c r="IH70">
        <v>0</v>
      </c>
      <c r="II70">
        <v>100</v>
      </c>
      <c r="IJ70">
        <v>100</v>
      </c>
      <c r="IK70">
        <v>6.003</v>
      </c>
      <c r="IL70">
        <v>0.4499</v>
      </c>
      <c r="IM70">
        <v>4.33581596003083</v>
      </c>
      <c r="IN70">
        <v>0.00480937478205192</v>
      </c>
      <c r="IO70">
        <v>-2.11129389927988e-06</v>
      </c>
      <c r="IP70">
        <v>4.70916883727294e-10</v>
      </c>
      <c r="IQ70">
        <v>0.0744581765299928</v>
      </c>
      <c r="IR70">
        <v>0.00865277752241637</v>
      </c>
      <c r="IS70">
        <v>0.000116572056065873</v>
      </c>
      <c r="IT70">
        <v>5.89758572995984e-06</v>
      </c>
      <c r="IU70">
        <v>1</v>
      </c>
      <c r="IV70">
        <v>2033</v>
      </c>
      <c r="IW70">
        <v>1</v>
      </c>
      <c r="IX70">
        <v>28</v>
      </c>
      <c r="IY70">
        <v>29324083</v>
      </c>
      <c r="IZ70">
        <v>29324083</v>
      </c>
      <c r="JA70">
        <v>1.03882</v>
      </c>
      <c r="JB70">
        <v>2.38159</v>
      </c>
      <c r="JC70">
        <v>1.4978</v>
      </c>
      <c r="JD70">
        <v>2.33032</v>
      </c>
      <c r="JE70">
        <v>1.54419</v>
      </c>
      <c r="JF70">
        <v>2.29126</v>
      </c>
      <c r="JG70">
        <v>35.244</v>
      </c>
      <c r="JH70">
        <v>24.2539</v>
      </c>
      <c r="JI70">
        <v>18</v>
      </c>
      <c r="JJ70">
        <v>545.88</v>
      </c>
      <c r="JK70">
        <v>440.375</v>
      </c>
      <c r="JL70">
        <v>31.197</v>
      </c>
      <c r="JM70">
        <v>28.9146</v>
      </c>
      <c r="JN70">
        <v>30.0002</v>
      </c>
      <c r="JO70">
        <v>28.7311</v>
      </c>
      <c r="JP70">
        <v>28.7554</v>
      </c>
      <c r="JQ70">
        <v>20.8545</v>
      </c>
      <c r="JR70">
        <v>18.1355</v>
      </c>
      <c r="JS70">
        <v>100</v>
      </c>
      <c r="JT70">
        <v>31.1888</v>
      </c>
      <c r="JU70">
        <v>420</v>
      </c>
      <c r="JV70">
        <v>25.0549</v>
      </c>
      <c r="JW70">
        <v>92.4683</v>
      </c>
      <c r="JX70">
        <v>98.5608</v>
      </c>
    </row>
    <row r="71" spans="1:284">
      <c r="A71">
        <v>55</v>
      </c>
      <c r="B71">
        <v>1759444983.1</v>
      </c>
      <c r="C71">
        <v>944.099999904633</v>
      </c>
      <c r="D71" t="s">
        <v>536</v>
      </c>
      <c r="E71" t="s">
        <v>537</v>
      </c>
      <c r="F71">
        <v>5</v>
      </c>
      <c r="G71" t="s">
        <v>525</v>
      </c>
      <c r="H71" t="s">
        <v>419</v>
      </c>
      <c r="I71">
        <v>1759444980.43333</v>
      </c>
      <c r="J71">
        <f>(K71)/1000</f>
        <v>0</v>
      </c>
      <c r="K71">
        <f>1000*DK71*AI71*(DG71-DH71)/(100*CZ71*(1000-AI71*DG71))</f>
        <v>0</v>
      </c>
      <c r="L71">
        <f>DK71*AI71*(DF71-DE71*(1000-AI71*DH71)/(1000-AI71*DG71))/(100*CZ71)</f>
        <v>0</v>
      </c>
      <c r="M71">
        <f>DE71 - IF(AI71&gt;1, L71*CZ71*100.0/(AK71), 0)</f>
        <v>0</v>
      </c>
      <c r="N71">
        <f>((T71-J71/2)*M71-L71)/(T71+J71/2)</f>
        <v>0</v>
      </c>
      <c r="O71">
        <f>N71*(DL71+DM71)/1000.0</f>
        <v>0</v>
      </c>
      <c r="P71">
        <f>(DE71 - IF(AI71&gt;1, L71*CZ71*100.0/(AK71), 0))*(DL71+DM71)/1000.0</f>
        <v>0</v>
      </c>
      <c r="Q71">
        <f>2.0/((1/S71-1/R71)+SIGN(S71)*SQRT((1/S71-1/R71)*(1/S71-1/R71) + 4*DA71/((DA71+1)*(DA71+1))*(2*1/S71*1/R71-1/R71*1/R71)))</f>
        <v>0</v>
      </c>
      <c r="R71">
        <f>IF(LEFT(DB71,1)&lt;&gt;"0",IF(LEFT(DB71,1)="1",3.0,DC71),$D$5+$E$5*(DS71*DL71/($K$5*1000))+$F$5*(DS71*DL71/($K$5*1000))*MAX(MIN(CZ71,$J$5),$I$5)*MAX(MIN(CZ71,$J$5),$I$5)+$G$5*MAX(MIN(CZ71,$J$5),$I$5)*(DS71*DL71/($K$5*1000))+$H$5*(DS71*DL71/($K$5*1000))*(DS71*DL71/($K$5*1000)))</f>
        <v>0</v>
      </c>
      <c r="S71">
        <f>J71*(1000-(1000*0.61365*exp(17.502*W71/(240.97+W71))/(DL71+DM71)+DG71)/2)/(1000*0.61365*exp(17.502*W71/(240.97+W71))/(DL71+DM71)-DG71)</f>
        <v>0</v>
      </c>
      <c r="T71">
        <f>1/((DA71+1)/(Q71/1.6)+1/(R71/1.37)) + DA71/((DA71+1)/(Q71/1.6) + DA71/(R71/1.37))</f>
        <v>0</v>
      </c>
      <c r="U71">
        <f>(CV71*CY71)</f>
        <v>0</v>
      </c>
      <c r="V71">
        <f>(DN71+(U71+2*0.95*5.67E-8*(((DN71+$B$7)+273)^4-(DN71+273)^4)-44100*J71)/(1.84*29.3*R71+8*0.95*5.67E-8*(DN71+273)^3))</f>
        <v>0</v>
      </c>
      <c r="W71">
        <f>($C$7*DO71+$D$7*DP71+$E$7*V71)</f>
        <v>0</v>
      </c>
      <c r="X71">
        <f>0.61365*exp(17.502*W71/(240.97+W71))</f>
        <v>0</v>
      </c>
      <c r="Y71">
        <f>(Z71/AA71*100)</f>
        <v>0</v>
      </c>
      <c r="Z71">
        <f>DG71*(DL71+DM71)/1000</f>
        <v>0</v>
      </c>
      <c r="AA71">
        <f>0.61365*exp(17.502*DN71/(240.97+DN71))</f>
        <v>0</v>
      </c>
      <c r="AB71">
        <f>(X71-DG71*(DL71+DM71)/1000)</f>
        <v>0</v>
      </c>
      <c r="AC71">
        <f>(-J71*44100)</f>
        <v>0</v>
      </c>
      <c r="AD71">
        <f>2*29.3*R71*0.92*(DN71-W71)</f>
        <v>0</v>
      </c>
      <c r="AE71">
        <f>2*0.95*5.67E-8*(((DN71+$B$7)+273)^4-(W71+273)^4)</f>
        <v>0</v>
      </c>
      <c r="AF71">
        <f>U71+AE71+AC71+AD71</f>
        <v>0</v>
      </c>
      <c r="AG71">
        <v>0</v>
      </c>
      <c r="AH71">
        <v>0</v>
      </c>
      <c r="AI71">
        <f>IF(AG71*$H$13&gt;=AK71,1.0,(AK71/(AK71-AG71*$H$13)))</f>
        <v>0</v>
      </c>
      <c r="AJ71">
        <f>(AI71-1)*100</f>
        <v>0</v>
      </c>
      <c r="AK71">
        <f>MAX(0,($B$13+$C$13*DS71)/(1+$D$13*DS71)*DL71/(DN71+273)*$E$13)</f>
        <v>0</v>
      </c>
      <c r="AL71" t="s">
        <v>420</v>
      </c>
      <c r="AM71" t="s">
        <v>420</v>
      </c>
      <c r="AN71">
        <v>0</v>
      </c>
      <c r="AO71">
        <v>0</v>
      </c>
      <c r="AP71">
        <f>1-AN71/AO71</f>
        <v>0</v>
      </c>
      <c r="AQ71">
        <v>0</v>
      </c>
      <c r="AR71" t="s">
        <v>420</v>
      </c>
      <c r="AS71" t="s">
        <v>420</v>
      </c>
      <c r="AT71">
        <v>0</v>
      </c>
      <c r="AU71">
        <v>0</v>
      </c>
      <c r="AV71">
        <f>1-AT71/AU71</f>
        <v>0</v>
      </c>
      <c r="AW71">
        <v>0.5</v>
      </c>
      <c r="AX71">
        <f>CW71</f>
        <v>0</v>
      </c>
      <c r="AY71">
        <f>L71</f>
        <v>0</v>
      </c>
      <c r="AZ71">
        <f>AV71*AW71*AX71</f>
        <v>0</v>
      </c>
      <c r="BA71">
        <f>(AY71-AQ71)/AX71</f>
        <v>0</v>
      </c>
      <c r="BB71">
        <f>(AO71-AU71)/AU71</f>
        <v>0</v>
      </c>
      <c r="BC71">
        <f>AN71/(AP71+AN71/AU71)</f>
        <v>0</v>
      </c>
      <c r="BD71" t="s">
        <v>420</v>
      </c>
      <c r="BE71">
        <v>0</v>
      </c>
      <c r="BF71">
        <f>IF(BE71&lt;&gt;0, BE71, BC71)</f>
        <v>0</v>
      </c>
      <c r="BG71">
        <f>1-BF71/AU71</f>
        <v>0</v>
      </c>
      <c r="BH71">
        <f>(AU71-AT71)/(AU71-BF71)</f>
        <v>0</v>
      </c>
      <c r="BI71">
        <f>(AO71-AU71)/(AO71-BF71)</f>
        <v>0</v>
      </c>
      <c r="BJ71">
        <f>(AU71-AT71)/(AU71-AN71)</f>
        <v>0</v>
      </c>
      <c r="BK71">
        <f>(AO71-AU71)/(AO71-AN71)</f>
        <v>0</v>
      </c>
      <c r="BL71">
        <f>(BH71*BF71/AT71)</f>
        <v>0</v>
      </c>
      <c r="BM71">
        <f>(1-BL71)</f>
        <v>0</v>
      </c>
      <c r="CV71">
        <f>$B$11*DT71+$C$11*DU71+$F$11*EF71*(1-EI71)</f>
        <v>0</v>
      </c>
      <c r="CW71">
        <f>CV71*CX71</f>
        <v>0</v>
      </c>
      <c r="CX71">
        <f>($B$11*$D$9+$C$11*$D$9+$F$11*((ES71+EK71)/MAX(ES71+EK71+ET71, 0.1)*$I$9+ET71/MAX(ES71+EK71+ET71, 0.1)*$J$9))/($B$11+$C$11+$F$11)</f>
        <v>0</v>
      </c>
      <c r="CY71">
        <f>($B$11*$K$9+$C$11*$K$9+$F$11*((ES71+EK71)/MAX(ES71+EK71+ET71, 0.1)*$P$9+ET71/MAX(ES71+EK71+ET71, 0.1)*$Q$9))/($B$11+$C$11+$F$11)</f>
        <v>0</v>
      </c>
      <c r="CZ71">
        <v>5.79</v>
      </c>
      <c r="DA71">
        <v>0.5</v>
      </c>
      <c r="DB71" t="s">
        <v>421</v>
      </c>
      <c r="DC71">
        <v>2</v>
      </c>
      <c r="DD71">
        <v>1759444980.43333</v>
      </c>
      <c r="DE71">
        <v>421.385333333333</v>
      </c>
      <c r="DF71">
        <v>419.967</v>
      </c>
      <c r="DG71">
        <v>25.2137666666667</v>
      </c>
      <c r="DH71">
        <v>25.0600333333333</v>
      </c>
      <c r="DI71">
        <v>415.382333333333</v>
      </c>
      <c r="DJ71">
        <v>24.7639333333333</v>
      </c>
      <c r="DK71">
        <v>499.946</v>
      </c>
      <c r="DL71">
        <v>90.5743666666667</v>
      </c>
      <c r="DM71">
        <v>0.0286765333333333</v>
      </c>
      <c r="DN71">
        <v>31.1603</v>
      </c>
      <c r="DO71">
        <v>30.0164333333333</v>
      </c>
      <c r="DP71">
        <v>999.9</v>
      </c>
      <c r="DQ71">
        <v>0</v>
      </c>
      <c r="DR71">
        <v>0</v>
      </c>
      <c r="DS71">
        <v>9973.73333333333</v>
      </c>
      <c r="DT71">
        <v>0</v>
      </c>
      <c r="DU71">
        <v>0.667702</v>
      </c>
      <c r="DV71">
        <v>1.41812</v>
      </c>
      <c r="DW71">
        <v>432.284666666667</v>
      </c>
      <c r="DX71">
        <v>430.762333333333</v>
      </c>
      <c r="DY71">
        <v>0.153699666666667</v>
      </c>
      <c r="DZ71">
        <v>419.967</v>
      </c>
      <c r="EA71">
        <v>25.0600333333333</v>
      </c>
      <c r="EB71">
        <v>2.28371666666667</v>
      </c>
      <c r="EC71">
        <v>2.26979666666667</v>
      </c>
      <c r="ED71">
        <v>19.5619666666667</v>
      </c>
      <c r="EE71">
        <v>19.4636333333333</v>
      </c>
      <c r="EF71">
        <v>0.00500016</v>
      </c>
      <c r="EG71">
        <v>0</v>
      </c>
      <c r="EH71">
        <v>0</v>
      </c>
      <c r="EI71">
        <v>0</v>
      </c>
      <c r="EJ71">
        <v>916.3</v>
      </c>
      <c r="EK71">
        <v>0.00500016</v>
      </c>
      <c r="EL71">
        <v>-25.8</v>
      </c>
      <c r="EM71">
        <v>-1.36666666666667</v>
      </c>
      <c r="EN71">
        <v>37.875</v>
      </c>
      <c r="EO71">
        <v>41.812</v>
      </c>
      <c r="EP71">
        <v>39.875</v>
      </c>
      <c r="EQ71">
        <v>42.062</v>
      </c>
      <c r="ER71">
        <v>41.187</v>
      </c>
      <c r="ES71">
        <v>0</v>
      </c>
      <c r="ET71">
        <v>0</v>
      </c>
      <c r="EU71">
        <v>0</v>
      </c>
      <c r="EV71">
        <v>1759444984.7</v>
      </c>
      <c r="EW71">
        <v>0</v>
      </c>
      <c r="EX71">
        <v>916.78</v>
      </c>
      <c r="EY71">
        <v>-10.4153848152896</v>
      </c>
      <c r="EZ71">
        <v>-11.8769228122174</v>
      </c>
      <c r="FA71">
        <v>-24.484</v>
      </c>
      <c r="FB71">
        <v>15</v>
      </c>
      <c r="FC71">
        <v>0</v>
      </c>
      <c r="FD71" t="s">
        <v>422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1.428077</v>
      </c>
      <c r="FQ71">
        <v>-0.24269052631579</v>
      </c>
      <c r="FR71">
        <v>0.0582269856767461</v>
      </c>
      <c r="FS71">
        <v>1</v>
      </c>
      <c r="FT71">
        <v>917.279411764706</v>
      </c>
      <c r="FU71">
        <v>-14.7822766602777</v>
      </c>
      <c r="FV71">
        <v>5.33797601055619</v>
      </c>
      <c r="FW71">
        <v>-1</v>
      </c>
      <c r="FX71">
        <v>0.1883131</v>
      </c>
      <c r="FY71">
        <v>-0.194881443609022</v>
      </c>
      <c r="FZ71">
        <v>0.020320049583847</v>
      </c>
      <c r="GA71">
        <v>0</v>
      </c>
      <c r="GB71">
        <v>1</v>
      </c>
      <c r="GC71">
        <v>2</v>
      </c>
      <c r="GD71" t="s">
        <v>435</v>
      </c>
      <c r="GE71">
        <v>3.12618</v>
      </c>
      <c r="GF71">
        <v>2.65447</v>
      </c>
      <c r="GG71">
        <v>0.0890845</v>
      </c>
      <c r="GH71">
        <v>0.08979</v>
      </c>
      <c r="GI71">
        <v>0.104991</v>
      </c>
      <c r="GJ71">
        <v>0.105195</v>
      </c>
      <c r="GK71">
        <v>23308.5</v>
      </c>
      <c r="GL71">
        <v>22167.3</v>
      </c>
      <c r="GM71">
        <v>22885.8</v>
      </c>
      <c r="GN71">
        <v>23716.6</v>
      </c>
      <c r="GO71">
        <v>34904</v>
      </c>
      <c r="GP71">
        <v>35122.7</v>
      </c>
      <c r="GQ71">
        <v>41255.9</v>
      </c>
      <c r="GR71">
        <v>42289.2</v>
      </c>
      <c r="GS71">
        <v>1.89455</v>
      </c>
      <c r="GT71">
        <v>1.81975</v>
      </c>
      <c r="GU71">
        <v>0.0677519</v>
      </c>
      <c r="GV71">
        <v>0</v>
      </c>
      <c r="GW71">
        <v>28.9041</v>
      </c>
      <c r="GX71">
        <v>999.9</v>
      </c>
      <c r="GY71">
        <v>59.669</v>
      </c>
      <c r="GZ71">
        <v>29.275</v>
      </c>
      <c r="HA71">
        <v>26.9205</v>
      </c>
      <c r="HB71">
        <v>54.4746</v>
      </c>
      <c r="HC71">
        <v>40.5008</v>
      </c>
      <c r="HD71">
        <v>1</v>
      </c>
      <c r="HE71">
        <v>0.0979421</v>
      </c>
      <c r="HF71">
        <v>-0.895406</v>
      </c>
      <c r="HG71">
        <v>20.2341</v>
      </c>
      <c r="HH71">
        <v>5.23481</v>
      </c>
      <c r="HI71">
        <v>11.992</v>
      </c>
      <c r="HJ71">
        <v>4.95585</v>
      </c>
      <c r="HK71">
        <v>3.304</v>
      </c>
      <c r="HL71">
        <v>9999</v>
      </c>
      <c r="HM71">
        <v>9999</v>
      </c>
      <c r="HN71">
        <v>9999</v>
      </c>
      <c r="HO71">
        <v>999.9</v>
      </c>
      <c r="HP71">
        <v>1.86846</v>
      </c>
      <c r="HQ71">
        <v>1.86418</v>
      </c>
      <c r="HR71">
        <v>1.8718</v>
      </c>
      <c r="HS71">
        <v>1.86264</v>
      </c>
      <c r="HT71">
        <v>1.86209</v>
      </c>
      <c r="HU71">
        <v>1.86859</v>
      </c>
      <c r="HV71">
        <v>1.85867</v>
      </c>
      <c r="HW71">
        <v>1.86508</v>
      </c>
      <c r="HX71">
        <v>5</v>
      </c>
      <c r="HY71">
        <v>0</v>
      </c>
      <c r="HZ71">
        <v>0</v>
      </c>
      <c r="IA71">
        <v>0</v>
      </c>
      <c r="IB71" t="s">
        <v>424</v>
      </c>
      <c r="IC71" t="s">
        <v>425</v>
      </c>
      <c r="ID71" t="s">
        <v>426</v>
      </c>
      <c r="IE71" t="s">
        <v>426</v>
      </c>
      <c r="IF71" t="s">
        <v>426</v>
      </c>
      <c r="IG71" t="s">
        <v>426</v>
      </c>
      <c r="IH71">
        <v>0</v>
      </c>
      <c r="II71">
        <v>100</v>
      </c>
      <c r="IJ71">
        <v>100</v>
      </c>
      <c r="IK71">
        <v>6.003</v>
      </c>
      <c r="IL71">
        <v>0.4501</v>
      </c>
      <c r="IM71">
        <v>4.33581596003083</v>
      </c>
      <c r="IN71">
        <v>0.00480937478205192</v>
      </c>
      <c r="IO71">
        <v>-2.11129389927988e-06</v>
      </c>
      <c r="IP71">
        <v>4.70916883727294e-10</v>
      </c>
      <c r="IQ71">
        <v>0.0744581765299928</v>
      </c>
      <c r="IR71">
        <v>0.00865277752241637</v>
      </c>
      <c r="IS71">
        <v>0.000116572056065873</v>
      </c>
      <c r="IT71">
        <v>5.89758572995984e-06</v>
      </c>
      <c r="IU71">
        <v>1</v>
      </c>
      <c r="IV71">
        <v>2033</v>
      </c>
      <c r="IW71">
        <v>1</v>
      </c>
      <c r="IX71">
        <v>28</v>
      </c>
      <c r="IY71">
        <v>29324083.1</v>
      </c>
      <c r="IZ71">
        <v>29324083.1</v>
      </c>
      <c r="JA71">
        <v>1.04004</v>
      </c>
      <c r="JB71">
        <v>2.38525</v>
      </c>
      <c r="JC71">
        <v>1.49902</v>
      </c>
      <c r="JD71">
        <v>2.33032</v>
      </c>
      <c r="JE71">
        <v>1.54419</v>
      </c>
      <c r="JF71">
        <v>2.2876</v>
      </c>
      <c r="JG71">
        <v>35.244</v>
      </c>
      <c r="JH71">
        <v>24.2451</v>
      </c>
      <c r="JI71">
        <v>18</v>
      </c>
      <c r="JJ71">
        <v>546.044</v>
      </c>
      <c r="JK71">
        <v>440.254</v>
      </c>
      <c r="JL71">
        <v>31.1882</v>
      </c>
      <c r="JM71">
        <v>28.9146</v>
      </c>
      <c r="JN71">
        <v>30.0002</v>
      </c>
      <c r="JO71">
        <v>28.7311</v>
      </c>
      <c r="JP71">
        <v>28.7554</v>
      </c>
      <c r="JQ71">
        <v>20.8546</v>
      </c>
      <c r="JR71">
        <v>18.1355</v>
      </c>
      <c r="JS71">
        <v>100</v>
      </c>
      <c r="JT71">
        <v>31.1888</v>
      </c>
      <c r="JU71">
        <v>420</v>
      </c>
      <c r="JV71">
        <v>25.0418</v>
      </c>
      <c r="JW71">
        <v>92.468</v>
      </c>
      <c r="JX71">
        <v>98.5615</v>
      </c>
    </row>
    <row r="72" spans="1:284">
      <c r="A72">
        <v>56</v>
      </c>
      <c r="B72">
        <v>1759444986.1</v>
      </c>
      <c r="C72">
        <v>947.099999904633</v>
      </c>
      <c r="D72" t="s">
        <v>538</v>
      </c>
      <c r="E72" t="s">
        <v>539</v>
      </c>
      <c r="F72">
        <v>5</v>
      </c>
      <c r="G72" t="s">
        <v>525</v>
      </c>
      <c r="H72" t="s">
        <v>419</v>
      </c>
      <c r="I72">
        <v>1759444983.76667</v>
      </c>
      <c r="J72">
        <f>(K72)/1000</f>
        <v>0</v>
      </c>
      <c r="K72">
        <f>1000*DK72*AI72*(DG72-DH72)/(100*CZ72*(1000-AI72*DG72))</f>
        <v>0</v>
      </c>
      <c r="L72">
        <f>DK72*AI72*(DF72-DE72*(1000-AI72*DH72)/(1000-AI72*DG72))/(100*CZ72)</f>
        <v>0</v>
      </c>
      <c r="M72">
        <f>DE72 - IF(AI72&gt;1, L72*CZ72*100.0/(AK72), 0)</f>
        <v>0</v>
      </c>
      <c r="N72">
        <f>((T72-J72/2)*M72-L72)/(T72+J72/2)</f>
        <v>0</v>
      </c>
      <c r="O72">
        <f>N72*(DL72+DM72)/1000.0</f>
        <v>0</v>
      </c>
      <c r="P72">
        <f>(DE72 - IF(AI72&gt;1, L72*CZ72*100.0/(AK72), 0))*(DL72+DM72)/1000.0</f>
        <v>0</v>
      </c>
      <c r="Q72">
        <f>2.0/((1/S72-1/R72)+SIGN(S72)*SQRT((1/S72-1/R72)*(1/S72-1/R72) + 4*DA72/((DA72+1)*(DA72+1))*(2*1/S72*1/R72-1/R72*1/R72)))</f>
        <v>0</v>
      </c>
      <c r="R72">
        <f>IF(LEFT(DB72,1)&lt;&gt;"0",IF(LEFT(DB72,1)="1",3.0,DC72),$D$5+$E$5*(DS72*DL72/($K$5*1000))+$F$5*(DS72*DL72/($K$5*1000))*MAX(MIN(CZ72,$J$5),$I$5)*MAX(MIN(CZ72,$J$5),$I$5)+$G$5*MAX(MIN(CZ72,$J$5),$I$5)*(DS72*DL72/($K$5*1000))+$H$5*(DS72*DL72/($K$5*1000))*(DS72*DL72/($K$5*1000)))</f>
        <v>0</v>
      </c>
      <c r="S72">
        <f>J72*(1000-(1000*0.61365*exp(17.502*W72/(240.97+W72))/(DL72+DM72)+DG72)/2)/(1000*0.61365*exp(17.502*W72/(240.97+W72))/(DL72+DM72)-DG72)</f>
        <v>0</v>
      </c>
      <c r="T72">
        <f>1/((DA72+1)/(Q72/1.6)+1/(R72/1.37)) + DA72/((DA72+1)/(Q72/1.6) + DA72/(R72/1.37))</f>
        <v>0</v>
      </c>
      <c r="U72">
        <f>(CV72*CY72)</f>
        <v>0</v>
      </c>
      <c r="V72">
        <f>(DN72+(U72+2*0.95*5.67E-8*(((DN72+$B$7)+273)^4-(DN72+273)^4)-44100*J72)/(1.84*29.3*R72+8*0.95*5.67E-8*(DN72+273)^3))</f>
        <v>0</v>
      </c>
      <c r="W72">
        <f>($C$7*DO72+$D$7*DP72+$E$7*V72)</f>
        <v>0</v>
      </c>
      <c r="X72">
        <f>0.61365*exp(17.502*W72/(240.97+W72))</f>
        <v>0</v>
      </c>
      <c r="Y72">
        <f>(Z72/AA72*100)</f>
        <v>0</v>
      </c>
      <c r="Z72">
        <f>DG72*(DL72+DM72)/1000</f>
        <v>0</v>
      </c>
      <c r="AA72">
        <f>0.61365*exp(17.502*DN72/(240.97+DN72))</f>
        <v>0</v>
      </c>
      <c r="AB72">
        <f>(X72-DG72*(DL72+DM72)/1000)</f>
        <v>0</v>
      </c>
      <c r="AC72">
        <f>(-J72*44100)</f>
        <v>0</v>
      </c>
      <c r="AD72">
        <f>2*29.3*R72*0.92*(DN72-W72)</f>
        <v>0</v>
      </c>
      <c r="AE72">
        <f>2*0.95*5.67E-8*(((DN72+$B$7)+273)^4-(W72+273)^4)</f>
        <v>0</v>
      </c>
      <c r="AF72">
        <f>U72+AE72+AC72+AD72</f>
        <v>0</v>
      </c>
      <c r="AG72">
        <v>0</v>
      </c>
      <c r="AH72">
        <v>0</v>
      </c>
      <c r="AI72">
        <f>IF(AG72*$H$13&gt;=AK72,1.0,(AK72/(AK72-AG72*$H$13)))</f>
        <v>0</v>
      </c>
      <c r="AJ72">
        <f>(AI72-1)*100</f>
        <v>0</v>
      </c>
      <c r="AK72">
        <f>MAX(0,($B$13+$C$13*DS72)/(1+$D$13*DS72)*DL72/(DN72+273)*$E$13)</f>
        <v>0</v>
      </c>
      <c r="AL72" t="s">
        <v>420</v>
      </c>
      <c r="AM72" t="s">
        <v>420</v>
      </c>
      <c r="AN72">
        <v>0</v>
      </c>
      <c r="AO72">
        <v>0</v>
      </c>
      <c r="AP72">
        <f>1-AN72/AO72</f>
        <v>0</v>
      </c>
      <c r="AQ72">
        <v>0</v>
      </c>
      <c r="AR72" t="s">
        <v>420</v>
      </c>
      <c r="AS72" t="s">
        <v>420</v>
      </c>
      <c r="AT72">
        <v>0</v>
      </c>
      <c r="AU72">
        <v>0</v>
      </c>
      <c r="AV72">
        <f>1-AT72/AU72</f>
        <v>0</v>
      </c>
      <c r="AW72">
        <v>0.5</v>
      </c>
      <c r="AX72">
        <f>CW72</f>
        <v>0</v>
      </c>
      <c r="AY72">
        <f>L72</f>
        <v>0</v>
      </c>
      <c r="AZ72">
        <f>AV72*AW72*AX72</f>
        <v>0</v>
      </c>
      <c r="BA72">
        <f>(AY72-AQ72)/AX72</f>
        <v>0</v>
      </c>
      <c r="BB72">
        <f>(AO72-AU72)/AU72</f>
        <v>0</v>
      </c>
      <c r="BC72">
        <f>AN72/(AP72+AN72/AU72)</f>
        <v>0</v>
      </c>
      <c r="BD72" t="s">
        <v>420</v>
      </c>
      <c r="BE72">
        <v>0</v>
      </c>
      <c r="BF72">
        <f>IF(BE72&lt;&gt;0, BE72, BC72)</f>
        <v>0</v>
      </c>
      <c r="BG72">
        <f>1-BF72/AU72</f>
        <v>0</v>
      </c>
      <c r="BH72">
        <f>(AU72-AT72)/(AU72-BF72)</f>
        <v>0</v>
      </c>
      <c r="BI72">
        <f>(AO72-AU72)/(AO72-BF72)</f>
        <v>0</v>
      </c>
      <c r="BJ72">
        <f>(AU72-AT72)/(AU72-AN72)</f>
        <v>0</v>
      </c>
      <c r="BK72">
        <f>(AO72-AU72)/(AO72-AN72)</f>
        <v>0</v>
      </c>
      <c r="BL72">
        <f>(BH72*BF72/AT72)</f>
        <v>0</v>
      </c>
      <c r="BM72">
        <f>(1-BL72)</f>
        <v>0</v>
      </c>
      <c r="CV72">
        <f>$B$11*DT72+$C$11*DU72+$F$11*EF72*(1-EI72)</f>
        <v>0</v>
      </c>
      <c r="CW72">
        <f>CV72*CX72</f>
        <v>0</v>
      </c>
      <c r="CX72">
        <f>($B$11*$D$9+$C$11*$D$9+$F$11*((ES72+EK72)/MAX(ES72+EK72+ET72, 0.1)*$I$9+ET72/MAX(ES72+EK72+ET72, 0.1)*$J$9))/($B$11+$C$11+$F$11)</f>
        <v>0</v>
      </c>
      <c r="CY72">
        <f>($B$11*$K$9+$C$11*$K$9+$F$11*((ES72+EK72)/MAX(ES72+EK72+ET72, 0.1)*$P$9+ET72/MAX(ES72+EK72+ET72, 0.1)*$Q$9))/($B$11+$C$11+$F$11)</f>
        <v>0</v>
      </c>
      <c r="CZ72">
        <v>5.79</v>
      </c>
      <c r="DA72">
        <v>0.5</v>
      </c>
      <c r="DB72" t="s">
        <v>421</v>
      </c>
      <c r="DC72">
        <v>2</v>
      </c>
      <c r="DD72">
        <v>1759444983.76667</v>
      </c>
      <c r="DE72">
        <v>421.363333333333</v>
      </c>
      <c r="DF72">
        <v>419.984333333333</v>
      </c>
      <c r="DG72">
        <v>25.2263333333333</v>
      </c>
      <c r="DH72">
        <v>25.0623333333333</v>
      </c>
      <c r="DI72">
        <v>415.360333333333</v>
      </c>
      <c r="DJ72">
        <v>24.7762333333333</v>
      </c>
      <c r="DK72">
        <v>499.997</v>
      </c>
      <c r="DL72">
        <v>90.5743666666667</v>
      </c>
      <c r="DM72">
        <v>0.0284164</v>
      </c>
      <c r="DN72">
        <v>31.1525666666667</v>
      </c>
      <c r="DO72">
        <v>30.0077666666667</v>
      </c>
      <c r="DP72">
        <v>999.9</v>
      </c>
      <c r="DQ72">
        <v>0</v>
      </c>
      <c r="DR72">
        <v>0</v>
      </c>
      <c r="DS72">
        <v>10042.5</v>
      </c>
      <c r="DT72">
        <v>0</v>
      </c>
      <c r="DU72">
        <v>0.667702</v>
      </c>
      <c r="DV72">
        <v>1.37905</v>
      </c>
      <c r="DW72">
        <v>432.267666666667</v>
      </c>
      <c r="DX72">
        <v>430.780666666667</v>
      </c>
      <c r="DY72">
        <v>0.163949333333333</v>
      </c>
      <c r="DZ72">
        <v>419.984333333333</v>
      </c>
      <c r="EA72">
        <v>25.0623333333333</v>
      </c>
      <c r="EB72">
        <v>2.28486</v>
      </c>
      <c r="EC72">
        <v>2.27001</v>
      </c>
      <c r="ED72">
        <v>19.57</v>
      </c>
      <c r="EE72">
        <v>19.4651333333333</v>
      </c>
      <c r="EF72">
        <v>0.00500016</v>
      </c>
      <c r="EG72">
        <v>0</v>
      </c>
      <c r="EH72">
        <v>0</v>
      </c>
      <c r="EI72">
        <v>0</v>
      </c>
      <c r="EJ72">
        <v>916.966666666667</v>
      </c>
      <c r="EK72">
        <v>0.00500016</v>
      </c>
      <c r="EL72">
        <v>-22.6333333333333</v>
      </c>
      <c r="EM72">
        <v>-0.133333333333333</v>
      </c>
      <c r="EN72">
        <v>37.875</v>
      </c>
      <c r="EO72">
        <v>41.812</v>
      </c>
      <c r="EP72">
        <v>39.875</v>
      </c>
      <c r="EQ72">
        <v>42.062</v>
      </c>
      <c r="ER72">
        <v>41.187</v>
      </c>
      <c r="ES72">
        <v>0</v>
      </c>
      <c r="ET72">
        <v>0</v>
      </c>
      <c r="EU72">
        <v>0</v>
      </c>
      <c r="EV72">
        <v>1759444987.7</v>
      </c>
      <c r="EW72">
        <v>0</v>
      </c>
      <c r="EX72">
        <v>916.796153846154</v>
      </c>
      <c r="EY72">
        <v>8.42735027525586</v>
      </c>
      <c r="EZ72">
        <v>-17.0666663928188</v>
      </c>
      <c r="FA72">
        <v>-24.9615384615385</v>
      </c>
      <c r="FB72">
        <v>15</v>
      </c>
      <c r="FC72">
        <v>0</v>
      </c>
      <c r="FD72" t="s">
        <v>422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1.4247295</v>
      </c>
      <c r="FQ72">
        <v>-0.318262105263158</v>
      </c>
      <c r="FR72">
        <v>0.0590291313230171</v>
      </c>
      <c r="FS72">
        <v>1</v>
      </c>
      <c r="FT72">
        <v>917.1</v>
      </c>
      <c r="FU72">
        <v>-7.86249057130437</v>
      </c>
      <c r="FV72">
        <v>5.32960654104531</v>
      </c>
      <c r="FW72">
        <v>-1</v>
      </c>
      <c r="FX72">
        <v>0.18362115</v>
      </c>
      <c r="FY72">
        <v>-0.203174481203007</v>
      </c>
      <c r="FZ72">
        <v>0.0208637635513706</v>
      </c>
      <c r="GA72">
        <v>0</v>
      </c>
      <c r="GB72">
        <v>1</v>
      </c>
      <c r="GC72">
        <v>2</v>
      </c>
      <c r="GD72" t="s">
        <v>435</v>
      </c>
      <c r="GE72">
        <v>3.12625</v>
      </c>
      <c r="GF72">
        <v>2.65433</v>
      </c>
      <c r="GG72">
        <v>0.0890895</v>
      </c>
      <c r="GH72">
        <v>0.089784</v>
      </c>
      <c r="GI72">
        <v>0.105011</v>
      </c>
      <c r="GJ72">
        <v>0.105189</v>
      </c>
      <c r="GK72">
        <v>23308.2</v>
      </c>
      <c r="GL72">
        <v>22167.5</v>
      </c>
      <c r="GM72">
        <v>22885.7</v>
      </c>
      <c r="GN72">
        <v>23716.6</v>
      </c>
      <c r="GO72">
        <v>34903</v>
      </c>
      <c r="GP72">
        <v>35123</v>
      </c>
      <c r="GQ72">
        <v>41255.6</v>
      </c>
      <c r="GR72">
        <v>42289.3</v>
      </c>
      <c r="GS72">
        <v>1.89478</v>
      </c>
      <c r="GT72">
        <v>1.81947</v>
      </c>
      <c r="GU72">
        <v>0.0677146</v>
      </c>
      <c r="GV72">
        <v>0</v>
      </c>
      <c r="GW72">
        <v>28.9016</v>
      </c>
      <c r="GX72">
        <v>999.9</v>
      </c>
      <c r="GY72">
        <v>59.669</v>
      </c>
      <c r="GZ72">
        <v>29.275</v>
      </c>
      <c r="HA72">
        <v>26.9203</v>
      </c>
      <c r="HB72">
        <v>53.7246</v>
      </c>
      <c r="HC72">
        <v>40.601</v>
      </c>
      <c r="HD72">
        <v>1</v>
      </c>
      <c r="HE72">
        <v>0.0980335</v>
      </c>
      <c r="HF72">
        <v>-0.925635</v>
      </c>
      <c r="HG72">
        <v>20.2339</v>
      </c>
      <c r="HH72">
        <v>5.23496</v>
      </c>
      <c r="HI72">
        <v>11.992</v>
      </c>
      <c r="HJ72">
        <v>4.95575</v>
      </c>
      <c r="HK72">
        <v>3.304</v>
      </c>
      <c r="HL72">
        <v>9999</v>
      </c>
      <c r="HM72">
        <v>9999</v>
      </c>
      <c r="HN72">
        <v>9999</v>
      </c>
      <c r="HO72">
        <v>999.9</v>
      </c>
      <c r="HP72">
        <v>1.86844</v>
      </c>
      <c r="HQ72">
        <v>1.86418</v>
      </c>
      <c r="HR72">
        <v>1.8718</v>
      </c>
      <c r="HS72">
        <v>1.86264</v>
      </c>
      <c r="HT72">
        <v>1.86207</v>
      </c>
      <c r="HU72">
        <v>1.86858</v>
      </c>
      <c r="HV72">
        <v>1.85866</v>
      </c>
      <c r="HW72">
        <v>1.86508</v>
      </c>
      <c r="HX72">
        <v>5</v>
      </c>
      <c r="HY72">
        <v>0</v>
      </c>
      <c r="HZ72">
        <v>0</v>
      </c>
      <c r="IA72">
        <v>0</v>
      </c>
      <c r="IB72" t="s">
        <v>424</v>
      </c>
      <c r="IC72" t="s">
        <v>425</v>
      </c>
      <c r="ID72" t="s">
        <v>426</v>
      </c>
      <c r="IE72" t="s">
        <v>426</v>
      </c>
      <c r="IF72" t="s">
        <v>426</v>
      </c>
      <c r="IG72" t="s">
        <v>426</v>
      </c>
      <c r="IH72">
        <v>0</v>
      </c>
      <c r="II72">
        <v>100</v>
      </c>
      <c r="IJ72">
        <v>100</v>
      </c>
      <c r="IK72">
        <v>6.003</v>
      </c>
      <c r="IL72">
        <v>0.4503</v>
      </c>
      <c r="IM72">
        <v>4.33581596003083</v>
      </c>
      <c r="IN72">
        <v>0.00480937478205192</v>
      </c>
      <c r="IO72">
        <v>-2.11129389927988e-06</v>
      </c>
      <c r="IP72">
        <v>4.70916883727294e-10</v>
      </c>
      <c r="IQ72">
        <v>0.0744581765299928</v>
      </c>
      <c r="IR72">
        <v>0.00865277752241637</v>
      </c>
      <c r="IS72">
        <v>0.000116572056065873</v>
      </c>
      <c r="IT72">
        <v>5.89758572995984e-06</v>
      </c>
      <c r="IU72">
        <v>1</v>
      </c>
      <c r="IV72">
        <v>2033</v>
      </c>
      <c r="IW72">
        <v>1</v>
      </c>
      <c r="IX72">
        <v>28</v>
      </c>
      <c r="IY72">
        <v>29324083.1</v>
      </c>
      <c r="IZ72">
        <v>29324083.1</v>
      </c>
      <c r="JA72">
        <v>1.04004</v>
      </c>
      <c r="JB72">
        <v>2.36938</v>
      </c>
      <c r="JC72">
        <v>1.49902</v>
      </c>
      <c r="JD72">
        <v>2.33032</v>
      </c>
      <c r="JE72">
        <v>1.54419</v>
      </c>
      <c r="JF72">
        <v>2.32666</v>
      </c>
      <c r="JG72">
        <v>35.2209</v>
      </c>
      <c r="JH72">
        <v>24.2539</v>
      </c>
      <c r="JI72">
        <v>18</v>
      </c>
      <c r="JJ72">
        <v>546.183</v>
      </c>
      <c r="JK72">
        <v>440.087</v>
      </c>
      <c r="JL72">
        <v>31.1772</v>
      </c>
      <c r="JM72">
        <v>28.9146</v>
      </c>
      <c r="JN72">
        <v>30.0003</v>
      </c>
      <c r="JO72">
        <v>28.7301</v>
      </c>
      <c r="JP72">
        <v>28.7552</v>
      </c>
      <c r="JQ72">
        <v>20.8544</v>
      </c>
      <c r="JR72">
        <v>18.1355</v>
      </c>
      <c r="JS72">
        <v>100</v>
      </c>
      <c r="JT72">
        <v>31.1817</v>
      </c>
      <c r="JU72">
        <v>420</v>
      </c>
      <c r="JV72">
        <v>25.0307</v>
      </c>
      <c r="JW72">
        <v>92.4674</v>
      </c>
      <c r="JX72">
        <v>98.5616</v>
      </c>
    </row>
    <row r="73" spans="1:284">
      <c r="A73">
        <v>57</v>
      </c>
      <c r="B73">
        <v>1759444988.1</v>
      </c>
      <c r="C73">
        <v>949.099999904633</v>
      </c>
      <c r="D73" t="s">
        <v>540</v>
      </c>
      <c r="E73" t="s">
        <v>541</v>
      </c>
      <c r="F73">
        <v>5</v>
      </c>
      <c r="G73" t="s">
        <v>525</v>
      </c>
      <c r="H73" t="s">
        <v>419</v>
      </c>
      <c r="I73">
        <v>1759444984.6</v>
      </c>
      <c r="J73">
        <f>(K73)/1000</f>
        <v>0</v>
      </c>
      <c r="K73">
        <f>1000*DK73*AI73*(DG73-DH73)/(100*CZ73*(1000-AI73*DG73))</f>
        <v>0</v>
      </c>
      <c r="L73">
        <f>DK73*AI73*(DF73-DE73*(1000-AI73*DH73)/(1000-AI73*DG73))/(100*CZ73)</f>
        <v>0</v>
      </c>
      <c r="M73">
        <f>DE73 - IF(AI73&gt;1, L73*CZ73*100.0/(AK73), 0)</f>
        <v>0</v>
      </c>
      <c r="N73">
        <f>((T73-J73/2)*M73-L73)/(T73+J73/2)</f>
        <v>0</v>
      </c>
      <c r="O73">
        <f>N73*(DL73+DM73)/1000.0</f>
        <v>0</v>
      </c>
      <c r="P73">
        <f>(DE73 - IF(AI73&gt;1, L73*CZ73*100.0/(AK73), 0))*(DL73+DM73)/1000.0</f>
        <v>0</v>
      </c>
      <c r="Q73">
        <f>2.0/((1/S73-1/R73)+SIGN(S73)*SQRT((1/S73-1/R73)*(1/S73-1/R73) + 4*DA73/((DA73+1)*(DA73+1))*(2*1/S73*1/R73-1/R73*1/R73)))</f>
        <v>0</v>
      </c>
      <c r="R73">
        <f>IF(LEFT(DB73,1)&lt;&gt;"0",IF(LEFT(DB73,1)="1",3.0,DC73),$D$5+$E$5*(DS73*DL73/($K$5*1000))+$F$5*(DS73*DL73/($K$5*1000))*MAX(MIN(CZ73,$J$5),$I$5)*MAX(MIN(CZ73,$J$5),$I$5)+$G$5*MAX(MIN(CZ73,$J$5),$I$5)*(DS73*DL73/($K$5*1000))+$H$5*(DS73*DL73/($K$5*1000))*(DS73*DL73/($K$5*1000)))</f>
        <v>0</v>
      </c>
      <c r="S73">
        <f>J73*(1000-(1000*0.61365*exp(17.502*W73/(240.97+W73))/(DL73+DM73)+DG73)/2)/(1000*0.61365*exp(17.502*W73/(240.97+W73))/(DL73+DM73)-DG73)</f>
        <v>0</v>
      </c>
      <c r="T73">
        <f>1/((DA73+1)/(Q73/1.6)+1/(R73/1.37)) + DA73/((DA73+1)/(Q73/1.6) + DA73/(R73/1.37))</f>
        <v>0</v>
      </c>
      <c r="U73">
        <f>(CV73*CY73)</f>
        <v>0</v>
      </c>
      <c r="V73">
        <f>(DN73+(U73+2*0.95*5.67E-8*(((DN73+$B$7)+273)^4-(DN73+273)^4)-44100*J73)/(1.84*29.3*R73+8*0.95*5.67E-8*(DN73+273)^3))</f>
        <v>0</v>
      </c>
      <c r="W73">
        <f>($C$7*DO73+$D$7*DP73+$E$7*V73)</f>
        <v>0</v>
      </c>
      <c r="X73">
        <f>0.61365*exp(17.502*W73/(240.97+W73))</f>
        <v>0</v>
      </c>
      <c r="Y73">
        <f>(Z73/AA73*100)</f>
        <v>0</v>
      </c>
      <c r="Z73">
        <f>DG73*(DL73+DM73)/1000</f>
        <v>0</v>
      </c>
      <c r="AA73">
        <f>0.61365*exp(17.502*DN73/(240.97+DN73))</f>
        <v>0</v>
      </c>
      <c r="AB73">
        <f>(X73-DG73*(DL73+DM73)/1000)</f>
        <v>0</v>
      </c>
      <c r="AC73">
        <f>(-J73*44100)</f>
        <v>0</v>
      </c>
      <c r="AD73">
        <f>2*29.3*R73*0.92*(DN73-W73)</f>
        <v>0</v>
      </c>
      <c r="AE73">
        <f>2*0.95*5.67E-8*(((DN73+$B$7)+273)^4-(W73+273)^4)</f>
        <v>0</v>
      </c>
      <c r="AF73">
        <f>U73+AE73+AC73+AD73</f>
        <v>0</v>
      </c>
      <c r="AG73">
        <v>0</v>
      </c>
      <c r="AH73">
        <v>0</v>
      </c>
      <c r="AI73">
        <f>IF(AG73*$H$13&gt;=AK73,1.0,(AK73/(AK73-AG73*$H$13)))</f>
        <v>0</v>
      </c>
      <c r="AJ73">
        <f>(AI73-1)*100</f>
        <v>0</v>
      </c>
      <c r="AK73">
        <f>MAX(0,($B$13+$C$13*DS73)/(1+$D$13*DS73)*DL73/(DN73+273)*$E$13)</f>
        <v>0</v>
      </c>
      <c r="AL73" t="s">
        <v>420</v>
      </c>
      <c r="AM73" t="s">
        <v>420</v>
      </c>
      <c r="AN73">
        <v>0</v>
      </c>
      <c r="AO73">
        <v>0</v>
      </c>
      <c r="AP73">
        <f>1-AN73/AO73</f>
        <v>0</v>
      </c>
      <c r="AQ73">
        <v>0</v>
      </c>
      <c r="AR73" t="s">
        <v>420</v>
      </c>
      <c r="AS73" t="s">
        <v>420</v>
      </c>
      <c r="AT73">
        <v>0</v>
      </c>
      <c r="AU73">
        <v>0</v>
      </c>
      <c r="AV73">
        <f>1-AT73/AU73</f>
        <v>0</v>
      </c>
      <c r="AW73">
        <v>0.5</v>
      </c>
      <c r="AX73">
        <f>CW73</f>
        <v>0</v>
      </c>
      <c r="AY73">
        <f>L73</f>
        <v>0</v>
      </c>
      <c r="AZ73">
        <f>AV73*AW73*AX73</f>
        <v>0</v>
      </c>
      <c r="BA73">
        <f>(AY73-AQ73)/AX73</f>
        <v>0</v>
      </c>
      <c r="BB73">
        <f>(AO73-AU73)/AU73</f>
        <v>0</v>
      </c>
      <c r="BC73">
        <f>AN73/(AP73+AN73/AU73)</f>
        <v>0</v>
      </c>
      <c r="BD73" t="s">
        <v>420</v>
      </c>
      <c r="BE73">
        <v>0</v>
      </c>
      <c r="BF73">
        <f>IF(BE73&lt;&gt;0, BE73, BC73)</f>
        <v>0</v>
      </c>
      <c r="BG73">
        <f>1-BF73/AU73</f>
        <v>0</v>
      </c>
      <c r="BH73">
        <f>(AU73-AT73)/(AU73-BF73)</f>
        <v>0</v>
      </c>
      <c r="BI73">
        <f>(AO73-AU73)/(AO73-BF73)</f>
        <v>0</v>
      </c>
      <c r="BJ73">
        <f>(AU73-AT73)/(AU73-AN73)</f>
        <v>0</v>
      </c>
      <c r="BK73">
        <f>(AO73-AU73)/(AO73-AN73)</f>
        <v>0</v>
      </c>
      <c r="BL73">
        <f>(BH73*BF73/AT73)</f>
        <v>0</v>
      </c>
      <c r="BM73">
        <f>(1-BL73)</f>
        <v>0</v>
      </c>
      <c r="CV73">
        <f>$B$11*DT73+$C$11*DU73+$F$11*EF73*(1-EI73)</f>
        <v>0</v>
      </c>
      <c r="CW73">
        <f>CV73*CX73</f>
        <v>0</v>
      </c>
      <c r="CX73">
        <f>($B$11*$D$9+$C$11*$D$9+$F$11*((ES73+EK73)/MAX(ES73+EK73+ET73, 0.1)*$I$9+ET73/MAX(ES73+EK73+ET73, 0.1)*$J$9))/($B$11+$C$11+$F$11)</f>
        <v>0</v>
      </c>
      <c r="CY73">
        <f>($B$11*$K$9+$C$11*$K$9+$F$11*((ES73+EK73)/MAX(ES73+EK73+ET73, 0.1)*$P$9+ET73/MAX(ES73+EK73+ET73, 0.1)*$Q$9))/($B$11+$C$11+$F$11)</f>
        <v>0</v>
      </c>
      <c r="CZ73">
        <v>5.79</v>
      </c>
      <c r="DA73">
        <v>0.5</v>
      </c>
      <c r="DB73" t="s">
        <v>421</v>
      </c>
      <c r="DC73">
        <v>2</v>
      </c>
      <c r="DD73">
        <v>1759444984.6</v>
      </c>
      <c r="DE73">
        <v>421.38875</v>
      </c>
      <c r="DF73">
        <v>419.98125</v>
      </c>
      <c r="DG73">
        <v>25.228325</v>
      </c>
      <c r="DH73">
        <v>25.06205</v>
      </c>
      <c r="DI73">
        <v>415.38575</v>
      </c>
      <c r="DJ73">
        <v>24.778175</v>
      </c>
      <c r="DK73">
        <v>499.99225</v>
      </c>
      <c r="DL73">
        <v>90.574025</v>
      </c>
      <c r="DM73">
        <v>0.02843475</v>
      </c>
      <c r="DN73">
        <v>31.15085</v>
      </c>
      <c r="DO73">
        <v>30.008975</v>
      </c>
      <c r="DP73">
        <v>999.9</v>
      </c>
      <c r="DQ73">
        <v>0</v>
      </c>
      <c r="DR73">
        <v>0</v>
      </c>
      <c r="DS73">
        <v>10039.375</v>
      </c>
      <c r="DT73">
        <v>0</v>
      </c>
      <c r="DU73">
        <v>0.667702</v>
      </c>
      <c r="DV73">
        <v>1.4075325</v>
      </c>
      <c r="DW73">
        <v>432.29475</v>
      </c>
      <c r="DX73">
        <v>430.7775</v>
      </c>
      <c r="DY73">
        <v>0.1662265</v>
      </c>
      <c r="DZ73">
        <v>419.98125</v>
      </c>
      <c r="EA73">
        <v>25.06205</v>
      </c>
      <c r="EB73">
        <v>2.2850325</v>
      </c>
      <c r="EC73">
        <v>2.269975</v>
      </c>
      <c r="ED73">
        <v>19.571225</v>
      </c>
      <c r="EE73">
        <v>19.4649</v>
      </c>
      <c r="EF73">
        <v>0.00500016</v>
      </c>
      <c r="EG73">
        <v>0</v>
      </c>
      <c r="EH73">
        <v>0</v>
      </c>
      <c r="EI73">
        <v>0</v>
      </c>
      <c r="EJ73">
        <v>914.9</v>
      </c>
      <c r="EK73">
        <v>0.00500016</v>
      </c>
      <c r="EL73">
        <v>-21.15</v>
      </c>
      <c r="EM73">
        <v>-0.95</v>
      </c>
      <c r="EN73">
        <v>37.875</v>
      </c>
      <c r="EO73">
        <v>41.812</v>
      </c>
      <c r="EP73">
        <v>39.875</v>
      </c>
      <c r="EQ73">
        <v>42.062</v>
      </c>
      <c r="ER73">
        <v>41.187</v>
      </c>
      <c r="ES73">
        <v>0</v>
      </c>
      <c r="ET73">
        <v>0</v>
      </c>
      <c r="EU73">
        <v>0</v>
      </c>
      <c r="EV73">
        <v>1759444990.1</v>
      </c>
      <c r="EW73">
        <v>0</v>
      </c>
      <c r="EX73">
        <v>915.657692307692</v>
      </c>
      <c r="EY73">
        <v>3.03247845812692</v>
      </c>
      <c r="EZ73">
        <v>-1.68888854248969</v>
      </c>
      <c r="FA73">
        <v>-24.6769230769231</v>
      </c>
      <c r="FB73">
        <v>15</v>
      </c>
      <c r="FC73">
        <v>0</v>
      </c>
      <c r="FD73" t="s">
        <v>422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1.41314333333333</v>
      </c>
      <c r="FQ73">
        <v>-0.142467272727271</v>
      </c>
      <c r="FR73">
        <v>0.0511647014047895</v>
      </c>
      <c r="FS73">
        <v>1</v>
      </c>
      <c r="FT73">
        <v>917.3</v>
      </c>
      <c r="FU73">
        <v>-2.86631031561962</v>
      </c>
      <c r="FV73">
        <v>5.07253272392541</v>
      </c>
      <c r="FW73">
        <v>-1</v>
      </c>
      <c r="FX73">
        <v>0.179385619047619</v>
      </c>
      <c r="FY73">
        <v>-0.169051714285714</v>
      </c>
      <c r="FZ73">
        <v>0.0196888926590753</v>
      </c>
      <c r="GA73">
        <v>0</v>
      </c>
      <c r="GB73">
        <v>1</v>
      </c>
      <c r="GC73">
        <v>2</v>
      </c>
      <c r="GD73" t="s">
        <v>435</v>
      </c>
      <c r="GE73">
        <v>3.12617</v>
      </c>
      <c r="GF73">
        <v>2.65436</v>
      </c>
      <c r="GG73">
        <v>0.0890995</v>
      </c>
      <c r="GH73">
        <v>0.0897928</v>
      </c>
      <c r="GI73">
        <v>0.10502</v>
      </c>
      <c r="GJ73">
        <v>0.105187</v>
      </c>
      <c r="GK73">
        <v>23308.2</v>
      </c>
      <c r="GL73">
        <v>22167.4</v>
      </c>
      <c r="GM73">
        <v>22885.9</v>
      </c>
      <c r="GN73">
        <v>23716.8</v>
      </c>
      <c r="GO73">
        <v>34902.7</v>
      </c>
      <c r="GP73">
        <v>35123.3</v>
      </c>
      <c r="GQ73">
        <v>41255.7</v>
      </c>
      <c r="GR73">
        <v>42289.6</v>
      </c>
      <c r="GS73">
        <v>1.89457</v>
      </c>
      <c r="GT73">
        <v>1.81973</v>
      </c>
      <c r="GU73">
        <v>0.068523</v>
      </c>
      <c r="GV73">
        <v>0</v>
      </c>
      <c r="GW73">
        <v>28.9001</v>
      </c>
      <c r="GX73">
        <v>999.9</v>
      </c>
      <c r="GY73">
        <v>59.669</v>
      </c>
      <c r="GZ73">
        <v>29.275</v>
      </c>
      <c r="HA73">
        <v>26.9224</v>
      </c>
      <c r="HB73">
        <v>54.0646</v>
      </c>
      <c r="HC73">
        <v>40.6971</v>
      </c>
      <c r="HD73">
        <v>1</v>
      </c>
      <c r="HE73">
        <v>0.0980996</v>
      </c>
      <c r="HF73">
        <v>-0.953791</v>
      </c>
      <c r="HG73">
        <v>20.2337</v>
      </c>
      <c r="HH73">
        <v>5.23481</v>
      </c>
      <c r="HI73">
        <v>11.992</v>
      </c>
      <c r="HJ73">
        <v>4.9558</v>
      </c>
      <c r="HK73">
        <v>3.304</v>
      </c>
      <c r="HL73">
        <v>9999</v>
      </c>
      <c r="HM73">
        <v>9999</v>
      </c>
      <c r="HN73">
        <v>9999</v>
      </c>
      <c r="HO73">
        <v>999.9</v>
      </c>
      <c r="HP73">
        <v>1.86845</v>
      </c>
      <c r="HQ73">
        <v>1.86418</v>
      </c>
      <c r="HR73">
        <v>1.8718</v>
      </c>
      <c r="HS73">
        <v>1.86264</v>
      </c>
      <c r="HT73">
        <v>1.86208</v>
      </c>
      <c r="HU73">
        <v>1.86859</v>
      </c>
      <c r="HV73">
        <v>1.85866</v>
      </c>
      <c r="HW73">
        <v>1.86508</v>
      </c>
      <c r="HX73">
        <v>5</v>
      </c>
      <c r="HY73">
        <v>0</v>
      </c>
      <c r="HZ73">
        <v>0</v>
      </c>
      <c r="IA73">
        <v>0</v>
      </c>
      <c r="IB73" t="s">
        <v>424</v>
      </c>
      <c r="IC73" t="s">
        <v>425</v>
      </c>
      <c r="ID73" t="s">
        <v>426</v>
      </c>
      <c r="IE73" t="s">
        <v>426</v>
      </c>
      <c r="IF73" t="s">
        <v>426</v>
      </c>
      <c r="IG73" t="s">
        <v>426</v>
      </c>
      <c r="IH73">
        <v>0</v>
      </c>
      <c r="II73">
        <v>100</v>
      </c>
      <c r="IJ73">
        <v>100</v>
      </c>
      <c r="IK73">
        <v>6.003</v>
      </c>
      <c r="IL73">
        <v>0.4503</v>
      </c>
      <c r="IM73">
        <v>4.33581596003083</v>
      </c>
      <c r="IN73">
        <v>0.00480937478205192</v>
      </c>
      <c r="IO73">
        <v>-2.11129389927988e-06</v>
      </c>
      <c r="IP73">
        <v>4.70916883727294e-10</v>
      </c>
      <c r="IQ73">
        <v>0.0744581765299928</v>
      </c>
      <c r="IR73">
        <v>0.00865277752241637</v>
      </c>
      <c r="IS73">
        <v>0.000116572056065873</v>
      </c>
      <c r="IT73">
        <v>5.89758572995984e-06</v>
      </c>
      <c r="IU73">
        <v>1</v>
      </c>
      <c r="IV73">
        <v>2033</v>
      </c>
      <c r="IW73">
        <v>1</v>
      </c>
      <c r="IX73">
        <v>28</v>
      </c>
      <c r="IY73">
        <v>29324083.1</v>
      </c>
      <c r="IZ73">
        <v>29324083.1</v>
      </c>
      <c r="JA73">
        <v>1.03882</v>
      </c>
      <c r="JB73">
        <v>2.3645</v>
      </c>
      <c r="JC73">
        <v>1.4978</v>
      </c>
      <c r="JD73">
        <v>2.33032</v>
      </c>
      <c r="JE73">
        <v>1.54419</v>
      </c>
      <c r="JF73">
        <v>2.34497</v>
      </c>
      <c r="JG73">
        <v>35.244</v>
      </c>
      <c r="JH73">
        <v>24.2626</v>
      </c>
      <c r="JI73">
        <v>18</v>
      </c>
      <c r="JJ73">
        <v>546.042</v>
      </c>
      <c r="JK73">
        <v>440.229</v>
      </c>
      <c r="JL73">
        <v>31.1724</v>
      </c>
      <c r="JM73">
        <v>28.915</v>
      </c>
      <c r="JN73">
        <v>30.0002</v>
      </c>
      <c r="JO73">
        <v>28.7289</v>
      </c>
      <c r="JP73">
        <v>28.754</v>
      </c>
      <c r="JQ73">
        <v>20.8533</v>
      </c>
      <c r="JR73">
        <v>18.1355</v>
      </c>
      <c r="JS73">
        <v>100</v>
      </c>
      <c r="JT73">
        <v>31.1817</v>
      </c>
      <c r="JU73">
        <v>420</v>
      </c>
      <c r="JV73">
        <v>25.0189</v>
      </c>
      <c r="JW73">
        <v>92.4679</v>
      </c>
      <c r="JX73">
        <v>98.5623</v>
      </c>
    </row>
    <row r="74" spans="1:284">
      <c r="A74">
        <v>58</v>
      </c>
      <c r="B74">
        <v>1759444991.1</v>
      </c>
      <c r="C74">
        <v>952.099999904633</v>
      </c>
      <c r="D74" t="s">
        <v>542</v>
      </c>
      <c r="E74" t="s">
        <v>543</v>
      </c>
      <c r="F74">
        <v>5</v>
      </c>
      <c r="G74" t="s">
        <v>525</v>
      </c>
      <c r="H74" t="s">
        <v>419</v>
      </c>
      <c r="I74">
        <v>1759444987.85</v>
      </c>
      <c r="J74">
        <f>(K74)/1000</f>
        <v>0</v>
      </c>
      <c r="K74">
        <f>1000*DK74*AI74*(DG74-DH74)/(100*CZ74*(1000-AI74*DG74))</f>
        <v>0</v>
      </c>
      <c r="L74">
        <f>DK74*AI74*(DF74-DE74*(1000-AI74*DH74)/(1000-AI74*DG74))/(100*CZ74)</f>
        <v>0</v>
      </c>
      <c r="M74">
        <f>DE74 - IF(AI74&gt;1, L74*CZ74*100.0/(AK74), 0)</f>
        <v>0</v>
      </c>
      <c r="N74">
        <f>((T74-J74/2)*M74-L74)/(T74+J74/2)</f>
        <v>0</v>
      </c>
      <c r="O74">
        <f>N74*(DL74+DM74)/1000.0</f>
        <v>0</v>
      </c>
      <c r="P74">
        <f>(DE74 - IF(AI74&gt;1, L74*CZ74*100.0/(AK74), 0))*(DL74+DM74)/1000.0</f>
        <v>0</v>
      </c>
      <c r="Q74">
        <f>2.0/((1/S74-1/R74)+SIGN(S74)*SQRT((1/S74-1/R74)*(1/S74-1/R74) + 4*DA74/((DA74+1)*(DA74+1))*(2*1/S74*1/R74-1/R74*1/R74)))</f>
        <v>0</v>
      </c>
      <c r="R74">
        <f>IF(LEFT(DB74,1)&lt;&gt;"0",IF(LEFT(DB74,1)="1",3.0,DC74),$D$5+$E$5*(DS74*DL74/($K$5*1000))+$F$5*(DS74*DL74/($K$5*1000))*MAX(MIN(CZ74,$J$5),$I$5)*MAX(MIN(CZ74,$J$5),$I$5)+$G$5*MAX(MIN(CZ74,$J$5),$I$5)*(DS74*DL74/($K$5*1000))+$H$5*(DS74*DL74/($K$5*1000))*(DS74*DL74/($K$5*1000)))</f>
        <v>0</v>
      </c>
      <c r="S74">
        <f>J74*(1000-(1000*0.61365*exp(17.502*W74/(240.97+W74))/(DL74+DM74)+DG74)/2)/(1000*0.61365*exp(17.502*W74/(240.97+W74))/(DL74+DM74)-DG74)</f>
        <v>0</v>
      </c>
      <c r="T74">
        <f>1/((DA74+1)/(Q74/1.6)+1/(R74/1.37)) + DA74/((DA74+1)/(Q74/1.6) + DA74/(R74/1.37))</f>
        <v>0</v>
      </c>
      <c r="U74">
        <f>(CV74*CY74)</f>
        <v>0</v>
      </c>
      <c r="V74">
        <f>(DN74+(U74+2*0.95*5.67E-8*(((DN74+$B$7)+273)^4-(DN74+273)^4)-44100*J74)/(1.84*29.3*R74+8*0.95*5.67E-8*(DN74+273)^3))</f>
        <v>0</v>
      </c>
      <c r="W74">
        <f>($C$7*DO74+$D$7*DP74+$E$7*V74)</f>
        <v>0</v>
      </c>
      <c r="X74">
        <f>0.61365*exp(17.502*W74/(240.97+W74))</f>
        <v>0</v>
      </c>
      <c r="Y74">
        <f>(Z74/AA74*100)</f>
        <v>0</v>
      </c>
      <c r="Z74">
        <f>DG74*(DL74+DM74)/1000</f>
        <v>0</v>
      </c>
      <c r="AA74">
        <f>0.61365*exp(17.502*DN74/(240.97+DN74))</f>
        <v>0</v>
      </c>
      <c r="AB74">
        <f>(X74-DG74*(DL74+DM74)/1000)</f>
        <v>0</v>
      </c>
      <c r="AC74">
        <f>(-J74*44100)</f>
        <v>0</v>
      </c>
      <c r="AD74">
        <f>2*29.3*R74*0.92*(DN74-W74)</f>
        <v>0</v>
      </c>
      <c r="AE74">
        <f>2*0.95*5.67E-8*(((DN74+$B$7)+273)^4-(W74+273)^4)</f>
        <v>0</v>
      </c>
      <c r="AF74">
        <f>U74+AE74+AC74+AD74</f>
        <v>0</v>
      </c>
      <c r="AG74">
        <v>0</v>
      </c>
      <c r="AH74">
        <v>0</v>
      </c>
      <c r="AI74">
        <f>IF(AG74*$H$13&gt;=AK74,1.0,(AK74/(AK74-AG74*$H$13)))</f>
        <v>0</v>
      </c>
      <c r="AJ74">
        <f>(AI74-1)*100</f>
        <v>0</v>
      </c>
      <c r="AK74">
        <f>MAX(0,($B$13+$C$13*DS74)/(1+$D$13*DS74)*DL74/(DN74+273)*$E$13)</f>
        <v>0</v>
      </c>
      <c r="AL74" t="s">
        <v>420</v>
      </c>
      <c r="AM74" t="s">
        <v>420</v>
      </c>
      <c r="AN74">
        <v>0</v>
      </c>
      <c r="AO74">
        <v>0</v>
      </c>
      <c r="AP74">
        <f>1-AN74/AO74</f>
        <v>0</v>
      </c>
      <c r="AQ74">
        <v>0</v>
      </c>
      <c r="AR74" t="s">
        <v>420</v>
      </c>
      <c r="AS74" t="s">
        <v>420</v>
      </c>
      <c r="AT74">
        <v>0</v>
      </c>
      <c r="AU74">
        <v>0</v>
      </c>
      <c r="AV74">
        <f>1-AT74/AU74</f>
        <v>0</v>
      </c>
      <c r="AW74">
        <v>0.5</v>
      </c>
      <c r="AX74">
        <f>CW74</f>
        <v>0</v>
      </c>
      <c r="AY74">
        <f>L74</f>
        <v>0</v>
      </c>
      <c r="AZ74">
        <f>AV74*AW74*AX74</f>
        <v>0</v>
      </c>
      <c r="BA74">
        <f>(AY74-AQ74)/AX74</f>
        <v>0</v>
      </c>
      <c r="BB74">
        <f>(AO74-AU74)/AU74</f>
        <v>0</v>
      </c>
      <c r="BC74">
        <f>AN74/(AP74+AN74/AU74)</f>
        <v>0</v>
      </c>
      <c r="BD74" t="s">
        <v>420</v>
      </c>
      <c r="BE74">
        <v>0</v>
      </c>
      <c r="BF74">
        <f>IF(BE74&lt;&gt;0, BE74, BC74)</f>
        <v>0</v>
      </c>
      <c r="BG74">
        <f>1-BF74/AU74</f>
        <v>0</v>
      </c>
      <c r="BH74">
        <f>(AU74-AT74)/(AU74-BF74)</f>
        <v>0</v>
      </c>
      <c r="BI74">
        <f>(AO74-AU74)/(AO74-BF74)</f>
        <v>0</v>
      </c>
      <c r="BJ74">
        <f>(AU74-AT74)/(AU74-AN74)</f>
        <v>0</v>
      </c>
      <c r="BK74">
        <f>(AO74-AU74)/(AO74-AN74)</f>
        <v>0</v>
      </c>
      <c r="BL74">
        <f>(BH74*BF74/AT74)</f>
        <v>0</v>
      </c>
      <c r="BM74">
        <f>(1-BL74)</f>
        <v>0</v>
      </c>
      <c r="CV74">
        <f>$B$11*DT74+$C$11*DU74+$F$11*EF74*(1-EI74)</f>
        <v>0</v>
      </c>
      <c r="CW74">
        <f>CV74*CX74</f>
        <v>0</v>
      </c>
      <c r="CX74">
        <f>($B$11*$D$9+$C$11*$D$9+$F$11*((ES74+EK74)/MAX(ES74+EK74+ET74, 0.1)*$I$9+ET74/MAX(ES74+EK74+ET74, 0.1)*$J$9))/($B$11+$C$11+$F$11)</f>
        <v>0</v>
      </c>
      <c r="CY74">
        <f>($B$11*$K$9+$C$11*$K$9+$F$11*((ES74+EK74)/MAX(ES74+EK74+ET74, 0.1)*$P$9+ET74/MAX(ES74+EK74+ET74, 0.1)*$Q$9))/($B$11+$C$11+$F$11)</f>
        <v>0</v>
      </c>
      <c r="CZ74">
        <v>5.79</v>
      </c>
      <c r="DA74">
        <v>0.5</v>
      </c>
      <c r="DB74" t="s">
        <v>421</v>
      </c>
      <c r="DC74">
        <v>2</v>
      </c>
      <c r="DD74">
        <v>1759444987.85</v>
      </c>
      <c r="DE74">
        <v>421.418</v>
      </c>
      <c r="DF74">
        <v>419.99975</v>
      </c>
      <c r="DG74">
        <v>25.2345</v>
      </c>
      <c r="DH74">
        <v>25.060375</v>
      </c>
      <c r="DI74">
        <v>415.41475</v>
      </c>
      <c r="DJ74">
        <v>24.784175</v>
      </c>
      <c r="DK74">
        <v>500.03075</v>
      </c>
      <c r="DL74">
        <v>90.57375</v>
      </c>
      <c r="DM74">
        <v>0.028607675</v>
      </c>
      <c r="DN74">
        <v>31.143975</v>
      </c>
      <c r="DO74">
        <v>30.00895</v>
      </c>
      <c r="DP74">
        <v>999.9</v>
      </c>
      <c r="DQ74">
        <v>0</v>
      </c>
      <c r="DR74">
        <v>0</v>
      </c>
      <c r="DS74">
        <v>10011.27</v>
      </c>
      <c r="DT74">
        <v>0</v>
      </c>
      <c r="DU74">
        <v>0.667702</v>
      </c>
      <c r="DV74">
        <v>1.418075</v>
      </c>
      <c r="DW74">
        <v>432.3275</v>
      </c>
      <c r="DX74">
        <v>430.7955</v>
      </c>
      <c r="DY74">
        <v>0.17408525</v>
      </c>
      <c r="DZ74">
        <v>419.99975</v>
      </c>
      <c r="EA74">
        <v>25.060375</v>
      </c>
      <c r="EB74">
        <v>2.2855825</v>
      </c>
      <c r="EC74">
        <v>2.2698125</v>
      </c>
      <c r="ED74">
        <v>19.5751</v>
      </c>
      <c r="EE74">
        <v>19.46375</v>
      </c>
      <c r="EF74">
        <v>0.00500016</v>
      </c>
      <c r="EG74">
        <v>0</v>
      </c>
      <c r="EH74">
        <v>0</v>
      </c>
      <c r="EI74">
        <v>0</v>
      </c>
      <c r="EJ74">
        <v>915.05</v>
      </c>
      <c r="EK74">
        <v>0.00500016</v>
      </c>
      <c r="EL74">
        <v>-23.35</v>
      </c>
      <c r="EM74">
        <v>-1.725</v>
      </c>
      <c r="EN74">
        <v>37.875</v>
      </c>
      <c r="EO74">
        <v>41.812</v>
      </c>
      <c r="EP74">
        <v>39.8905</v>
      </c>
      <c r="EQ74">
        <v>42.062</v>
      </c>
      <c r="ER74">
        <v>41.187</v>
      </c>
      <c r="ES74">
        <v>0</v>
      </c>
      <c r="ET74">
        <v>0</v>
      </c>
      <c r="EU74">
        <v>0</v>
      </c>
      <c r="EV74">
        <v>1759444993.1</v>
      </c>
      <c r="EW74">
        <v>0</v>
      </c>
      <c r="EX74">
        <v>915.972</v>
      </c>
      <c r="EY74">
        <v>10.1153844635168</v>
      </c>
      <c r="EZ74">
        <v>-3.00769207357647</v>
      </c>
      <c r="FA74">
        <v>-24.368</v>
      </c>
      <c r="FB74">
        <v>15</v>
      </c>
      <c r="FC74">
        <v>0</v>
      </c>
      <c r="FD74" t="s">
        <v>422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1.41159666666667</v>
      </c>
      <c r="FQ74">
        <v>0.109684675324674</v>
      </c>
      <c r="FR74">
        <v>0.0486339095236601</v>
      </c>
      <c r="FS74">
        <v>1</v>
      </c>
      <c r="FT74">
        <v>916.517647058824</v>
      </c>
      <c r="FU74">
        <v>-9.43926671988703</v>
      </c>
      <c r="FV74">
        <v>5.09310205879627</v>
      </c>
      <c r="FW74">
        <v>-1</v>
      </c>
      <c r="FX74">
        <v>0.176437047619048</v>
      </c>
      <c r="FY74">
        <v>-0.131473636363636</v>
      </c>
      <c r="FZ74">
        <v>0.0178927081143241</v>
      </c>
      <c r="GA74">
        <v>0</v>
      </c>
      <c r="GB74">
        <v>1</v>
      </c>
      <c r="GC74">
        <v>2</v>
      </c>
      <c r="GD74" t="s">
        <v>435</v>
      </c>
      <c r="GE74">
        <v>3.1261</v>
      </c>
      <c r="GF74">
        <v>2.65434</v>
      </c>
      <c r="GG74">
        <v>0.0890818</v>
      </c>
      <c r="GH74">
        <v>0.0897935</v>
      </c>
      <c r="GI74">
        <v>0.105031</v>
      </c>
      <c r="GJ74">
        <v>0.105178</v>
      </c>
      <c r="GK74">
        <v>23308.2</v>
      </c>
      <c r="GL74">
        <v>22167.4</v>
      </c>
      <c r="GM74">
        <v>22885.5</v>
      </c>
      <c r="GN74">
        <v>23716.8</v>
      </c>
      <c r="GO74">
        <v>34902.2</v>
      </c>
      <c r="GP74">
        <v>35123.6</v>
      </c>
      <c r="GQ74">
        <v>41255.6</v>
      </c>
      <c r="GR74">
        <v>42289.5</v>
      </c>
      <c r="GS74">
        <v>1.89443</v>
      </c>
      <c r="GT74">
        <v>1.81988</v>
      </c>
      <c r="GU74">
        <v>0.0676401</v>
      </c>
      <c r="GV74">
        <v>0</v>
      </c>
      <c r="GW74">
        <v>28.897</v>
      </c>
      <c r="GX74">
        <v>999.9</v>
      </c>
      <c r="GY74">
        <v>59.645</v>
      </c>
      <c r="GZ74">
        <v>29.296</v>
      </c>
      <c r="HA74">
        <v>26.9403</v>
      </c>
      <c r="HB74">
        <v>54.1546</v>
      </c>
      <c r="HC74">
        <v>40.6851</v>
      </c>
      <c r="HD74">
        <v>1</v>
      </c>
      <c r="HE74">
        <v>0.0983283</v>
      </c>
      <c r="HF74">
        <v>-0.984752</v>
      </c>
      <c r="HG74">
        <v>20.2333</v>
      </c>
      <c r="HH74">
        <v>5.23376</v>
      </c>
      <c r="HI74">
        <v>11.992</v>
      </c>
      <c r="HJ74">
        <v>4.956</v>
      </c>
      <c r="HK74">
        <v>3.304</v>
      </c>
      <c r="HL74">
        <v>9999</v>
      </c>
      <c r="HM74">
        <v>9999</v>
      </c>
      <c r="HN74">
        <v>9999</v>
      </c>
      <c r="HO74">
        <v>999.9</v>
      </c>
      <c r="HP74">
        <v>1.86845</v>
      </c>
      <c r="HQ74">
        <v>1.86417</v>
      </c>
      <c r="HR74">
        <v>1.8718</v>
      </c>
      <c r="HS74">
        <v>1.86264</v>
      </c>
      <c r="HT74">
        <v>1.86206</v>
      </c>
      <c r="HU74">
        <v>1.86859</v>
      </c>
      <c r="HV74">
        <v>1.85867</v>
      </c>
      <c r="HW74">
        <v>1.86508</v>
      </c>
      <c r="HX74">
        <v>5</v>
      </c>
      <c r="HY74">
        <v>0</v>
      </c>
      <c r="HZ74">
        <v>0</v>
      </c>
      <c r="IA74">
        <v>0</v>
      </c>
      <c r="IB74" t="s">
        <v>424</v>
      </c>
      <c r="IC74" t="s">
        <v>425</v>
      </c>
      <c r="ID74" t="s">
        <v>426</v>
      </c>
      <c r="IE74" t="s">
        <v>426</v>
      </c>
      <c r="IF74" t="s">
        <v>426</v>
      </c>
      <c r="IG74" t="s">
        <v>426</v>
      </c>
      <c r="IH74">
        <v>0</v>
      </c>
      <c r="II74">
        <v>100</v>
      </c>
      <c r="IJ74">
        <v>100</v>
      </c>
      <c r="IK74">
        <v>6.003</v>
      </c>
      <c r="IL74">
        <v>0.4504</v>
      </c>
      <c r="IM74">
        <v>4.33581596003083</v>
      </c>
      <c r="IN74">
        <v>0.00480937478205192</v>
      </c>
      <c r="IO74">
        <v>-2.11129389927988e-06</v>
      </c>
      <c r="IP74">
        <v>4.70916883727294e-10</v>
      </c>
      <c r="IQ74">
        <v>0.0744581765299928</v>
      </c>
      <c r="IR74">
        <v>0.00865277752241637</v>
      </c>
      <c r="IS74">
        <v>0.000116572056065873</v>
      </c>
      <c r="IT74">
        <v>5.89758572995984e-06</v>
      </c>
      <c r="IU74">
        <v>1</v>
      </c>
      <c r="IV74">
        <v>2033</v>
      </c>
      <c r="IW74">
        <v>1</v>
      </c>
      <c r="IX74">
        <v>28</v>
      </c>
      <c r="IY74">
        <v>29324083.2</v>
      </c>
      <c r="IZ74">
        <v>29324083.2</v>
      </c>
      <c r="JA74">
        <v>1.03882</v>
      </c>
      <c r="JB74">
        <v>2.36694</v>
      </c>
      <c r="JC74">
        <v>1.4978</v>
      </c>
      <c r="JD74">
        <v>2.33032</v>
      </c>
      <c r="JE74">
        <v>1.54419</v>
      </c>
      <c r="JF74">
        <v>2.39502</v>
      </c>
      <c r="JG74">
        <v>35.244</v>
      </c>
      <c r="JH74">
        <v>24.2539</v>
      </c>
      <c r="JI74">
        <v>18</v>
      </c>
      <c r="JJ74">
        <v>545.942</v>
      </c>
      <c r="JK74">
        <v>440.311</v>
      </c>
      <c r="JL74">
        <v>31.1692</v>
      </c>
      <c r="JM74">
        <v>28.9163</v>
      </c>
      <c r="JN74">
        <v>30.0001</v>
      </c>
      <c r="JO74">
        <v>28.7286</v>
      </c>
      <c r="JP74">
        <v>28.753</v>
      </c>
      <c r="JQ74">
        <v>20.8555</v>
      </c>
      <c r="JR74">
        <v>18.1355</v>
      </c>
      <c r="JS74">
        <v>100</v>
      </c>
      <c r="JT74">
        <v>31.1725</v>
      </c>
      <c r="JU74">
        <v>420</v>
      </c>
      <c r="JV74">
        <v>24.9991</v>
      </c>
      <c r="JW74">
        <v>92.4671</v>
      </c>
      <c r="JX74">
        <v>98.5622</v>
      </c>
    </row>
    <row r="75" spans="1:284">
      <c r="A75">
        <v>59</v>
      </c>
      <c r="B75">
        <v>1759444993.1</v>
      </c>
      <c r="C75">
        <v>954.099999904633</v>
      </c>
      <c r="D75" t="s">
        <v>544</v>
      </c>
      <c r="E75" t="s">
        <v>545</v>
      </c>
      <c r="F75">
        <v>5</v>
      </c>
      <c r="G75" t="s">
        <v>525</v>
      </c>
      <c r="H75" t="s">
        <v>419</v>
      </c>
      <c r="I75">
        <v>1759444990.43333</v>
      </c>
      <c r="J75">
        <f>(K75)/1000</f>
        <v>0</v>
      </c>
      <c r="K75">
        <f>1000*DK75*AI75*(DG75-DH75)/(100*CZ75*(1000-AI75*DG75))</f>
        <v>0</v>
      </c>
      <c r="L75">
        <f>DK75*AI75*(DF75-DE75*(1000-AI75*DH75)/(1000-AI75*DG75))/(100*CZ75)</f>
        <v>0</v>
      </c>
      <c r="M75">
        <f>DE75 - IF(AI75&gt;1, L75*CZ75*100.0/(AK75), 0)</f>
        <v>0</v>
      </c>
      <c r="N75">
        <f>((T75-J75/2)*M75-L75)/(T75+J75/2)</f>
        <v>0</v>
      </c>
      <c r="O75">
        <f>N75*(DL75+DM75)/1000.0</f>
        <v>0</v>
      </c>
      <c r="P75">
        <f>(DE75 - IF(AI75&gt;1, L75*CZ75*100.0/(AK75), 0))*(DL75+DM75)/1000.0</f>
        <v>0</v>
      </c>
      <c r="Q75">
        <f>2.0/((1/S75-1/R75)+SIGN(S75)*SQRT((1/S75-1/R75)*(1/S75-1/R75) + 4*DA75/((DA75+1)*(DA75+1))*(2*1/S75*1/R75-1/R75*1/R75)))</f>
        <v>0</v>
      </c>
      <c r="R75">
        <f>IF(LEFT(DB75,1)&lt;&gt;"0",IF(LEFT(DB75,1)="1",3.0,DC75),$D$5+$E$5*(DS75*DL75/($K$5*1000))+$F$5*(DS75*DL75/($K$5*1000))*MAX(MIN(CZ75,$J$5),$I$5)*MAX(MIN(CZ75,$J$5),$I$5)+$G$5*MAX(MIN(CZ75,$J$5),$I$5)*(DS75*DL75/($K$5*1000))+$H$5*(DS75*DL75/($K$5*1000))*(DS75*DL75/($K$5*1000)))</f>
        <v>0</v>
      </c>
      <c r="S75">
        <f>J75*(1000-(1000*0.61365*exp(17.502*W75/(240.97+W75))/(DL75+DM75)+DG75)/2)/(1000*0.61365*exp(17.502*W75/(240.97+W75))/(DL75+DM75)-DG75)</f>
        <v>0</v>
      </c>
      <c r="T75">
        <f>1/((DA75+1)/(Q75/1.6)+1/(R75/1.37)) + DA75/((DA75+1)/(Q75/1.6) + DA75/(R75/1.37))</f>
        <v>0</v>
      </c>
      <c r="U75">
        <f>(CV75*CY75)</f>
        <v>0</v>
      </c>
      <c r="V75">
        <f>(DN75+(U75+2*0.95*5.67E-8*(((DN75+$B$7)+273)^4-(DN75+273)^4)-44100*J75)/(1.84*29.3*R75+8*0.95*5.67E-8*(DN75+273)^3))</f>
        <v>0</v>
      </c>
      <c r="W75">
        <f>($C$7*DO75+$D$7*DP75+$E$7*V75)</f>
        <v>0</v>
      </c>
      <c r="X75">
        <f>0.61365*exp(17.502*W75/(240.97+W75))</f>
        <v>0</v>
      </c>
      <c r="Y75">
        <f>(Z75/AA75*100)</f>
        <v>0</v>
      </c>
      <c r="Z75">
        <f>DG75*(DL75+DM75)/1000</f>
        <v>0</v>
      </c>
      <c r="AA75">
        <f>0.61365*exp(17.502*DN75/(240.97+DN75))</f>
        <v>0</v>
      </c>
      <c r="AB75">
        <f>(X75-DG75*(DL75+DM75)/1000)</f>
        <v>0</v>
      </c>
      <c r="AC75">
        <f>(-J75*44100)</f>
        <v>0</v>
      </c>
      <c r="AD75">
        <f>2*29.3*R75*0.92*(DN75-W75)</f>
        <v>0</v>
      </c>
      <c r="AE75">
        <f>2*0.95*5.67E-8*(((DN75+$B$7)+273)^4-(W75+273)^4)</f>
        <v>0</v>
      </c>
      <c r="AF75">
        <f>U75+AE75+AC75+AD75</f>
        <v>0</v>
      </c>
      <c r="AG75">
        <v>0</v>
      </c>
      <c r="AH75">
        <v>0</v>
      </c>
      <c r="AI75">
        <f>IF(AG75*$H$13&gt;=AK75,1.0,(AK75/(AK75-AG75*$H$13)))</f>
        <v>0</v>
      </c>
      <c r="AJ75">
        <f>(AI75-1)*100</f>
        <v>0</v>
      </c>
      <c r="AK75">
        <f>MAX(0,($B$13+$C$13*DS75)/(1+$D$13*DS75)*DL75/(DN75+273)*$E$13)</f>
        <v>0</v>
      </c>
      <c r="AL75" t="s">
        <v>420</v>
      </c>
      <c r="AM75" t="s">
        <v>420</v>
      </c>
      <c r="AN75">
        <v>0</v>
      </c>
      <c r="AO75">
        <v>0</v>
      </c>
      <c r="AP75">
        <f>1-AN75/AO75</f>
        <v>0</v>
      </c>
      <c r="AQ75">
        <v>0</v>
      </c>
      <c r="AR75" t="s">
        <v>420</v>
      </c>
      <c r="AS75" t="s">
        <v>420</v>
      </c>
      <c r="AT75">
        <v>0</v>
      </c>
      <c r="AU75">
        <v>0</v>
      </c>
      <c r="AV75">
        <f>1-AT75/AU75</f>
        <v>0</v>
      </c>
      <c r="AW75">
        <v>0.5</v>
      </c>
      <c r="AX75">
        <f>CW75</f>
        <v>0</v>
      </c>
      <c r="AY75">
        <f>L75</f>
        <v>0</v>
      </c>
      <c r="AZ75">
        <f>AV75*AW75*AX75</f>
        <v>0</v>
      </c>
      <c r="BA75">
        <f>(AY75-AQ75)/AX75</f>
        <v>0</v>
      </c>
      <c r="BB75">
        <f>(AO75-AU75)/AU75</f>
        <v>0</v>
      </c>
      <c r="BC75">
        <f>AN75/(AP75+AN75/AU75)</f>
        <v>0</v>
      </c>
      <c r="BD75" t="s">
        <v>420</v>
      </c>
      <c r="BE75">
        <v>0</v>
      </c>
      <c r="BF75">
        <f>IF(BE75&lt;&gt;0, BE75, BC75)</f>
        <v>0</v>
      </c>
      <c r="BG75">
        <f>1-BF75/AU75</f>
        <v>0</v>
      </c>
      <c r="BH75">
        <f>(AU75-AT75)/(AU75-BF75)</f>
        <v>0</v>
      </c>
      <c r="BI75">
        <f>(AO75-AU75)/(AO75-BF75)</f>
        <v>0</v>
      </c>
      <c r="BJ75">
        <f>(AU75-AT75)/(AU75-AN75)</f>
        <v>0</v>
      </c>
      <c r="BK75">
        <f>(AO75-AU75)/(AO75-AN75)</f>
        <v>0</v>
      </c>
      <c r="BL75">
        <f>(BH75*BF75/AT75)</f>
        <v>0</v>
      </c>
      <c r="BM75">
        <f>(1-BL75)</f>
        <v>0</v>
      </c>
      <c r="CV75">
        <f>$B$11*DT75+$C$11*DU75+$F$11*EF75*(1-EI75)</f>
        <v>0</v>
      </c>
      <c r="CW75">
        <f>CV75*CX75</f>
        <v>0</v>
      </c>
      <c r="CX75">
        <f>($B$11*$D$9+$C$11*$D$9+$F$11*((ES75+EK75)/MAX(ES75+EK75+ET75, 0.1)*$I$9+ET75/MAX(ES75+EK75+ET75, 0.1)*$J$9))/($B$11+$C$11+$F$11)</f>
        <v>0</v>
      </c>
      <c r="CY75">
        <f>($B$11*$K$9+$C$11*$K$9+$F$11*((ES75+EK75)/MAX(ES75+EK75+ET75, 0.1)*$P$9+ET75/MAX(ES75+EK75+ET75, 0.1)*$Q$9))/($B$11+$C$11+$F$11)</f>
        <v>0</v>
      </c>
      <c r="CZ75">
        <v>5.79</v>
      </c>
      <c r="DA75">
        <v>0.5</v>
      </c>
      <c r="DB75" t="s">
        <v>421</v>
      </c>
      <c r="DC75">
        <v>2</v>
      </c>
      <c r="DD75">
        <v>1759444990.43333</v>
      </c>
      <c r="DE75">
        <v>421.389333333333</v>
      </c>
      <c r="DF75">
        <v>420.011666666667</v>
      </c>
      <c r="DG75">
        <v>25.2376666666667</v>
      </c>
      <c r="DH75">
        <v>25.0579666666667</v>
      </c>
      <c r="DI75">
        <v>415.386333333333</v>
      </c>
      <c r="DJ75">
        <v>24.7872666666667</v>
      </c>
      <c r="DK75">
        <v>500.011333333333</v>
      </c>
      <c r="DL75">
        <v>90.5747</v>
      </c>
      <c r="DM75">
        <v>0.0287639</v>
      </c>
      <c r="DN75">
        <v>31.1388</v>
      </c>
      <c r="DO75">
        <v>30.0032</v>
      </c>
      <c r="DP75">
        <v>999.9</v>
      </c>
      <c r="DQ75">
        <v>0</v>
      </c>
      <c r="DR75">
        <v>0</v>
      </c>
      <c r="DS75">
        <v>9987.31</v>
      </c>
      <c r="DT75">
        <v>0</v>
      </c>
      <c r="DU75">
        <v>0.667702</v>
      </c>
      <c r="DV75">
        <v>1.37745</v>
      </c>
      <c r="DW75">
        <v>432.299666666667</v>
      </c>
      <c r="DX75">
        <v>430.807</v>
      </c>
      <c r="DY75">
        <v>0.179682666666667</v>
      </c>
      <c r="DZ75">
        <v>420.011666666667</v>
      </c>
      <c r="EA75">
        <v>25.0579666666667</v>
      </c>
      <c r="EB75">
        <v>2.28589</v>
      </c>
      <c r="EC75">
        <v>2.26961333333333</v>
      </c>
      <c r="ED75">
        <v>19.5773</v>
      </c>
      <c r="EE75">
        <v>19.4623333333333</v>
      </c>
      <c r="EF75">
        <v>0.00500016</v>
      </c>
      <c r="EG75">
        <v>0</v>
      </c>
      <c r="EH75">
        <v>0</v>
      </c>
      <c r="EI75">
        <v>0</v>
      </c>
      <c r="EJ75">
        <v>918.933333333333</v>
      </c>
      <c r="EK75">
        <v>0.00500016</v>
      </c>
      <c r="EL75">
        <v>-27.3</v>
      </c>
      <c r="EM75">
        <v>-1.5</v>
      </c>
      <c r="EN75">
        <v>37.875</v>
      </c>
      <c r="EO75">
        <v>41.812</v>
      </c>
      <c r="EP75">
        <v>39.9163333333333</v>
      </c>
      <c r="EQ75">
        <v>42.062</v>
      </c>
      <c r="ER75">
        <v>41.187</v>
      </c>
      <c r="ES75">
        <v>0</v>
      </c>
      <c r="ET75">
        <v>0</v>
      </c>
      <c r="EU75">
        <v>0</v>
      </c>
      <c r="EV75">
        <v>1759444994.9</v>
      </c>
      <c r="EW75">
        <v>0</v>
      </c>
      <c r="EX75">
        <v>916.392307692308</v>
      </c>
      <c r="EY75">
        <v>-3.47350444350708</v>
      </c>
      <c r="EZ75">
        <v>20.1435899832728</v>
      </c>
      <c r="FA75">
        <v>-24.0538461538462</v>
      </c>
      <c r="FB75">
        <v>15</v>
      </c>
      <c r="FC75">
        <v>0</v>
      </c>
      <c r="FD75" t="s">
        <v>422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1.40136</v>
      </c>
      <c r="FQ75">
        <v>0.199981353383456</v>
      </c>
      <c r="FR75">
        <v>0.048087676383872</v>
      </c>
      <c r="FS75">
        <v>1</v>
      </c>
      <c r="FT75">
        <v>916.558823529412</v>
      </c>
      <c r="FU75">
        <v>-4.74560738120468</v>
      </c>
      <c r="FV75">
        <v>4.65744929226658</v>
      </c>
      <c r="FW75">
        <v>-1</v>
      </c>
      <c r="FX75">
        <v>0.17130795</v>
      </c>
      <c r="FY75">
        <v>-0.0256110225563907</v>
      </c>
      <c r="FZ75">
        <v>0.0125873357565253</v>
      </c>
      <c r="GA75">
        <v>1</v>
      </c>
      <c r="GB75">
        <v>2</v>
      </c>
      <c r="GC75">
        <v>2</v>
      </c>
      <c r="GD75" t="s">
        <v>423</v>
      </c>
      <c r="GE75">
        <v>3.12611</v>
      </c>
      <c r="GF75">
        <v>2.65435</v>
      </c>
      <c r="GG75">
        <v>0.0890731</v>
      </c>
      <c r="GH75">
        <v>0.0897881</v>
      </c>
      <c r="GI75">
        <v>0.105037</v>
      </c>
      <c r="GJ75">
        <v>0.105171</v>
      </c>
      <c r="GK75">
        <v>23308.2</v>
      </c>
      <c r="GL75">
        <v>22167.6</v>
      </c>
      <c r="GM75">
        <v>22885.3</v>
      </c>
      <c r="GN75">
        <v>23716.9</v>
      </c>
      <c r="GO75">
        <v>34901.8</v>
      </c>
      <c r="GP75">
        <v>35123.8</v>
      </c>
      <c r="GQ75">
        <v>41255.5</v>
      </c>
      <c r="GR75">
        <v>42289.5</v>
      </c>
      <c r="GS75">
        <v>1.89438</v>
      </c>
      <c r="GT75">
        <v>1.81998</v>
      </c>
      <c r="GU75">
        <v>0.0674017</v>
      </c>
      <c r="GV75">
        <v>0</v>
      </c>
      <c r="GW75">
        <v>28.8945</v>
      </c>
      <c r="GX75">
        <v>999.9</v>
      </c>
      <c r="GY75">
        <v>59.645</v>
      </c>
      <c r="GZ75">
        <v>29.296</v>
      </c>
      <c r="HA75">
        <v>26.9409</v>
      </c>
      <c r="HB75">
        <v>53.7446</v>
      </c>
      <c r="HC75">
        <v>40.5889</v>
      </c>
      <c r="HD75">
        <v>1</v>
      </c>
      <c r="HE75">
        <v>0.0980793</v>
      </c>
      <c r="HF75">
        <v>-0.987146</v>
      </c>
      <c r="HG75">
        <v>20.2332</v>
      </c>
      <c r="HH75">
        <v>5.23256</v>
      </c>
      <c r="HI75">
        <v>11.992</v>
      </c>
      <c r="HJ75">
        <v>4.95595</v>
      </c>
      <c r="HK75">
        <v>3.304</v>
      </c>
      <c r="HL75">
        <v>9999</v>
      </c>
      <c r="HM75">
        <v>9999</v>
      </c>
      <c r="HN75">
        <v>9999</v>
      </c>
      <c r="HO75">
        <v>999.9</v>
      </c>
      <c r="HP75">
        <v>1.86844</v>
      </c>
      <c r="HQ75">
        <v>1.86417</v>
      </c>
      <c r="HR75">
        <v>1.8718</v>
      </c>
      <c r="HS75">
        <v>1.86264</v>
      </c>
      <c r="HT75">
        <v>1.86206</v>
      </c>
      <c r="HU75">
        <v>1.86859</v>
      </c>
      <c r="HV75">
        <v>1.85867</v>
      </c>
      <c r="HW75">
        <v>1.86508</v>
      </c>
      <c r="HX75">
        <v>5</v>
      </c>
      <c r="HY75">
        <v>0</v>
      </c>
      <c r="HZ75">
        <v>0</v>
      </c>
      <c r="IA75">
        <v>0</v>
      </c>
      <c r="IB75" t="s">
        <v>424</v>
      </c>
      <c r="IC75" t="s">
        <v>425</v>
      </c>
      <c r="ID75" t="s">
        <v>426</v>
      </c>
      <c r="IE75" t="s">
        <v>426</v>
      </c>
      <c r="IF75" t="s">
        <v>426</v>
      </c>
      <c r="IG75" t="s">
        <v>426</v>
      </c>
      <c r="IH75">
        <v>0</v>
      </c>
      <c r="II75">
        <v>100</v>
      </c>
      <c r="IJ75">
        <v>100</v>
      </c>
      <c r="IK75">
        <v>6.002</v>
      </c>
      <c r="IL75">
        <v>0.4505</v>
      </c>
      <c r="IM75">
        <v>4.33581596003083</v>
      </c>
      <c r="IN75">
        <v>0.00480937478205192</v>
      </c>
      <c r="IO75">
        <v>-2.11129389927988e-06</v>
      </c>
      <c r="IP75">
        <v>4.70916883727294e-10</v>
      </c>
      <c r="IQ75">
        <v>0.0744581765299928</v>
      </c>
      <c r="IR75">
        <v>0.00865277752241637</v>
      </c>
      <c r="IS75">
        <v>0.000116572056065873</v>
      </c>
      <c r="IT75">
        <v>5.89758572995984e-06</v>
      </c>
      <c r="IU75">
        <v>1</v>
      </c>
      <c r="IV75">
        <v>2033</v>
      </c>
      <c r="IW75">
        <v>1</v>
      </c>
      <c r="IX75">
        <v>28</v>
      </c>
      <c r="IY75">
        <v>29324083.2</v>
      </c>
      <c r="IZ75">
        <v>29324083.2</v>
      </c>
      <c r="JA75">
        <v>1.04004</v>
      </c>
      <c r="JB75">
        <v>2.38647</v>
      </c>
      <c r="JC75">
        <v>1.4978</v>
      </c>
      <c r="JD75">
        <v>2.33032</v>
      </c>
      <c r="JE75">
        <v>1.54419</v>
      </c>
      <c r="JF75">
        <v>2.28394</v>
      </c>
      <c r="JG75">
        <v>35.244</v>
      </c>
      <c r="JH75">
        <v>24.2539</v>
      </c>
      <c r="JI75">
        <v>18</v>
      </c>
      <c r="JJ75">
        <v>545.909</v>
      </c>
      <c r="JK75">
        <v>440.372</v>
      </c>
      <c r="JL75">
        <v>31.1683</v>
      </c>
      <c r="JM75">
        <v>28.9169</v>
      </c>
      <c r="JN75">
        <v>30</v>
      </c>
      <c r="JO75">
        <v>28.7286</v>
      </c>
      <c r="JP75">
        <v>28.753</v>
      </c>
      <c r="JQ75">
        <v>20.8544</v>
      </c>
      <c r="JR75">
        <v>18.1355</v>
      </c>
      <c r="JS75">
        <v>100</v>
      </c>
      <c r="JT75">
        <v>31.1725</v>
      </c>
      <c r="JU75">
        <v>420</v>
      </c>
      <c r="JV75">
        <v>24.9925</v>
      </c>
      <c r="JW75">
        <v>92.4667</v>
      </c>
      <c r="JX75">
        <v>98.5623</v>
      </c>
    </row>
    <row r="76" spans="1:284">
      <c r="A76">
        <v>60</v>
      </c>
      <c r="B76">
        <v>1759444995.1</v>
      </c>
      <c r="C76">
        <v>956.099999904633</v>
      </c>
      <c r="D76" t="s">
        <v>546</v>
      </c>
      <c r="E76" t="s">
        <v>547</v>
      </c>
      <c r="F76">
        <v>5</v>
      </c>
      <c r="G76" t="s">
        <v>525</v>
      </c>
      <c r="H76" t="s">
        <v>419</v>
      </c>
      <c r="I76">
        <v>1759444991.35</v>
      </c>
      <c r="J76">
        <f>(K76)/1000</f>
        <v>0</v>
      </c>
      <c r="K76">
        <f>1000*DK76*AI76*(DG76-DH76)/(100*CZ76*(1000-AI76*DG76))</f>
        <v>0</v>
      </c>
      <c r="L76">
        <f>DK76*AI76*(DF76-DE76*(1000-AI76*DH76)/(1000-AI76*DG76))/(100*CZ76)</f>
        <v>0</v>
      </c>
      <c r="M76">
        <f>DE76 - IF(AI76&gt;1, L76*CZ76*100.0/(AK76), 0)</f>
        <v>0</v>
      </c>
      <c r="N76">
        <f>((T76-J76/2)*M76-L76)/(T76+J76/2)</f>
        <v>0</v>
      </c>
      <c r="O76">
        <f>N76*(DL76+DM76)/1000.0</f>
        <v>0</v>
      </c>
      <c r="P76">
        <f>(DE76 - IF(AI76&gt;1, L76*CZ76*100.0/(AK76), 0))*(DL76+DM76)/1000.0</f>
        <v>0</v>
      </c>
      <c r="Q76">
        <f>2.0/((1/S76-1/R76)+SIGN(S76)*SQRT((1/S76-1/R76)*(1/S76-1/R76) + 4*DA76/((DA76+1)*(DA76+1))*(2*1/S76*1/R76-1/R76*1/R76)))</f>
        <v>0</v>
      </c>
      <c r="R76">
        <f>IF(LEFT(DB76,1)&lt;&gt;"0",IF(LEFT(DB76,1)="1",3.0,DC76),$D$5+$E$5*(DS76*DL76/($K$5*1000))+$F$5*(DS76*DL76/($K$5*1000))*MAX(MIN(CZ76,$J$5),$I$5)*MAX(MIN(CZ76,$J$5),$I$5)+$G$5*MAX(MIN(CZ76,$J$5),$I$5)*(DS76*DL76/($K$5*1000))+$H$5*(DS76*DL76/($K$5*1000))*(DS76*DL76/($K$5*1000)))</f>
        <v>0</v>
      </c>
      <c r="S76">
        <f>J76*(1000-(1000*0.61365*exp(17.502*W76/(240.97+W76))/(DL76+DM76)+DG76)/2)/(1000*0.61365*exp(17.502*W76/(240.97+W76))/(DL76+DM76)-DG76)</f>
        <v>0</v>
      </c>
      <c r="T76">
        <f>1/((DA76+1)/(Q76/1.6)+1/(R76/1.37)) + DA76/((DA76+1)/(Q76/1.6) + DA76/(R76/1.37))</f>
        <v>0</v>
      </c>
      <c r="U76">
        <f>(CV76*CY76)</f>
        <v>0</v>
      </c>
      <c r="V76">
        <f>(DN76+(U76+2*0.95*5.67E-8*(((DN76+$B$7)+273)^4-(DN76+273)^4)-44100*J76)/(1.84*29.3*R76+8*0.95*5.67E-8*(DN76+273)^3))</f>
        <v>0</v>
      </c>
      <c r="W76">
        <f>($C$7*DO76+$D$7*DP76+$E$7*V76)</f>
        <v>0</v>
      </c>
      <c r="X76">
        <f>0.61365*exp(17.502*W76/(240.97+W76))</f>
        <v>0</v>
      </c>
      <c r="Y76">
        <f>(Z76/AA76*100)</f>
        <v>0</v>
      </c>
      <c r="Z76">
        <f>DG76*(DL76+DM76)/1000</f>
        <v>0</v>
      </c>
      <c r="AA76">
        <f>0.61365*exp(17.502*DN76/(240.97+DN76))</f>
        <v>0</v>
      </c>
      <c r="AB76">
        <f>(X76-DG76*(DL76+DM76)/1000)</f>
        <v>0</v>
      </c>
      <c r="AC76">
        <f>(-J76*44100)</f>
        <v>0</v>
      </c>
      <c r="AD76">
        <f>2*29.3*R76*0.92*(DN76-W76)</f>
        <v>0</v>
      </c>
      <c r="AE76">
        <f>2*0.95*5.67E-8*(((DN76+$B$7)+273)^4-(W76+273)^4)</f>
        <v>0</v>
      </c>
      <c r="AF76">
        <f>U76+AE76+AC76+AD76</f>
        <v>0</v>
      </c>
      <c r="AG76">
        <v>0</v>
      </c>
      <c r="AH76">
        <v>0</v>
      </c>
      <c r="AI76">
        <f>IF(AG76*$H$13&gt;=AK76,1.0,(AK76/(AK76-AG76*$H$13)))</f>
        <v>0</v>
      </c>
      <c r="AJ76">
        <f>(AI76-1)*100</f>
        <v>0</v>
      </c>
      <c r="AK76">
        <f>MAX(0,($B$13+$C$13*DS76)/(1+$D$13*DS76)*DL76/(DN76+273)*$E$13)</f>
        <v>0</v>
      </c>
      <c r="AL76" t="s">
        <v>420</v>
      </c>
      <c r="AM76" t="s">
        <v>420</v>
      </c>
      <c r="AN76">
        <v>0</v>
      </c>
      <c r="AO76">
        <v>0</v>
      </c>
      <c r="AP76">
        <f>1-AN76/AO76</f>
        <v>0</v>
      </c>
      <c r="AQ76">
        <v>0</v>
      </c>
      <c r="AR76" t="s">
        <v>420</v>
      </c>
      <c r="AS76" t="s">
        <v>420</v>
      </c>
      <c r="AT76">
        <v>0</v>
      </c>
      <c r="AU76">
        <v>0</v>
      </c>
      <c r="AV76">
        <f>1-AT76/AU76</f>
        <v>0</v>
      </c>
      <c r="AW76">
        <v>0.5</v>
      </c>
      <c r="AX76">
        <f>CW76</f>
        <v>0</v>
      </c>
      <c r="AY76">
        <f>L76</f>
        <v>0</v>
      </c>
      <c r="AZ76">
        <f>AV76*AW76*AX76</f>
        <v>0</v>
      </c>
      <c r="BA76">
        <f>(AY76-AQ76)/AX76</f>
        <v>0</v>
      </c>
      <c r="BB76">
        <f>(AO76-AU76)/AU76</f>
        <v>0</v>
      </c>
      <c r="BC76">
        <f>AN76/(AP76+AN76/AU76)</f>
        <v>0</v>
      </c>
      <c r="BD76" t="s">
        <v>420</v>
      </c>
      <c r="BE76">
        <v>0</v>
      </c>
      <c r="BF76">
        <f>IF(BE76&lt;&gt;0, BE76, BC76)</f>
        <v>0</v>
      </c>
      <c r="BG76">
        <f>1-BF76/AU76</f>
        <v>0</v>
      </c>
      <c r="BH76">
        <f>(AU76-AT76)/(AU76-BF76)</f>
        <v>0</v>
      </c>
      <c r="BI76">
        <f>(AO76-AU76)/(AO76-BF76)</f>
        <v>0</v>
      </c>
      <c r="BJ76">
        <f>(AU76-AT76)/(AU76-AN76)</f>
        <v>0</v>
      </c>
      <c r="BK76">
        <f>(AO76-AU76)/(AO76-AN76)</f>
        <v>0</v>
      </c>
      <c r="BL76">
        <f>(BH76*BF76/AT76)</f>
        <v>0</v>
      </c>
      <c r="BM76">
        <f>(1-BL76)</f>
        <v>0</v>
      </c>
      <c r="CV76">
        <f>$B$11*DT76+$C$11*DU76+$F$11*EF76*(1-EI76)</f>
        <v>0</v>
      </c>
      <c r="CW76">
        <f>CV76*CX76</f>
        <v>0</v>
      </c>
      <c r="CX76">
        <f>($B$11*$D$9+$C$11*$D$9+$F$11*((ES76+EK76)/MAX(ES76+EK76+ET76, 0.1)*$I$9+ET76/MAX(ES76+EK76+ET76, 0.1)*$J$9))/($B$11+$C$11+$F$11)</f>
        <v>0</v>
      </c>
      <c r="CY76">
        <f>($B$11*$K$9+$C$11*$K$9+$F$11*((ES76+EK76)/MAX(ES76+EK76+ET76, 0.1)*$P$9+ET76/MAX(ES76+EK76+ET76, 0.1)*$Q$9))/($B$11+$C$11+$F$11)</f>
        <v>0</v>
      </c>
      <c r="CZ76">
        <v>5.79</v>
      </c>
      <c r="DA76">
        <v>0.5</v>
      </c>
      <c r="DB76" t="s">
        <v>421</v>
      </c>
      <c r="DC76">
        <v>2</v>
      </c>
      <c r="DD76">
        <v>1759444991.35</v>
      </c>
      <c r="DE76">
        <v>421.38</v>
      </c>
      <c r="DF76">
        <v>419.99975</v>
      </c>
      <c r="DG76">
        <v>25.23865</v>
      </c>
      <c r="DH76">
        <v>25.057</v>
      </c>
      <c r="DI76">
        <v>415.377</v>
      </c>
      <c r="DJ76">
        <v>24.788225</v>
      </c>
      <c r="DK76">
        <v>500.015</v>
      </c>
      <c r="DL76">
        <v>90.574775</v>
      </c>
      <c r="DM76">
        <v>0.02876255</v>
      </c>
      <c r="DN76">
        <v>31.137425</v>
      </c>
      <c r="DO76">
        <v>30.000575</v>
      </c>
      <c r="DP76">
        <v>999.9</v>
      </c>
      <c r="DQ76">
        <v>0</v>
      </c>
      <c r="DR76">
        <v>0</v>
      </c>
      <c r="DS76">
        <v>9989.0775</v>
      </c>
      <c r="DT76">
        <v>0</v>
      </c>
      <c r="DU76">
        <v>0.667702</v>
      </c>
      <c r="DV76">
        <v>1.3800275</v>
      </c>
      <c r="DW76">
        <v>432.2905</v>
      </c>
      <c r="DX76">
        <v>430.7945</v>
      </c>
      <c r="DY76">
        <v>0.18163375</v>
      </c>
      <c r="DZ76">
        <v>419.99975</v>
      </c>
      <c r="EA76">
        <v>25.057</v>
      </c>
      <c r="EB76">
        <v>2.2859825</v>
      </c>
      <c r="EC76">
        <v>2.26953</v>
      </c>
      <c r="ED76">
        <v>19.57795</v>
      </c>
      <c r="EE76">
        <v>19.461725</v>
      </c>
      <c r="EF76">
        <v>0.00500016</v>
      </c>
      <c r="EG76">
        <v>0</v>
      </c>
      <c r="EH76">
        <v>0</v>
      </c>
      <c r="EI76">
        <v>0</v>
      </c>
      <c r="EJ76">
        <v>919.725</v>
      </c>
      <c r="EK76">
        <v>0.00500016</v>
      </c>
      <c r="EL76">
        <v>-26.3</v>
      </c>
      <c r="EM76">
        <v>-1.35</v>
      </c>
      <c r="EN76">
        <v>37.875</v>
      </c>
      <c r="EO76">
        <v>41.812</v>
      </c>
      <c r="EP76">
        <v>39.906</v>
      </c>
      <c r="EQ76">
        <v>42.062</v>
      </c>
      <c r="ER76">
        <v>41.187</v>
      </c>
      <c r="ES76">
        <v>0</v>
      </c>
      <c r="ET76">
        <v>0</v>
      </c>
      <c r="EU76">
        <v>0</v>
      </c>
      <c r="EV76">
        <v>1759444996.7</v>
      </c>
      <c r="EW76">
        <v>0</v>
      </c>
      <c r="EX76">
        <v>916.22</v>
      </c>
      <c r="EY76">
        <v>-19.7230772635875</v>
      </c>
      <c r="EZ76">
        <v>33.7307695792271</v>
      </c>
      <c r="FA76">
        <v>-23.412</v>
      </c>
      <c r="FB76">
        <v>15</v>
      </c>
      <c r="FC76">
        <v>0</v>
      </c>
      <c r="FD76" t="s">
        <v>422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1.3990235</v>
      </c>
      <c r="FQ76">
        <v>0.0122314285714266</v>
      </c>
      <c r="FR76">
        <v>0.0497891956427296</v>
      </c>
      <c r="FS76">
        <v>1</v>
      </c>
      <c r="FT76">
        <v>915.955882352941</v>
      </c>
      <c r="FU76">
        <v>4.2918257194729</v>
      </c>
      <c r="FV76">
        <v>4.65404259292363</v>
      </c>
      <c r="FW76">
        <v>-1</v>
      </c>
      <c r="FX76">
        <v>0.1705318</v>
      </c>
      <c r="FY76">
        <v>0.0390193082706764</v>
      </c>
      <c r="FZ76">
        <v>0.0114199182028594</v>
      </c>
      <c r="GA76">
        <v>1</v>
      </c>
      <c r="GB76">
        <v>2</v>
      </c>
      <c r="GC76">
        <v>2</v>
      </c>
      <c r="GD76" t="s">
        <v>423</v>
      </c>
      <c r="GE76">
        <v>3.12625</v>
      </c>
      <c r="GF76">
        <v>2.65428</v>
      </c>
      <c r="GG76">
        <v>0.0890793</v>
      </c>
      <c r="GH76">
        <v>0.0897867</v>
      </c>
      <c r="GI76">
        <v>0.105039</v>
      </c>
      <c r="GJ76">
        <v>0.105166</v>
      </c>
      <c r="GK76">
        <v>23308.3</v>
      </c>
      <c r="GL76">
        <v>22167.6</v>
      </c>
      <c r="GM76">
        <v>22885.5</v>
      </c>
      <c r="GN76">
        <v>23716.8</v>
      </c>
      <c r="GO76">
        <v>34901.7</v>
      </c>
      <c r="GP76">
        <v>35124</v>
      </c>
      <c r="GQ76">
        <v>41255.4</v>
      </c>
      <c r="GR76">
        <v>42289.5</v>
      </c>
      <c r="GS76">
        <v>1.89475</v>
      </c>
      <c r="GT76">
        <v>1.81977</v>
      </c>
      <c r="GU76">
        <v>0.0673607</v>
      </c>
      <c r="GV76">
        <v>0</v>
      </c>
      <c r="GW76">
        <v>28.8926</v>
      </c>
      <c r="GX76">
        <v>999.9</v>
      </c>
      <c r="GY76">
        <v>59.645</v>
      </c>
      <c r="GZ76">
        <v>29.296</v>
      </c>
      <c r="HA76">
        <v>26.9394</v>
      </c>
      <c r="HB76">
        <v>54.3246</v>
      </c>
      <c r="HC76">
        <v>40.5329</v>
      </c>
      <c r="HD76">
        <v>1</v>
      </c>
      <c r="HE76">
        <v>0.0978836</v>
      </c>
      <c r="HF76">
        <v>-0.987538</v>
      </c>
      <c r="HG76">
        <v>20.2333</v>
      </c>
      <c r="HH76">
        <v>5.23152</v>
      </c>
      <c r="HI76">
        <v>11.992</v>
      </c>
      <c r="HJ76">
        <v>4.95575</v>
      </c>
      <c r="HK76">
        <v>3.304</v>
      </c>
      <c r="HL76">
        <v>9999</v>
      </c>
      <c r="HM76">
        <v>9999</v>
      </c>
      <c r="HN76">
        <v>9999</v>
      </c>
      <c r="HO76">
        <v>999.9</v>
      </c>
      <c r="HP76">
        <v>1.86846</v>
      </c>
      <c r="HQ76">
        <v>1.86417</v>
      </c>
      <c r="HR76">
        <v>1.8718</v>
      </c>
      <c r="HS76">
        <v>1.86264</v>
      </c>
      <c r="HT76">
        <v>1.86208</v>
      </c>
      <c r="HU76">
        <v>1.86858</v>
      </c>
      <c r="HV76">
        <v>1.85867</v>
      </c>
      <c r="HW76">
        <v>1.86508</v>
      </c>
      <c r="HX76">
        <v>5</v>
      </c>
      <c r="HY76">
        <v>0</v>
      </c>
      <c r="HZ76">
        <v>0</v>
      </c>
      <c r="IA76">
        <v>0</v>
      </c>
      <c r="IB76" t="s">
        <v>424</v>
      </c>
      <c r="IC76" t="s">
        <v>425</v>
      </c>
      <c r="ID76" t="s">
        <v>426</v>
      </c>
      <c r="IE76" t="s">
        <v>426</v>
      </c>
      <c r="IF76" t="s">
        <v>426</v>
      </c>
      <c r="IG76" t="s">
        <v>426</v>
      </c>
      <c r="IH76">
        <v>0</v>
      </c>
      <c r="II76">
        <v>100</v>
      </c>
      <c r="IJ76">
        <v>100</v>
      </c>
      <c r="IK76">
        <v>6.003</v>
      </c>
      <c r="IL76">
        <v>0.4505</v>
      </c>
      <c r="IM76">
        <v>4.33581596003083</v>
      </c>
      <c r="IN76">
        <v>0.00480937478205192</v>
      </c>
      <c r="IO76">
        <v>-2.11129389927988e-06</v>
      </c>
      <c r="IP76">
        <v>4.70916883727294e-10</v>
      </c>
      <c r="IQ76">
        <v>0.0744581765299928</v>
      </c>
      <c r="IR76">
        <v>0.00865277752241637</v>
      </c>
      <c r="IS76">
        <v>0.000116572056065873</v>
      </c>
      <c r="IT76">
        <v>5.89758572995984e-06</v>
      </c>
      <c r="IU76">
        <v>1</v>
      </c>
      <c r="IV76">
        <v>2033</v>
      </c>
      <c r="IW76">
        <v>1</v>
      </c>
      <c r="IX76">
        <v>28</v>
      </c>
      <c r="IY76">
        <v>29324083.3</v>
      </c>
      <c r="IZ76">
        <v>29324083.3</v>
      </c>
      <c r="JA76">
        <v>1.04004</v>
      </c>
      <c r="JB76">
        <v>2.38525</v>
      </c>
      <c r="JC76">
        <v>1.49902</v>
      </c>
      <c r="JD76">
        <v>2.33032</v>
      </c>
      <c r="JE76">
        <v>1.54419</v>
      </c>
      <c r="JF76">
        <v>2.28882</v>
      </c>
      <c r="JG76">
        <v>35.244</v>
      </c>
      <c r="JH76">
        <v>24.2451</v>
      </c>
      <c r="JI76">
        <v>18</v>
      </c>
      <c r="JJ76">
        <v>546.153</v>
      </c>
      <c r="JK76">
        <v>440.251</v>
      </c>
      <c r="JL76">
        <v>31.1665</v>
      </c>
      <c r="JM76">
        <v>28.9171</v>
      </c>
      <c r="JN76">
        <v>30.0001</v>
      </c>
      <c r="JO76">
        <v>28.7286</v>
      </c>
      <c r="JP76">
        <v>28.753</v>
      </c>
      <c r="JQ76">
        <v>20.856</v>
      </c>
      <c r="JR76">
        <v>18.1355</v>
      </c>
      <c r="JS76">
        <v>100</v>
      </c>
      <c r="JT76">
        <v>31.1725</v>
      </c>
      <c r="JU76">
        <v>420</v>
      </c>
      <c r="JV76">
        <v>24.9829</v>
      </c>
      <c r="JW76">
        <v>92.4668</v>
      </c>
      <c r="JX76">
        <v>98.5622</v>
      </c>
    </row>
    <row r="77" spans="1:284">
      <c r="A77">
        <v>61</v>
      </c>
      <c r="B77">
        <v>1759444998.1</v>
      </c>
      <c r="C77">
        <v>959.099999904633</v>
      </c>
      <c r="D77" t="s">
        <v>548</v>
      </c>
      <c r="E77" t="s">
        <v>549</v>
      </c>
      <c r="F77">
        <v>5</v>
      </c>
      <c r="G77" t="s">
        <v>525</v>
      </c>
      <c r="H77" t="s">
        <v>419</v>
      </c>
      <c r="I77">
        <v>1759444994.85</v>
      </c>
      <c r="J77">
        <f>(K77)/1000</f>
        <v>0</v>
      </c>
      <c r="K77">
        <f>1000*DK77*AI77*(DG77-DH77)/(100*CZ77*(1000-AI77*DG77))</f>
        <v>0</v>
      </c>
      <c r="L77">
        <f>DK77*AI77*(DF77-DE77*(1000-AI77*DH77)/(1000-AI77*DG77))/(100*CZ77)</f>
        <v>0</v>
      </c>
      <c r="M77">
        <f>DE77 - IF(AI77&gt;1, L77*CZ77*100.0/(AK77), 0)</f>
        <v>0</v>
      </c>
      <c r="N77">
        <f>((T77-J77/2)*M77-L77)/(T77+J77/2)</f>
        <v>0</v>
      </c>
      <c r="O77">
        <f>N77*(DL77+DM77)/1000.0</f>
        <v>0</v>
      </c>
      <c r="P77">
        <f>(DE77 - IF(AI77&gt;1, L77*CZ77*100.0/(AK77), 0))*(DL77+DM77)/1000.0</f>
        <v>0</v>
      </c>
      <c r="Q77">
        <f>2.0/((1/S77-1/R77)+SIGN(S77)*SQRT((1/S77-1/R77)*(1/S77-1/R77) + 4*DA77/((DA77+1)*(DA77+1))*(2*1/S77*1/R77-1/R77*1/R77)))</f>
        <v>0</v>
      </c>
      <c r="R77">
        <f>IF(LEFT(DB77,1)&lt;&gt;"0",IF(LEFT(DB77,1)="1",3.0,DC77),$D$5+$E$5*(DS77*DL77/($K$5*1000))+$F$5*(DS77*DL77/($K$5*1000))*MAX(MIN(CZ77,$J$5),$I$5)*MAX(MIN(CZ77,$J$5),$I$5)+$G$5*MAX(MIN(CZ77,$J$5),$I$5)*(DS77*DL77/($K$5*1000))+$H$5*(DS77*DL77/($K$5*1000))*(DS77*DL77/($K$5*1000)))</f>
        <v>0</v>
      </c>
      <c r="S77">
        <f>J77*(1000-(1000*0.61365*exp(17.502*W77/(240.97+W77))/(DL77+DM77)+DG77)/2)/(1000*0.61365*exp(17.502*W77/(240.97+W77))/(DL77+DM77)-DG77)</f>
        <v>0</v>
      </c>
      <c r="T77">
        <f>1/((DA77+1)/(Q77/1.6)+1/(R77/1.37)) + DA77/((DA77+1)/(Q77/1.6) + DA77/(R77/1.37))</f>
        <v>0</v>
      </c>
      <c r="U77">
        <f>(CV77*CY77)</f>
        <v>0</v>
      </c>
      <c r="V77">
        <f>(DN77+(U77+2*0.95*5.67E-8*(((DN77+$B$7)+273)^4-(DN77+273)^4)-44100*J77)/(1.84*29.3*R77+8*0.95*5.67E-8*(DN77+273)^3))</f>
        <v>0</v>
      </c>
      <c r="W77">
        <f>($C$7*DO77+$D$7*DP77+$E$7*V77)</f>
        <v>0</v>
      </c>
      <c r="X77">
        <f>0.61365*exp(17.502*W77/(240.97+W77))</f>
        <v>0</v>
      </c>
      <c r="Y77">
        <f>(Z77/AA77*100)</f>
        <v>0</v>
      </c>
      <c r="Z77">
        <f>DG77*(DL77+DM77)/1000</f>
        <v>0</v>
      </c>
      <c r="AA77">
        <f>0.61365*exp(17.502*DN77/(240.97+DN77))</f>
        <v>0</v>
      </c>
      <c r="AB77">
        <f>(X77-DG77*(DL77+DM77)/1000)</f>
        <v>0</v>
      </c>
      <c r="AC77">
        <f>(-J77*44100)</f>
        <v>0</v>
      </c>
      <c r="AD77">
        <f>2*29.3*R77*0.92*(DN77-W77)</f>
        <v>0</v>
      </c>
      <c r="AE77">
        <f>2*0.95*5.67E-8*(((DN77+$B$7)+273)^4-(W77+273)^4)</f>
        <v>0</v>
      </c>
      <c r="AF77">
        <f>U77+AE77+AC77+AD77</f>
        <v>0</v>
      </c>
      <c r="AG77">
        <v>0</v>
      </c>
      <c r="AH77">
        <v>0</v>
      </c>
      <c r="AI77">
        <f>IF(AG77*$H$13&gt;=AK77,1.0,(AK77/(AK77-AG77*$H$13)))</f>
        <v>0</v>
      </c>
      <c r="AJ77">
        <f>(AI77-1)*100</f>
        <v>0</v>
      </c>
      <c r="AK77">
        <f>MAX(0,($B$13+$C$13*DS77)/(1+$D$13*DS77)*DL77/(DN77+273)*$E$13)</f>
        <v>0</v>
      </c>
      <c r="AL77" t="s">
        <v>420</v>
      </c>
      <c r="AM77" t="s">
        <v>420</v>
      </c>
      <c r="AN77">
        <v>0</v>
      </c>
      <c r="AO77">
        <v>0</v>
      </c>
      <c r="AP77">
        <f>1-AN77/AO77</f>
        <v>0</v>
      </c>
      <c r="AQ77">
        <v>0</v>
      </c>
      <c r="AR77" t="s">
        <v>420</v>
      </c>
      <c r="AS77" t="s">
        <v>420</v>
      </c>
      <c r="AT77">
        <v>0</v>
      </c>
      <c r="AU77">
        <v>0</v>
      </c>
      <c r="AV77">
        <f>1-AT77/AU77</f>
        <v>0</v>
      </c>
      <c r="AW77">
        <v>0.5</v>
      </c>
      <c r="AX77">
        <f>CW77</f>
        <v>0</v>
      </c>
      <c r="AY77">
        <f>L77</f>
        <v>0</v>
      </c>
      <c r="AZ77">
        <f>AV77*AW77*AX77</f>
        <v>0</v>
      </c>
      <c r="BA77">
        <f>(AY77-AQ77)/AX77</f>
        <v>0</v>
      </c>
      <c r="BB77">
        <f>(AO77-AU77)/AU77</f>
        <v>0</v>
      </c>
      <c r="BC77">
        <f>AN77/(AP77+AN77/AU77)</f>
        <v>0</v>
      </c>
      <c r="BD77" t="s">
        <v>420</v>
      </c>
      <c r="BE77">
        <v>0</v>
      </c>
      <c r="BF77">
        <f>IF(BE77&lt;&gt;0, BE77, BC77)</f>
        <v>0</v>
      </c>
      <c r="BG77">
        <f>1-BF77/AU77</f>
        <v>0</v>
      </c>
      <c r="BH77">
        <f>(AU77-AT77)/(AU77-BF77)</f>
        <v>0</v>
      </c>
      <c r="BI77">
        <f>(AO77-AU77)/(AO77-BF77)</f>
        <v>0</v>
      </c>
      <c r="BJ77">
        <f>(AU77-AT77)/(AU77-AN77)</f>
        <v>0</v>
      </c>
      <c r="BK77">
        <f>(AO77-AU77)/(AO77-AN77)</f>
        <v>0</v>
      </c>
      <c r="BL77">
        <f>(BH77*BF77/AT77)</f>
        <v>0</v>
      </c>
      <c r="BM77">
        <f>(1-BL77)</f>
        <v>0</v>
      </c>
      <c r="CV77">
        <f>$B$11*DT77+$C$11*DU77+$F$11*EF77*(1-EI77)</f>
        <v>0</v>
      </c>
      <c r="CW77">
        <f>CV77*CX77</f>
        <v>0</v>
      </c>
      <c r="CX77">
        <f>($B$11*$D$9+$C$11*$D$9+$F$11*((ES77+EK77)/MAX(ES77+EK77+ET77, 0.1)*$I$9+ET77/MAX(ES77+EK77+ET77, 0.1)*$J$9))/($B$11+$C$11+$F$11)</f>
        <v>0</v>
      </c>
      <c r="CY77">
        <f>($B$11*$K$9+$C$11*$K$9+$F$11*((ES77+EK77)/MAX(ES77+EK77+ET77, 0.1)*$P$9+ET77/MAX(ES77+EK77+ET77, 0.1)*$Q$9))/($B$11+$C$11+$F$11)</f>
        <v>0</v>
      </c>
      <c r="CZ77">
        <v>5.79</v>
      </c>
      <c r="DA77">
        <v>0.5</v>
      </c>
      <c r="DB77" t="s">
        <v>421</v>
      </c>
      <c r="DC77">
        <v>2</v>
      </c>
      <c r="DD77">
        <v>1759444994.85</v>
      </c>
      <c r="DE77">
        <v>421.374</v>
      </c>
      <c r="DF77">
        <v>419.97025</v>
      </c>
      <c r="DG77">
        <v>25.241475</v>
      </c>
      <c r="DH77">
        <v>25.0536</v>
      </c>
      <c r="DI77">
        <v>415.37125</v>
      </c>
      <c r="DJ77">
        <v>24.791</v>
      </c>
      <c r="DK77">
        <v>499.9965</v>
      </c>
      <c r="DL77">
        <v>90.574225</v>
      </c>
      <c r="DM77">
        <v>0.028832625</v>
      </c>
      <c r="DN77">
        <v>31.13255</v>
      </c>
      <c r="DO77">
        <v>29.99365</v>
      </c>
      <c r="DP77">
        <v>999.9</v>
      </c>
      <c r="DQ77">
        <v>0</v>
      </c>
      <c r="DR77">
        <v>0</v>
      </c>
      <c r="DS77">
        <v>9988.2825</v>
      </c>
      <c r="DT77">
        <v>0</v>
      </c>
      <c r="DU77">
        <v>0.667702</v>
      </c>
      <c r="DV77">
        <v>1.4037775</v>
      </c>
      <c r="DW77">
        <v>432.2855</v>
      </c>
      <c r="DX77">
        <v>430.763</v>
      </c>
      <c r="DY77">
        <v>0.18786925</v>
      </c>
      <c r="DZ77">
        <v>419.97025</v>
      </c>
      <c r="EA77">
        <v>25.0536</v>
      </c>
      <c r="EB77">
        <v>2.286225</v>
      </c>
      <c r="EC77">
        <v>2.26921</v>
      </c>
      <c r="ED77">
        <v>19.5797</v>
      </c>
      <c r="EE77">
        <v>19.459475</v>
      </c>
      <c r="EF77">
        <v>0.00500016</v>
      </c>
      <c r="EG77">
        <v>0</v>
      </c>
      <c r="EH77">
        <v>0</v>
      </c>
      <c r="EI77">
        <v>0</v>
      </c>
      <c r="EJ77">
        <v>922</v>
      </c>
      <c r="EK77">
        <v>0.00500016</v>
      </c>
      <c r="EL77">
        <v>-29.7</v>
      </c>
      <c r="EM77">
        <v>-1.775</v>
      </c>
      <c r="EN77">
        <v>37.875</v>
      </c>
      <c r="EO77">
        <v>41.812</v>
      </c>
      <c r="EP77">
        <v>39.906</v>
      </c>
      <c r="EQ77">
        <v>42.062</v>
      </c>
      <c r="ER77">
        <v>41.187</v>
      </c>
      <c r="ES77">
        <v>0</v>
      </c>
      <c r="ET77">
        <v>0</v>
      </c>
      <c r="EU77">
        <v>0</v>
      </c>
      <c r="EV77">
        <v>1759444999.7</v>
      </c>
      <c r="EW77">
        <v>0</v>
      </c>
      <c r="EX77">
        <v>916.342307692308</v>
      </c>
      <c r="EY77">
        <v>5.10427327351135</v>
      </c>
      <c r="EZ77">
        <v>-0.201709104177154</v>
      </c>
      <c r="FA77">
        <v>-24.1038461538462</v>
      </c>
      <c r="FB77">
        <v>15</v>
      </c>
      <c r="FC77">
        <v>0</v>
      </c>
      <c r="FD77" t="s">
        <v>422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1.404512</v>
      </c>
      <c r="FQ77">
        <v>-0.144715488721804</v>
      </c>
      <c r="FR77">
        <v>0.0447476846998814</v>
      </c>
      <c r="FS77">
        <v>1</v>
      </c>
      <c r="FT77">
        <v>915.911764705882</v>
      </c>
      <c r="FU77">
        <v>-4.38502690661993</v>
      </c>
      <c r="FV77">
        <v>5.05241728435259</v>
      </c>
      <c r="FW77">
        <v>-1</v>
      </c>
      <c r="FX77">
        <v>0.1707611</v>
      </c>
      <c r="FY77">
        <v>0.0978377142857141</v>
      </c>
      <c r="FZ77">
        <v>0.0117337212209086</v>
      </c>
      <c r="GA77">
        <v>1</v>
      </c>
      <c r="GB77">
        <v>2</v>
      </c>
      <c r="GC77">
        <v>2</v>
      </c>
      <c r="GD77" t="s">
        <v>423</v>
      </c>
      <c r="GE77">
        <v>3.12614</v>
      </c>
      <c r="GF77">
        <v>2.65445</v>
      </c>
      <c r="GG77">
        <v>0.0890872</v>
      </c>
      <c r="GH77">
        <v>0.0897868</v>
      </c>
      <c r="GI77">
        <v>0.105041</v>
      </c>
      <c r="GJ77">
        <v>0.105157</v>
      </c>
      <c r="GK77">
        <v>23308.1</v>
      </c>
      <c r="GL77">
        <v>22167.4</v>
      </c>
      <c r="GM77">
        <v>22885.6</v>
      </c>
      <c r="GN77">
        <v>23716.6</v>
      </c>
      <c r="GO77">
        <v>34901.6</v>
      </c>
      <c r="GP77">
        <v>35124.2</v>
      </c>
      <c r="GQ77">
        <v>41255.4</v>
      </c>
      <c r="GR77">
        <v>42289.3</v>
      </c>
      <c r="GS77">
        <v>1.8948</v>
      </c>
      <c r="GT77">
        <v>1.81988</v>
      </c>
      <c r="GU77">
        <v>0.0692308</v>
      </c>
      <c r="GV77">
        <v>0</v>
      </c>
      <c r="GW77">
        <v>28.8896</v>
      </c>
      <c r="GX77">
        <v>999.9</v>
      </c>
      <c r="GY77">
        <v>59.645</v>
      </c>
      <c r="GZ77">
        <v>29.296</v>
      </c>
      <c r="HA77">
        <v>26.9431</v>
      </c>
      <c r="HB77">
        <v>54.2046</v>
      </c>
      <c r="HC77">
        <v>40.5689</v>
      </c>
      <c r="HD77">
        <v>1</v>
      </c>
      <c r="HE77">
        <v>0.0992302</v>
      </c>
      <c r="HF77">
        <v>-3.38864</v>
      </c>
      <c r="HG77">
        <v>20.1824</v>
      </c>
      <c r="HH77">
        <v>5.23226</v>
      </c>
      <c r="HI77">
        <v>11.992</v>
      </c>
      <c r="HJ77">
        <v>4.95605</v>
      </c>
      <c r="HK77">
        <v>3.304</v>
      </c>
      <c r="HL77">
        <v>9999</v>
      </c>
      <c r="HM77">
        <v>9999</v>
      </c>
      <c r="HN77">
        <v>9999</v>
      </c>
      <c r="HO77">
        <v>999.9</v>
      </c>
      <c r="HP77">
        <v>1.86846</v>
      </c>
      <c r="HQ77">
        <v>1.86417</v>
      </c>
      <c r="HR77">
        <v>1.8718</v>
      </c>
      <c r="HS77">
        <v>1.86264</v>
      </c>
      <c r="HT77">
        <v>1.86206</v>
      </c>
      <c r="HU77">
        <v>1.86858</v>
      </c>
      <c r="HV77">
        <v>1.85866</v>
      </c>
      <c r="HW77">
        <v>1.86508</v>
      </c>
      <c r="HX77">
        <v>5</v>
      </c>
      <c r="HY77">
        <v>0</v>
      </c>
      <c r="HZ77">
        <v>0</v>
      </c>
      <c r="IA77">
        <v>0</v>
      </c>
      <c r="IB77" t="s">
        <v>424</v>
      </c>
      <c r="IC77" t="s">
        <v>425</v>
      </c>
      <c r="ID77" t="s">
        <v>426</v>
      </c>
      <c r="IE77" t="s">
        <v>426</v>
      </c>
      <c r="IF77" t="s">
        <v>426</v>
      </c>
      <c r="IG77" t="s">
        <v>426</v>
      </c>
      <c r="IH77">
        <v>0</v>
      </c>
      <c r="II77">
        <v>100</v>
      </c>
      <c r="IJ77">
        <v>100</v>
      </c>
      <c r="IK77">
        <v>6.003</v>
      </c>
      <c r="IL77">
        <v>0.4505</v>
      </c>
      <c r="IM77">
        <v>4.33581596003083</v>
      </c>
      <c r="IN77">
        <v>0.00480937478205192</v>
      </c>
      <c r="IO77">
        <v>-2.11129389927988e-06</v>
      </c>
      <c r="IP77">
        <v>4.70916883727294e-10</v>
      </c>
      <c r="IQ77">
        <v>0.0744581765299928</v>
      </c>
      <c r="IR77">
        <v>0.00865277752241637</v>
      </c>
      <c r="IS77">
        <v>0.000116572056065873</v>
      </c>
      <c r="IT77">
        <v>5.89758572995984e-06</v>
      </c>
      <c r="IU77">
        <v>1</v>
      </c>
      <c r="IV77">
        <v>2033</v>
      </c>
      <c r="IW77">
        <v>1</v>
      </c>
      <c r="IX77">
        <v>28</v>
      </c>
      <c r="IY77">
        <v>29324083.3</v>
      </c>
      <c r="IZ77">
        <v>29324083.3</v>
      </c>
      <c r="JA77">
        <v>1.04004</v>
      </c>
      <c r="JB77">
        <v>2.37183</v>
      </c>
      <c r="JC77">
        <v>1.4978</v>
      </c>
      <c r="JD77">
        <v>2.33032</v>
      </c>
      <c r="JE77">
        <v>1.54419</v>
      </c>
      <c r="JF77">
        <v>2.30835</v>
      </c>
      <c r="JG77">
        <v>35.244</v>
      </c>
      <c r="JH77">
        <v>24.1751</v>
      </c>
      <c r="JI77">
        <v>18</v>
      </c>
      <c r="JJ77">
        <v>546.186</v>
      </c>
      <c r="JK77">
        <v>440.311</v>
      </c>
      <c r="JL77">
        <v>31.2287</v>
      </c>
      <c r="JM77">
        <v>28.9171</v>
      </c>
      <c r="JN77">
        <v>30.0011</v>
      </c>
      <c r="JO77">
        <v>28.7286</v>
      </c>
      <c r="JP77">
        <v>28.753</v>
      </c>
      <c r="JQ77">
        <v>20.857</v>
      </c>
      <c r="JR77">
        <v>18.1355</v>
      </c>
      <c r="JS77">
        <v>100</v>
      </c>
      <c r="JT77">
        <v>32.1815</v>
      </c>
      <c r="JU77">
        <v>420</v>
      </c>
      <c r="JV77">
        <v>24.9618</v>
      </c>
      <c r="JW77">
        <v>92.4669</v>
      </c>
      <c r="JX77">
        <v>98.5617</v>
      </c>
    </row>
    <row r="78" spans="1:284">
      <c r="A78">
        <v>62</v>
      </c>
      <c r="B78">
        <v>1759445000.1</v>
      </c>
      <c r="C78">
        <v>961.099999904633</v>
      </c>
      <c r="D78" t="s">
        <v>550</v>
      </c>
      <c r="E78" t="s">
        <v>551</v>
      </c>
      <c r="F78">
        <v>5</v>
      </c>
      <c r="G78" t="s">
        <v>525</v>
      </c>
      <c r="H78" t="s">
        <v>419</v>
      </c>
      <c r="I78">
        <v>1759444997.43333</v>
      </c>
      <c r="J78">
        <f>(K78)/1000</f>
        <v>0</v>
      </c>
      <c r="K78">
        <f>1000*DK78*AI78*(DG78-DH78)/(100*CZ78*(1000-AI78*DG78))</f>
        <v>0</v>
      </c>
      <c r="L78">
        <f>DK78*AI78*(DF78-DE78*(1000-AI78*DH78)/(1000-AI78*DG78))/(100*CZ78)</f>
        <v>0</v>
      </c>
      <c r="M78">
        <f>DE78 - IF(AI78&gt;1, L78*CZ78*100.0/(AK78), 0)</f>
        <v>0</v>
      </c>
      <c r="N78">
        <f>((T78-J78/2)*M78-L78)/(T78+J78/2)</f>
        <v>0</v>
      </c>
      <c r="O78">
        <f>N78*(DL78+DM78)/1000.0</f>
        <v>0</v>
      </c>
      <c r="P78">
        <f>(DE78 - IF(AI78&gt;1, L78*CZ78*100.0/(AK78), 0))*(DL78+DM78)/1000.0</f>
        <v>0</v>
      </c>
      <c r="Q78">
        <f>2.0/((1/S78-1/R78)+SIGN(S78)*SQRT((1/S78-1/R78)*(1/S78-1/R78) + 4*DA78/((DA78+1)*(DA78+1))*(2*1/S78*1/R78-1/R78*1/R78)))</f>
        <v>0</v>
      </c>
      <c r="R78">
        <f>IF(LEFT(DB78,1)&lt;&gt;"0",IF(LEFT(DB78,1)="1",3.0,DC78),$D$5+$E$5*(DS78*DL78/($K$5*1000))+$F$5*(DS78*DL78/($K$5*1000))*MAX(MIN(CZ78,$J$5),$I$5)*MAX(MIN(CZ78,$J$5),$I$5)+$G$5*MAX(MIN(CZ78,$J$5),$I$5)*(DS78*DL78/($K$5*1000))+$H$5*(DS78*DL78/($K$5*1000))*(DS78*DL78/($K$5*1000)))</f>
        <v>0</v>
      </c>
      <c r="S78">
        <f>J78*(1000-(1000*0.61365*exp(17.502*W78/(240.97+W78))/(DL78+DM78)+DG78)/2)/(1000*0.61365*exp(17.502*W78/(240.97+W78))/(DL78+DM78)-DG78)</f>
        <v>0</v>
      </c>
      <c r="T78">
        <f>1/((DA78+1)/(Q78/1.6)+1/(R78/1.37)) + DA78/((DA78+1)/(Q78/1.6) + DA78/(R78/1.37))</f>
        <v>0</v>
      </c>
      <c r="U78">
        <f>(CV78*CY78)</f>
        <v>0</v>
      </c>
      <c r="V78">
        <f>(DN78+(U78+2*0.95*5.67E-8*(((DN78+$B$7)+273)^4-(DN78+273)^4)-44100*J78)/(1.84*29.3*R78+8*0.95*5.67E-8*(DN78+273)^3))</f>
        <v>0</v>
      </c>
      <c r="W78">
        <f>($C$7*DO78+$D$7*DP78+$E$7*V78)</f>
        <v>0</v>
      </c>
      <c r="X78">
        <f>0.61365*exp(17.502*W78/(240.97+W78))</f>
        <v>0</v>
      </c>
      <c r="Y78">
        <f>(Z78/AA78*100)</f>
        <v>0</v>
      </c>
      <c r="Z78">
        <f>DG78*(DL78+DM78)/1000</f>
        <v>0</v>
      </c>
      <c r="AA78">
        <f>0.61365*exp(17.502*DN78/(240.97+DN78))</f>
        <v>0</v>
      </c>
      <c r="AB78">
        <f>(X78-DG78*(DL78+DM78)/1000)</f>
        <v>0</v>
      </c>
      <c r="AC78">
        <f>(-J78*44100)</f>
        <v>0</v>
      </c>
      <c r="AD78">
        <f>2*29.3*R78*0.92*(DN78-W78)</f>
        <v>0</v>
      </c>
      <c r="AE78">
        <f>2*0.95*5.67E-8*(((DN78+$B$7)+273)^4-(W78+273)^4)</f>
        <v>0</v>
      </c>
      <c r="AF78">
        <f>U78+AE78+AC78+AD78</f>
        <v>0</v>
      </c>
      <c r="AG78">
        <v>0</v>
      </c>
      <c r="AH78">
        <v>0</v>
      </c>
      <c r="AI78">
        <f>IF(AG78*$H$13&gt;=AK78,1.0,(AK78/(AK78-AG78*$H$13)))</f>
        <v>0</v>
      </c>
      <c r="AJ78">
        <f>(AI78-1)*100</f>
        <v>0</v>
      </c>
      <c r="AK78">
        <f>MAX(0,($B$13+$C$13*DS78)/(1+$D$13*DS78)*DL78/(DN78+273)*$E$13)</f>
        <v>0</v>
      </c>
      <c r="AL78" t="s">
        <v>420</v>
      </c>
      <c r="AM78" t="s">
        <v>420</v>
      </c>
      <c r="AN78">
        <v>0</v>
      </c>
      <c r="AO78">
        <v>0</v>
      </c>
      <c r="AP78">
        <f>1-AN78/AO78</f>
        <v>0</v>
      </c>
      <c r="AQ78">
        <v>0</v>
      </c>
      <c r="AR78" t="s">
        <v>420</v>
      </c>
      <c r="AS78" t="s">
        <v>420</v>
      </c>
      <c r="AT78">
        <v>0</v>
      </c>
      <c r="AU78">
        <v>0</v>
      </c>
      <c r="AV78">
        <f>1-AT78/AU78</f>
        <v>0</v>
      </c>
      <c r="AW78">
        <v>0.5</v>
      </c>
      <c r="AX78">
        <f>CW78</f>
        <v>0</v>
      </c>
      <c r="AY78">
        <f>L78</f>
        <v>0</v>
      </c>
      <c r="AZ78">
        <f>AV78*AW78*AX78</f>
        <v>0</v>
      </c>
      <c r="BA78">
        <f>(AY78-AQ78)/AX78</f>
        <v>0</v>
      </c>
      <c r="BB78">
        <f>(AO78-AU78)/AU78</f>
        <v>0</v>
      </c>
      <c r="BC78">
        <f>AN78/(AP78+AN78/AU78)</f>
        <v>0</v>
      </c>
      <c r="BD78" t="s">
        <v>420</v>
      </c>
      <c r="BE78">
        <v>0</v>
      </c>
      <c r="BF78">
        <f>IF(BE78&lt;&gt;0, BE78, BC78)</f>
        <v>0</v>
      </c>
      <c r="BG78">
        <f>1-BF78/AU78</f>
        <v>0</v>
      </c>
      <c r="BH78">
        <f>(AU78-AT78)/(AU78-BF78)</f>
        <v>0</v>
      </c>
      <c r="BI78">
        <f>(AO78-AU78)/(AO78-BF78)</f>
        <v>0</v>
      </c>
      <c r="BJ78">
        <f>(AU78-AT78)/(AU78-AN78)</f>
        <v>0</v>
      </c>
      <c r="BK78">
        <f>(AO78-AU78)/(AO78-AN78)</f>
        <v>0</v>
      </c>
      <c r="BL78">
        <f>(BH78*BF78/AT78)</f>
        <v>0</v>
      </c>
      <c r="BM78">
        <f>(1-BL78)</f>
        <v>0</v>
      </c>
      <c r="CV78">
        <f>$B$11*DT78+$C$11*DU78+$F$11*EF78*(1-EI78)</f>
        <v>0</v>
      </c>
      <c r="CW78">
        <f>CV78*CX78</f>
        <v>0</v>
      </c>
      <c r="CX78">
        <f>($B$11*$D$9+$C$11*$D$9+$F$11*((ES78+EK78)/MAX(ES78+EK78+ET78, 0.1)*$I$9+ET78/MAX(ES78+EK78+ET78, 0.1)*$J$9))/($B$11+$C$11+$F$11)</f>
        <v>0</v>
      </c>
      <c r="CY78">
        <f>($B$11*$K$9+$C$11*$K$9+$F$11*((ES78+EK78)/MAX(ES78+EK78+ET78, 0.1)*$P$9+ET78/MAX(ES78+EK78+ET78, 0.1)*$Q$9))/($B$11+$C$11+$F$11)</f>
        <v>0</v>
      </c>
      <c r="CZ78">
        <v>5.79</v>
      </c>
      <c r="DA78">
        <v>0.5</v>
      </c>
      <c r="DB78" t="s">
        <v>421</v>
      </c>
      <c r="DC78">
        <v>2</v>
      </c>
      <c r="DD78">
        <v>1759444997.43333</v>
      </c>
      <c r="DE78">
        <v>421.41</v>
      </c>
      <c r="DF78">
        <v>419.976</v>
      </c>
      <c r="DG78">
        <v>25.2431</v>
      </c>
      <c r="DH78">
        <v>25.0517333333333</v>
      </c>
      <c r="DI78">
        <v>415.407</v>
      </c>
      <c r="DJ78">
        <v>24.7925666666667</v>
      </c>
      <c r="DK78">
        <v>500.001666666667</v>
      </c>
      <c r="DL78">
        <v>90.5728666666667</v>
      </c>
      <c r="DM78">
        <v>0.0287278666666667</v>
      </c>
      <c r="DN78">
        <v>31.1295333333333</v>
      </c>
      <c r="DO78">
        <v>30.0073</v>
      </c>
      <c r="DP78">
        <v>999.9</v>
      </c>
      <c r="DQ78">
        <v>0</v>
      </c>
      <c r="DR78">
        <v>0</v>
      </c>
      <c r="DS78">
        <v>10007.7</v>
      </c>
      <c r="DT78">
        <v>0</v>
      </c>
      <c r="DU78">
        <v>0.667702</v>
      </c>
      <c r="DV78">
        <v>1.43411333333333</v>
      </c>
      <c r="DW78">
        <v>432.323333333333</v>
      </c>
      <c r="DX78">
        <v>430.768</v>
      </c>
      <c r="DY78">
        <v>0.191345666666667</v>
      </c>
      <c r="DZ78">
        <v>419.976</v>
      </c>
      <c r="EA78">
        <v>25.0517333333333</v>
      </c>
      <c r="EB78">
        <v>2.28633666666667</v>
      </c>
      <c r="EC78">
        <v>2.26900666666667</v>
      </c>
      <c r="ED78">
        <v>19.5805</v>
      </c>
      <c r="EE78">
        <v>19.4580666666667</v>
      </c>
      <c r="EF78">
        <v>0.00500016</v>
      </c>
      <c r="EG78">
        <v>0</v>
      </c>
      <c r="EH78">
        <v>0</v>
      </c>
      <c r="EI78">
        <v>0</v>
      </c>
      <c r="EJ78">
        <v>919.133333333333</v>
      </c>
      <c r="EK78">
        <v>0.00500016</v>
      </c>
      <c r="EL78">
        <v>-27.5333333333333</v>
      </c>
      <c r="EM78">
        <v>-1.53333333333333</v>
      </c>
      <c r="EN78">
        <v>37.875</v>
      </c>
      <c r="EO78">
        <v>41.812</v>
      </c>
      <c r="EP78">
        <v>39.9163333333333</v>
      </c>
      <c r="EQ78">
        <v>42.062</v>
      </c>
      <c r="ER78">
        <v>41.187</v>
      </c>
      <c r="ES78">
        <v>0</v>
      </c>
      <c r="ET78">
        <v>0</v>
      </c>
      <c r="EU78">
        <v>0</v>
      </c>
      <c r="EV78">
        <v>1759445002.1</v>
      </c>
      <c r="EW78">
        <v>0</v>
      </c>
      <c r="EX78">
        <v>917.084615384615</v>
      </c>
      <c r="EY78">
        <v>17.7367519463901</v>
      </c>
      <c r="EZ78">
        <v>-16.731623638311</v>
      </c>
      <c r="FA78">
        <v>-24.4615384615385</v>
      </c>
      <c r="FB78">
        <v>15</v>
      </c>
      <c r="FC78">
        <v>0</v>
      </c>
      <c r="FD78" t="s">
        <v>422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1.41234047619048</v>
      </c>
      <c r="FQ78">
        <v>-0.0980929870129854</v>
      </c>
      <c r="FR78">
        <v>0.0438892416013842</v>
      </c>
      <c r="FS78">
        <v>1</v>
      </c>
      <c r="FT78">
        <v>916.497058823529</v>
      </c>
      <c r="FU78">
        <v>1.36440017026079</v>
      </c>
      <c r="FV78">
        <v>4.94852831920273</v>
      </c>
      <c r="FW78">
        <v>-1</v>
      </c>
      <c r="FX78">
        <v>0.173448904761905</v>
      </c>
      <c r="FY78">
        <v>0.130390831168831</v>
      </c>
      <c r="FZ78">
        <v>0.0133775660570216</v>
      </c>
      <c r="GA78">
        <v>0</v>
      </c>
      <c r="GB78">
        <v>1</v>
      </c>
      <c r="GC78">
        <v>2</v>
      </c>
      <c r="GD78" t="s">
        <v>435</v>
      </c>
      <c r="GE78">
        <v>3.12627</v>
      </c>
      <c r="GF78">
        <v>2.65428</v>
      </c>
      <c r="GG78">
        <v>0.0890841</v>
      </c>
      <c r="GH78">
        <v>0.0897887</v>
      </c>
      <c r="GI78">
        <v>0.105054</v>
      </c>
      <c r="GJ78">
        <v>0.105152</v>
      </c>
      <c r="GK78">
        <v>23308.1</v>
      </c>
      <c r="GL78">
        <v>22167.1</v>
      </c>
      <c r="GM78">
        <v>22885.4</v>
      </c>
      <c r="GN78">
        <v>23716.4</v>
      </c>
      <c r="GO78">
        <v>34901</v>
      </c>
      <c r="GP78">
        <v>35124.1</v>
      </c>
      <c r="GQ78">
        <v>41255.3</v>
      </c>
      <c r="GR78">
        <v>42289</v>
      </c>
      <c r="GS78">
        <v>1.8952</v>
      </c>
      <c r="GT78">
        <v>1.81957</v>
      </c>
      <c r="GU78">
        <v>0.0707991</v>
      </c>
      <c r="GV78">
        <v>0</v>
      </c>
      <c r="GW78">
        <v>28.8871</v>
      </c>
      <c r="GX78">
        <v>999.9</v>
      </c>
      <c r="GY78">
        <v>59.645</v>
      </c>
      <c r="GZ78">
        <v>29.275</v>
      </c>
      <c r="HA78">
        <v>26.9108</v>
      </c>
      <c r="HB78">
        <v>54.6346</v>
      </c>
      <c r="HC78">
        <v>40.6571</v>
      </c>
      <c r="HD78">
        <v>1</v>
      </c>
      <c r="HE78">
        <v>0.103359</v>
      </c>
      <c r="HF78">
        <v>-5.00501</v>
      </c>
      <c r="HG78">
        <v>20.1554</v>
      </c>
      <c r="HH78">
        <v>5.23212</v>
      </c>
      <c r="HI78">
        <v>11.992</v>
      </c>
      <c r="HJ78">
        <v>4.9563</v>
      </c>
      <c r="HK78">
        <v>3.304</v>
      </c>
      <c r="HL78">
        <v>9999</v>
      </c>
      <c r="HM78">
        <v>9999</v>
      </c>
      <c r="HN78">
        <v>9999</v>
      </c>
      <c r="HO78">
        <v>999.9</v>
      </c>
      <c r="HP78">
        <v>1.86845</v>
      </c>
      <c r="HQ78">
        <v>1.86417</v>
      </c>
      <c r="HR78">
        <v>1.8718</v>
      </c>
      <c r="HS78">
        <v>1.86264</v>
      </c>
      <c r="HT78">
        <v>1.86206</v>
      </c>
      <c r="HU78">
        <v>1.86858</v>
      </c>
      <c r="HV78">
        <v>1.85866</v>
      </c>
      <c r="HW78">
        <v>1.86508</v>
      </c>
      <c r="HX78">
        <v>5</v>
      </c>
      <c r="HY78">
        <v>0</v>
      </c>
      <c r="HZ78">
        <v>0</v>
      </c>
      <c r="IA78">
        <v>0</v>
      </c>
      <c r="IB78" t="s">
        <v>424</v>
      </c>
      <c r="IC78" t="s">
        <v>425</v>
      </c>
      <c r="ID78" t="s">
        <v>426</v>
      </c>
      <c r="IE78" t="s">
        <v>426</v>
      </c>
      <c r="IF78" t="s">
        <v>426</v>
      </c>
      <c r="IG78" t="s">
        <v>426</v>
      </c>
      <c r="IH78">
        <v>0</v>
      </c>
      <c r="II78">
        <v>100</v>
      </c>
      <c r="IJ78">
        <v>100</v>
      </c>
      <c r="IK78">
        <v>6.003</v>
      </c>
      <c r="IL78">
        <v>0.4506</v>
      </c>
      <c r="IM78">
        <v>4.33581596003083</v>
      </c>
      <c r="IN78">
        <v>0.00480937478205192</v>
      </c>
      <c r="IO78">
        <v>-2.11129389927988e-06</v>
      </c>
      <c r="IP78">
        <v>4.70916883727294e-10</v>
      </c>
      <c r="IQ78">
        <v>0.0744581765299928</v>
      </c>
      <c r="IR78">
        <v>0.00865277752241637</v>
      </c>
      <c r="IS78">
        <v>0.000116572056065873</v>
      </c>
      <c r="IT78">
        <v>5.89758572995984e-06</v>
      </c>
      <c r="IU78">
        <v>1</v>
      </c>
      <c r="IV78">
        <v>2033</v>
      </c>
      <c r="IW78">
        <v>1</v>
      </c>
      <c r="IX78">
        <v>28</v>
      </c>
      <c r="IY78">
        <v>29324083.3</v>
      </c>
      <c r="IZ78">
        <v>29324083.3</v>
      </c>
      <c r="JA78">
        <v>1.03882</v>
      </c>
      <c r="JB78">
        <v>2.36328</v>
      </c>
      <c r="JC78">
        <v>1.4978</v>
      </c>
      <c r="JD78">
        <v>2.33032</v>
      </c>
      <c r="JE78">
        <v>1.54419</v>
      </c>
      <c r="JF78">
        <v>2.35718</v>
      </c>
      <c r="JG78">
        <v>35.2671</v>
      </c>
      <c r="JH78">
        <v>24.2276</v>
      </c>
      <c r="JI78">
        <v>18</v>
      </c>
      <c r="JJ78">
        <v>546.447</v>
      </c>
      <c r="JK78">
        <v>440.13</v>
      </c>
      <c r="JL78">
        <v>31.5851</v>
      </c>
      <c r="JM78">
        <v>28.9171</v>
      </c>
      <c r="JN78">
        <v>30.004</v>
      </c>
      <c r="JO78">
        <v>28.7286</v>
      </c>
      <c r="JP78">
        <v>28.753</v>
      </c>
      <c r="JQ78">
        <v>20.8555</v>
      </c>
      <c r="JR78">
        <v>18.1355</v>
      </c>
      <c r="JS78">
        <v>100</v>
      </c>
      <c r="JT78">
        <v>32.1815</v>
      </c>
      <c r="JU78">
        <v>420</v>
      </c>
      <c r="JV78">
        <v>24.9423</v>
      </c>
      <c r="JW78">
        <v>92.4666</v>
      </c>
      <c r="JX78">
        <v>98.5608</v>
      </c>
    </row>
    <row r="79" spans="1:284">
      <c r="A79">
        <v>63</v>
      </c>
      <c r="B79">
        <v>1759445003.1</v>
      </c>
      <c r="C79">
        <v>964.099999904633</v>
      </c>
      <c r="D79" t="s">
        <v>552</v>
      </c>
      <c r="E79" t="s">
        <v>553</v>
      </c>
      <c r="F79">
        <v>5</v>
      </c>
      <c r="G79" t="s">
        <v>525</v>
      </c>
      <c r="H79" t="s">
        <v>419</v>
      </c>
      <c r="I79">
        <v>1759445000.76667</v>
      </c>
      <c r="J79">
        <f>(K79)/1000</f>
        <v>0</v>
      </c>
      <c r="K79">
        <f>1000*DK79*AI79*(DG79-DH79)/(100*CZ79*(1000-AI79*DG79))</f>
        <v>0</v>
      </c>
      <c r="L79">
        <f>DK79*AI79*(DF79-DE79*(1000-AI79*DH79)/(1000-AI79*DG79))/(100*CZ79)</f>
        <v>0</v>
      </c>
      <c r="M79">
        <f>DE79 - IF(AI79&gt;1, L79*CZ79*100.0/(AK79), 0)</f>
        <v>0</v>
      </c>
      <c r="N79">
        <f>((T79-J79/2)*M79-L79)/(T79+J79/2)</f>
        <v>0</v>
      </c>
      <c r="O79">
        <f>N79*(DL79+DM79)/1000.0</f>
        <v>0</v>
      </c>
      <c r="P79">
        <f>(DE79 - IF(AI79&gt;1, L79*CZ79*100.0/(AK79), 0))*(DL79+DM79)/1000.0</f>
        <v>0</v>
      </c>
      <c r="Q79">
        <f>2.0/((1/S79-1/R79)+SIGN(S79)*SQRT((1/S79-1/R79)*(1/S79-1/R79) + 4*DA79/((DA79+1)*(DA79+1))*(2*1/S79*1/R79-1/R79*1/R79)))</f>
        <v>0</v>
      </c>
      <c r="R79">
        <f>IF(LEFT(DB79,1)&lt;&gt;"0",IF(LEFT(DB79,1)="1",3.0,DC79),$D$5+$E$5*(DS79*DL79/($K$5*1000))+$F$5*(DS79*DL79/($K$5*1000))*MAX(MIN(CZ79,$J$5),$I$5)*MAX(MIN(CZ79,$J$5),$I$5)+$G$5*MAX(MIN(CZ79,$J$5),$I$5)*(DS79*DL79/($K$5*1000))+$H$5*(DS79*DL79/($K$5*1000))*(DS79*DL79/($K$5*1000)))</f>
        <v>0</v>
      </c>
      <c r="S79">
        <f>J79*(1000-(1000*0.61365*exp(17.502*W79/(240.97+W79))/(DL79+DM79)+DG79)/2)/(1000*0.61365*exp(17.502*W79/(240.97+W79))/(DL79+DM79)-DG79)</f>
        <v>0</v>
      </c>
      <c r="T79">
        <f>1/((DA79+1)/(Q79/1.6)+1/(R79/1.37)) + DA79/((DA79+1)/(Q79/1.6) + DA79/(R79/1.37))</f>
        <v>0</v>
      </c>
      <c r="U79">
        <f>(CV79*CY79)</f>
        <v>0</v>
      </c>
      <c r="V79">
        <f>(DN79+(U79+2*0.95*5.67E-8*(((DN79+$B$7)+273)^4-(DN79+273)^4)-44100*J79)/(1.84*29.3*R79+8*0.95*5.67E-8*(DN79+273)^3))</f>
        <v>0</v>
      </c>
      <c r="W79">
        <f>($C$7*DO79+$D$7*DP79+$E$7*V79)</f>
        <v>0</v>
      </c>
      <c r="X79">
        <f>0.61365*exp(17.502*W79/(240.97+W79))</f>
        <v>0</v>
      </c>
      <c r="Y79">
        <f>(Z79/AA79*100)</f>
        <v>0</v>
      </c>
      <c r="Z79">
        <f>DG79*(DL79+DM79)/1000</f>
        <v>0</v>
      </c>
      <c r="AA79">
        <f>0.61365*exp(17.502*DN79/(240.97+DN79))</f>
        <v>0</v>
      </c>
      <c r="AB79">
        <f>(X79-DG79*(DL79+DM79)/1000)</f>
        <v>0</v>
      </c>
      <c r="AC79">
        <f>(-J79*44100)</f>
        <v>0</v>
      </c>
      <c r="AD79">
        <f>2*29.3*R79*0.92*(DN79-W79)</f>
        <v>0</v>
      </c>
      <c r="AE79">
        <f>2*0.95*5.67E-8*(((DN79+$B$7)+273)^4-(W79+273)^4)</f>
        <v>0</v>
      </c>
      <c r="AF79">
        <f>U79+AE79+AC79+AD79</f>
        <v>0</v>
      </c>
      <c r="AG79">
        <v>0</v>
      </c>
      <c r="AH79">
        <v>0</v>
      </c>
      <c r="AI79">
        <f>IF(AG79*$H$13&gt;=AK79,1.0,(AK79/(AK79-AG79*$H$13)))</f>
        <v>0</v>
      </c>
      <c r="AJ79">
        <f>(AI79-1)*100</f>
        <v>0</v>
      </c>
      <c r="AK79">
        <f>MAX(0,($B$13+$C$13*DS79)/(1+$D$13*DS79)*DL79/(DN79+273)*$E$13)</f>
        <v>0</v>
      </c>
      <c r="AL79" t="s">
        <v>420</v>
      </c>
      <c r="AM79" t="s">
        <v>420</v>
      </c>
      <c r="AN79">
        <v>0</v>
      </c>
      <c r="AO79">
        <v>0</v>
      </c>
      <c r="AP79">
        <f>1-AN79/AO79</f>
        <v>0</v>
      </c>
      <c r="AQ79">
        <v>0</v>
      </c>
      <c r="AR79" t="s">
        <v>420</v>
      </c>
      <c r="AS79" t="s">
        <v>420</v>
      </c>
      <c r="AT79">
        <v>0</v>
      </c>
      <c r="AU79">
        <v>0</v>
      </c>
      <c r="AV79">
        <f>1-AT79/AU79</f>
        <v>0</v>
      </c>
      <c r="AW79">
        <v>0.5</v>
      </c>
      <c r="AX79">
        <f>CW79</f>
        <v>0</v>
      </c>
      <c r="AY79">
        <f>L79</f>
        <v>0</v>
      </c>
      <c r="AZ79">
        <f>AV79*AW79*AX79</f>
        <v>0</v>
      </c>
      <c r="BA79">
        <f>(AY79-AQ79)/AX79</f>
        <v>0</v>
      </c>
      <c r="BB79">
        <f>(AO79-AU79)/AU79</f>
        <v>0</v>
      </c>
      <c r="BC79">
        <f>AN79/(AP79+AN79/AU79)</f>
        <v>0</v>
      </c>
      <c r="BD79" t="s">
        <v>420</v>
      </c>
      <c r="BE79">
        <v>0</v>
      </c>
      <c r="BF79">
        <f>IF(BE79&lt;&gt;0, BE79, BC79)</f>
        <v>0</v>
      </c>
      <c r="BG79">
        <f>1-BF79/AU79</f>
        <v>0</v>
      </c>
      <c r="BH79">
        <f>(AU79-AT79)/(AU79-BF79)</f>
        <v>0</v>
      </c>
      <c r="BI79">
        <f>(AO79-AU79)/(AO79-BF79)</f>
        <v>0</v>
      </c>
      <c r="BJ79">
        <f>(AU79-AT79)/(AU79-AN79)</f>
        <v>0</v>
      </c>
      <c r="BK79">
        <f>(AO79-AU79)/(AO79-AN79)</f>
        <v>0</v>
      </c>
      <c r="BL79">
        <f>(BH79*BF79/AT79)</f>
        <v>0</v>
      </c>
      <c r="BM79">
        <f>(1-BL79)</f>
        <v>0</v>
      </c>
      <c r="CV79">
        <f>$B$11*DT79+$C$11*DU79+$F$11*EF79*(1-EI79)</f>
        <v>0</v>
      </c>
      <c r="CW79">
        <f>CV79*CX79</f>
        <v>0</v>
      </c>
      <c r="CX79">
        <f>($B$11*$D$9+$C$11*$D$9+$F$11*((ES79+EK79)/MAX(ES79+EK79+ET79, 0.1)*$I$9+ET79/MAX(ES79+EK79+ET79, 0.1)*$J$9))/($B$11+$C$11+$F$11)</f>
        <v>0</v>
      </c>
      <c r="CY79">
        <f>($B$11*$K$9+$C$11*$K$9+$F$11*((ES79+EK79)/MAX(ES79+EK79+ET79, 0.1)*$P$9+ET79/MAX(ES79+EK79+ET79, 0.1)*$Q$9))/($B$11+$C$11+$F$11)</f>
        <v>0</v>
      </c>
      <c r="CZ79">
        <v>5.79</v>
      </c>
      <c r="DA79">
        <v>0.5</v>
      </c>
      <c r="DB79" t="s">
        <v>421</v>
      </c>
      <c r="DC79">
        <v>2</v>
      </c>
      <c r="DD79">
        <v>1759445000.76667</v>
      </c>
      <c r="DE79">
        <v>421.402333333333</v>
      </c>
      <c r="DF79">
        <v>420.009</v>
      </c>
      <c r="DG79">
        <v>25.2514333333333</v>
      </c>
      <c r="DH79">
        <v>25.0487333333333</v>
      </c>
      <c r="DI79">
        <v>415.399333333333</v>
      </c>
      <c r="DJ79">
        <v>24.8006666666667</v>
      </c>
      <c r="DK79">
        <v>499.992666666667</v>
      </c>
      <c r="DL79">
        <v>90.5718666666667</v>
      </c>
      <c r="DM79">
        <v>0.0288237666666667</v>
      </c>
      <c r="DN79">
        <v>31.1306333333333</v>
      </c>
      <c r="DO79">
        <v>30.0324333333333</v>
      </c>
      <c r="DP79">
        <v>999.9</v>
      </c>
      <c r="DQ79">
        <v>0</v>
      </c>
      <c r="DR79">
        <v>0</v>
      </c>
      <c r="DS79">
        <v>9986.24333333333</v>
      </c>
      <c r="DT79">
        <v>0</v>
      </c>
      <c r="DU79">
        <v>0.667702</v>
      </c>
      <c r="DV79">
        <v>1.39339333333333</v>
      </c>
      <c r="DW79">
        <v>432.319333333333</v>
      </c>
      <c r="DX79">
        <v>430.8</v>
      </c>
      <c r="DY79">
        <v>0.202681666666667</v>
      </c>
      <c r="DZ79">
        <v>420.009</v>
      </c>
      <c r="EA79">
        <v>25.0487333333333</v>
      </c>
      <c r="EB79">
        <v>2.28707</v>
      </c>
      <c r="EC79">
        <v>2.26871</v>
      </c>
      <c r="ED79">
        <v>19.5856333333333</v>
      </c>
      <c r="EE79">
        <v>19.4559333333333</v>
      </c>
      <c r="EF79">
        <v>0.00500016</v>
      </c>
      <c r="EG79">
        <v>0</v>
      </c>
      <c r="EH79">
        <v>0</v>
      </c>
      <c r="EI79">
        <v>0</v>
      </c>
      <c r="EJ79">
        <v>915</v>
      </c>
      <c r="EK79">
        <v>0.00500016</v>
      </c>
      <c r="EL79">
        <v>-21.5333333333333</v>
      </c>
      <c r="EM79">
        <v>-1.26666666666667</v>
      </c>
      <c r="EN79">
        <v>37.875</v>
      </c>
      <c r="EO79">
        <v>41.812</v>
      </c>
      <c r="EP79">
        <v>39.9163333333333</v>
      </c>
      <c r="EQ79">
        <v>42.062</v>
      </c>
      <c r="ER79">
        <v>41.187</v>
      </c>
      <c r="ES79">
        <v>0</v>
      </c>
      <c r="ET79">
        <v>0</v>
      </c>
      <c r="EU79">
        <v>0</v>
      </c>
      <c r="EV79">
        <v>1759445005.1</v>
      </c>
      <c r="EW79">
        <v>0</v>
      </c>
      <c r="EX79">
        <v>917.048</v>
      </c>
      <c r="EY79">
        <v>1.80769201305441</v>
      </c>
      <c r="EZ79">
        <v>-12.9384613347007</v>
      </c>
      <c r="FA79">
        <v>-24.052</v>
      </c>
      <c r="FB79">
        <v>15</v>
      </c>
      <c r="FC79">
        <v>0</v>
      </c>
      <c r="FD79" t="s">
        <v>422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1.40845904761905</v>
      </c>
      <c r="FQ79">
        <v>-0.0514192207792187</v>
      </c>
      <c r="FR79">
        <v>0.0425063889768924</v>
      </c>
      <c r="FS79">
        <v>1</v>
      </c>
      <c r="FT79">
        <v>917.202941176471</v>
      </c>
      <c r="FU79">
        <v>5.66080961473615</v>
      </c>
      <c r="FV79">
        <v>5.4283832114781</v>
      </c>
      <c r="FW79">
        <v>-1</v>
      </c>
      <c r="FX79">
        <v>0.177399285714286</v>
      </c>
      <c r="FY79">
        <v>0.129877402597403</v>
      </c>
      <c r="FZ79">
        <v>0.0132765728442922</v>
      </c>
      <c r="GA79">
        <v>0</v>
      </c>
      <c r="GB79">
        <v>1</v>
      </c>
      <c r="GC79">
        <v>2</v>
      </c>
      <c r="GD79" t="s">
        <v>435</v>
      </c>
      <c r="GE79">
        <v>3.12611</v>
      </c>
      <c r="GF79">
        <v>2.65431</v>
      </c>
      <c r="GG79">
        <v>0.0890842</v>
      </c>
      <c r="GH79">
        <v>0.0897896</v>
      </c>
      <c r="GI79">
        <v>0.105105</v>
      </c>
      <c r="GJ79">
        <v>0.105144</v>
      </c>
      <c r="GK79">
        <v>23307.6</v>
      </c>
      <c r="GL79">
        <v>22166.9</v>
      </c>
      <c r="GM79">
        <v>22885</v>
      </c>
      <c r="GN79">
        <v>23716.1</v>
      </c>
      <c r="GO79">
        <v>34898.4</v>
      </c>
      <c r="GP79">
        <v>35124.1</v>
      </c>
      <c r="GQ79">
        <v>41254.6</v>
      </c>
      <c r="GR79">
        <v>42288.5</v>
      </c>
      <c r="GS79">
        <v>1.89473</v>
      </c>
      <c r="GT79">
        <v>1.8199</v>
      </c>
      <c r="GU79">
        <v>0.0701062</v>
      </c>
      <c r="GV79">
        <v>0</v>
      </c>
      <c r="GW79">
        <v>28.8834</v>
      </c>
      <c r="GX79">
        <v>999.9</v>
      </c>
      <c r="GY79">
        <v>59.62</v>
      </c>
      <c r="GZ79">
        <v>29.306</v>
      </c>
      <c r="HA79">
        <v>26.9479</v>
      </c>
      <c r="HB79">
        <v>54.3646</v>
      </c>
      <c r="HC79">
        <v>40.6891</v>
      </c>
      <c r="HD79">
        <v>1</v>
      </c>
      <c r="HE79">
        <v>0.104967</v>
      </c>
      <c r="HF79">
        <v>-2.74514</v>
      </c>
      <c r="HG79">
        <v>20.2105</v>
      </c>
      <c r="HH79">
        <v>5.23062</v>
      </c>
      <c r="HI79">
        <v>11.992</v>
      </c>
      <c r="HJ79">
        <v>4.95585</v>
      </c>
      <c r="HK79">
        <v>3.304</v>
      </c>
      <c r="HL79">
        <v>9999</v>
      </c>
      <c r="HM79">
        <v>9999</v>
      </c>
      <c r="HN79">
        <v>9999</v>
      </c>
      <c r="HO79">
        <v>999.9</v>
      </c>
      <c r="HP79">
        <v>1.86846</v>
      </c>
      <c r="HQ79">
        <v>1.86417</v>
      </c>
      <c r="HR79">
        <v>1.8718</v>
      </c>
      <c r="HS79">
        <v>1.86264</v>
      </c>
      <c r="HT79">
        <v>1.86208</v>
      </c>
      <c r="HU79">
        <v>1.86859</v>
      </c>
      <c r="HV79">
        <v>1.85867</v>
      </c>
      <c r="HW79">
        <v>1.86508</v>
      </c>
      <c r="HX79">
        <v>5</v>
      </c>
      <c r="HY79">
        <v>0</v>
      </c>
      <c r="HZ79">
        <v>0</v>
      </c>
      <c r="IA79">
        <v>0</v>
      </c>
      <c r="IB79" t="s">
        <v>424</v>
      </c>
      <c r="IC79" t="s">
        <v>425</v>
      </c>
      <c r="ID79" t="s">
        <v>426</v>
      </c>
      <c r="IE79" t="s">
        <v>426</v>
      </c>
      <c r="IF79" t="s">
        <v>426</v>
      </c>
      <c r="IG79" t="s">
        <v>426</v>
      </c>
      <c r="IH79">
        <v>0</v>
      </c>
      <c r="II79">
        <v>100</v>
      </c>
      <c r="IJ79">
        <v>100</v>
      </c>
      <c r="IK79">
        <v>6.003</v>
      </c>
      <c r="IL79">
        <v>0.4511</v>
      </c>
      <c r="IM79">
        <v>4.33581596003083</v>
      </c>
      <c r="IN79">
        <v>0.00480937478205192</v>
      </c>
      <c r="IO79">
        <v>-2.11129389927988e-06</v>
      </c>
      <c r="IP79">
        <v>4.70916883727294e-10</v>
      </c>
      <c r="IQ79">
        <v>0.0744581765299928</v>
      </c>
      <c r="IR79">
        <v>0.00865277752241637</v>
      </c>
      <c r="IS79">
        <v>0.000116572056065873</v>
      </c>
      <c r="IT79">
        <v>5.89758572995984e-06</v>
      </c>
      <c r="IU79">
        <v>1</v>
      </c>
      <c r="IV79">
        <v>2033</v>
      </c>
      <c r="IW79">
        <v>1</v>
      </c>
      <c r="IX79">
        <v>28</v>
      </c>
      <c r="IY79">
        <v>29324083.4</v>
      </c>
      <c r="IZ79">
        <v>29324083.4</v>
      </c>
      <c r="JA79">
        <v>1.03882</v>
      </c>
      <c r="JB79">
        <v>2.37061</v>
      </c>
      <c r="JC79">
        <v>1.4978</v>
      </c>
      <c r="JD79">
        <v>2.33032</v>
      </c>
      <c r="JE79">
        <v>1.54419</v>
      </c>
      <c r="JF79">
        <v>2.38647</v>
      </c>
      <c r="JG79">
        <v>35.2671</v>
      </c>
      <c r="JH79">
        <v>24.2539</v>
      </c>
      <c r="JI79">
        <v>18</v>
      </c>
      <c r="JJ79">
        <v>546.137</v>
      </c>
      <c r="JK79">
        <v>440.326</v>
      </c>
      <c r="JL79">
        <v>32.1501</v>
      </c>
      <c r="JM79">
        <v>28.9171</v>
      </c>
      <c r="JN79">
        <v>30.003</v>
      </c>
      <c r="JO79">
        <v>28.7286</v>
      </c>
      <c r="JP79">
        <v>28.753</v>
      </c>
      <c r="JQ79">
        <v>20.8561</v>
      </c>
      <c r="JR79">
        <v>18.407</v>
      </c>
      <c r="JS79">
        <v>100</v>
      </c>
      <c r="JT79">
        <v>32.0047</v>
      </c>
      <c r="JU79">
        <v>420</v>
      </c>
      <c r="JV79">
        <v>24.9148</v>
      </c>
      <c r="JW79">
        <v>92.4649</v>
      </c>
      <c r="JX79">
        <v>98.5597</v>
      </c>
    </row>
    <row r="80" spans="1:284">
      <c r="A80">
        <v>64</v>
      </c>
      <c r="B80">
        <v>1759445005.1</v>
      </c>
      <c r="C80">
        <v>966.099999904633</v>
      </c>
      <c r="D80" t="s">
        <v>554</v>
      </c>
      <c r="E80" t="s">
        <v>555</v>
      </c>
      <c r="F80">
        <v>5</v>
      </c>
      <c r="G80" t="s">
        <v>525</v>
      </c>
      <c r="H80" t="s">
        <v>419</v>
      </c>
      <c r="I80">
        <v>1759445001.6</v>
      </c>
      <c r="J80">
        <f>(K80)/1000</f>
        <v>0</v>
      </c>
      <c r="K80">
        <f>1000*DK80*AI80*(DG80-DH80)/(100*CZ80*(1000-AI80*DG80))</f>
        <v>0</v>
      </c>
      <c r="L80">
        <f>DK80*AI80*(DF80-DE80*(1000-AI80*DH80)/(1000-AI80*DG80))/(100*CZ80)</f>
        <v>0</v>
      </c>
      <c r="M80">
        <f>DE80 - IF(AI80&gt;1, L80*CZ80*100.0/(AK80), 0)</f>
        <v>0</v>
      </c>
      <c r="N80">
        <f>((T80-J80/2)*M80-L80)/(T80+J80/2)</f>
        <v>0</v>
      </c>
      <c r="O80">
        <f>N80*(DL80+DM80)/1000.0</f>
        <v>0</v>
      </c>
      <c r="P80">
        <f>(DE80 - IF(AI80&gt;1, L80*CZ80*100.0/(AK80), 0))*(DL80+DM80)/1000.0</f>
        <v>0</v>
      </c>
      <c r="Q80">
        <f>2.0/((1/S80-1/R80)+SIGN(S80)*SQRT((1/S80-1/R80)*(1/S80-1/R80) + 4*DA80/((DA80+1)*(DA80+1))*(2*1/S80*1/R80-1/R80*1/R80)))</f>
        <v>0</v>
      </c>
      <c r="R80">
        <f>IF(LEFT(DB80,1)&lt;&gt;"0",IF(LEFT(DB80,1)="1",3.0,DC80),$D$5+$E$5*(DS80*DL80/($K$5*1000))+$F$5*(DS80*DL80/($K$5*1000))*MAX(MIN(CZ80,$J$5),$I$5)*MAX(MIN(CZ80,$J$5),$I$5)+$G$5*MAX(MIN(CZ80,$J$5),$I$5)*(DS80*DL80/($K$5*1000))+$H$5*(DS80*DL80/($K$5*1000))*(DS80*DL80/($K$5*1000)))</f>
        <v>0</v>
      </c>
      <c r="S80">
        <f>J80*(1000-(1000*0.61365*exp(17.502*W80/(240.97+W80))/(DL80+DM80)+DG80)/2)/(1000*0.61365*exp(17.502*W80/(240.97+W80))/(DL80+DM80)-DG80)</f>
        <v>0</v>
      </c>
      <c r="T80">
        <f>1/((DA80+1)/(Q80/1.6)+1/(R80/1.37)) + DA80/((DA80+1)/(Q80/1.6) + DA80/(R80/1.37))</f>
        <v>0</v>
      </c>
      <c r="U80">
        <f>(CV80*CY80)</f>
        <v>0</v>
      </c>
      <c r="V80">
        <f>(DN80+(U80+2*0.95*5.67E-8*(((DN80+$B$7)+273)^4-(DN80+273)^4)-44100*J80)/(1.84*29.3*R80+8*0.95*5.67E-8*(DN80+273)^3))</f>
        <v>0</v>
      </c>
      <c r="W80">
        <f>($C$7*DO80+$D$7*DP80+$E$7*V80)</f>
        <v>0</v>
      </c>
      <c r="X80">
        <f>0.61365*exp(17.502*W80/(240.97+W80))</f>
        <v>0</v>
      </c>
      <c r="Y80">
        <f>(Z80/AA80*100)</f>
        <v>0</v>
      </c>
      <c r="Z80">
        <f>DG80*(DL80+DM80)/1000</f>
        <v>0</v>
      </c>
      <c r="AA80">
        <f>0.61365*exp(17.502*DN80/(240.97+DN80))</f>
        <v>0</v>
      </c>
      <c r="AB80">
        <f>(X80-DG80*(DL80+DM80)/1000)</f>
        <v>0</v>
      </c>
      <c r="AC80">
        <f>(-J80*44100)</f>
        <v>0</v>
      </c>
      <c r="AD80">
        <f>2*29.3*R80*0.92*(DN80-W80)</f>
        <v>0</v>
      </c>
      <c r="AE80">
        <f>2*0.95*5.67E-8*(((DN80+$B$7)+273)^4-(W80+273)^4)</f>
        <v>0</v>
      </c>
      <c r="AF80">
        <f>U80+AE80+AC80+AD80</f>
        <v>0</v>
      </c>
      <c r="AG80">
        <v>0</v>
      </c>
      <c r="AH80">
        <v>0</v>
      </c>
      <c r="AI80">
        <f>IF(AG80*$H$13&gt;=AK80,1.0,(AK80/(AK80-AG80*$H$13)))</f>
        <v>0</v>
      </c>
      <c r="AJ80">
        <f>(AI80-1)*100</f>
        <v>0</v>
      </c>
      <c r="AK80">
        <f>MAX(0,($B$13+$C$13*DS80)/(1+$D$13*DS80)*DL80/(DN80+273)*$E$13)</f>
        <v>0</v>
      </c>
      <c r="AL80" t="s">
        <v>420</v>
      </c>
      <c r="AM80" t="s">
        <v>420</v>
      </c>
      <c r="AN80">
        <v>0</v>
      </c>
      <c r="AO80">
        <v>0</v>
      </c>
      <c r="AP80">
        <f>1-AN80/AO80</f>
        <v>0</v>
      </c>
      <c r="AQ80">
        <v>0</v>
      </c>
      <c r="AR80" t="s">
        <v>420</v>
      </c>
      <c r="AS80" t="s">
        <v>420</v>
      </c>
      <c r="AT80">
        <v>0</v>
      </c>
      <c r="AU80">
        <v>0</v>
      </c>
      <c r="AV80">
        <f>1-AT80/AU80</f>
        <v>0</v>
      </c>
      <c r="AW80">
        <v>0.5</v>
      </c>
      <c r="AX80">
        <f>CW80</f>
        <v>0</v>
      </c>
      <c r="AY80">
        <f>L80</f>
        <v>0</v>
      </c>
      <c r="AZ80">
        <f>AV80*AW80*AX80</f>
        <v>0</v>
      </c>
      <c r="BA80">
        <f>(AY80-AQ80)/AX80</f>
        <v>0</v>
      </c>
      <c r="BB80">
        <f>(AO80-AU80)/AU80</f>
        <v>0</v>
      </c>
      <c r="BC80">
        <f>AN80/(AP80+AN80/AU80)</f>
        <v>0</v>
      </c>
      <c r="BD80" t="s">
        <v>420</v>
      </c>
      <c r="BE80">
        <v>0</v>
      </c>
      <c r="BF80">
        <f>IF(BE80&lt;&gt;0, BE80, BC80)</f>
        <v>0</v>
      </c>
      <c r="BG80">
        <f>1-BF80/AU80</f>
        <v>0</v>
      </c>
      <c r="BH80">
        <f>(AU80-AT80)/(AU80-BF80)</f>
        <v>0</v>
      </c>
      <c r="BI80">
        <f>(AO80-AU80)/(AO80-BF80)</f>
        <v>0</v>
      </c>
      <c r="BJ80">
        <f>(AU80-AT80)/(AU80-AN80)</f>
        <v>0</v>
      </c>
      <c r="BK80">
        <f>(AO80-AU80)/(AO80-AN80)</f>
        <v>0</v>
      </c>
      <c r="BL80">
        <f>(BH80*BF80/AT80)</f>
        <v>0</v>
      </c>
      <c r="BM80">
        <f>(1-BL80)</f>
        <v>0</v>
      </c>
      <c r="CV80">
        <f>$B$11*DT80+$C$11*DU80+$F$11*EF80*(1-EI80)</f>
        <v>0</v>
      </c>
      <c r="CW80">
        <f>CV80*CX80</f>
        <v>0</v>
      </c>
      <c r="CX80">
        <f>($B$11*$D$9+$C$11*$D$9+$F$11*((ES80+EK80)/MAX(ES80+EK80+ET80, 0.1)*$I$9+ET80/MAX(ES80+EK80+ET80, 0.1)*$J$9))/($B$11+$C$11+$F$11)</f>
        <v>0</v>
      </c>
      <c r="CY80">
        <f>($B$11*$K$9+$C$11*$K$9+$F$11*((ES80+EK80)/MAX(ES80+EK80+ET80, 0.1)*$P$9+ET80/MAX(ES80+EK80+ET80, 0.1)*$Q$9))/($B$11+$C$11+$F$11)</f>
        <v>0</v>
      </c>
      <c r="CZ80">
        <v>5.79</v>
      </c>
      <c r="DA80">
        <v>0.5</v>
      </c>
      <c r="DB80" t="s">
        <v>421</v>
      </c>
      <c r="DC80">
        <v>2</v>
      </c>
      <c r="DD80">
        <v>1759445001.6</v>
      </c>
      <c r="DE80">
        <v>421.40525</v>
      </c>
      <c r="DF80">
        <v>420.00125</v>
      </c>
      <c r="DG80">
        <v>25.25595</v>
      </c>
      <c r="DH80">
        <v>25.04785</v>
      </c>
      <c r="DI80">
        <v>415.40225</v>
      </c>
      <c r="DJ80">
        <v>24.805075</v>
      </c>
      <c r="DK80">
        <v>499.982</v>
      </c>
      <c r="DL80">
        <v>90.5721</v>
      </c>
      <c r="DM80">
        <v>0.028892725</v>
      </c>
      <c r="DN80">
        <v>31.13505</v>
      </c>
      <c r="DO80">
        <v>30.0296</v>
      </c>
      <c r="DP80">
        <v>999.9</v>
      </c>
      <c r="DQ80">
        <v>0</v>
      </c>
      <c r="DR80">
        <v>0</v>
      </c>
      <c r="DS80">
        <v>9980.62</v>
      </c>
      <c r="DT80">
        <v>0</v>
      </c>
      <c r="DU80">
        <v>0.667702</v>
      </c>
      <c r="DV80">
        <v>1.404175</v>
      </c>
      <c r="DW80">
        <v>432.32425</v>
      </c>
      <c r="DX80">
        <v>430.7915</v>
      </c>
      <c r="DY80">
        <v>0.208085</v>
      </c>
      <c r="DZ80">
        <v>420.00125</v>
      </c>
      <c r="EA80">
        <v>25.04785</v>
      </c>
      <c r="EB80">
        <v>2.287485</v>
      </c>
      <c r="EC80">
        <v>2.268635</v>
      </c>
      <c r="ED80">
        <v>19.58855</v>
      </c>
      <c r="EE80">
        <v>19.4554</v>
      </c>
      <c r="EF80">
        <v>0.00500016</v>
      </c>
      <c r="EG80">
        <v>0</v>
      </c>
      <c r="EH80">
        <v>0</v>
      </c>
      <c r="EI80">
        <v>0</v>
      </c>
      <c r="EJ80">
        <v>916.25</v>
      </c>
      <c r="EK80">
        <v>0.00500016</v>
      </c>
      <c r="EL80">
        <v>-23.725</v>
      </c>
      <c r="EM80">
        <v>-1.825</v>
      </c>
      <c r="EN80">
        <v>37.875</v>
      </c>
      <c r="EO80">
        <v>41.812</v>
      </c>
      <c r="EP80">
        <v>39.9215</v>
      </c>
      <c r="EQ80">
        <v>42.062</v>
      </c>
      <c r="ER80">
        <v>41.187</v>
      </c>
      <c r="ES80">
        <v>0</v>
      </c>
      <c r="ET80">
        <v>0</v>
      </c>
      <c r="EU80">
        <v>0</v>
      </c>
      <c r="EV80">
        <v>1759445006.9</v>
      </c>
      <c r="EW80">
        <v>0</v>
      </c>
      <c r="EX80">
        <v>916.619230769231</v>
      </c>
      <c r="EY80">
        <v>-2.76581228988666</v>
      </c>
      <c r="EZ80">
        <v>-10.3179485432652</v>
      </c>
      <c r="FA80">
        <v>-24.2230769230769</v>
      </c>
      <c r="FB80">
        <v>15</v>
      </c>
      <c r="FC80">
        <v>0</v>
      </c>
      <c r="FD80" t="s">
        <v>422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1.4037905</v>
      </c>
      <c r="FQ80">
        <v>-0.0585631578947327</v>
      </c>
      <c r="FR80">
        <v>0.0421549153094867</v>
      </c>
      <c r="FS80">
        <v>1</v>
      </c>
      <c r="FT80">
        <v>916.714705882353</v>
      </c>
      <c r="FU80">
        <v>3.15202431334543</v>
      </c>
      <c r="FV80">
        <v>5.89227472069004</v>
      </c>
      <c r="FW80">
        <v>-1</v>
      </c>
      <c r="FX80">
        <v>0.1866</v>
      </c>
      <c r="FY80">
        <v>0.136442706766918</v>
      </c>
      <c r="FZ80">
        <v>0.0135142294230933</v>
      </c>
      <c r="GA80">
        <v>0</v>
      </c>
      <c r="GB80">
        <v>1</v>
      </c>
      <c r="GC80">
        <v>2</v>
      </c>
      <c r="GD80" t="s">
        <v>435</v>
      </c>
      <c r="GE80">
        <v>3.12609</v>
      </c>
      <c r="GF80">
        <v>2.65435</v>
      </c>
      <c r="GG80">
        <v>0.0890895</v>
      </c>
      <c r="GH80">
        <v>0.089783</v>
      </c>
      <c r="GI80">
        <v>0.105128</v>
      </c>
      <c r="GJ80">
        <v>0.105133</v>
      </c>
      <c r="GK80">
        <v>23307.3</v>
      </c>
      <c r="GL80">
        <v>22166.9</v>
      </c>
      <c r="GM80">
        <v>22884.8</v>
      </c>
      <c r="GN80">
        <v>23716</v>
      </c>
      <c r="GO80">
        <v>34897.4</v>
      </c>
      <c r="GP80">
        <v>35124.3</v>
      </c>
      <c r="GQ80">
        <v>41254.4</v>
      </c>
      <c r="GR80">
        <v>42288.2</v>
      </c>
      <c r="GS80">
        <v>1.89465</v>
      </c>
      <c r="GT80">
        <v>1.81995</v>
      </c>
      <c r="GU80">
        <v>0.0697337</v>
      </c>
      <c r="GV80">
        <v>0</v>
      </c>
      <c r="GW80">
        <v>28.8809</v>
      </c>
      <c r="GX80">
        <v>999.9</v>
      </c>
      <c r="GY80">
        <v>59.62</v>
      </c>
      <c r="GZ80">
        <v>29.306</v>
      </c>
      <c r="HA80">
        <v>26.9457</v>
      </c>
      <c r="HB80">
        <v>54.5246</v>
      </c>
      <c r="HC80">
        <v>40.609</v>
      </c>
      <c r="HD80">
        <v>1</v>
      </c>
      <c r="HE80">
        <v>0.102053</v>
      </c>
      <c r="HF80">
        <v>-1.93367</v>
      </c>
      <c r="HG80">
        <v>20.2244</v>
      </c>
      <c r="HH80">
        <v>5.23092</v>
      </c>
      <c r="HI80">
        <v>11.992</v>
      </c>
      <c r="HJ80">
        <v>4.9557</v>
      </c>
      <c r="HK80">
        <v>3.304</v>
      </c>
      <c r="HL80">
        <v>9999</v>
      </c>
      <c r="HM80">
        <v>9999</v>
      </c>
      <c r="HN80">
        <v>9999</v>
      </c>
      <c r="HO80">
        <v>999.9</v>
      </c>
      <c r="HP80">
        <v>1.86845</v>
      </c>
      <c r="HQ80">
        <v>1.86417</v>
      </c>
      <c r="HR80">
        <v>1.8718</v>
      </c>
      <c r="HS80">
        <v>1.86264</v>
      </c>
      <c r="HT80">
        <v>1.86209</v>
      </c>
      <c r="HU80">
        <v>1.86859</v>
      </c>
      <c r="HV80">
        <v>1.85867</v>
      </c>
      <c r="HW80">
        <v>1.86508</v>
      </c>
      <c r="HX80">
        <v>5</v>
      </c>
      <c r="HY80">
        <v>0</v>
      </c>
      <c r="HZ80">
        <v>0</v>
      </c>
      <c r="IA80">
        <v>0</v>
      </c>
      <c r="IB80" t="s">
        <v>424</v>
      </c>
      <c r="IC80" t="s">
        <v>425</v>
      </c>
      <c r="ID80" t="s">
        <v>426</v>
      </c>
      <c r="IE80" t="s">
        <v>426</v>
      </c>
      <c r="IF80" t="s">
        <v>426</v>
      </c>
      <c r="IG80" t="s">
        <v>426</v>
      </c>
      <c r="IH80">
        <v>0</v>
      </c>
      <c r="II80">
        <v>100</v>
      </c>
      <c r="IJ80">
        <v>100</v>
      </c>
      <c r="IK80">
        <v>6.003</v>
      </c>
      <c r="IL80">
        <v>0.4512</v>
      </c>
      <c r="IM80">
        <v>4.33581596003083</v>
      </c>
      <c r="IN80">
        <v>0.00480937478205192</v>
      </c>
      <c r="IO80">
        <v>-2.11129389927988e-06</v>
      </c>
      <c r="IP80">
        <v>4.70916883727294e-10</v>
      </c>
      <c r="IQ80">
        <v>0.0744581765299928</v>
      </c>
      <c r="IR80">
        <v>0.00865277752241637</v>
      </c>
      <c r="IS80">
        <v>0.000116572056065873</v>
      </c>
      <c r="IT80">
        <v>5.89758572995984e-06</v>
      </c>
      <c r="IU80">
        <v>1</v>
      </c>
      <c r="IV80">
        <v>2033</v>
      </c>
      <c r="IW80">
        <v>1</v>
      </c>
      <c r="IX80">
        <v>28</v>
      </c>
      <c r="IY80">
        <v>29324083.4</v>
      </c>
      <c r="IZ80">
        <v>29324083.4</v>
      </c>
      <c r="JA80">
        <v>1.04004</v>
      </c>
      <c r="JB80">
        <v>2.38525</v>
      </c>
      <c r="JC80">
        <v>1.4978</v>
      </c>
      <c r="JD80">
        <v>2.33032</v>
      </c>
      <c r="JE80">
        <v>1.54419</v>
      </c>
      <c r="JF80">
        <v>2.2876</v>
      </c>
      <c r="JG80">
        <v>35.244</v>
      </c>
      <c r="JH80">
        <v>24.2451</v>
      </c>
      <c r="JI80">
        <v>18</v>
      </c>
      <c r="JJ80">
        <v>546.088</v>
      </c>
      <c r="JK80">
        <v>440.357</v>
      </c>
      <c r="JL80">
        <v>32.1911</v>
      </c>
      <c r="JM80">
        <v>28.9171</v>
      </c>
      <c r="JN80">
        <v>29.9997</v>
      </c>
      <c r="JO80">
        <v>28.7286</v>
      </c>
      <c r="JP80">
        <v>28.753</v>
      </c>
      <c r="JQ80">
        <v>20.8559</v>
      </c>
      <c r="JR80">
        <v>18.407</v>
      </c>
      <c r="JS80">
        <v>100</v>
      </c>
      <c r="JT80">
        <v>32.0047</v>
      </c>
      <c r="JU80">
        <v>420</v>
      </c>
      <c r="JV80">
        <v>24.9</v>
      </c>
      <c r="JW80">
        <v>92.4643</v>
      </c>
      <c r="JX80">
        <v>98.5591</v>
      </c>
    </row>
    <row r="81" spans="1:284">
      <c r="A81">
        <v>65</v>
      </c>
      <c r="B81">
        <v>1759445007.1</v>
      </c>
      <c r="C81">
        <v>968.099999904633</v>
      </c>
      <c r="D81" t="s">
        <v>556</v>
      </c>
      <c r="E81" t="s">
        <v>557</v>
      </c>
      <c r="F81">
        <v>5</v>
      </c>
      <c r="G81" t="s">
        <v>525</v>
      </c>
      <c r="H81" t="s">
        <v>419</v>
      </c>
      <c r="I81">
        <v>1759445004.1</v>
      </c>
      <c r="J81">
        <f>(K81)/1000</f>
        <v>0</v>
      </c>
      <c r="K81">
        <f>1000*DK81*AI81*(DG81-DH81)/(100*CZ81*(1000-AI81*DG81))</f>
        <v>0</v>
      </c>
      <c r="L81">
        <f>DK81*AI81*(DF81-DE81*(1000-AI81*DH81)/(1000-AI81*DG81))/(100*CZ81)</f>
        <v>0</v>
      </c>
      <c r="M81">
        <f>DE81 - IF(AI81&gt;1, L81*CZ81*100.0/(AK81), 0)</f>
        <v>0</v>
      </c>
      <c r="N81">
        <f>((T81-J81/2)*M81-L81)/(T81+J81/2)</f>
        <v>0</v>
      </c>
      <c r="O81">
        <f>N81*(DL81+DM81)/1000.0</f>
        <v>0</v>
      </c>
      <c r="P81">
        <f>(DE81 - IF(AI81&gt;1, L81*CZ81*100.0/(AK81), 0))*(DL81+DM81)/1000.0</f>
        <v>0</v>
      </c>
      <c r="Q81">
        <f>2.0/((1/S81-1/R81)+SIGN(S81)*SQRT((1/S81-1/R81)*(1/S81-1/R81) + 4*DA81/((DA81+1)*(DA81+1))*(2*1/S81*1/R81-1/R81*1/R81)))</f>
        <v>0</v>
      </c>
      <c r="R81">
        <f>IF(LEFT(DB81,1)&lt;&gt;"0",IF(LEFT(DB81,1)="1",3.0,DC81),$D$5+$E$5*(DS81*DL81/($K$5*1000))+$F$5*(DS81*DL81/($K$5*1000))*MAX(MIN(CZ81,$J$5),$I$5)*MAX(MIN(CZ81,$J$5),$I$5)+$G$5*MAX(MIN(CZ81,$J$5),$I$5)*(DS81*DL81/($K$5*1000))+$H$5*(DS81*DL81/($K$5*1000))*(DS81*DL81/($K$5*1000)))</f>
        <v>0</v>
      </c>
      <c r="S81">
        <f>J81*(1000-(1000*0.61365*exp(17.502*W81/(240.97+W81))/(DL81+DM81)+DG81)/2)/(1000*0.61365*exp(17.502*W81/(240.97+W81))/(DL81+DM81)-DG81)</f>
        <v>0</v>
      </c>
      <c r="T81">
        <f>1/((DA81+1)/(Q81/1.6)+1/(R81/1.37)) + DA81/((DA81+1)/(Q81/1.6) + DA81/(R81/1.37))</f>
        <v>0</v>
      </c>
      <c r="U81">
        <f>(CV81*CY81)</f>
        <v>0</v>
      </c>
      <c r="V81">
        <f>(DN81+(U81+2*0.95*5.67E-8*(((DN81+$B$7)+273)^4-(DN81+273)^4)-44100*J81)/(1.84*29.3*R81+8*0.95*5.67E-8*(DN81+273)^3))</f>
        <v>0</v>
      </c>
      <c r="W81">
        <f>($C$7*DO81+$D$7*DP81+$E$7*V81)</f>
        <v>0</v>
      </c>
      <c r="X81">
        <f>0.61365*exp(17.502*W81/(240.97+W81))</f>
        <v>0</v>
      </c>
      <c r="Y81">
        <f>(Z81/AA81*100)</f>
        <v>0</v>
      </c>
      <c r="Z81">
        <f>DG81*(DL81+DM81)/1000</f>
        <v>0</v>
      </c>
      <c r="AA81">
        <f>0.61365*exp(17.502*DN81/(240.97+DN81))</f>
        <v>0</v>
      </c>
      <c r="AB81">
        <f>(X81-DG81*(DL81+DM81)/1000)</f>
        <v>0</v>
      </c>
      <c r="AC81">
        <f>(-J81*44100)</f>
        <v>0</v>
      </c>
      <c r="AD81">
        <f>2*29.3*R81*0.92*(DN81-W81)</f>
        <v>0</v>
      </c>
      <c r="AE81">
        <f>2*0.95*5.67E-8*(((DN81+$B$7)+273)^4-(W81+273)^4)</f>
        <v>0</v>
      </c>
      <c r="AF81">
        <f>U81+AE81+AC81+AD81</f>
        <v>0</v>
      </c>
      <c r="AG81">
        <v>0</v>
      </c>
      <c r="AH81">
        <v>0</v>
      </c>
      <c r="AI81">
        <f>IF(AG81*$H$13&gt;=AK81,1.0,(AK81/(AK81-AG81*$H$13)))</f>
        <v>0</v>
      </c>
      <c r="AJ81">
        <f>(AI81-1)*100</f>
        <v>0</v>
      </c>
      <c r="AK81">
        <f>MAX(0,($B$13+$C$13*DS81)/(1+$D$13*DS81)*DL81/(DN81+273)*$E$13)</f>
        <v>0</v>
      </c>
      <c r="AL81" t="s">
        <v>420</v>
      </c>
      <c r="AM81" t="s">
        <v>420</v>
      </c>
      <c r="AN81">
        <v>0</v>
      </c>
      <c r="AO81">
        <v>0</v>
      </c>
      <c r="AP81">
        <f>1-AN81/AO81</f>
        <v>0</v>
      </c>
      <c r="AQ81">
        <v>0</v>
      </c>
      <c r="AR81" t="s">
        <v>420</v>
      </c>
      <c r="AS81" t="s">
        <v>420</v>
      </c>
      <c r="AT81">
        <v>0</v>
      </c>
      <c r="AU81">
        <v>0</v>
      </c>
      <c r="AV81">
        <f>1-AT81/AU81</f>
        <v>0</v>
      </c>
      <c r="AW81">
        <v>0.5</v>
      </c>
      <c r="AX81">
        <f>CW81</f>
        <v>0</v>
      </c>
      <c r="AY81">
        <f>L81</f>
        <v>0</v>
      </c>
      <c r="AZ81">
        <f>AV81*AW81*AX81</f>
        <v>0</v>
      </c>
      <c r="BA81">
        <f>(AY81-AQ81)/AX81</f>
        <v>0</v>
      </c>
      <c r="BB81">
        <f>(AO81-AU81)/AU81</f>
        <v>0</v>
      </c>
      <c r="BC81">
        <f>AN81/(AP81+AN81/AU81)</f>
        <v>0</v>
      </c>
      <c r="BD81" t="s">
        <v>420</v>
      </c>
      <c r="BE81">
        <v>0</v>
      </c>
      <c r="BF81">
        <f>IF(BE81&lt;&gt;0, BE81, BC81)</f>
        <v>0</v>
      </c>
      <c r="BG81">
        <f>1-BF81/AU81</f>
        <v>0</v>
      </c>
      <c r="BH81">
        <f>(AU81-AT81)/(AU81-BF81)</f>
        <v>0</v>
      </c>
      <c r="BI81">
        <f>(AO81-AU81)/(AO81-BF81)</f>
        <v>0</v>
      </c>
      <c r="BJ81">
        <f>(AU81-AT81)/(AU81-AN81)</f>
        <v>0</v>
      </c>
      <c r="BK81">
        <f>(AO81-AU81)/(AO81-AN81)</f>
        <v>0</v>
      </c>
      <c r="BL81">
        <f>(BH81*BF81/AT81)</f>
        <v>0</v>
      </c>
      <c r="BM81">
        <f>(1-BL81)</f>
        <v>0</v>
      </c>
      <c r="CV81">
        <f>$B$11*DT81+$C$11*DU81+$F$11*EF81*(1-EI81)</f>
        <v>0</v>
      </c>
      <c r="CW81">
        <f>CV81*CX81</f>
        <v>0</v>
      </c>
      <c r="CX81">
        <f>($B$11*$D$9+$C$11*$D$9+$F$11*((ES81+EK81)/MAX(ES81+EK81+ET81, 0.1)*$I$9+ET81/MAX(ES81+EK81+ET81, 0.1)*$J$9))/($B$11+$C$11+$F$11)</f>
        <v>0</v>
      </c>
      <c r="CY81">
        <f>($B$11*$K$9+$C$11*$K$9+$F$11*((ES81+EK81)/MAX(ES81+EK81+ET81, 0.1)*$P$9+ET81/MAX(ES81+EK81+ET81, 0.1)*$Q$9))/($B$11+$C$11+$F$11)</f>
        <v>0</v>
      </c>
      <c r="CZ81">
        <v>5.79</v>
      </c>
      <c r="DA81">
        <v>0.5</v>
      </c>
      <c r="DB81" t="s">
        <v>421</v>
      </c>
      <c r="DC81">
        <v>2</v>
      </c>
      <c r="DD81">
        <v>1759445004.1</v>
      </c>
      <c r="DE81">
        <v>421.420666666667</v>
      </c>
      <c r="DF81">
        <v>419.986666666667</v>
      </c>
      <c r="DG81">
        <v>25.2674333333333</v>
      </c>
      <c r="DH81">
        <v>25.0432</v>
      </c>
      <c r="DI81">
        <v>415.417666666667</v>
      </c>
      <c r="DJ81">
        <v>24.8163</v>
      </c>
      <c r="DK81">
        <v>499.951666666667</v>
      </c>
      <c r="DL81">
        <v>90.5726333333333</v>
      </c>
      <c r="DM81">
        <v>0.0289967</v>
      </c>
      <c r="DN81">
        <v>31.1486666666667</v>
      </c>
      <c r="DO81">
        <v>30.0218666666667</v>
      </c>
      <c r="DP81">
        <v>999.9</v>
      </c>
      <c r="DQ81">
        <v>0</v>
      </c>
      <c r="DR81">
        <v>0</v>
      </c>
      <c r="DS81">
        <v>9970.21</v>
      </c>
      <c r="DT81">
        <v>0</v>
      </c>
      <c r="DU81">
        <v>0.667702</v>
      </c>
      <c r="DV81">
        <v>1.43419333333333</v>
      </c>
      <c r="DW81">
        <v>432.345333333333</v>
      </c>
      <c r="DX81">
        <v>430.774333333333</v>
      </c>
      <c r="DY81">
        <v>0.224231</v>
      </c>
      <c r="DZ81">
        <v>419.986666666667</v>
      </c>
      <c r="EA81">
        <v>25.0432</v>
      </c>
      <c r="EB81">
        <v>2.28854</v>
      </c>
      <c r="EC81">
        <v>2.26822666666667</v>
      </c>
      <c r="ED81">
        <v>19.5959666666667</v>
      </c>
      <c r="EE81">
        <v>19.4525</v>
      </c>
      <c r="EF81">
        <v>0.00500016</v>
      </c>
      <c r="EG81">
        <v>0</v>
      </c>
      <c r="EH81">
        <v>0</v>
      </c>
      <c r="EI81">
        <v>0</v>
      </c>
      <c r="EJ81">
        <v>916.466666666667</v>
      </c>
      <c r="EK81">
        <v>0.00500016</v>
      </c>
      <c r="EL81">
        <v>-27.8</v>
      </c>
      <c r="EM81">
        <v>-2.5</v>
      </c>
      <c r="EN81">
        <v>37.875</v>
      </c>
      <c r="EO81">
        <v>41.812</v>
      </c>
      <c r="EP81">
        <v>39.937</v>
      </c>
      <c r="EQ81">
        <v>42.062</v>
      </c>
      <c r="ER81">
        <v>41.187</v>
      </c>
      <c r="ES81">
        <v>0</v>
      </c>
      <c r="ET81">
        <v>0</v>
      </c>
      <c r="EU81">
        <v>0</v>
      </c>
      <c r="EV81">
        <v>1759445008.7</v>
      </c>
      <c r="EW81">
        <v>0</v>
      </c>
      <c r="EX81">
        <v>916.044</v>
      </c>
      <c r="EY81">
        <v>-1.57692350790974</v>
      </c>
      <c r="EZ81">
        <v>-28.2615381356997</v>
      </c>
      <c r="FA81">
        <v>-24.136</v>
      </c>
      <c r="FB81">
        <v>15</v>
      </c>
      <c r="FC81">
        <v>0</v>
      </c>
      <c r="FD81" t="s">
        <v>422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1.411139</v>
      </c>
      <c r="FQ81">
        <v>-0.0328078195488721</v>
      </c>
      <c r="FR81">
        <v>0.0435640326301411</v>
      </c>
      <c r="FS81">
        <v>1</v>
      </c>
      <c r="FT81">
        <v>916.470588235294</v>
      </c>
      <c r="FU81">
        <v>0.330022777815812</v>
      </c>
      <c r="FV81">
        <v>6.02389991967117</v>
      </c>
      <c r="FW81">
        <v>-1</v>
      </c>
      <c r="FX81">
        <v>0.19263745</v>
      </c>
      <c r="FY81">
        <v>0.163039714285714</v>
      </c>
      <c r="FZ81">
        <v>0.0164859680591556</v>
      </c>
      <c r="GA81">
        <v>0</v>
      </c>
      <c r="GB81">
        <v>1</v>
      </c>
      <c r="GC81">
        <v>2</v>
      </c>
      <c r="GD81" t="s">
        <v>435</v>
      </c>
      <c r="GE81">
        <v>3.12613</v>
      </c>
      <c r="GF81">
        <v>2.65431</v>
      </c>
      <c r="GG81">
        <v>0.089097</v>
      </c>
      <c r="GH81">
        <v>0.0897888</v>
      </c>
      <c r="GI81">
        <v>0.105134</v>
      </c>
      <c r="GJ81">
        <v>0.105096</v>
      </c>
      <c r="GK81">
        <v>23307</v>
      </c>
      <c r="GL81">
        <v>22166.7</v>
      </c>
      <c r="GM81">
        <v>22884.7</v>
      </c>
      <c r="GN81">
        <v>23716</v>
      </c>
      <c r="GO81">
        <v>34897</v>
      </c>
      <c r="GP81">
        <v>35125.5</v>
      </c>
      <c r="GQ81">
        <v>41254.3</v>
      </c>
      <c r="GR81">
        <v>42287.9</v>
      </c>
      <c r="GS81">
        <v>1.89475</v>
      </c>
      <c r="GT81">
        <v>1.8197</v>
      </c>
      <c r="GU81">
        <v>0.06973</v>
      </c>
      <c r="GV81">
        <v>0</v>
      </c>
      <c r="GW81">
        <v>28.8787</v>
      </c>
      <c r="GX81">
        <v>999.9</v>
      </c>
      <c r="GY81">
        <v>59.62</v>
      </c>
      <c r="GZ81">
        <v>29.275</v>
      </c>
      <c r="HA81">
        <v>26.8989</v>
      </c>
      <c r="HB81">
        <v>54.8046</v>
      </c>
      <c r="HC81">
        <v>40.5529</v>
      </c>
      <c r="HD81">
        <v>1</v>
      </c>
      <c r="HE81">
        <v>0.100358</v>
      </c>
      <c r="HF81">
        <v>-1.8216</v>
      </c>
      <c r="HG81">
        <v>20.2259</v>
      </c>
      <c r="HH81">
        <v>5.23032</v>
      </c>
      <c r="HI81">
        <v>11.992</v>
      </c>
      <c r="HJ81">
        <v>4.95575</v>
      </c>
      <c r="HK81">
        <v>3.30398</v>
      </c>
      <c r="HL81">
        <v>9999</v>
      </c>
      <c r="HM81">
        <v>9999</v>
      </c>
      <c r="HN81">
        <v>9999</v>
      </c>
      <c r="HO81">
        <v>999.9</v>
      </c>
      <c r="HP81">
        <v>1.86845</v>
      </c>
      <c r="HQ81">
        <v>1.86417</v>
      </c>
      <c r="HR81">
        <v>1.8718</v>
      </c>
      <c r="HS81">
        <v>1.86264</v>
      </c>
      <c r="HT81">
        <v>1.86209</v>
      </c>
      <c r="HU81">
        <v>1.86858</v>
      </c>
      <c r="HV81">
        <v>1.85867</v>
      </c>
      <c r="HW81">
        <v>1.86508</v>
      </c>
      <c r="HX81">
        <v>5</v>
      </c>
      <c r="HY81">
        <v>0</v>
      </c>
      <c r="HZ81">
        <v>0</v>
      </c>
      <c r="IA81">
        <v>0</v>
      </c>
      <c r="IB81" t="s">
        <v>424</v>
      </c>
      <c r="IC81" t="s">
        <v>425</v>
      </c>
      <c r="ID81" t="s">
        <v>426</v>
      </c>
      <c r="IE81" t="s">
        <v>426</v>
      </c>
      <c r="IF81" t="s">
        <v>426</v>
      </c>
      <c r="IG81" t="s">
        <v>426</v>
      </c>
      <c r="IH81">
        <v>0</v>
      </c>
      <c r="II81">
        <v>100</v>
      </c>
      <c r="IJ81">
        <v>100</v>
      </c>
      <c r="IK81">
        <v>6.003</v>
      </c>
      <c r="IL81">
        <v>0.4513</v>
      </c>
      <c r="IM81">
        <v>4.33581596003083</v>
      </c>
      <c r="IN81">
        <v>0.00480937478205192</v>
      </c>
      <c r="IO81">
        <v>-2.11129389927988e-06</v>
      </c>
      <c r="IP81">
        <v>4.70916883727294e-10</v>
      </c>
      <c r="IQ81">
        <v>0.0744581765299928</v>
      </c>
      <c r="IR81">
        <v>0.00865277752241637</v>
      </c>
      <c r="IS81">
        <v>0.000116572056065873</v>
      </c>
      <c r="IT81">
        <v>5.89758572995984e-06</v>
      </c>
      <c r="IU81">
        <v>1</v>
      </c>
      <c r="IV81">
        <v>2033</v>
      </c>
      <c r="IW81">
        <v>1</v>
      </c>
      <c r="IX81">
        <v>28</v>
      </c>
      <c r="IY81">
        <v>29324083.5</v>
      </c>
      <c r="IZ81">
        <v>29324083.5</v>
      </c>
      <c r="JA81">
        <v>1.04004</v>
      </c>
      <c r="JB81">
        <v>2.38403</v>
      </c>
      <c r="JC81">
        <v>1.49902</v>
      </c>
      <c r="JD81">
        <v>2.33032</v>
      </c>
      <c r="JE81">
        <v>1.54419</v>
      </c>
      <c r="JF81">
        <v>2.27661</v>
      </c>
      <c r="JG81">
        <v>35.244</v>
      </c>
      <c r="JH81">
        <v>24.2451</v>
      </c>
      <c r="JI81">
        <v>18</v>
      </c>
      <c r="JJ81">
        <v>546.153</v>
      </c>
      <c r="JK81">
        <v>440.206</v>
      </c>
      <c r="JL81">
        <v>32.1451</v>
      </c>
      <c r="JM81">
        <v>28.9171</v>
      </c>
      <c r="JN81">
        <v>29.9985</v>
      </c>
      <c r="JO81">
        <v>28.7286</v>
      </c>
      <c r="JP81">
        <v>28.753</v>
      </c>
      <c r="JQ81">
        <v>20.8557</v>
      </c>
      <c r="JR81">
        <v>18.7071</v>
      </c>
      <c r="JS81">
        <v>100</v>
      </c>
      <c r="JT81">
        <v>31.9832</v>
      </c>
      <c r="JU81">
        <v>420</v>
      </c>
      <c r="JV81">
        <v>24.8884</v>
      </c>
      <c r="JW81">
        <v>92.464</v>
      </c>
      <c r="JX81">
        <v>98.5586</v>
      </c>
    </row>
    <row r="82" spans="1:284">
      <c r="A82">
        <v>66</v>
      </c>
      <c r="B82">
        <v>1759445010.1</v>
      </c>
      <c r="C82">
        <v>971.099999904633</v>
      </c>
      <c r="D82" t="s">
        <v>558</v>
      </c>
      <c r="E82" t="s">
        <v>559</v>
      </c>
      <c r="F82">
        <v>5</v>
      </c>
      <c r="G82" t="s">
        <v>525</v>
      </c>
      <c r="H82" t="s">
        <v>419</v>
      </c>
      <c r="I82">
        <v>1759445006.85</v>
      </c>
      <c r="J82">
        <f>(K82)/1000</f>
        <v>0</v>
      </c>
      <c r="K82">
        <f>1000*DK82*AI82*(DG82-DH82)/(100*CZ82*(1000-AI82*DG82))</f>
        <v>0</v>
      </c>
      <c r="L82">
        <f>DK82*AI82*(DF82-DE82*(1000-AI82*DH82)/(1000-AI82*DG82))/(100*CZ82)</f>
        <v>0</v>
      </c>
      <c r="M82">
        <f>DE82 - IF(AI82&gt;1, L82*CZ82*100.0/(AK82), 0)</f>
        <v>0</v>
      </c>
      <c r="N82">
        <f>((T82-J82/2)*M82-L82)/(T82+J82/2)</f>
        <v>0</v>
      </c>
      <c r="O82">
        <f>N82*(DL82+DM82)/1000.0</f>
        <v>0</v>
      </c>
      <c r="P82">
        <f>(DE82 - IF(AI82&gt;1, L82*CZ82*100.0/(AK82), 0))*(DL82+DM82)/1000.0</f>
        <v>0</v>
      </c>
      <c r="Q82">
        <f>2.0/((1/S82-1/R82)+SIGN(S82)*SQRT((1/S82-1/R82)*(1/S82-1/R82) + 4*DA82/((DA82+1)*(DA82+1))*(2*1/S82*1/R82-1/R82*1/R82)))</f>
        <v>0</v>
      </c>
      <c r="R82">
        <f>IF(LEFT(DB82,1)&lt;&gt;"0",IF(LEFT(DB82,1)="1",3.0,DC82),$D$5+$E$5*(DS82*DL82/($K$5*1000))+$F$5*(DS82*DL82/($K$5*1000))*MAX(MIN(CZ82,$J$5),$I$5)*MAX(MIN(CZ82,$J$5),$I$5)+$G$5*MAX(MIN(CZ82,$J$5),$I$5)*(DS82*DL82/($K$5*1000))+$H$5*(DS82*DL82/($K$5*1000))*(DS82*DL82/($K$5*1000)))</f>
        <v>0</v>
      </c>
      <c r="S82">
        <f>J82*(1000-(1000*0.61365*exp(17.502*W82/(240.97+W82))/(DL82+DM82)+DG82)/2)/(1000*0.61365*exp(17.502*W82/(240.97+W82))/(DL82+DM82)-DG82)</f>
        <v>0</v>
      </c>
      <c r="T82">
        <f>1/((DA82+1)/(Q82/1.6)+1/(R82/1.37)) + DA82/((DA82+1)/(Q82/1.6) + DA82/(R82/1.37))</f>
        <v>0</v>
      </c>
      <c r="U82">
        <f>(CV82*CY82)</f>
        <v>0</v>
      </c>
      <c r="V82">
        <f>(DN82+(U82+2*0.95*5.67E-8*(((DN82+$B$7)+273)^4-(DN82+273)^4)-44100*J82)/(1.84*29.3*R82+8*0.95*5.67E-8*(DN82+273)^3))</f>
        <v>0</v>
      </c>
      <c r="W82">
        <f>($C$7*DO82+$D$7*DP82+$E$7*V82)</f>
        <v>0</v>
      </c>
      <c r="X82">
        <f>0.61365*exp(17.502*W82/(240.97+W82))</f>
        <v>0</v>
      </c>
      <c r="Y82">
        <f>(Z82/AA82*100)</f>
        <v>0</v>
      </c>
      <c r="Z82">
        <f>DG82*(DL82+DM82)/1000</f>
        <v>0</v>
      </c>
      <c r="AA82">
        <f>0.61365*exp(17.502*DN82/(240.97+DN82))</f>
        <v>0</v>
      </c>
      <c r="AB82">
        <f>(X82-DG82*(DL82+DM82)/1000)</f>
        <v>0</v>
      </c>
      <c r="AC82">
        <f>(-J82*44100)</f>
        <v>0</v>
      </c>
      <c r="AD82">
        <f>2*29.3*R82*0.92*(DN82-W82)</f>
        <v>0</v>
      </c>
      <c r="AE82">
        <f>2*0.95*5.67E-8*(((DN82+$B$7)+273)^4-(W82+273)^4)</f>
        <v>0</v>
      </c>
      <c r="AF82">
        <f>U82+AE82+AC82+AD82</f>
        <v>0</v>
      </c>
      <c r="AG82">
        <v>0</v>
      </c>
      <c r="AH82">
        <v>0</v>
      </c>
      <c r="AI82">
        <f>IF(AG82*$H$13&gt;=AK82,1.0,(AK82/(AK82-AG82*$H$13)))</f>
        <v>0</v>
      </c>
      <c r="AJ82">
        <f>(AI82-1)*100</f>
        <v>0</v>
      </c>
      <c r="AK82">
        <f>MAX(0,($B$13+$C$13*DS82)/(1+$D$13*DS82)*DL82/(DN82+273)*$E$13)</f>
        <v>0</v>
      </c>
      <c r="AL82" t="s">
        <v>420</v>
      </c>
      <c r="AM82" t="s">
        <v>420</v>
      </c>
      <c r="AN82">
        <v>0</v>
      </c>
      <c r="AO82">
        <v>0</v>
      </c>
      <c r="AP82">
        <f>1-AN82/AO82</f>
        <v>0</v>
      </c>
      <c r="AQ82">
        <v>0</v>
      </c>
      <c r="AR82" t="s">
        <v>420</v>
      </c>
      <c r="AS82" t="s">
        <v>420</v>
      </c>
      <c r="AT82">
        <v>0</v>
      </c>
      <c r="AU82">
        <v>0</v>
      </c>
      <c r="AV82">
        <f>1-AT82/AU82</f>
        <v>0</v>
      </c>
      <c r="AW82">
        <v>0.5</v>
      </c>
      <c r="AX82">
        <f>CW82</f>
        <v>0</v>
      </c>
      <c r="AY82">
        <f>L82</f>
        <v>0</v>
      </c>
      <c r="AZ82">
        <f>AV82*AW82*AX82</f>
        <v>0</v>
      </c>
      <c r="BA82">
        <f>(AY82-AQ82)/AX82</f>
        <v>0</v>
      </c>
      <c r="BB82">
        <f>(AO82-AU82)/AU82</f>
        <v>0</v>
      </c>
      <c r="BC82">
        <f>AN82/(AP82+AN82/AU82)</f>
        <v>0</v>
      </c>
      <c r="BD82" t="s">
        <v>420</v>
      </c>
      <c r="BE82">
        <v>0</v>
      </c>
      <c r="BF82">
        <f>IF(BE82&lt;&gt;0, BE82, BC82)</f>
        <v>0</v>
      </c>
      <c r="BG82">
        <f>1-BF82/AU82</f>
        <v>0</v>
      </c>
      <c r="BH82">
        <f>(AU82-AT82)/(AU82-BF82)</f>
        <v>0</v>
      </c>
      <c r="BI82">
        <f>(AO82-AU82)/(AO82-BF82)</f>
        <v>0</v>
      </c>
      <c r="BJ82">
        <f>(AU82-AT82)/(AU82-AN82)</f>
        <v>0</v>
      </c>
      <c r="BK82">
        <f>(AO82-AU82)/(AO82-AN82)</f>
        <v>0</v>
      </c>
      <c r="BL82">
        <f>(BH82*BF82/AT82)</f>
        <v>0</v>
      </c>
      <c r="BM82">
        <f>(1-BL82)</f>
        <v>0</v>
      </c>
      <c r="CV82">
        <f>$B$11*DT82+$C$11*DU82+$F$11*EF82*(1-EI82)</f>
        <v>0</v>
      </c>
      <c r="CW82">
        <f>CV82*CX82</f>
        <v>0</v>
      </c>
      <c r="CX82">
        <f>($B$11*$D$9+$C$11*$D$9+$F$11*((ES82+EK82)/MAX(ES82+EK82+ET82, 0.1)*$I$9+ET82/MAX(ES82+EK82+ET82, 0.1)*$J$9))/($B$11+$C$11+$F$11)</f>
        <v>0</v>
      </c>
      <c r="CY82">
        <f>($B$11*$K$9+$C$11*$K$9+$F$11*((ES82+EK82)/MAX(ES82+EK82+ET82, 0.1)*$P$9+ET82/MAX(ES82+EK82+ET82, 0.1)*$Q$9))/($B$11+$C$11+$F$11)</f>
        <v>0</v>
      </c>
      <c r="CZ82">
        <v>5.79</v>
      </c>
      <c r="DA82">
        <v>0.5</v>
      </c>
      <c r="DB82" t="s">
        <v>421</v>
      </c>
      <c r="DC82">
        <v>2</v>
      </c>
      <c r="DD82">
        <v>1759445006.85</v>
      </c>
      <c r="DE82">
        <v>421.4355</v>
      </c>
      <c r="DF82">
        <v>419.994</v>
      </c>
      <c r="DG82">
        <v>25.27155</v>
      </c>
      <c r="DH82">
        <v>25.029475</v>
      </c>
      <c r="DI82">
        <v>415.4325</v>
      </c>
      <c r="DJ82">
        <v>24.820325</v>
      </c>
      <c r="DK82">
        <v>499.98825</v>
      </c>
      <c r="DL82">
        <v>90.573425</v>
      </c>
      <c r="DM82">
        <v>0.0287456</v>
      </c>
      <c r="DN82">
        <v>31.166475</v>
      </c>
      <c r="DO82">
        <v>30.024975</v>
      </c>
      <c r="DP82">
        <v>999.9</v>
      </c>
      <c r="DQ82">
        <v>0</v>
      </c>
      <c r="DR82">
        <v>0</v>
      </c>
      <c r="DS82">
        <v>9993.2875</v>
      </c>
      <c r="DT82">
        <v>0</v>
      </c>
      <c r="DU82">
        <v>0.667702</v>
      </c>
      <c r="DV82">
        <v>1.4416575</v>
      </c>
      <c r="DW82">
        <v>432.36225</v>
      </c>
      <c r="DX82">
        <v>430.776</v>
      </c>
      <c r="DY82">
        <v>0.242108</v>
      </c>
      <c r="DZ82">
        <v>419.994</v>
      </c>
      <c r="EA82">
        <v>25.029475</v>
      </c>
      <c r="EB82">
        <v>2.2889325</v>
      </c>
      <c r="EC82">
        <v>2.2670025</v>
      </c>
      <c r="ED82">
        <v>19.598725</v>
      </c>
      <c r="EE82">
        <v>19.443825</v>
      </c>
      <c r="EF82">
        <v>0.00500016</v>
      </c>
      <c r="EG82">
        <v>0</v>
      </c>
      <c r="EH82">
        <v>0</v>
      </c>
      <c r="EI82">
        <v>0</v>
      </c>
      <c r="EJ82">
        <v>917.7</v>
      </c>
      <c r="EK82">
        <v>0.00500016</v>
      </c>
      <c r="EL82">
        <v>-25.825</v>
      </c>
      <c r="EM82">
        <v>-2</v>
      </c>
      <c r="EN82">
        <v>37.875</v>
      </c>
      <c r="EO82">
        <v>41.812</v>
      </c>
      <c r="EP82">
        <v>39.937</v>
      </c>
      <c r="EQ82">
        <v>42.062</v>
      </c>
      <c r="ER82">
        <v>41.187</v>
      </c>
      <c r="ES82">
        <v>0</v>
      </c>
      <c r="ET82">
        <v>0</v>
      </c>
      <c r="EU82">
        <v>0</v>
      </c>
      <c r="EV82">
        <v>1759445011.7</v>
      </c>
      <c r="EW82">
        <v>0</v>
      </c>
      <c r="EX82">
        <v>916.961538461538</v>
      </c>
      <c r="EY82">
        <v>-1.59316275050549</v>
      </c>
      <c r="EZ82">
        <v>15.5111113353954</v>
      </c>
      <c r="FA82">
        <v>-25.0961538461538</v>
      </c>
      <c r="FB82">
        <v>15</v>
      </c>
      <c r="FC82">
        <v>0</v>
      </c>
      <c r="FD82" t="s">
        <v>422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1.4093145</v>
      </c>
      <c r="FQ82">
        <v>0.297642857142854</v>
      </c>
      <c r="FR82">
        <v>0.0408768750609682</v>
      </c>
      <c r="FS82">
        <v>1</v>
      </c>
      <c r="FT82">
        <v>916.694117647059</v>
      </c>
      <c r="FU82">
        <v>-3.73109265994143</v>
      </c>
      <c r="FV82">
        <v>6.43939808917455</v>
      </c>
      <c r="FW82">
        <v>-1</v>
      </c>
      <c r="FX82">
        <v>0.2072726</v>
      </c>
      <c r="FY82">
        <v>0.241086406015038</v>
      </c>
      <c r="FZ82">
        <v>0.0242604276701793</v>
      </c>
      <c r="GA82">
        <v>0</v>
      </c>
      <c r="GB82">
        <v>1</v>
      </c>
      <c r="GC82">
        <v>2</v>
      </c>
      <c r="GD82" t="s">
        <v>435</v>
      </c>
      <c r="GE82">
        <v>3.12619</v>
      </c>
      <c r="GF82">
        <v>2.65411</v>
      </c>
      <c r="GG82">
        <v>0.0890906</v>
      </c>
      <c r="GH82">
        <v>0.0897924</v>
      </c>
      <c r="GI82">
        <v>0.105103</v>
      </c>
      <c r="GJ82">
        <v>0.105023</v>
      </c>
      <c r="GK82">
        <v>23307.3</v>
      </c>
      <c r="GL82">
        <v>22166.8</v>
      </c>
      <c r="GM82">
        <v>22884.8</v>
      </c>
      <c r="GN82">
        <v>23716.1</v>
      </c>
      <c r="GO82">
        <v>34898.4</v>
      </c>
      <c r="GP82">
        <v>35128.5</v>
      </c>
      <c r="GQ82">
        <v>41254.4</v>
      </c>
      <c r="GR82">
        <v>42288.1</v>
      </c>
      <c r="GS82">
        <v>1.89492</v>
      </c>
      <c r="GT82">
        <v>1.8194</v>
      </c>
      <c r="GU82">
        <v>0.071872</v>
      </c>
      <c r="GV82">
        <v>0</v>
      </c>
      <c r="GW82">
        <v>28.8763</v>
      </c>
      <c r="GX82">
        <v>999.9</v>
      </c>
      <c r="GY82">
        <v>59.596</v>
      </c>
      <c r="GZ82">
        <v>29.296</v>
      </c>
      <c r="HA82">
        <v>26.9191</v>
      </c>
      <c r="HB82">
        <v>54.4146</v>
      </c>
      <c r="HC82">
        <v>40.5809</v>
      </c>
      <c r="HD82">
        <v>1</v>
      </c>
      <c r="HE82">
        <v>0.0997561</v>
      </c>
      <c r="HF82">
        <v>-1.57561</v>
      </c>
      <c r="HG82">
        <v>20.2285</v>
      </c>
      <c r="HH82">
        <v>5.22987</v>
      </c>
      <c r="HI82">
        <v>11.992</v>
      </c>
      <c r="HJ82">
        <v>4.9558</v>
      </c>
      <c r="HK82">
        <v>3.304</v>
      </c>
      <c r="HL82">
        <v>9999</v>
      </c>
      <c r="HM82">
        <v>9999</v>
      </c>
      <c r="HN82">
        <v>9999</v>
      </c>
      <c r="HO82">
        <v>999.9</v>
      </c>
      <c r="HP82">
        <v>1.86847</v>
      </c>
      <c r="HQ82">
        <v>1.86417</v>
      </c>
      <c r="HR82">
        <v>1.8718</v>
      </c>
      <c r="HS82">
        <v>1.86264</v>
      </c>
      <c r="HT82">
        <v>1.86211</v>
      </c>
      <c r="HU82">
        <v>1.86858</v>
      </c>
      <c r="HV82">
        <v>1.85867</v>
      </c>
      <c r="HW82">
        <v>1.86508</v>
      </c>
      <c r="HX82">
        <v>5</v>
      </c>
      <c r="HY82">
        <v>0</v>
      </c>
      <c r="HZ82">
        <v>0</v>
      </c>
      <c r="IA82">
        <v>0</v>
      </c>
      <c r="IB82" t="s">
        <v>424</v>
      </c>
      <c r="IC82" t="s">
        <v>425</v>
      </c>
      <c r="ID82" t="s">
        <v>426</v>
      </c>
      <c r="IE82" t="s">
        <v>426</v>
      </c>
      <c r="IF82" t="s">
        <v>426</v>
      </c>
      <c r="IG82" t="s">
        <v>426</v>
      </c>
      <c r="IH82">
        <v>0</v>
      </c>
      <c r="II82">
        <v>100</v>
      </c>
      <c r="IJ82">
        <v>100</v>
      </c>
      <c r="IK82">
        <v>6.003</v>
      </c>
      <c r="IL82">
        <v>0.451</v>
      </c>
      <c r="IM82">
        <v>4.33581596003083</v>
      </c>
      <c r="IN82">
        <v>0.00480937478205192</v>
      </c>
      <c r="IO82">
        <v>-2.11129389927988e-06</v>
      </c>
      <c r="IP82">
        <v>4.70916883727294e-10</v>
      </c>
      <c r="IQ82">
        <v>0.0744581765299928</v>
      </c>
      <c r="IR82">
        <v>0.00865277752241637</v>
      </c>
      <c r="IS82">
        <v>0.000116572056065873</v>
      </c>
      <c r="IT82">
        <v>5.89758572995984e-06</v>
      </c>
      <c r="IU82">
        <v>1</v>
      </c>
      <c r="IV82">
        <v>2033</v>
      </c>
      <c r="IW82">
        <v>1</v>
      </c>
      <c r="IX82">
        <v>28</v>
      </c>
      <c r="IY82">
        <v>29324083.5</v>
      </c>
      <c r="IZ82">
        <v>29324083.5</v>
      </c>
      <c r="JA82">
        <v>1.04004</v>
      </c>
      <c r="JB82">
        <v>2.37305</v>
      </c>
      <c r="JC82">
        <v>1.4978</v>
      </c>
      <c r="JD82">
        <v>2.33032</v>
      </c>
      <c r="JE82">
        <v>1.54419</v>
      </c>
      <c r="JF82">
        <v>2.32422</v>
      </c>
      <c r="JG82">
        <v>35.2671</v>
      </c>
      <c r="JH82">
        <v>24.2539</v>
      </c>
      <c r="JI82">
        <v>18</v>
      </c>
      <c r="JJ82">
        <v>546.268</v>
      </c>
      <c r="JK82">
        <v>440.024</v>
      </c>
      <c r="JL82">
        <v>32.1056</v>
      </c>
      <c r="JM82">
        <v>28.9171</v>
      </c>
      <c r="JN82">
        <v>29.9988</v>
      </c>
      <c r="JO82">
        <v>28.7286</v>
      </c>
      <c r="JP82">
        <v>28.753</v>
      </c>
      <c r="JQ82">
        <v>20.8554</v>
      </c>
      <c r="JR82">
        <v>18.7071</v>
      </c>
      <c r="JS82">
        <v>100</v>
      </c>
      <c r="JT82">
        <v>31.9832</v>
      </c>
      <c r="JU82">
        <v>420</v>
      </c>
      <c r="JV82">
        <v>24.8844</v>
      </c>
      <c r="JW82">
        <v>92.4645</v>
      </c>
      <c r="JX82">
        <v>98.5591</v>
      </c>
    </row>
    <row r="83" spans="1:284">
      <c r="A83">
        <v>67</v>
      </c>
      <c r="B83">
        <v>1759445012.1</v>
      </c>
      <c r="C83">
        <v>973.099999904633</v>
      </c>
      <c r="D83" t="s">
        <v>560</v>
      </c>
      <c r="E83" t="s">
        <v>561</v>
      </c>
      <c r="F83">
        <v>5</v>
      </c>
      <c r="G83" t="s">
        <v>525</v>
      </c>
      <c r="H83" t="s">
        <v>419</v>
      </c>
      <c r="I83">
        <v>1759445009.43333</v>
      </c>
      <c r="J83">
        <f>(K83)/1000</f>
        <v>0</v>
      </c>
      <c r="K83">
        <f>1000*DK83*AI83*(DG83-DH83)/(100*CZ83*(1000-AI83*DG83))</f>
        <v>0</v>
      </c>
      <c r="L83">
        <f>DK83*AI83*(DF83-DE83*(1000-AI83*DH83)/(1000-AI83*DG83))/(100*CZ83)</f>
        <v>0</v>
      </c>
      <c r="M83">
        <f>DE83 - IF(AI83&gt;1, L83*CZ83*100.0/(AK83), 0)</f>
        <v>0</v>
      </c>
      <c r="N83">
        <f>((T83-J83/2)*M83-L83)/(T83+J83/2)</f>
        <v>0</v>
      </c>
      <c r="O83">
        <f>N83*(DL83+DM83)/1000.0</f>
        <v>0</v>
      </c>
      <c r="P83">
        <f>(DE83 - IF(AI83&gt;1, L83*CZ83*100.0/(AK83), 0))*(DL83+DM83)/1000.0</f>
        <v>0</v>
      </c>
      <c r="Q83">
        <f>2.0/((1/S83-1/R83)+SIGN(S83)*SQRT((1/S83-1/R83)*(1/S83-1/R83) + 4*DA83/((DA83+1)*(DA83+1))*(2*1/S83*1/R83-1/R83*1/R83)))</f>
        <v>0</v>
      </c>
      <c r="R83">
        <f>IF(LEFT(DB83,1)&lt;&gt;"0",IF(LEFT(DB83,1)="1",3.0,DC83),$D$5+$E$5*(DS83*DL83/($K$5*1000))+$F$5*(DS83*DL83/($K$5*1000))*MAX(MIN(CZ83,$J$5),$I$5)*MAX(MIN(CZ83,$J$5),$I$5)+$G$5*MAX(MIN(CZ83,$J$5),$I$5)*(DS83*DL83/($K$5*1000))+$H$5*(DS83*DL83/($K$5*1000))*(DS83*DL83/($K$5*1000)))</f>
        <v>0</v>
      </c>
      <c r="S83">
        <f>J83*(1000-(1000*0.61365*exp(17.502*W83/(240.97+W83))/(DL83+DM83)+DG83)/2)/(1000*0.61365*exp(17.502*W83/(240.97+W83))/(DL83+DM83)-DG83)</f>
        <v>0</v>
      </c>
      <c r="T83">
        <f>1/((DA83+1)/(Q83/1.6)+1/(R83/1.37)) + DA83/((DA83+1)/(Q83/1.6) + DA83/(R83/1.37))</f>
        <v>0</v>
      </c>
      <c r="U83">
        <f>(CV83*CY83)</f>
        <v>0</v>
      </c>
      <c r="V83">
        <f>(DN83+(U83+2*0.95*5.67E-8*(((DN83+$B$7)+273)^4-(DN83+273)^4)-44100*J83)/(1.84*29.3*R83+8*0.95*5.67E-8*(DN83+273)^3))</f>
        <v>0</v>
      </c>
      <c r="W83">
        <f>($C$7*DO83+$D$7*DP83+$E$7*V83)</f>
        <v>0</v>
      </c>
      <c r="X83">
        <f>0.61365*exp(17.502*W83/(240.97+W83))</f>
        <v>0</v>
      </c>
      <c r="Y83">
        <f>(Z83/AA83*100)</f>
        <v>0</v>
      </c>
      <c r="Z83">
        <f>DG83*(DL83+DM83)/1000</f>
        <v>0</v>
      </c>
      <c r="AA83">
        <f>0.61365*exp(17.502*DN83/(240.97+DN83))</f>
        <v>0</v>
      </c>
      <c r="AB83">
        <f>(X83-DG83*(DL83+DM83)/1000)</f>
        <v>0</v>
      </c>
      <c r="AC83">
        <f>(-J83*44100)</f>
        <v>0</v>
      </c>
      <c r="AD83">
        <f>2*29.3*R83*0.92*(DN83-W83)</f>
        <v>0</v>
      </c>
      <c r="AE83">
        <f>2*0.95*5.67E-8*(((DN83+$B$7)+273)^4-(W83+273)^4)</f>
        <v>0</v>
      </c>
      <c r="AF83">
        <f>U83+AE83+AC83+AD83</f>
        <v>0</v>
      </c>
      <c r="AG83">
        <v>0</v>
      </c>
      <c r="AH83">
        <v>0</v>
      </c>
      <c r="AI83">
        <f>IF(AG83*$H$13&gt;=AK83,1.0,(AK83/(AK83-AG83*$H$13)))</f>
        <v>0</v>
      </c>
      <c r="AJ83">
        <f>(AI83-1)*100</f>
        <v>0</v>
      </c>
      <c r="AK83">
        <f>MAX(0,($B$13+$C$13*DS83)/(1+$D$13*DS83)*DL83/(DN83+273)*$E$13)</f>
        <v>0</v>
      </c>
      <c r="AL83" t="s">
        <v>420</v>
      </c>
      <c r="AM83" t="s">
        <v>420</v>
      </c>
      <c r="AN83">
        <v>0</v>
      </c>
      <c r="AO83">
        <v>0</v>
      </c>
      <c r="AP83">
        <f>1-AN83/AO83</f>
        <v>0</v>
      </c>
      <c r="AQ83">
        <v>0</v>
      </c>
      <c r="AR83" t="s">
        <v>420</v>
      </c>
      <c r="AS83" t="s">
        <v>420</v>
      </c>
      <c r="AT83">
        <v>0</v>
      </c>
      <c r="AU83">
        <v>0</v>
      </c>
      <c r="AV83">
        <f>1-AT83/AU83</f>
        <v>0</v>
      </c>
      <c r="AW83">
        <v>0.5</v>
      </c>
      <c r="AX83">
        <f>CW83</f>
        <v>0</v>
      </c>
      <c r="AY83">
        <f>L83</f>
        <v>0</v>
      </c>
      <c r="AZ83">
        <f>AV83*AW83*AX83</f>
        <v>0</v>
      </c>
      <c r="BA83">
        <f>(AY83-AQ83)/AX83</f>
        <v>0</v>
      </c>
      <c r="BB83">
        <f>(AO83-AU83)/AU83</f>
        <v>0</v>
      </c>
      <c r="BC83">
        <f>AN83/(AP83+AN83/AU83)</f>
        <v>0</v>
      </c>
      <c r="BD83" t="s">
        <v>420</v>
      </c>
      <c r="BE83">
        <v>0</v>
      </c>
      <c r="BF83">
        <f>IF(BE83&lt;&gt;0, BE83, BC83)</f>
        <v>0</v>
      </c>
      <c r="BG83">
        <f>1-BF83/AU83</f>
        <v>0</v>
      </c>
      <c r="BH83">
        <f>(AU83-AT83)/(AU83-BF83)</f>
        <v>0</v>
      </c>
      <c r="BI83">
        <f>(AO83-AU83)/(AO83-BF83)</f>
        <v>0</v>
      </c>
      <c r="BJ83">
        <f>(AU83-AT83)/(AU83-AN83)</f>
        <v>0</v>
      </c>
      <c r="BK83">
        <f>(AO83-AU83)/(AO83-AN83)</f>
        <v>0</v>
      </c>
      <c r="BL83">
        <f>(BH83*BF83/AT83)</f>
        <v>0</v>
      </c>
      <c r="BM83">
        <f>(1-BL83)</f>
        <v>0</v>
      </c>
      <c r="CV83">
        <f>$B$11*DT83+$C$11*DU83+$F$11*EF83*(1-EI83)</f>
        <v>0</v>
      </c>
      <c r="CW83">
        <f>CV83*CX83</f>
        <v>0</v>
      </c>
      <c r="CX83">
        <f>($B$11*$D$9+$C$11*$D$9+$F$11*((ES83+EK83)/MAX(ES83+EK83+ET83, 0.1)*$I$9+ET83/MAX(ES83+EK83+ET83, 0.1)*$J$9))/($B$11+$C$11+$F$11)</f>
        <v>0</v>
      </c>
      <c r="CY83">
        <f>($B$11*$K$9+$C$11*$K$9+$F$11*((ES83+EK83)/MAX(ES83+EK83+ET83, 0.1)*$P$9+ET83/MAX(ES83+EK83+ET83, 0.1)*$Q$9))/($B$11+$C$11+$F$11)</f>
        <v>0</v>
      </c>
      <c r="CZ83">
        <v>5.79</v>
      </c>
      <c r="DA83">
        <v>0.5</v>
      </c>
      <c r="DB83" t="s">
        <v>421</v>
      </c>
      <c r="DC83">
        <v>2</v>
      </c>
      <c r="DD83">
        <v>1759445009.43333</v>
      </c>
      <c r="DE83">
        <v>421.443666666667</v>
      </c>
      <c r="DF83">
        <v>420.013666666667</v>
      </c>
      <c r="DG83">
        <v>25.2668333333333</v>
      </c>
      <c r="DH83">
        <v>25.0095333333333</v>
      </c>
      <c r="DI83">
        <v>415.440666666667</v>
      </c>
      <c r="DJ83">
        <v>24.8157333333333</v>
      </c>
      <c r="DK83">
        <v>499.999666666667</v>
      </c>
      <c r="DL83">
        <v>90.5733</v>
      </c>
      <c r="DM83">
        <v>0.0284648</v>
      </c>
      <c r="DN83">
        <v>31.1803666666667</v>
      </c>
      <c r="DO83">
        <v>30.0397</v>
      </c>
      <c r="DP83">
        <v>999.9</v>
      </c>
      <c r="DQ83">
        <v>0</v>
      </c>
      <c r="DR83">
        <v>0</v>
      </c>
      <c r="DS83">
        <v>10015.8333333333</v>
      </c>
      <c r="DT83">
        <v>0</v>
      </c>
      <c r="DU83">
        <v>0.667702</v>
      </c>
      <c r="DV83">
        <v>1.42991</v>
      </c>
      <c r="DW83">
        <v>432.368333333333</v>
      </c>
      <c r="DX83">
        <v>430.787666666667</v>
      </c>
      <c r="DY83">
        <v>0.257339666666667</v>
      </c>
      <c r="DZ83">
        <v>420.013666666667</v>
      </c>
      <c r="EA83">
        <v>25.0095333333333</v>
      </c>
      <c r="EB83">
        <v>2.2885</v>
      </c>
      <c r="EC83">
        <v>2.26519333333333</v>
      </c>
      <c r="ED83">
        <v>19.5957</v>
      </c>
      <c r="EE83">
        <v>19.431</v>
      </c>
      <c r="EF83">
        <v>0.00500016</v>
      </c>
      <c r="EG83">
        <v>0</v>
      </c>
      <c r="EH83">
        <v>0</v>
      </c>
      <c r="EI83">
        <v>0</v>
      </c>
      <c r="EJ83">
        <v>917.566666666667</v>
      </c>
      <c r="EK83">
        <v>0.00500016</v>
      </c>
      <c r="EL83">
        <v>-22.7</v>
      </c>
      <c r="EM83">
        <v>-1.2</v>
      </c>
      <c r="EN83">
        <v>37.875</v>
      </c>
      <c r="EO83">
        <v>41.812</v>
      </c>
      <c r="EP83">
        <v>39.937</v>
      </c>
      <c r="EQ83">
        <v>42.062</v>
      </c>
      <c r="ER83">
        <v>41.187</v>
      </c>
      <c r="ES83">
        <v>0</v>
      </c>
      <c r="ET83">
        <v>0</v>
      </c>
      <c r="EU83">
        <v>0</v>
      </c>
      <c r="EV83">
        <v>1759445014.1</v>
      </c>
      <c r="EW83">
        <v>0</v>
      </c>
      <c r="EX83">
        <v>916.442307692308</v>
      </c>
      <c r="EY83">
        <v>-12.9401713021647</v>
      </c>
      <c r="EZ83">
        <v>28.2222223549383</v>
      </c>
      <c r="FA83">
        <v>-24.8884615384615</v>
      </c>
      <c r="FB83">
        <v>15</v>
      </c>
      <c r="FC83">
        <v>0</v>
      </c>
      <c r="FD83" t="s">
        <v>422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1.40951</v>
      </c>
      <c r="FQ83">
        <v>0.260254285714286</v>
      </c>
      <c r="FR83">
        <v>0.0399013251957996</v>
      </c>
      <c r="FS83">
        <v>1</v>
      </c>
      <c r="FT83">
        <v>916.75</v>
      </c>
      <c r="FU83">
        <v>1.38884625299342</v>
      </c>
      <c r="FV83">
        <v>6.48202265092145</v>
      </c>
      <c r="FW83">
        <v>-1</v>
      </c>
      <c r="FX83">
        <v>0.209720857142857</v>
      </c>
      <c r="FY83">
        <v>0.248273376623377</v>
      </c>
      <c r="FZ83">
        <v>0.0260848719983455</v>
      </c>
      <c r="GA83">
        <v>0</v>
      </c>
      <c r="GB83">
        <v>1</v>
      </c>
      <c r="GC83">
        <v>2</v>
      </c>
      <c r="GD83" t="s">
        <v>435</v>
      </c>
      <c r="GE83">
        <v>3.12611</v>
      </c>
      <c r="GF83">
        <v>2.65431</v>
      </c>
      <c r="GG83">
        <v>0.0890926</v>
      </c>
      <c r="GH83">
        <v>0.0897907</v>
      </c>
      <c r="GI83">
        <v>0.105075</v>
      </c>
      <c r="GJ83">
        <v>0.104949</v>
      </c>
      <c r="GK83">
        <v>23307.7</v>
      </c>
      <c r="GL83">
        <v>22167.1</v>
      </c>
      <c r="GM83">
        <v>22885.3</v>
      </c>
      <c r="GN83">
        <v>23716.4</v>
      </c>
      <c r="GO83">
        <v>34899.9</v>
      </c>
      <c r="GP83">
        <v>35132.1</v>
      </c>
      <c r="GQ83">
        <v>41254.9</v>
      </c>
      <c r="GR83">
        <v>42288.9</v>
      </c>
      <c r="GS83">
        <v>1.8947</v>
      </c>
      <c r="GT83">
        <v>1.81957</v>
      </c>
      <c r="GU83">
        <v>0.0725314</v>
      </c>
      <c r="GV83">
        <v>0</v>
      </c>
      <c r="GW83">
        <v>28.8753</v>
      </c>
      <c r="GX83">
        <v>999.9</v>
      </c>
      <c r="GY83">
        <v>59.596</v>
      </c>
      <c r="GZ83">
        <v>29.275</v>
      </c>
      <c r="HA83">
        <v>26.8887</v>
      </c>
      <c r="HB83">
        <v>54.4246</v>
      </c>
      <c r="HC83">
        <v>40.633</v>
      </c>
      <c r="HD83">
        <v>1</v>
      </c>
      <c r="HE83">
        <v>0.0995605</v>
      </c>
      <c r="HF83">
        <v>-1.44602</v>
      </c>
      <c r="HG83">
        <v>20.2298</v>
      </c>
      <c r="HH83">
        <v>5.22957</v>
      </c>
      <c r="HI83">
        <v>11.992</v>
      </c>
      <c r="HJ83">
        <v>4.95575</v>
      </c>
      <c r="HK83">
        <v>3.304</v>
      </c>
      <c r="HL83">
        <v>9999</v>
      </c>
      <c r="HM83">
        <v>9999</v>
      </c>
      <c r="HN83">
        <v>9999</v>
      </c>
      <c r="HO83">
        <v>999.9</v>
      </c>
      <c r="HP83">
        <v>1.86847</v>
      </c>
      <c r="HQ83">
        <v>1.86418</v>
      </c>
      <c r="HR83">
        <v>1.8718</v>
      </c>
      <c r="HS83">
        <v>1.86264</v>
      </c>
      <c r="HT83">
        <v>1.86209</v>
      </c>
      <c r="HU83">
        <v>1.86858</v>
      </c>
      <c r="HV83">
        <v>1.85867</v>
      </c>
      <c r="HW83">
        <v>1.86508</v>
      </c>
      <c r="HX83">
        <v>5</v>
      </c>
      <c r="HY83">
        <v>0</v>
      </c>
      <c r="HZ83">
        <v>0</v>
      </c>
      <c r="IA83">
        <v>0</v>
      </c>
      <c r="IB83" t="s">
        <v>424</v>
      </c>
      <c r="IC83" t="s">
        <v>425</v>
      </c>
      <c r="ID83" t="s">
        <v>426</v>
      </c>
      <c r="IE83" t="s">
        <v>426</v>
      </c>
      <c r="IF83" t="s">
        <v>426</v>
      </c>
      <c r="IG83" t="s">
        <v>426</v>
      </c>
      <c r="IH83">
        <v>0</v>
      </c>
      <c r="II83">
        <v>100</v>
      </c>
      <c r="IJ83">
        <v>100</v>
      </c>
      <c r="IK83">
        <v>6.003</v>
      </c>
      <c r="IL83">
        <v>0.4508</v>
      </c>
      <c r="IM83">
        <v>4.33581596003083</v>
      </c>
      <c r="IN83">
        <v>0.00480937478205192</v>
      </c>
      <c r="IO83">
        <v>-2.11129389927988e-06</v>
      </c>
      <c r="IP83">
        <v>4.70916883727294e-10</v>
      </c>
      <c r="IQ83">
        <v>0.0744581765299928</v>
      </c>
      <c r="IR83">
        <v>0.00865277752241637</v>
      </c>
      <c r="IS83">
        <v>0.000116572056065873</v>
      </c>
      <c r="IT83">
        <v>5.89758572995984e-06</v>
      </c>
      <c r="IU83">
        <v>1</v>
      </c>
      <c r="IV83">
        <v>2033</v>
      </c>
      <c r="IW83">
        <v>1</v>
      </c>
      <c r="IX83">
        <v>28</v>
      </c>
      <c r="IY83">
        <v>29324083.5</v>
      </c>
      <c r="IZ83">
        <v>29324083.5</v>
      </c>
      <c r="JA83">
        <v>1.03882</v>
      </c>
      <c r="JB83">
        <v>2.36694</v>
      </c>
      <c r="JC83">
        <v>1.4978</v>
      </c>
      <c r="JD83">
        <v>2.33032</v>
      </c>
      <c r="JE83">
        <v>1.54419</v>
      </c>
      <c r="JF83">
        <v>2.35474</v>
      </c>
      <c r="JG83">
        <v>35.2671</v>
      </c>
      <c r="JH83">
        <v>24.2626</v>
      </c>
      <c r="JI83">
        <v>18</v>
      </c>
      <c r="JJ83">
        <v>546.119</v>
      </c>
      <c r="JK83">
        <v>440.13</v>
      </c>
      <c r="JL83">
        <v>32.0819</v>
      </c>
      <c r="JM83">
        <v>28.9171</v>
      </c>
      <c r="JN83">
        <v>29.9991</v>
      </c>
      <c r="JO83">
        <v>28.7284</v>
      </c>
      <c r="JP83">
        <v>28.753</v>
      </c>
      <c r="JQ83">
        <v>20.8554</v>
      </c>
      <c r="JR83">
        <v>18.7071</v>
      </c>
      <c r="JS83">
        <v>100</v>
      </c>
      <c r="JT83">
        <v>31.9471</v>
      </c>
      <c r="JU83">
        <v>420</v>
      </c>
      <c r="JV83">
        <v>24.8702</v>
      </c>
      <c r="JW83">
        <v>92.4658</v>
      </c>
      <c r="JX83">
        <v>98.5607</v>
      </c>
    </row>
    <row r="84" spans="1:284">
      <c r="A84">
        <v>68</v>
      </c>
      <c r="B84">
        <v>1759445015.1</v>
      </c>
      <c r="C84">
        <v>976.099999904633</v>
      </c>
      <c r="D84" t="s">
        <v>562</v>
      </c>
      <c r="E84" t="s">
        <v>563</v>
      </c>
      <c r="F84">
        <v>5</v>
      </c>
      <c r="G84" t="s">
        <v>525</v>
      </c>
      <c r="H84" t="s">
        <v>419</v>
      </c>
      <c r="I84">
        <v>1759445012.76667</v>
      </c>
      <c r="J84">
        <f>(K84)/1000</f>
        <v>0</v>
      </c>
      <c r="K84">
        <f>1000*DK84*AI84*(DG84-DH84)/(100*CZ84*(1000-AI84*DG84))</f>
        <v>0</v>
      </c>
      <c r="L84">
        <f>DK84*AI84*(DF84-DE84*(1000-AI84*DH84)/(1000-AI84*DG84))/(100*CZ84)</f>
        <v>0</v>
      </c>
      <c r="M84">
        <f>DE84 - IF(AI84&gt;1, L84*CZ84*100.0/(AK84), 0)</f>
        <v>0</v>
      </c>
      <c r="N84">
        <f>((T84-J84/2)*M84-L84)/(T84+J84/2)</f>
        <v>0</v>
      </c>
      <c r="O84">
        <f>N84*(DL84+DM84)/1000.0</f>
        <v>0</v>
      </c>
      <c r="P84">
        <f>(DE84 - IF(AI84&gt;1, L84*CZ84*100.0/(AK84), 0))*(DL84+DM84)/1000.0</f>
        <v>0</v>
      </c>
      <c r="Q84">
        <f>2.0/((1/S84-1/R84)+SIGN(S84)*SQRT((1/S84-1/R84)*(1/S84-1/R84) + 4*DA84/((DA84+1)*(DA84+1))*(2*1/S84*1/R84-1/R84*1/R84)))</f>
        <v>0</v>
      </c>
      <c r="R84">
        <f>IF(LEFT(DB84,1)&lt;&gt;"0",IF(LEFT(DB84,1)="1",3.0,DC84),$D$5+$E$5*(DS84*DL84/($K$5*1000))+$F$5*(DS84*DL84/($K$5*1000))*MAX(MIN(CZ84,$J$5),$I$5)*MAX(MIN(CZ84,$J$5),$I$5)+$G$5*MAX(MIN(CZ84,$J$5),$I$5)*(DS84*DL84/($K$5*1000))+$H$5*(DS84*DL84/($K$5*1000))*(DS84*DL84/($K$5*1000)))</f>
        <v>0</v>
      </c>
      <c r="S84">
        <f>J84*(1000-(1000*0.61365*exp(17.502*W84/(240.97+W84))/(DL84+DM84)+DG84)/2)/(1000*0.61365*exp(17.502*W84/(240.97+W84))/(DL84+DM84)-DG84)</f>
        <v>0</v>
      </c>
      <c r="T84">
        <f>1/((DA84+1)/(Q84/1.6)+1/(R84/1.37)) + DA84/((DA84+1)/(Q84/1.6) + DA84/(R84/1.37))</f>
        <v>0</v>
      </c>
      <c r="U84">
        <f>(CV84*CY84)</f>
        <v>0</v>
      </c>
      <c r="V84">
        <f>(DN84+(U84+2*0.95*5.67E-8*(((DN84+$B$7)+273)^4-(DN84+273)^4)-44100*J84)/(1.84*29.3*R84+8*0.95*5.67E-8*(DN84+273)^3))</f>
        <v>0</v>
      </c>
      <c r="W84">
        <f>($C$7*DO84+$D$7*DP84+$E$7*V84)</f>
        <v>0</v>
      </c>
      <c r="X84">
        <f>0.61365*exp(17.502*W84/(240.97+W84))</f>
        <v>0</v>
      </c>
      <c r="Y84">
        <f>(Z84/AA84*100)</f>
        <v>0</v>
      </c>
      <c r="Z84">
        <f>DG84*(DL84+DM84)/1000</f>
        <v>0</v>
      </c>
      <c r="AA84">
        <f>0.61365*exp(17.502*DN84/(240.97+DN84))</f>
        <v>0</v>
      </c>
      <c r="AB84">
        <f>(X84-DG84*(DL84+DM84)/1000)</f>
        <v>0</v>
      </c>
      <c r="AC84">
        <f>(-J84*44100)</f>
        <v>0</v>
      </c>
      <c r="AD84">
        <f>2*29.3*R84*0.92*(DN84-W84)</f>
        <v>0</v>
      </c>
      <c r="AE84">
        <f>2*0.95*5.67E-8*(((DN84+$B$7)+273)^4-(W84+273)^4)</f>
        <v>0</v>
      </c>
      <c r="AF84">
        <f>U84+AE84+AC84+AD84</f>
        <v>0</v>
      </c>
      <c r="AG84">
        <v>0</v>
      </c>
      <c r="AH84">
        <v>0</v>
      </c>
      <c r="AI84">
        <f>IF(AG84*$H$13&gt;=AK84,1.0,(AK84/(AK84-AG84*$H$13)))</f>
        <v>0</v>
      </c>
      <c r="AJ84">
        <f>(AI84-1)*100</f>
        <v>0</v>
      </c>
      <c r="AK84">
        <f>MAX(0,($B$13+$C$13*DS84)/(1+$D$13*DS84)*DL84/(DN84+273)*$E$13)</f>
        <v>0</v>
      </c>
      <c r="AL84" t="s">
        <v>420</v>
      </c>
      <c r="AM84" t="s">
        <v>420</v>
      </c>
      <c r="AN84">
        <v>0</v>
      </c>
      <c r="AO84">
        <v>0</v>
      </c>
      <c r="AP84">
        <f>1-AN84/AO84</f>
        <v>0</v>
      </c>
      <c r="AQ84">
        <v>0</v>
      </c>
      <c r="AR84" t="s">
        <v>420</v>
      </c>
      <c r="AS84" t="s">
        <v>420</v>
      </c>
      <c r="AT84">
        <v>0</v>
      </c>
      <c r="AU84">
        <v>0</v>
      </c>
      <c r="AV84">
        <f>1-AT84/AU84</f>
        <v>0</v>
      </c>
      <c r="AW84">
        <v>0.5</v>
      </c>
      <c r="AX84">
        <f>CW84</f>
        <v>0</v>
      </c>
      <c r="AY84">
        <f>L84</f>
        <v>0</v>
      </c>
      <c r="AZ84">
        <f>AV84*AW84*AX84</f>
        <v>0</v>
      </c>
      <c r="BA84">
        <f>(AY84-AQ84)/AX84</f>
        <v>0</v>
      </c>
      <c r="BB84">
        <f>(AO84-AU84)/AU84</f>
        <v>0</v>
      </c>
      <c r="BC84">
        <f>AN84/(AP84+AN84/AU84)</f>
        <v>0</v>
      </c>
      <c r="BD84" t="s">
        <v>420</v>
      </c>
      <c r="BE84">
        <v>0</v>
      </c>
      <c r="BF84">
        <f>IF(BE84&lt;&gt;0, BE84, BC84)</f>
        <v>0</v>
      </c>
      <c r="BG84">
        <f>1-BF84/AU84</f>
        <v>0</v>
      </c>
      <c r="BH84">
        <f>(AU84-AT84)/(AU84-BF84)</f>
        <v>0</v>
      </c>
      <c r="BI84">
        <f>(AO84-AU84)/(AO84-BF84)</f>
        <v>0</v>
      </c>
      <c r="BJ84">
        <f>(AU84-AT84)/(AU84-AN84)</f>
        <v>0</v>
      </c>
      <c r="BK84">
        <f>(AO84-AU84)/(AO84-AN84)</f>
        <v>0</v>
      </c>
      <c r="BL84">
        <f>(BH84*BF84/AT84)</f>
        <v>0</v>
      </c>
      <c r="BM84">
        <f>(1-BL84)</f>
        <v>0</v>
      </c>
      <c r="CV84">
        <f>$B$11*DT84+$C$11*DU84+$F$11*EF84*(1-EI84)</f>
        <v>0</v>
      </c>
      <c r="CW84">
        <f>CV84*CX84</f>
        <v>0</v>
      </c>
      <c r="CX84">
        <f>($B$11*$D$9+$C$11*$D$9+$F$11*((ES84+EK84)/MAX(ES84+EK84+ET84, 0.1)*$I$9+ET84/MAX(ES84+EK84+ET84, 0.1)*$J$9))/($B$11+$C$11+$F$11)</f>
        <v>0</v>
      </c>
      <c r="CY84">
        <f>($B$11*$K$9+$C$11*$K$9+$F$11*((ES84+EK84)/MAX(ES84+EK84+ET84, 0.1)*$P$9+ET84/MAX(ES84+EK84+ET84, 0.1)*$Q$9))/($B$11+$C$11+$F$11)</f>
        <v>0</v>
      </c>
      <c r="CZ84">
        <v>5.79</v>
      </c>
      <c r="DA84">
        <v>0.5</v>
      </c>
      <c r="DB84" t="s">
        <v>421</v>
      </c>
      <c r="DC84">
        <v>2</v>
      </c>
      <c r="DD84">
        <v>1759445012.76667</v>
      </c>
      <c r="DE84">
        <v>421.431666666667</v>
      </c>
      <c r="DF84">
        <v>419.993666666667</v>
      </c>
      <c r="DG84">
        <v>25.2498333333333</v>
      </c>
      <c r="DH84">
        <v>24.9723666666667</v>
      </c>
      <c r="DI84">
        <v>415.428666666667</v>
      </c>
      <c r="DJ84">
        <v>24.7991333333333</v>
      </c>
      <c r="DK84">
        <v>499.929</v>
      </c>
      <c r="DL84">
        <v>90.5725</v>
      </c>
      <c r="DM84">
        <v>0.0286787333333333</v>
      </c>
      <c r="DN84">
        <v>31.1915</v>
      </c>
      <c r="DO84">
        <v>30.0541333333333</v>
      </c>
      <c r="DP84">
        <v>999.9</v>
      </c>
      <c r="DQ84">
        <v>0</v>
      </c>
      <c r="DR84">
        <v>0</v>
      </c>
      <c r="DS84">
        <v>10010</v>
      </c>
      <c r="DT84">
        <v>0</v>
      </c>
      <c r="DU84">
        <v>0.667702</v>
      </c>
      <c r="DV84">
        <v>1.43828333333333</v>
      </c>
      <c r="DW84">
        <v>432.348666666667</v>
      </c>
      <c r="DX84">
        <v>430.750666666667</v>
      </c>
      <c r="DY84">
        <v>0.277447666666667</v>
      </c>
      <c r="DZ84">
        <v>419.993666666667</v>
      </c>
      <c r="EA84">
        <v>24.9723666666667</v>
      </c>
      <c r="EB84">
        <v>2.28694</v>
      </c>
      <c r="EC84">
        <v>2.26181</v>
      </c>
      <c r="ED84">
        <v>19.5847333333333</v>
      </c>
      <c r="EE84">
        <v>19.4069666666667</v>
      </c>
      <c r="EF84">
        <v>0.00500016</v>
      </c>
      <c r="EG84">
        <v>0</v>
      </c>
      <c r="EH84">
        <v>0</v>
      </c>
      <c r="EI84">
        <v>0</v>
      </c>
      <c r="EJ84">
        <v>917.8</v>
      </c>
      <c r="EK84">
        <v>0.00500016</v>
      </c>
      <c r="EL84">
        <v>-28.9</v>
      </c>
      <c r="EM84">
        <v>-1.63333333333333</v>
      </c>
      <c r="EN84">
        <v>37.875</v>
      </c>
      <c r="EO84">
        <v>41.812</v>
      </c>
      <c r="EP84">
        <v>39.937</v>
      </c>
      <c r="EQ84">
        <v>42.062</v>
      </c>
      <c r="ER84">
        <v>41.187</v>
      </c>
      <c r="ES84">
        <v>0</v>
      </c>
      <c r="ET84">
        <v>0</v>
      </c>
      <c r="EU84">
        <v>0</v>
      </c>
      <c r="EV84">
        <v>1759445017.1</v>
      </c>
      <c r="EW84">
        <v>0</v>
      </c>
      <c r="EX84">
        <v>916.284</v>
      </c>
      <c r="EY84">
        <v>23.9846152231782</v>
      </c>
      <c r="EZ84">
        <v>-15.2076925063979</v>
      </c>
      <c r="FA84">
        <v>-24.456</v>
      </c>
      <c r="FB84">
        <v>15</v>
      </c>
      <c r="FC84">
        <v>0</v>
      </c>
      <c r="FD84" t="s">
        <v>422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1.4154819047619</v>
      </c>
      <c r="FQ84">
        <v>0.220260779220778</v>
      </c>
      <c r="FR84">
        <v>0.0378215336269656</v>
      </c>
      <c r="FS84">
        <v>1</v>
      </c>
      <c r="FT84">
        <v>916.158823529412</v>
      </c>
      <c r="FU84">
        <v>-0.0122233045364279</v>
      </c>
      <c r="FV84">
        <v>6.41868218319446</v>
      </c>
      <c r="FW84">
        <v>-1</v>
      </c>
      <c r="FX84">
        <v>0.218296761904762</v>
      </c>
      <c r="FY84">
        <v>0.284891844155844</v>
      </c>
      <c r="FZ84">
        <v>0.0295405917871289</v>
      </c>
      <c r="GA84">
        <v>0</v>
      </c>
      <c r="GB84">
        <v>1</v>
      </c>
      <c r="GC84">
        <v>2</v>
      </c>
      <c r="GD84" t="s">
        <v>435</v>
      </c>
      <c r="GE84">
        <v>3.12606</v>
      </c>
      <c r="GF84">
        <v>2.65464</v>
      </c>
      <c r="GG84">
        <v>0.0890847</v>
      </c>
      <c r="GH84">
        <v>0.0897851</v>
      </c>
      <c r="GI84">
        <v>0.105012</v>
      </c>
      <c r="GJ84">
        <v>0.104867</v>
      </c>
      <c r="GK84">
        <v>23308.2</v>
      </c>
      <c r="GL84">
        <v>22167.4</v>
      </c>
      <c r="GM84">
        <v>22885.6</v>
      </c>
      <c r="GN84">
        <v>23716.6</v>
      </c>
      <c r="GO84">
        <v>34902.9</v>
      </c>
      <c r="GP84">
        <v>35135.7</v>
      </c>
      <c r="GQ84">
        <v>41255.6</v>
      </c>
      <c r="GR84">
        <v>42289.4</v>
      </c>
      <c r="GS84">
        <v>1.89468</v>
      </c>
      <c r="GT84">
        <v>1.81947</v>
      </c>
      <c r="GU84">
        <v>0.0724159</v>
      </c>
      <c r="GV84">
        <v>0</v>
      </c>
      <c r="GW84">
        <v>28.8756</v>
      </c>
      <c r="GX84">
        <v>999.9</v>
      </c>
      <c r="GY84">
        <v>59.596</v>
      </c>
      <c r="GZ84">
        <v>29.306</v>
      </c>
      <c r="HA84">
        <v>26.9328</v>
      </c>
      <c r="HB84">
        <v>53.9746</v>
      </c>
      <c r="HC84">
        <v>40.7532</v>
      </c>
      <c r="HD84">
        <v>1</v>
      </c>
      <c r="HE84">
        <v>0.0990701</v>
      </c>
      <c r="HF84">
        <v>-1.26879</v>
      </c>
      <c r="HG84">
        <v>20.2314</v>
      </c>
      <c r="HH84">
        <v>5.22972</v>
      </c>
      <c r="HI84">
        <v>11.992</v>
      </c>
      <c r="HJ84">
        <v>4.95585</v>
      </c>
      <c r="HK84">
        <v>3.304</v>
      </c>
      <c r="HL84">
        <v>9999</v>
      </c>
      <c r="HM84">
        <v>9999</v>
      </c>
      <c r="HN84">
        <v>9999</v>
      </c>
      <c r="HO84">
        <v>999.9</v>
      </c>
      <c r="HP84">
        <v>1.86847</v>
      </c>
      <c r="HQ84">
        <v>1.86418</v>
      </c>
      <c r="HR84">
        <v>1.8718</v>
      </c>
      <c r="HS84">
        <v>1.86265</v>
      </c>
      <c r="HT84">
        <v>1.86211</v>
      </c>
      <c r="HU84">
        <v>1.86859</v>
      </c>
      <c r="HV84">
        <v>1.85867</v>
      </c>
      <c r="HW84">
        <v>1.86508</v>
      </c>
      <c r="HX84">
        <v>5</v>
      </c>
      <c r="HY84">
        <v>0</v>
      </c>
      <c r="HZ84">
        <v>0</v>
      </c>
      <c r="IA84">
        <v>0</v>
      </c>
      <c r="IB84" t="s">
        <v>424</v>
      </c>
      <c r="IC84" t="s">
        <v>425</v>
      </c>
      <c r="ID84" t="s">
        <v>426</v>
      </c>
      <c r="IE84" t="s">
        <v>426</v>
      </c>
      <c r="IF84" t="s">
        <v>426</v>
      </c>
      <c r="IG84" t="s">
        <v>426</v>
      </c>
      <c r="IH84">
        <v>0</v>
      </c>
      <c r="II84">
        <v>100</v>
      </c>
      <c r="IJ84">
        <v>100</v>
      </c>
      <c r="IK84">
        <v>6.003</v>
      </c>
      <c r="IL84">
        <v>0.4503</v>
      </c>
      <c r="IM84">
        <v>4.33581596003083</v>
      </c>
      <c r="IN84">
        <v>0.00480937478205192</v>
      </c>
      <c r="IO84">
        <v>-2.11129389927988e-06</v>
      </c>
      <c r="IP84">
        <v>4.70916883727294e-10</v>
      </c>
      <c r="IQ84">
        <v>0.0744581765299928</v>
      </c>
      <c r="IR84">
        <v>0.00865277752241637</v>
      </c>
      <c r="IS84">
        <v>0.000116572056065873</v>
      </c>
      <c r="IT84">
        <v>5.89758572995984e-06</v>
      </c>
      <c r="IU84">
        <v>1</v>
      </c>
      <c r="IV84">
        <v>2033</v>
      </c>
      <c r="IW84">
        <v>1</v>
      </c>
      <c r="IX84">
        <v>28</v>
      </c>
      <c r="IY84">
        <v>29324083.6</v>
      </c>
      <c r="IZ84">
        <v>29324083.6</v>
      </c>
      <c r="JA84">
        <v>1.03882</v>
      </c>
      <c r="JB84">
        <v>2.37183</v>
      </c>
      <c r="JC84">
        <v>1.4978</v>
      </c>
      <c r="JD84">
        <v>2.33032</v>
      </c>
      <c r="JE84">
        <v>1.54419</v>
      </c>
      <c r="JF84">
        <v>2.39258</v>
      </c>
      <c r="JG84">
        <v>35.2671</v>
      </c>
      <c r="JH84">
        <v>24.2626</v>
      </c>
      <c r="JI84">
        <v>18</v>
      </c>
      <c r="JJ84">
        <v>546.087</v>
      </c>
      <c r="JK84">
        <v>440.064</v>
      </c>
      <c r="JL84">
        <v>32.0347</v>
      </c>
      <c r="JM84">
        <v>28.9171</v>
      </c>
      <c r="JN84">
        <v>29.9993</v>
      </c>
      <c r="JO84">
        <v>28.7265</v>
      </c>
      <c r="JP84">
        <v>28.7522</v>
      </c>
      <c r="JQ84">
        <v>20.8573</v>
      </c>
      <c r="JR84">
        <v>18.7071</v>
      </c>
      <c r="JS84">
        <v>100</v>
      </c>
      <c r="JT84">
        <v>31.9471</v>
      </c>
      <c r="JU84">
        <v>420</v>
      </c>
      <c r="JV84">
        <v>24.881</v>
      </c>
      <c r="JW84">
        <v>92.4671</v>
      </c>
      <c r="JX84">
        <v>98.5618</v>
      </c>
    </row>
    <row r="85" spans="1:284">
      <c r="A85">
        <v>69</v>
      </c>
      <c r="B85">
        <v>1759445017.1</v>
      </c>
      <c r="C85">
        <v>978.099999904633</v>
      </c>
      <c r="D85" t="s">
        <v>564</v>
      </c>
      <c r="E85" t="s">
        <v>565</v>
      </c>
      <c r="F85">
        <v>5</v>
      </c>
      <c r="G85" t="s">
        <v>525</v>
      </c>
      <c r="H85" t="s">
        <v>419</v>
      </c>
      <c r="I85">
        <v>1759445013.6</v>
      </c>
      <c r="J85">
        <f>(K85)/1000</f>
        <v>0</v>
      </c>
      <c r="K85">
        <f>1000*DK85*AI85*(DG85-DH85)/(100*CZ85*(1000-AI85*DG85))</f>
        <v>0</v>
      </c>
      <c r="L85">
        <f>DK85*AI85*(DF85-DE85*(1000-AI85*DH85)/(1000-AI85*DG85))/(100*CZ85)</f>
        <v>0</v>
      </c>
      <c r="M85">
        <f>DE85 - IF(AI85&gt;1, L85*CZ85*100.0/(AK85), 0)</f>
        <v>0</v>
      </c>
      <c r="N85">
        <f>((T85-J85/2)*M85-L85)/(T85+J85/2)</f>
        <v>0</v>
      </c>
      <c r="O85">
        <f>N85*(DL85+DM85)/1000.0</f>
        <v>0</v>
      </c>
      <c r="P85">
        <f>(DE85 - IF(AI85&gt;1, L85*CZ85*100.0/(AK85), 0))*(DL85+DM85)/1000.0</f>
        <v>0</v>
      </c>
      <c r="Q85">
        <f>2.0/((1/S85-1/R85)+SIGN(S85)*SQRT((1/S85-1/R85)*(1/S85-1/R85) + 4*DA85/((DA85+1)*(DA85+1))*(2*1/S85*1/R85-1/R85*1/R85)))</f>
        <v>0</v>
      </c>
      <c r="R85">
        <f>IF(LEFT(DB85,1)&lt;&gt;"0",IF(LEFT(DB85,1)="1",3.0,DC85),$D$5+$E$5*(DS85*DL85/($K$5*1000))+$F$5*(DS85*DL85/($K$5*1000))*MAX(MIN(CZ85,$J$5),$I$5)*MAX(MIN(CZ85,$J$5),$I$5)+$G$5*MAX(MIN(CZ85,$J$5),$I$5)*(DS85*DL85/($K$5*1000))+$H$5*(DS85*DL85/($K$5*1000))*(DS85*DL85/($K$5*1000)))</f>
        <v>0</v>
      </c>
      <c r="S85">
        <f>J85*(1000-(1000*0.61365*exp(17.502*W85/(240.97+W85))/(DL85+DM85)+DG85)/2)/(1000*0.61365*exp(17.502*W85/(240.97+W85))/(DL85+DM85)-DG85)</f>
        <v>0</v>
      </c>
      <c r="T85">
        <f>1/((DA85+1)/(Q85/1.6)+1/(R85/1.37)) + DA85/((DA85+1)/(Q85/1.6) + DA85/(R85/1.37))</f>
        <v>0</v>
      </c>
      <c r="U85">
        <f>(CV85*CY85)</f>
        <v>0</v>
      </c>
      <c r="V85">
        <f>(DN85+(U85+2*0.95*5.67E-8*(((DN85+$B$7)+273)^4-(DN85+273)^4)-44100*J85)/(1.84*29.3*R85+8*0.95*5.67E-8*(DN85+273)^3))</f>
        <v>0</v>
      </c>
      <c r="W85">
        <f>($C$7*DO85+$D$7*DP85+$E$7*V85)</f>
        <v>0</v>
      </c>
      <c r="X85">
        <f>0.61365*exp(17.502*W85/(240.97+W85))</f>
        <v>0</v>
      </c>
      <c r="Y85">
        <f>(Z85/AA85*100)</f>
        <v>0</v>
      </c>
      <c r="Z85">
        <f>DG85*(DL85+DM85)/1000</f>
        <v>0</v>
      </c>
      <c r="AA85">
        <f>0.61365*exp(17.502*DN85/(240.97+DN85))</f>
        <v>0</v>
      </c>
      <c r="AB85">
        <f>(X85-DG85*(DL85+DM85)/1000)</f>
        <v>0</v>
      </c>
      <c r="AC85">
        <f>(-J85*44100)</f>
        <v>0</v>
      </c>
      <c r="AD85">
        <f>2*29.3*R85*0.92*(DN85-W85)</f>
        <v>0</v>
      </c>
      <c r="AE85">
        <f>2*0.95*5.67E-8*(((DN85+$B$7)+273)^4-(W85+273)^4)</f>
        <v>0</v>
      </c>
      <c r="AF85">
        <f>U85+AE85+AC85+AD85</f>
        <v>0</v>
      </c>
      <c r="AG85">
        <v>0</v>
      </c>
      <c r="AH85">
        <v>0</v>
      </c>
      <c r="AI85">
        <f>IF(AG85*$H$13&gt;=AK85,1.0,(AK85/(AK85-AG85*$H$13)))</f>
        <v>0</v>
      </c>
      <c r="AJ85">
        <f>(AI85-1)*100</f>
        <v>0</v>
      </c>
      <c r="AK85">
        <f>MAX(0,($B$13+$C$13*DS85)/(1+$D$13*DS85)*DL85/(DN85+273)*$E$13)</f>
        <v>0</v>
      </c>
      <c r="AL85" t="s">
        <v>420</v>
      </c>
      <c r="AM85" t="s">
        <v>420</v>
      </c>
      <c r="AN85">
        <v>0</v>
      </c>
      <c r="AO85">
        <v>0</v>
      </c>
      <c r="AP85">
        <f>1-AN85/AO85</f>
        <v>0</v>
      </c>
      <c r="AQ85">
        <v>0</v>
      </c>
      <c r="AR85" t="s">
        <v>420</v>
      </c>
      <c r="AS85" t="s">
        <v>420</v>
      </c>
      <c r="AT85">
        <v>0</v>
      </c>
      <c r="AU85">
        <v>0</v>
      </c>
      <c r="AV85">
        <f>1-AT85/AU85</f>
        <v>0</v>
      </c>
      <c r="AW85">
        <v>0.5</v>
      </c>
      <c r="AX85">
        <f>CW85</f>
        <v>0</v>
      </c>
      <c r="AY85">
        <f>L85</f>
        <v>0</v>
      </c>
      <c r="AZ85">
        <f>AV85*AW85*AX85</f>
        <v>0</v>
      </c>
      <c r="BA85">
        <f>(AY85-AQ85)/AX85</f>
        <v>0</v>
      </c>
      <c r="BB85">
        <f>(AO85-AU85)/AU85</f>
        <v>0</v>
      </c>
      <c r="BC85">
        <f>AN85/(AP85+AN85/AU85)</f>
        <v>0</v>
      </c>
      <c r="BD85" t="s">
        <v>420</v>
      </c>
      <c r="BE85">
        <v>0</v>
      </c>
      <c r="BF85">
        <f>IF(BE85&lt;&gt;0, BE85, BC85)</f>
        <v>0</v>
      </c>
      <c r="BG85">
        <f>1-BF85/AU85</f>
        <v>0</v>
      </c>
      <c r="BH85">
        <f>(AU85-AT85)/(AU85-BF85)</f>
        <v>0</v>
      </c>
      <c r="BI85">
        <f>(AO85-AU85)/(AO85-BF85)</f>
        <v>0</v>
      </c>
      <c r="BJ85">
        <f>(AU85-AT85)/(AU85-AN85)</f>
        <v>0</v>
      </c>
      <c r="BK85">
        <f>(AO85-AU85)/(AO85-AN85)</f>
        <v>0</v>
      </c>
      <c r="BL85">
        <f>(BH85*BF85/AT85)</f>
        <v>0</v>
      </c>
      <c r="BM85">
        <f>(1-BL85)</f>
        <v>0</v>
      </c>
      <c r="CV85">
        <f>$B$11*DT85+$C$11*DU85+$F$11*EF85*(1-EI85)</f>
        <v>0</v>
      </c>
      <c r="CW85">
        <f>CV85*CX85</f>
        <v>0</v>
      </c>
      <c r="CX85">
        <f>($B$11*$D$9+$C$11*$D$9+$F$11*((ES85+EK85)/MAX(ES85+EK85+ET85, 0.1)*$I$9+ET85/MAX(ES85+EK85+ET85, 0.1)*$J$9))/($B$11+$C$11+$F$11)</f>
        <v>0</v>
      </c>
      <c r="CY85">
        <f>($B$11*$K$9+$C$11*$K$9+$F$11*((ES85+EK85)/MAX(ES85+EK85+ET85, 0.1)*$P$9+ET85/MAX(ES85+EK85+ET85, 0.1)*$Q$9))/($B$11+$C$11+$F$11)</f>
        <v>0</v>
      </c>
      <c r="CZ85">
        <v>5.79</v>
      </c>
      <c r="DA85">
        <v>0.5</v>
      </c>
      <c r="DB85" t="s">
        <v>421</v>
      </c>
      <c r="DC85">
        <v>2</v>
      </c>
      <c r="DD85">
        <v>1759445013.6</v>
      </c>
      <c r="DE85">
        <v>421.421</v>
      </c>
      <c r="DF85">
        <v>419.98625</v>
      </c>
      <c r="DG85">
        <v>25.243625</v>
      </c>
      <c r="DH85">
        <v>24.9665</v>
      </c>
      <c r="DI85">
        <v>415.418</v>
      </c>
      <c r="DJ85">
        <v>24.7931</v>
      </c>
      <c r="DK85">
        <v>499.9405</v>
      </c>
      <c r="DL85">
        <v>90.572575</v>
      </c>
      <c r="DM85">
        <v>0.028769025</v>
      </c>
      <c r="DN85">
        <v>31.193525</v>
      </c>
      <c r="DO85">
        <v>30.05655</v>
      </c>
      <c r="DP85">
        <v>999.9</v>
      </c>
      <c r="DQ85">
        <v>0</v>
      </c>
      <c r="DR85">
        <v>0</v>
      </c>
      <c r="DS85">
        <v>10009.05</v>
      </c>
      <c r="DT85">
        <v>0</v>
      </c>
      <c r="DU85">
        <v>0.667702</v>
      </c>
      <c r="DV85">
        <v>1.435075</v>
      </c>
      <c r="DW85">
        <v>432.335</v>
      </c>
      <c r="DX85">
        <v>430.74025</v>
      </c>
      <c r="DY85">
        <v>0.277126</v>
      </c>
      <c r="DZ85">
        <v>419.98625</v>
      </c>
      <c r="EA85">
        <v>24.9665</v>
      </c>
      <c r="EB85">
        <v>2.28638</v>
      </c>
      <c r="EC85">
        <v>2.26128</v>
      </c>
      <c r="ED85">
        <v>19.580775</v>
      </c>
      <c r="EE85">
        <v>19.4032</v>
      </c>
      <c r="EF85">
        <v>0.00500016</v>
      </c>
      <c r="EG85">
        <v>0</v>
      </c>
      <c r="EH85">
        <v>0</v>
      </c>
      <c r="EI85">
        <v>0</v>
      </c>
      <c r="EJ85">
        <v>915.175</v>
      </c>
      <c r="EK85">
        <v>0.00500016</v>
      </c>
      <c r="EL85">
        <v>-26.75</v>
      </c>
      <c r="EM85">
        <v>-1.475</v>
      </c>
      <c r="EN85">
        <v>37.875</v>
      </c>
      <c r="EO85">
        <v>41.812</v>
      </c>
      <c r="EP85">
        <v>39.937</v>
      </c>
      <c r="EQ85">
        <v>42.062</v>
      </c>
      <c r="ER85">
        <v>41.187</v>
      </c>
      <c r="ES85">
        <v>0</v>
      </c>
      <c r="ET85">
        <v>0</v>
      </c>
      <c r="EU85">
        <v>0</v>
      </c>
      <c r="EV85">
        <v>1759445018.9</v>
      </c>
      <c r="EW85">
        <v>0</v>
      </c>
      <c r="EX85">
        <v>916.988461538462</v>
      </c>
      <c r="EY85">
        <v>7.05299107599562</v>
      </c>
      <c r="EZ85">
        <v>-10.3863248848064</v>
      </c>
      <c r="FA85">
        <v>-25.4384615384615</v>
      </c>
      <c r="FB85">
        <v>15</v>
      </c>
      <c r="FC85">
        <v>0</v>
      </c>
      <c r="FD85" t="s">
        <v>422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1.4294025</v>
      </c>
      <c r="FQ85">
        <v>0.051136691729323</v>
      </c>
      <c r="FR85">
        <v>0.0263253710087816</v>
      </c>
      <c r="FS85">
        <v>1</v>
      </c>
      <c r="FT85">
        <v>917.25</v>
      </c>
      <c r="FU85">
        <v>-2.28724229794543</v>
      </c>
      <c r="FV85">
        <v>6.26696520982655</v>
      </c>
      <c r="FW85">
        <v>-1</v>
      </c>
      <c r="FX85">
        <v>0.2342644</v>
      </c>
      <c r="FY85">
        <v>0.33833630075188</v>
      </c>
      <c r="FZ85">
        <v>0.032746962543723</v>
      </c>
      <c r="GA85">
        <v>0</v>
      </c>
      <c r="GB85">
        <v>1</v>
      </c>
      <c r="GC85">
        <v>2</v>
      </c>
      <c r="GD85" t="s">
        <v>435</v>
      </c>
      <c r="GE85">
        <v>3.1262</v>
      </c>
      <c r="GF85">
        <v>2.65461</v>
      </c>
      <c r="GG85">
        <v>0.0890795</v>
      </c>
      <c r="GH85">
        <v>0.0897911</v>
      </c>
      <c r="GI85">
        <v>0.104963</v>
      </c>
      <c r="GJ85">
        <v>0.104848</v>
      </c>
      <c r="GK85">
        <v>23308.2</v>
      </c>
      <c r="GL85">
        <v>22167.2</v>
      </c>
      <c r="GM85">
        <v>22885.4</v>
      </c>
      <c r="GN85">
        <v>23716.5</v>
      </c>
      <c r="GO85">
        <v>34904.6</v>
      </c>
      <c r="GP85">
        <v>35136.2</v>
      </c>
      <c r="GQ85">
        <v>41255.3</v>
      </c>
      <c r="GR85">
        <v>42289.2</v>
      </c>
      <c r="GS85">
        <v>1.8947</v>
      </c>
      <c r="GT85">
        <v>1.81945</v>
      </c>
      <c r="GU85">
        <v>0.0733249</v>
      </c>
      <c r="GV85">
        <v>0</v>
      </c>
      <c r="GW85">
        <v>28.8769</v>
      </c>
      <c r="GX85">
        <v>999.9</v>
      </c>
      <c r="GY85">
        <v>59.596</v>
      </c>
      <c r="GZ85">
        <v>29.275</v>
      </c>
      <c r="HA85">
        <v>26.888</v>
      </c>
      <c r="HB85">
        <v>54.4346</v>
      </c>
      <c r="HC85">
        <v>40.621</v>
      </c>
      <c r="HD85">
        <v>1</v>
      </c>
      <c r="HE85">
        <v>0.0989685</v>
      </c>
      <c r="HF85">
        <v>-1.22518</v>
      </c>
      <c r="HG85">
        <v>20.2318</v>
      </c>
      <c r="HH85">
        <v>5.22972</v>
      </c>
      <c r="HI85">
        <v>11.992</v>
      </c>
      <c r="HJ85">
        <v>4.9558</v>
      </c>
      <c r="HK85">
        <v>3.304</v>
      </c>
      <c r="HL85">
        <v>9999</v>
      </c>
      <c r="HM85">
        <v>9999</v>
      </c>
      <c r="HN85">
        <v>9999</v>
      </c>
      <c r="HO85">
        <v>999.9</v>
      </c>
      <c r="HP85">
        <v>1.86845</v>
      </c>
      <c r="HQ85">
        <v>1.86418</v>
      </c>
      <c r="HR85">
        <v>1.8718</v>
      </c>
      <c r="HS85">
        <v>1.86266</v>
      </c>
      <c r="HT85">
        <v>1.8621</v>
      </c>
      <c r="HU85">
        <v>1.86859</v>
      </c>
      <c r="HV85">
        <v>1.85867</v>
      </c>
      <c r="HW85">
        <v>1.86508</v>
      </c>
      <c r="HX85">
        <v>5</v>
      </c>
      <c r="HY85">
        <v>0</v>
      </c>
      <c r="HZ85">
        <v>0</v>
      </c>
      <c r="IA85">
        <v>0</v>
      </c>
      <c r="IB85" t="s">
        <v>424</v>
      </c>
      <c r="IC85" t="s">
        <v>425</v>
      </c>
      <c r="ID85" t="s">
        <v>426</v>
      </c>
      <c r="IE85" t="s">
        <v>426</v>
      </c>
      <c r="IF85" t="s">
        <v>426</v>
      </c>
      <c r="IG85" t="s">
        <v>426</v>
      </c>
      <c r="IH85">
        <v>0</v>
      </c>
      <c r="II85">
        <v>100</v>
      </c>
      <c r="IJ85">
        <v>100</v>
      </c>
      <c r="IK85">
        <v>6.003</v>
      </c>
      <c r="IL85">
        <v>0.4499</v>
      </c>
      <c r="IM85">
        <v>4.33581596003083</v>
      </c>
      <c r="IN85">
        <v>0.00480937478205192</v>
      </c>
      <c r="IO85">
        <v>-2.11129389927988e-06</v>
      </c>
      <c r="IP85">
        <v>4.70916883727294e-10</v>
      </c>
      <c r="IQ85">
        <v>0.0744581765299928</v>
      </c>
      <c r="IR85">
        <v>0.00865277752241637</v>
      </c>
      <c r="IS85">
        <v>0.000116572056065873</v>
      </c>
      <c r="IT85">
        <v>5.89758572995984e-06</v>
      </c>
      <c r="IU85">
        <v>1</v>
      </c>
      <c r="IV85">
        <v>2033</v>
      </c>
      <c r="IW85">
        <v>1</v>
      </c>
      <c r="IX85">
        <v>28</v>
      </c>
      <c r="IY85">
        <v>29324083.6</v>
      </c>
      <c r="IZ85">
        <v>29324083.6</v>
      </c>
      <c r="JA85">
        <v>1.04004</v>
      </c>
      <c r="JB85">
        <v>2.38403</v>
      </c>
      <c r="JC85">
        <v>1.4978</v>
      </c>
      <c r="JD85">
        <v>2.33032</v>
      </c>
      <c r="JE85">
        <v>1.54419</v>
      </c>
      <c r="JF85">
        <v>2.28271</v>
      </c>
      <c r="JG85">
        <v>35.2671</v>
      </c>
      <c r="JH85">
        <v>24.2539</v>
      </c>
      <c r="JI85">
        <v>18</v>
      </c>
      <c r="JJ85">
        <v>546.1</v>
      </c>
      <c r="JK85">
        <v>440.04</v>
      </c>
      <c r="JL85">
        <v>32.001</v>
      </c>
      <c r="JM85">
        <v>28.9171</v>
      </c>
      <c r="JN85">
        <v>29.9995</v>
      </c>
      <c r="JO85">
        <v>28.7262</v>
      </c>
      <c r="JP85">
        <v>28.7509</v>
      </c>
      <c r="JQ85">
        <v>20.8549</v>
      </c>
      <c r="JR85">
        <v>18.7071</v>
      </c>
      <c r="JS85">
        <v>100</v>
      </c>
      <c r="JT85">
        <v>31.891</v>
      </c>
      <c r="JU85">
        <v>420</v>
      </c>
      <c r="JV85">
        <v>24.8877</v>
      </c>
      <c r="JW85">
        <v>92.4666</v>
      </c>
      <c r="JX85">
        <v>98.5612</v>
      </c>
    </row>
    <row r="86" spans="1:284">
      <c r="A86">
        <v>70</v>
      </c>
      <c r="B86">
        <v>1759445020.1</v>
      </c>
      <c r="C86">
        <v>981.099999904633</v>
      </c>
      <c r="D86" t="s">
        <v>566</v>
      </c>
      <c r="E86" t="s">
        <v>567</v>
      </c>
      <c r="F86">
        <v>5</v>
      </c>
      <c r="G86" t="s">
        <v>525</v>
      </c>
      <c r="H86" t="s">
        <v>419</v>
      </c>
      <c r="I86">
        <v>1759445016.85</v>
      </c>
      <c r="J86">
        <f>(K86)/1000</f>
        <v>0</v>
      </c>
      <c r="K86">
        <f>1000*DK86*AI86*(DG86-DH86)/(100*CZ86*(1000-AI86*DG86))</f>
        <v>0</v>
      </c>
      <c r="L86">
        <f>DK86*AI86*(DF86-DE86*(1000-AI86*DH86)/(1000-AI86*DG86))/(100*CZ86)</f>
        <v>0</v>
      </c>
      <c r="M86">
        <f>DE86 - IF(AI86&gt;1, L86*CZ86*100.0/(AK86), 0)</f>
        <v>0</v>
      </c>
      <c r="N86">
        <f>((T86-J86/2)*M86-L86)/(T86+J86/2)</f>
        <v>0</v>
      </c>
      <c r="O86">
        <f>N86*(DL86+DM86)/1000.0</f>
        <v>0</v>
      </c>
      <c r="P86">
        <f>(DE86 - IF(AI86&gt;1, L86*CZ86*100.0/(AK86), 0))*(DL86+DM86)/1000.0</f>
        <v>0</v>
      </c>
      <c r="Q86">
        <f>2.0/((1/S86-1/R86)+SIGN(S86)*SQRT((1/S86-1/R86)*(1/S86-1/R86) + 4*DA86/((DA86+1)*(DA86+1))*(2*1/S86*1/R86-1/R86*1/R86)))</f>
        <v>0</v>
      </c>
      <c r="R86">
        <f>IF(LEFT(DB86,1)&lt;&gt;"0",IF(LEFT(DB86,1)="1",3.0,DC86),$D$5+$E$5*(DS86*DL86/($K$5*1000))+$F$5*(DS86*DL86/($K$5*1000))*MAX(MIN(CZ86,$J$5),$I$5)*MAX(MIN(CZ86,$J$5),$I$5)+$G$5*MAX(MIN(CZ86,$J$5),$I$5)*(DS86*DL86/($K$5*1000))+$H$5*(DS86*DL86/($K$5*1000))*(DS86*DL86/($K$5*1000)))</f>
        <v>0</v>
      </c>
      <c r="S86">
        <f>J86*(1000-(1000*0.61365*exp(17.502*W86/(240.97+W86))/(DL86+DM86)+DG86)/2)/(1000*0.61365*exp(17.502*W86/(240.97+W86))/(DL86+DM86)-DG86)</f>
        <v>0</v>
      </c>
      <c r="T86">
        <f>1/((DA86+1)/(Q86/1.6)+1/(R86/1.37)) + DA86/((DA86+1)/(Q86/1.6) + DA86/(R86/1.37))</f>
        <v>0</v>
      </c>
      <c r="U86">
        <f>(CV86*CY86)</f>
        <v>0</v>
      </c>
      <c r="V86">
        <f>(DN86+(U86+2*0.95*5.67E-8*(((DN86+$B$7)+273)^4-(DN86+273)^4)-44100*J86)/(1.84*29.3*R86+8*0.95*5.67E-8*(DN86+273)^3))</f>
        <v>0</v>
      </c>
      <c r="W86">
        <f>($C$7*DO86+$D$7*DP86+$E$7*V86)</f>
        <v>0</v>
      </c>
      <c r="X86">
        <f>0.61365*exp(17.502*W86/(240.97+W86))</f>
        <v>0</v>
      </c>
      <c r="Y86">
        <f>(Z86/AA86*100)</f>
        <v>0</v>
      </c>
      <c r="Z86">
        <f>DG86*(DL86+DM86)/1000</f>
        <v>0</v>
      </c>
      <c r="AA86">
        <f>0.61365*exp(17.502*DN86/(240.97+DN86))</f>
        <v>0</v>
      </c>
      <c r="AB86">
        <f>(X86-DG86*(DL86+DM86)/1000)</f>
        <v>0</v>
      </c>
      <c r="AC86">
        <f>(-J86*44100)</f>
        <v>0</v>
      </c>
      <c r="AD86">
        <f>2*29.3*R86*0.92*(DN86-W86)</f>
        <v>0</v>
      </c>
      <c r="AE86">
        <f>2*0.95*5.67E-8*(((DN86+$B$7)+273)^4-(W86+273)^4)</f>
        <v>0</v>
      </c>
      <c r="AF86">
        <f>U86+AE86+AC86+AD86</f>
        <v>0</v>
      </c>
      <c r="AG86">
        <v>0</v>
      </c>
      <c r="AH86">
        <v>0</v>
      </c>
      <c r="AI86">
        <f>IF(AG86*$H$13&gt;=AK86,1.0,(AK86/(AK86-AG86*$H$13)))</f>
        <v>0</v>
      </c>
      <c r="AJ86">
        <f>(AI86-1)*100</f>
        <v>0</v>
      </c>
      <c r="AK86">
        <f>MAX(0,($B$13+$C$13*DS86)/(1+$D$13*DS86)*DL86/(DN86+273)*$E$13)</f>
        <v>0</v>
      </c>
      <c r="AL86" t="s">
        <v>420</v>
      </c>
      <c r="AM86" t="s">
        <v>420</v>
      </c>
      <c r="AN86">
        <v>0</v>
      </c>
      <c r="AO86">
        <v>0</v>
      </c>
      <c r="AP86">
        <f>1-AN86/AO86</f>
        <v>0</v>
      </c>
      <c r="AQ86">
        <v>0</v>
      </c>
      <c r="AR86" t="s">
        <v>420</v>
      </c>
      <c r="AS86" t="s">
        <v>420</v>
      </c>
      <c r="AT86">
        <v>0</v>
      </c>
      <c r="AU86">
        <v>0</v>
      </c>
      <c r="AV86">
        <f>1-AT86/AU86</f>
        <v>0</v>
      </c>
      <c r="AW86">
        <v>0.5</v>
      </c>
      <c r="AX86">
        <f>CW86</f>
        <v>0</v>
      </c>
      <c r="AY86">
        <f>L86</f>
        <v>0</v>
      </c>
      <c r="AZ86">
        <f>AV86*AW86*AX86</f>
        <v>0</v>
      </c>
      <c r="BA86">
        <f>(AY86-AQ86)/AX86</f>
        <v>0</v>
      </c>
      <c r="BB86">
        <f>(AO86-AU86)/AU86</f>
        <v>0</v>
      </c>
      <c r="BC86">
        <f>AN86/(AP86+AN86/AU86)</f>
        <v>0</v>
      </c>
      <c r="BD86" t="s">
        <v>420</v>
      </c>
      <c r="BE86">
        <v>0</v>
      </c>
      <c r="BF86">
        <f>IF(BE86&lt;&gt;0, BE86, BC86)</f>
        <v>0</v>
      </c>
      <c r="BG86">
        <f>1-BF86/AU86</f>
        <v>0</v>
      </c>
      <c r="BH86">
        <f>(AU86-AT86)/(AU86-BF86)</f>
        <v>0</v>
      </c>
      <c r="BI86">
        <f>(AO86-AU86)/(AO86-BF86)</f>
        <v>0</v>
      </c>
      <c r="BJ86">
        <f>(AU86-AT86)/(AU86-AN86)</f>
        <v>0</v>
      </c>
      <c r="BK86">
        <f>(AO86-AU86)/(AO86-AN86)</f>
        <v>0</v>
      </c>
      <c r="BL86">
        <f>(BH86*BF86/AT86)</f>
        <v>0</v>
      </c>
      <c r="BM86">
        <f>(1-BL86)</f>
        <v>0</v>
      </c>
      <c r="CV86">
        <f>$B$11*DT86+$C$11*DU86+$F$11*EF86*(1-EI86)</f>
        <v>0</v>
      </c>
      <c r="CW86">
        <f>CV86*CX86</f>
        <v>0</v>
      </c>
      <c r="CX86">
        <f>($B$11*$D$9+$C$11*$D$9+$F$11*((ES86+EK86)/MAX(ES86+EK86+ET86, 0.1)*$I$9+ET86/MAX(ES86+EK86+ET86, 0.1)*$J$9))/($B$11+$C$11+$F$11)</f>
        <v>0</v>
      </c>
      <c r="CY86">
        <f>($B$11*$K$9+$C$11*$K$9+$F$11*((ES86+EK86)/MAX(ES86+EK86+ET86, 0.1)*$P$9+ET86/MAX(ES86+EK86+ET86, 0.1)*$Q$9))/($B$11+$C$11+$F$11)</f>
        <v>0</v>
      </c>
      <c r="CZ86">
        <v>5.79</v>
      </c>
      <c r="DA86">
        <v>0.5</v>
      </c>
      <c r="DB86" t="s">
        <v>421</v>
      </c>
      <c r="DC86">
        <v>2</v>
      </c>
      <c r="DD86">
        <v>1759445016.85</v>
      </c>
      <c r="DE86">
        <v>421.41425</v>
      </c>
      <c r="DF86">
        <v>419.99725</v>
      </c>
      <c r="DG86">
        <v>25.22015</v>
      </c>
      <c r="DH86">
        <v>24.94795</v>
      </c>
      <c r="DI86">
        <v>415.41125</v>
      </c>
      <c r="DJ86">
        <v>24.7702</v>
      </c>
      <c r="DK86">
        <v>500.00775</v>
      </c>
      <c r="DL86">
        <v>90.5727</v>
      </c>
      <c r="DM86">
        <v>0.029018925</v>
      </c>
      <c r="DN86">
        <v>31.200025</v>
      </c>
      <c r="DO86">
        <v>30.066625</v>
      </c>
      <c r="DP86">
        <v>999.9</v>
      </c>
      <c r="DQ86">
        <v>0</v>
      </c>
      <c r="DR86">
        <v>0</v>
      </c>
      <c r="DS86">
        <v>9987.18</v>
      </c>
      <c r="DT86">
        <v>0</v>
      </c>
      <c r="DU86">
        <v>0.667702</v>
      </c>
      <c r="DV86">
        <v>1.417</v>
      </c>
      <c r="DW86">
        <v>432.3175</v>
      </c>
      <c r="DX86">
        <v>430.7435</v>
      </c>
      <c r="DY86">
        <v>0.272204</v>
      </c>
      <c r="DZ86">
        <v>419.99725</v>
      </c>
      <c r="EA86">
        <v>24.94795</v>
      </c>
      <c r="EB86">
        <v>2.2842575</v>
      </c>
      <c r="EC86">
        <v>2.2596025</v>
      </c>
      <c r="ED86">
        <v>19.5658</v>
      </c>
      <c r="EE86">
        <v>19.391275</v>
      </c>
      <c r="EF86">
        <v>0.00500016</v>
      </c>
      <c r="EG86">
        <v>0</v>
      </c>
      <c r="EH86">
        <v>0</v>
      </c>
      <c r="EI86">
        <v>0</v>
      </c>
      <c r="EJ86">
        <v>919.35</v>
      </c>
      <c r="EK86">
        <v>0.00500016</v>
      </c>
      <c r="EL86">
        <v>-24.275</v>
      </c>
      <c r="EM86">
        <v>-1.4</v>
      </c>
      <c r="EN86">
        <v>37.875</v>
      </c>
      <c r="EO86">
        <v>41.812</v>
      </c>
      <c r="EP86">
        <v>39.937</v>
      </c>
      <c r="EQ86">
        <v>42.062</v>
      </c>
      <c r="ER86">
        <v>41.20275</v>
      </c>
      <c r="ES86">
        <v>0</v>
      </c>
      <c r="ET86">
        <v>0</v>
      </c>
      <c r="EU86">
        <v>0</v>
      </c>
      <c r="EV86">
        <v>1759445021.9</v>
      </c>
      <c r="EW86">
        <v>0</v>
      </c>
      <c r="EX86">
        <v>917.24</v>
      </c>
      <c r="EY86">
        <v>9.51538402448994</v>
      </c>
      <c r="EZ86">
        <v>-1.54615386037899</v>
      </c>
      <c r="FA86">
        <v>-25.092</v>
      </c>
      <c r="FB86">
        <v>15</v>
      </c>
      <c r="FC86">
        <v>0</v>
      </c>
      <c r="FD86" t="s">
        <v>422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1.4236455</v>
      </c>
      <c r="FQ86">
        <v>0.0159613533834591</v>
      </c>
      <c r="FR86">
        <v>0.0303035741250104</v>
      </c>
      <c r="FS86">
        <v>1</v>
      </c>
      <c r="FT86">
        <v>916.982352941176</v>
      </c>
      <c r="FU86">
        <v>1.27425494826287</v>
      </c>
      <c r="FV86">
        <v>6.59993184404359</v>
      </c>
      <c r="FW86">
        <v>-1</v>
      </c>
      <c r="FX86">
        <v>0.2425749</v>
      </c>
      <c r="FY86">
        <v>0.313781413533835</v>
      </c>
      <c r="FZ86">
        <v>0.031007467129548</v>
      </c>
      <c r="GA86">
        <v>0</v>
      </c>
      <c r="GB86">
        <v>1</v>
      </c>
      <c r="GC86">
        <v>2</v>
      </c>
      <c r="GD86" t="s">
        <v>435</v>
      </c>
      <c r="GE86">
        <v>3.12609</v>
      </c>
      <c r="GF86">
        <v>2.65448</v>
      </c>
      <c r="GG86">
        <v>0.0890956</v>
      </c>
      <c r="GH86">
        <v>0.089792</v>
      </c>
      <c r="GI86">
        <v>0.104904</v>
      </c>
      <c r="GJ86">
        <v>0.10483</v>
      </c>
      <c r="GK86">
        <v>23307.9</v>
      </c>
      <c r="GL86">
        <v>22167.4</v>
      </c>
      <c r="GM86">
        <v>22885.5</v>
      </c>
      <c r="GN86">
        <v>23716.7</v>
      </c>
      <c r="GO86">
        <v>34907</v>
      </c>
      <c r="GP86">
        <v>35137.1</v>
      </c>
      <c r="GQ86">
        <v>41255.5</v>
      </c>
      <c r="GR86">
        <v>42289.3</v>
      </c>
      <c r="GS86">
        <v>1.89445</v>
      </c>
      <c r="GT86">
        <v>1.81977</v>
      </c>
      <c r="GU86">
        <v>0.0733733</v>
      </c>
      <c r="GV86">
        <v>0</v>
      </c>
      <c r="GW86">
        <v>28.8778</v>
      </c>
      <c r="GX86">
        <v>999.9</v>
      </c>
      <c r="GY86">
        <v>59.596</v>
      </c>
      <c r="GZ86">
        <v>29.275</v>
      </c>
      <c r="HA86">
        <v>26.8883</v>
      </c>
      <c r="HB86">
        <v>54.1646</v>
      </c>
      <c r="HC86">
        <v>40.5889</v>
      </c>
      <c r="HD86">
        <v>1</v>
      </c>
      <c r="HE86">
        <v>0.0986763</v>
      </c>
      <c r="HF86">
        <v>-1.107</v>
      </c>
      <c r="HG86">
        <v>20.2328</v>
      </c>
      <c r="HH86">
        <v>5.23047</v>
      </c>
      <c r="HI86">
        <v>11.992</v>
      </c>
      <c r="HJ86">
        <v>4.9558</v>
      </c>
      <c r="HK86">
        <v>3.304</v>
      </c>
      <c r="HL86">
        <v>9999</v>
      </c>
      <c r="HM86">
        <v>9999</v>
      </c>
      <c r="HN86">
        <v>9999</v>
      </c>
      <c r="HO86">
        <v>999.9</v>
      </c>
      <c r="HP86">
        <v>1.86845</v>
      </c>
      <c r="HQ86">
        <v>1.86418</v>
      </c>
      <c r="HR86">
        <v>1.87181</v>
      </c>
      <c r="HS86">
        <v>1.86264</v>
      </c>
      <c r="HT86">
        <v>1.86208</v>
      </c>
      <c r="HU86">
        <v>1.86857</v>
      </c>
      <c r="HV86">
        <v>1.85866</v>
      </c>
      <c r="HW86">
        <v>1.86508</v>
      </c>
      <c r="HX86">
        <v>5</v>
      </c>
      <c r="HY86">
        <v>0</v>
      </c>
      <c r="HZ86">
        <v>0</v>
      </c>
      <c r="IA86">
        <v>0</v>
      </c>
      <c r="IB86" t="s">
        <v>424</v>
      </c>
      <c r="IC86" t="s">
        <v>425</v>
      </c>
      <c r="ID86" t="s">
        <v>426</v>
      </c>
      <c r="IE86" t="s">
        <v>426</v>
      </c>
      <c r="IF86" t="s">
        <v>426</v>
      </c>
      <c r="IG86" t="s">
        <v>426</v>
      </c>
      <c r="IH86">
        <v>0</v>
      </c>
      <c r="II86">
        <v>100</v>
      </c>
      <c r="IJ86">
        <v>100</v>
      </c>
      <c r="IK86">
        <v>6.003</v>
      </c>
      <c r="IL86">
        <v>0.4493</v>
      </c>
      <c r="IM86">
        <v>4.33581596003083</v>
      </c>
      <c r="IN86">
        <v>0.00480937478205192</v>
      </c>
      <c r="IO86">
        <v>-2.11129389927988e-06</v>
      </c>
      <c r="IP86">
        <v>4.70916883727294e-10</v>
      </c>
      <c r="IQ86">
        <v>0.0744581765299928</v>
      </c>
      <c r="IR86">
        <v>0.00865277752241637</v>
      </c>
      <c r="IS86">
        <v>0.000116572056065873</v>
      </c>
      <c r="IT86">
        <v>5.89758572995984e-06</v>
      </c>
      <c r="IU86">
        <v>1</v>
      </c>
      <c r="IV86">
        <v>2033</v>
      </c>
      <c r="IW86">
        <v>1</v>
      </c>
      <c r="IX86">
        <v>28</v>
      </c>
      <c r="IY86">
        <v>29324083.7</v>
      </c>
      <c r="IZ86">
        <v>29324083.7</v>
      </c>
      <c r="JA86">
        <v>1.04004</v>
      </c>
      <c r="JB86">
        <v>2.37915</v>
      </c>
      <c r="JC86">
        <v>1.49902</v>
      </c>
      <c r="JD86">
        <v>2.33032</v>
      </c>
      <c r="JE86">
        <v>1.54419</v>
      </c>
      <c r="JF86">
        <v>2.2876</v>
      </c>
      <c r="JG86">
        <v>35.2671</v>
      </c>
      <c r="JH86">
        <v>24.2451</v>
      </c>
      <c r="JI86">
        <v>18</v>
      </c>
      <c r="JJ86">
        <v>545.937</v>
      </c>
      <c r="JK86">
        <v>440.233</v>
      </c>
      <c r="JL86">
        <v>31.9475</v>
      </c>
      <c r="JM86">
        <v>28.9171</v>
      </c>
      <c r="JN86">
        <v>29.9995</v>
      </c>
      <c r="JO86">
        <v>28.7262</v>
      </c>
      <c r="JP86">
        <v>28.7505</v>
      </c>
      <c r="JQ86">
        <v>20.8573</v>
      </c>
      <c r="JR86">
        <v>18.7071</v>
      </c>
      <c r="JS86">
        <v>100</v>
      </c>
      <c r="JT86">
        <v>31.891</v>
      </c>
      <c r="JU86">
        <v>420</v>
      </c>
      <c r="JV86">
        <v>24.8906</v>
      </c>
      <c r="JW86">
        <v>92.4669</v>
      </c>
      <c r="JX86">
        <v>98.5618</v>
      </c>
    </row>
    <row r="87" spans="1:284">
      <c r="A87">
        <v>71</v>
      </c>
      <c r="B87">
        <v>1759445022.1</v>
      </c>
      <c r="C87">
        <v>983.099999904633</v>
      </c>
      <c r="D87" t="s">
        <v>568</v>
      </c>
      <c r="E87" t="s">
        <v>569</v>
      </c>
      <c r="F87">
        <v>5</v>
      </c>
      <c r="G87" t="s">
        <v>525</v>
      </c>
      <c r="H87" t="s">
        <v>419</v>
      </c>
      <c r="I87">
        <v>1759445019.43333</v>
      </c>
      <c r="J87">
        <f>(K87)/1000</f>
        <v>0</v>
      </c>
      <c r="K87">
        <f>1000*DK87*AI87*(DG87-DH87)/(100*CZ87*(1000-AI87*DG87))</f>
        <v>0</v>
      </c>
      <c r="L87">
        <f>DK87*AI87*(DF87-DE87*(1000-AI87*DH87)/(1000-AI87*DG87))/(100*CZ87)</f>
        <v>0</v>
      </c>
      <c r="M87">
        <f>DE87 - IF(AI87&gt;1, L87*CZ87*100.0/(AK87), 0)</f>
        <v>0</v>
      </c>
      <c r="N87">
        <f>((T87-J87/2)*M87-L87)/(T87+J87/2)</f>
        <v>0</v>
      </c>
      <c r="O87">
        <f>N87*(DL87+DM87)/1000.0</f>
        <v>0</v>
      </c>
      <c r="P87">
        <f>(DE87 - IF(AI87&gt;1, L87*CZ87*100.0/(AK87), 0))*(DL87+DM87)/1000.0</f>
        <v>0</v>
      </c>
      <c r="Q87">
        <f>2.0/((1/S87-1/R87)+SIGN(S87)*SQRT((1/S87-1/R87)*(1/S87-1/R87) + 4*DA87/((DA87+1)*(DA87+1))*(2*1/S87*1/R87-1/R87*1/R87)))</f>
        <v>0</v>
      </c>
      <c r="R87">
        <f>IF(LEFT(DB87,1)&lt;&gt;"0",IF(LEFT(DB87,1)="1",3.0,DC87),$D$5+$E$5*(DS87*DL87/($K$5*1000))+$F$5*(DS87*DL87/($K$5*1000))*MAX(MIN(CZ87,$J$5),$I$5)*MAX(MIN(CZ87,$J$5),$I$5)+$G$5*MAX(MIN(CZ87,$J$5),$I$5)*(DS87*DL87/($K$5*1000))+$H$5*(DS87*DL87/($K$5*1000))*(DS87*DL87/($K$5*1000)))</f>
        <v>0</v>
      </c>
      <c r="S87">
        <f>J87*(1000-(1000*0.61365*exp(17.502*W87/(240.97+W87))/(DL87+DM87)+DG87)/2)/(1000*0.61365*exp(17.502*W87/(240.97+W87))/(DL87+DM87)-DG87)</f>
        <v>0</v>
      </c>
      <c r="T87">
        <f>1/((DA87+1)/(Q87/1.6)+1/(R87/1.37)) + DA87/((DA87+1)/(Q87/1.6) + DA87/(R87/1.37))</f>
        <v>0</v>
      </c>
      <c r="U87">
        <f>(CV87*CY87)</f>
        <v>0</v>
      </c>
      <c r="V87">
        <f>(DN87+(U87+2*0.95*5.67E-8*(((DN87+$B$7)+273)^4-(DN87+273)^4)-44100*J87)/(1.84*29.3*R87+8*0.95*5.67E-8*(DN87+273)^3))</f>
        <v>0</v>
      </c>
      <c r="W87">
        <f>($C$7*DO87+$D$7*DP87+$E$7*V87)</f>
        <v>0</v>
      </c>
      <c r="X87">
        <f>0.61365*exp(17.502*W87/(240.97+W87))</f>
        <v>0</v>
      </c>
      <c r="Y87">
        <f>(Z87/AA87*100)</f>
        <v>0</v>
      </c>
      <c r="Z87">
        <f>DG87*(DL87+DM87)/1000</f>
        <v>0</v>
      </c>
      <c r="AA87">
        <f>0.61365*exp(17.502*DN87/(240.97+DN87))</f>
        <v>0</v>
      </c>
      <c r="AB87">
        <f>(X87-DG87*(DL87+DM87)/1000)</f>
        <v>0</v>
      </c>
      <c r="AC87">
        <f>(-J87*44100)</f>
        <v>0</v>
      </c>
      <c r="AD87">
        <f>2*29.3*R87*0.92*(DN87-W87)</f>
        <v>0</v>
      </c>
      <c r="AE87">
        <f>2*0.95*5.67E-8*(((DN87+$B$7)+273)^4-(W87+273)^4)</f>
        <v>0</v>
      </c>
      <c r="AF87">
        <f>U87+AE87+AC87+AD87</f>
        <v>0</v>
      </c>
      <c r="AG87">
        <v>0</v>
      </c>
      <c r="AH87">
        <v>0</v>
      </c>
      <c r="AI87">
        <f>IF(AG87*$H$13&gt;=AK87,1.0,(AK87/(AK87-AG87*$H$13)))</f>
        <v>0</v>
      </c>
      <c r="AJ87">
        <f>(AI87-1)*100</f>
        <v>0</v>
      </c>
      <c r="AK87">
        <f>MAX(0,($B$13+$C$13*DS87)/(1+$D$13*DS87)*DL87/(DN87+273)*$E$13)</f>
        <v>0</v>
      </c>
      <c r="AL87" t="s">
        <v>420</v>
      </c>
      <c r="AM87" t="s">
        <v>420</v>
      </c>
      <c r="AN87">
        <v>0</v>
      </c>
      <c r="AO87">
        <v>0</v>
      </c>
      <c r="AP87">
        <f>1-AN87/AO87</f>
        <v>0</v>
      </c>
      <c r="AQ87">
        <v>0</v>
      </c>
      <c r="AR87" t="s">
        <v>420</v>
      </c>
      <c r="AS87" t="s">
        <v>420</v>
      </c>
      <c r="AT87">
        <v>0</v>
      </c>
      <c r="AU87">
        <v>0</v>
      </c>
      <c r="AV87">
        <f>1-AT87/AU87</f>
        <v>0</v>
      </c>
      <c r="AW87">
        <v>0.5</v>
      </c>
      <c r="AX87">
        <f>CW87</f>
        <v>0</v>
      </c>
      <c r="AY87">
        <f>L87</f>
        <v>0</v>
      </c>
      <c r="AZ87">
        <f>AV87*AW87*AX87</f>
        <v>0</v>
      </c>
      <c r="BA87">
        <f>(AY87-AQ87)/AX87</f>
        <v>0</v>
      </c>
      <c r="BB87">
        <f>(AO87-AU87)/AU87</f>
        <v>0</v>
      </c>
      <c r="BC87">
        <f>AN87/(AP87+AN87/AU87)</f>
        <v>0</v>
      </c>
      <c r="BD87" t="s">
        <v>420</v>
      </c>
      <c r="BE87">
        <v>0</v>
      </c>
      <c r="BF87">
        <f>IF(BE87&lt;&gt;0, BE87, BC87)</f>
        <v>0</v>
      </c>
      <c r="BG87">
        <f>1-BF87/AU87</f>
        <v>0</v>
      </c>
      <c r="BH87">
        <f>(AU87-AT87)/(AU87-BF87)</f>
        <v>0</v>
      </c>
      <c r="BI87">
        <f>(AO87-AU87)/(AO87-BF87)</f>
        <v>0</v>
      </c>
      <c r="BJ87">
        <f>(AU87-AT87)/(AU87-AN87)</f>
        <v>0</v>
      </c>
      <c r="BK87">
        <f>(AO87-AU87)/(AO87-AN87)</f>
        <v>0</v>
      </c>
      <c r="BL87">
        <f>(BH87*BF87/AT87)</f>
        <v>0</v>
      </c>
      <c r="BM87">
        <f>(1-BL87)</f>
        <v>0</v>
      </c>
      <c r="CV87">
        <f>$B$11*DT87+$C$11*DU87+$F$11*EF87*(1-EI87)</f>
        <v>0</v>
      </c>
      <c r="CW87">
        <f>CV87*CX87</f>
        <v>0</v>
      </c>
      <c r="CX87">
        <f>($B$11*$D$9+$C$11*$D$9+$F$11*((ES87+EK87)/MAX(ES87+EK87+ET87, 0.1)*$I$9+ET87/MAX(ES87+EK87+ET87, 0.1)*$J$9))/($B$11+$C$11+$F$11)</f>
        <v>0</v>
      </c>
      <c r="CY87">
        <f>($B$11*$K$9+$C$11*$K$9+$F$11*((ES87+EK87)/MAX(ES87+EK87+ET87, 0.1)*$P$9+ET87/MAX(ES87+EK87+ET87, 0.1)*$Q$9))/($B$11+$C$11+$F$11)</f>
        <v>0</v>
      </c>
      <c r="CZ87">
        <v>5.79</v>
      </c>
      <c r="DA87">
        <v>0.5</v>
      </c>
      <c r="DB87" t="s">
        <v>421</v>
      </c>
      <c r="DC87">
        <v>2</v>
      </c>
      <c r="DD87">
        <v>1759445019.43333</v>
      </c>
      <c r="DE87">
        <v>421.439666666667</v>
      </c>
      <c r="DF87">
        <v>420.008333333333</v>
      </c>
      <c r="DG87">
        <v>25.2013666666667</v>
      </c>
      <c r="DH87">
        <v>24.9414333333333</v>
      </c>
      <c r="DI87">
        <v>415.436666666667</v>
      </c>
      <c r="DJ87">
        <v>24.7518666666667</v>
      </c>
      <c r="DK87">
        <v>500.044</v>
      </c>
      <c r="DL87">
        <v>90.5727</v>
      </c>
      <c r="DM87">
        <v>0.028926</v>
      </c>
      <c r="DN87">
        <v>31.2030333333333</v>
      </c>
      <c r="DO87">
        <v>30.0742666666667</v>
      </c>
      <c r="DP87">
        <v>999.9</v>
      </c>
      <c r="DQ87">
        <v>0</v>
      </c>
      <c r="DR87">
        <v>0</v>
      </c>
      <c r="DS87">
        <v>9988.97333333333</v>
      </c>
      <c r="DT87">
        <v>0</v>
      </c>
      <c r="DU87">
        <v>0.667702</v>
      </c>
      <c r="DV87">
        <v>1.43126333333333</v>
      </c>
      <c r="DW87">
        <v>432.335</v>
      </c>
      <c r="DX87">
        <v>430.752333333333</v>
      </c>
      <c r="DY87">
        <v>0.259942</v>
      </c>
      <c r="DZ87">
        <v>420.008333333333</v>
      </c>
      <c r="EA87">
        <v>24.9414333333333</v>
      </c>
      <c r="EB87">
        <v>2.28255666666667</v>
      </c>
      <c r="EC87">
        <v>2.25901333333333</v>
      </c>
      <c r="ED87">
        <v>19.5538</v>
      </c>
      <c r="EE87">
        <v>19.3870666666667</v>
      </c>
      <c r="EF87">
        <v>0.00500016</v>
      </c>
      <c r="EG87">
        <v>0</v>
      </c>
      <c r="EH87">
        <v>0</v>
      </c>
      <c r="EI87">
        <v>0</v>
      </c>
      <c r="EJ87">
        <v>922.433333333333</v>
      </c>
      <c r="EK87">
        <v>0.00500016</v>
      </c>
      <c r="EL87">
        <v>-24.8</v>
      </c>
      <c r="EM87">
        <v>-1.46666666666667</v>
      </c>
      <c r="EN87">
        <v>37.875</v>
      </c>
      <c r="EO87">
        <v>41.812</v>
      </c>
      <c r="EP87">
        <v>39.937</v>
      </c>
      <c r="EQ87">
        <v>42.083</v>
      </c>
      <c r="ER87">
        <v>41.208</v>
      </c>
      <c r="ES87">
        <v>0</v>
      </c>
      <c r="ET87">
        <v>0</v>
      </c>
      <c r="EU87">
        <v>0</v>
      </c>
      <c r="EV87">
        <v>1759445023.7</v>
      </c>
      <c r="EW87">
        <v>0</v>
      </c>
      <c r="EX87">
        <v>917.996153846154</v>
      </c>
      <c r="EY87">
        <v>25.0427344051283</v>
      </c>
      <c r="EZ87">
        <v>-24.1641025771164</v>
      </c>
      <c r="FA87">
        <v>-25.5461538461538</v>
      </c>
      <c r="FB87">
        <v>15</v>
      </c>
      <c r="FC87">
        <v>0</v>
      </c>
      <c r="FD87" t="s">
        <v>422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1.42360285714286</v>
      </c>
      <c r="FQ87">
        <v>0.00637636363636467</v>
      </c>
      <c r="FR87">
        <v>0.030576403778522</v>
      </c>
      <c r="FS87">
        <v>1</v>
      </c>
      <c r="FT87">
        <v>916.620588235294</v>
      </c>
      <c r="FU87">
        <v>12.0534756314452</v>
      </c>
      <c r="FV87">
        <v>6.76543026812062</v>
      </c>
      <c r="FW87">
        <v>-1</v>
      </c>
      <c r="FX87">
        <v>0.25001119047619</v>
      </c>
      <c r="FY87">
        <v>0.220958883116883</v>
      </c>
      <c r="FZ87">
        <v>0.0260579378229124</v>
      </c>
      <c r="GA87">
        <v>0</v>
      </c>
      <c r="GB87">
        <v>1</v>
      </c>
      <c r="GC87">
        <v>2</v>
      </c>
      <c r="GD87" t="s">
        <v>435</v>
      </c>
      <c r="GE87">
        <v>3.12613</v>
      </c>
      <c r="GF87">
        <v>2.65453</v>
      </c>
      <c r="GG87">
        <v>0.0890906</v>
      </c>
      <c r="GH87">
        <v>0.0897886</v>
      </c>
      <c r="GI87">
        <v>0.104872</v>
      </c>
      <c r="GJ87">
        <v>0.104825</v>
      </c>
      <c r="GK87">
        <v>23308</v>
      </c>
      <c r="GL87">
        <v>22167.7</v>
      </c>
      <c r="GM87">
        <v>22885.5</v>
      </c>
      <c r="GN87">
        <v>23717</v>
      </c>
      <c r="GO87">
        <v>34908.4</v>
      </c>
      <c r="GP87">
        <v>35137.8</v>
      </c>
      <c r="GQ87">
        <v>41255.6</v>
      </c>
      <c r="GR87">
        <v>42289.9</v>
      </c>
      <c r="GS87">
        <v>1.8947</v>
      </c>
      <c r="GT87">
        <v>1.81947</v>
      </c>
      <c r="GU87">
        <v>0.0732876</v>
      </c>
      <c r="GV87">
        <v>0</v>
      </c>
      <c r="GW87">
        <v>28.8778</v>
      </c>
      <c r="GX87">
        <v>999.9</v>
      </c>
      <c r="GY87">
        <v>59.571</v>
      </c>
      <c r="GZ87">
        <v>29.275</v>
      </c>
      <c r="HA87">
        <v>26.875</v>
      </c>
      <c r="HB87">
        <v>54.2946</v>
      </c>
      <c r="HC87">
        <v>40.5889</v>
      </c>
      <c r="HD87">
        <v>1</v>
      </c>
      <c r="HE87">
        <v>0.0985391</v>
      </c>
      <c r="HF87">
        <v>-1.11281</v>
      </c>
      <c r="HG87">
        <v>20.2327</v>
      </c>
      <c r="HH87">
        <v>5.23167</v>
      </c>
      <c r="HI87">
        <v>11.992</v>
      </c>
      <c r="HJ87">
        <v>4.95585</v>
      </c>
      <c r="HK87">
        <v>3.304</v>
      </c>
      <c r="HL87">
        <v>9999</v>
      </c>
      <c r="HM87">
        <v>9999</v>
      </c>
      <c r="HN87">
        <v>9999</v>
      </c>
      <c r="HO87">
        <v>999.9</v>
      </c>
      <c r="HP87">
        <v>1.86845</v>
      </c>
      <c r="HQ87">
        <v>1.86418</v>
      </c>
      <c r="HR87">
        <v>1.87181</v>
      </c>
      <c r="HS87">
        <v>1.86264</v>
      </c>
      <c r="HT87">
        <v>1.86206</v>
      </c>
      <c r="HU87">
        <v>1.86857</v>
      </c>
      <c r="HV87">
        <v>1.85866</v>
      </c>
      <c r="HW87">
        <v>1.86508</v>
      </c>
      <c r="HX87">
        <v>5</v>
      </c>
      <c r="HY87">
        <v>0</v>
      </c>
      <c r="HZ87">
        <v>0</v>
      </c>
      <c r="IA87">
        <v>0</v>
      </c>
      <c r="IB87" t="s">
        <v>424</v>
      </c>
      <c r="IC87" t="s">
        <v>425</v>
      </c>
      <c r="ID87" t="s">
        <v>426</v>
      </c>
      <c r="IE87" t="s">
        <v>426</v>
      </c>
      <c r="IF87" t="s">
        <v>426</v>
      </c>
      <c r="IG87" t="s">
        <v>426</v>
      </c>
      <c r="IH87">
        <v>0</v>
      </c>
      <c r="II87">
        <v>100</v>
      </c>
      <c r="IJ87">
        <v>100</v>
      </c>
      <c r="IK87">
        <v>6.003</v>
      </c>
      <c r="IL87">
        <v>0.4491</v>
      </c>
      <c r="IM87">
        <v>4.33581596003083</v>
      </c>
      <c r="IN87">
        <v>0.00480937478205192</v>
      </c>
      <c r="IO87">
        <v>-2.11129389927988e-06</v>
      </c>
      <c r="IP87">
        <v>4.70916883727294e-10</v>
      </c>
      <c r="IQ87">
        <v>0.0744581765299928</v>
      </c>
      <c r="IR87">
        <v>0.00865277752241637</v>
      </c>
      <c r="IS87">
        <v>0.000116572056065873</v>
      </c>
      <c r="IT87">
        <v>5.89758572995984e-06</v>
      </c>
      <c r="IU87">
        <v>1</v>
      </c>
      <c r="IV87">
        <v>2033</v>
      </c>
      <c r="IW87">
        <v>1</v>
      </c>
      <c r="IX87">
        <v>28</v>
      </c>
      <c r="IY87">
        <v>29324083.7</v>
      </c>
      <c r="IZ87">
        <v>29324083.7</v>
      </c>
      <c r="JA87">
        <v>1.03882</v>
      </c>
      <c r="JB87">
        <v>2.37305</v>
      </c>
      <c r="JC87">
        <v>1.4978</v>
      </c>
      <c r="JD87">
        <v>2.33032</v>
      </c>
      <c r="JE87">
        <v>1.54419</v>
      </c>
      <c r="JF87">
        <v>2.30103</v>
      </c>
      <c r="JG87">
        <v>35.2902</v>
      </c>
      <c r="JH87">
        <v>24.2539</v>
      </c>
      <c r="JI87">
        <v>18</v>
      </c>
      <c r="JJ87">
        <v>546.1</v>
      </c>
      <c r="JK87">
        <v>440.051</v>
      </c>
      <c r="JL87">
        <v>31.911</v>
      </c>
      <c r="JM87">
        <v>28.9171</v>
      </c>
      <c r="JN87">
        <v>29.9996</v>
      </c>
      <c r="JO87">
        <v>28.7262</v>
      </c>
      <c r="JP87">
        <v>28.7505</v>
      </c>
      <c r="JQ87">
        <v>20.8546</v>
      </c>
      <c r="JR87">
        <v>18.7071</v>
      </c>
      <c r="JS87">
        <v>100</v>
      </c>
      <c r="JT87">
        <v>31.8176</v>
      </c>
      <c r="JU87">
        <v>420</v>
      </c>
      <c r="JV87">
        <v>24.8955</v>
      </c>
      <c r="JW87">
        <v>92.4671</v>
      </c>
      <c r="JX87">
        <v>98.5631</v>
      </c>
    </row>
    <row r="88" spans="1:284">
      <c r="A88">
        <v>72</v>
      </c>
      <c r="B88">
        <v>1759445024.1</v>
      </c>
      <c r="C88">
        <v>985.099999904633</v>
      </c>
      <c r="D88" t="s">
        <v>570</v>
      </c>
      <c r="E88" t="s">
        <v>571</v>
      </c>
      <c r="F88">
        <v>5</v>
      </c>
      <c r="G88" t="s">
        <v>525</v>
      </c>
      <c r="H88" t="s">
        <v>419</v>
      </c>
      <c r="I88">
        <v>1759445020.35</v>
      </c>
      <c r="J88">
        <f>(K88)/1000</f>
        <v>0</v>
      </c>
      <c r="K88">
        <f>1000*DK88*AI88*(DG88-DH88)/(100*CZ88*(1000-AI88*DG88))</f>
        <v>0</v>
      </c>
      <c r="L88">
        <f>DK88*AI88*(DF88-DE88*(1000-AI88*DH88)/(1000-AI88*DG88))/(100*CZ88)</f>
        <v>0</v>
      </c>
      <c r="M88">
        <f>DE88 - IF(AI88&gt;1, L88*CZ88*100.0/(AK88), 0)</f>
        <v>0</v>
      </c>
      <c r="N88">
        <f>((T88-J88/2)*M88-L88)/(T88+J88/2)</f>
        <v>0</v>
      </c>
      <c r="O88">
        <f>N88*(DL88+DM88)/1000.0</f>
        <v>0</v>
      </c>
      <c r="P88">
        <f>(DE88 - IF(AI88&gt;1, L88*CZ88*100.0/(AK88), 0))*(DL88+DM88)/1000.0</f>
        <v>0</v>
      </c>
      <c r="Q88">
        <f>2.0/((1/S88-1/R88)+SIGN(S88)*SQRT((1/S88-1/R88)*(1/S88-1/R88) + 4*DA88/((DA88+1)*(DA88+1))*(2*1/S88*1/R88-1/R88*1/R88)))</f>
        <v>0</v>
      </c>
      <c r="R88">
        <f>IF(LEFT(DB88,1)&lt;&gt;"0",IF(LEFT(DB88,1)="1",3.0,DC88),$D$5+$E$5*(DS88*DL88/($K$5*1000))+$F$5*(DS88*DL88/($K$5*1000))*MAX(MIN(CZ88,$J$5),$I$5)*MAX(MIN(CZ88,$J$5),$I$5)+$G$5*MAX(MIN(CZ88,$J$5),$I$5)*(DS88*DL88/($K$5*1000))+$H$5*(DS88*DL88/($K$5*1000))*(DS88*DL88/($K$5*1000)))</f>
        <v>0</v>
      </c>
      <c r="S88">
        <f>J88*(1000-(1000*0.61365*exp(17.502*W88/(240.97+W88))/(DL88+DM88)+DG88)/2)/(1000*0.61365*exp(17.502*W88/(240.97+W88))/(DL88+DM88)-DG88)</f>
        <v>0</v>
      </c>
      <c r="T88">
        <f>1/((DA88+1)/(Q88/1.6)+1/(R88/1.37)) + DA88/((DA88+1)/(Q88/1.6) + DA88/(R88/1.37))</f>
        <v>0</v>
      </c>
      <c r="U88">
        <f>(CV88*CY88)</f>
        <v>0</v>
      </c>
      <c r="V88">
        <f>(DN88+(U88+2*0.95*5.67E-8*(((DN88+$B$7)+273)^4-(DN88+273)^4)-44100*J88)/(1.84*29.3*R88+8*0.95*5.67E-8*(DN88+273)^3))</f>
        <v>0</v>
      </c>
      <c r="W88">
        <f>($C$7*DO88+$D$7*DP88+$E$7*V88)</f>
        <v>0</v>
      </c>
      <c r="X88">
        <f>0.61365*exp(17.502*W88/(240.97+W88))</f>
        <v>0</v>
      </c>
      <c r="Y88">
        <f>(Z88/AA88*100)</f>
        <v>0</v>
      </c>
      <c r="Z88">
        <f>DG88*(DL88+DM88)/1000</f>
        <v>0</v>
      </c>
      <c r="AA88">
        <f>0.61365*exp(17.502*DN88/(240.97+DN88))</f>
        <v>0</v>
      </c>
      <c r="AB88">
        <f>(X88-DG88*(DL88+DM88)/1000)</f>
        <v>0</v>
      </c>
      <c r="AC88">
        <f>(-J88*44100)</f>
        <v>0</v>
      </c>
      <c r="AD88">
        <f>2*29.3*R88*0.92*(DN88-W88)</f>
        <v>0</v>
      </c>
      <c r="AE88">
        <f>2*0.95*5.67E-8*(((DN88+$B$7)+273)^4-(W88+273)^4)</f>
        <v>0</v>
      </c>
      <c r="AF88">
        <f>U88+AE88+AC88+AD88</f>
        <v>0</v>
      </c>
      <c r="AG88">
        <v>0</v>
      </c>
      <c r="AH88">
        <v>0</v>
      </c>
      <c r="AI88">
        <f>IF(AG88*$H$13&gt;=AK88,1.0,(AK88/(AK88-AG88*$H$13)))</f>
        <v>0</v>
      </c>
      <c r="AJ88">
        <f>(AI88-1)*100</f>
        <v>0</v>
      </c>
      <c r="AK88">
        <f>MAX(0,($B$13+$C$13*DS88)/(1+$D$13*DS88)*DL88/(DN88+273)*$E$13)</f>
        <v>0</v>
      </c>
      <c r="AL88" t="s">
        <v>420</v>
      </c>
      <c r="AM88" t="s">
        <v>420</v>
      </c>
      <c r="AN88">
        <v>0</v>
      </c>
      <c r="AO88">
        <v>0</v>
      </c>
      <c r="AP88">
        <f>1-AN88/AO88</f>
        <v>0</v>
      </c>
      <c r="AQ88">
        <v>0</v>
      </c>
      <c r="AR88" t="s">
        <v>420</v>
      </c>
      <c r="AS88" t="s">
        <v>420</v>
      </c>
      <c r="AT88">
        <v>0</v>
      </c>
      <c r="AU88">
        <v>0</v>
      </c>
      <c r="AV88">
        <f>1-AT88/AU88</f>
        <v>0</v>
      </c>
      <c r="AW88">
        <v>0.5</v>
      </c>
      <c r="AX88">
        <f>CW88</f>
        <v>0</v>
      </c>
      <c r="AY88">
        <f>L88</f>
        <v>0</v>
      </c>
      <c r="AZ88">
        <f>AV88*AW88*AX88</f>
        <v>0</v>
      </c>
      <c r="BA88">
        <f>(AY88-AQ88)/AX88</f>
        <v>0</v>
      </c>
      <c r="BB88">
        <f>(AO88-AU88)/AU88</f>
        <v>0</v>
      </c>
      <c r="BC88">
        <f>AN88/(AP88+AN88/AU88)</f>
        <v>0</v>
      </c>
      <c r="BD88" t="s">
        <v>420</v>
      </c>
      <c r="BE88">
        <v>0</v>
      </c>
      <c r="BF88">
        <f>IF(BE88&lt;&gt;0, BE88, BC88)</f>
        <v>0</v>
      </c>
      <c r="BG88">
        <f>1-BF88/AU88</f>
        <v>0</v>
      </c>
      <c r="BH88">
        <f>(AU88-AT88)/(AU88-BF88)</f>
        <v>0</v>
      </c>
      <c r="BI88">
        <f>(AO88-AU88)/(AO88-BF88)</f>
        <v>0</v>
      </c>
      <c r="BJ88">
        <f>(AU88-AT88)/(AU88-AN88)</f>
        <v>0</v>
      </c>
      <c r="BK88">
        <f>(AO88-AU88)/(AO88-AN88)</f>
        <v>0</v>
      </c>
      <c r="BL88">
        <f>(BH88*BF88/AT88)</f>
        <v>0</v>
      </c>
      <c r="BM88">
        <f>(1-BL88)</f>
        <v>0</v>
      </c>
      <c r="CV88">
        <f>$B$11*DT88+$C$11*DU88+$F$11*EF88*(1-EI88)</f>
        <v>0</v>
      </c>
      <c r="CW88">
        <f>CV88*CX88</f>
        <v>0</v>
      </c>
      <c r="CX88">
        <f>($B$11*$D$9+$C$11*$D$9+$F$11*((ES88+EK88)/MAX(ES88+EK88+ET88, 0.1)*$I$9+ET88/MAX(ES88+EK88+ET88, 0.1)*$J$9))/($B$11+$C$11+$F$11)</f>
        <v>0</v>
      </c>
      <c r="CY88">
        <f>($B$11*$K$9+$C$11*$K$9+$F$11*((ES88+EK88)/MAX(ES88+EK88+ET88, 0.1)*$P$9+ET88/MAX(ES88+EK88+ET88, 0.1)*$Q$9))/($B$11+$C$11+$F$11)</f>
        <v>0</v>
      </c>
      <c r="CZ88">
        <v>5.79</v>
      </c>
      <c r="DA88">
        <v>0.5</v>
      </c>
      <c r="DB88" t="s">
        <v>421</v>
      </c>
      <c r="DC88">
        <v>2</v>
      </c>
      <c r="DD88">
        <v>1759445020.35</v>
      </c>
      <c r="DE88">
        <v>421.4435</v>
      </c>
      <c r="DF88">
        <v>420.01125</v>
      </c>
      <c r="DG88">
        <v>25.196575</v>
      </c>
      <c r="DH88">
        <v>24.94055</v>
      </c>
      <c r="DI88">
        <v>415.4405</v>
      </c>
      <c r="DJ88">
        <v>24.7472</v>
      </c>
      <c r="DK88">
        <v>500.0425</v>
      </c>
      <c r="DL88">
        <v>90.5723</v>
      </c>
      <c r="DM88">
        <v>0.028793275</v>
      </c>
      <c r="DN88">
        <v>31.203375</v>
      </c>
      <c r="DO88">
        <v>30.073375</v>
      </c>
      <c r="DP88">
        <v>999.9</v>
      </c>
      <c r="DQ88">
        <v>0</v>
      </c>
      <c r="DR88">
        <v>0</v>
      </c>
      <c r="DS88">
        <v>10004.38</v>
      </c>
      <c r="DT88">
        <v>0</v>
      </c>
      <c r="DU88">
        <v>0.667702</v>
      </c>
      <c r="DV88">
        <v>1.4323725</v>
      </c>
      <c r="DW88">
        <v>432.337</v>
      </c>
      <c r="DX88">
        <v>430.75475</v>
      </c>
      <c r="DY88">
        <v>0.25602325</v>
      </c>
      <c r="DZ88">
        <v>420.01125</v>
      </c>
      <c r="EA88">
        <v>24.94055</v>
      </c>
      <c r="EB88">
        <v>2.2821125</v>
      </c>
      <c r="EC88">
        <v>2.258925</v>
      </c>
      <c r="ED88">
        <v>19.550675</v>
      </c>
      <c r="EE88">
        <v>19.386425</v>
      </c>
      <c r="EF88">
        <v>0.00500016</v>
      </c>
      <c r="EG88">
        <v>0</v>
      </c>
      <c r="EH88">
        <v>0</v>
      </c>
      <c r="EI88">
        <v>0</v>
      </c>
      <c r="EJ88">
        <v>921</v>
      </c>
      <c r="EK88">
        <v>0.00500016</v>
      </c>
      <c r="EL88">
        <v>-25.7</v>
      </c>
      <c r="EM88">
        <v>-1.575</v>
      </c>
      <c r="EN88">
        <v>37.875</v>
      </c>
      <c r="EO88">
        <v>41.812</v>
      </c>
      <c r="EP88">
        <v>39.937</v>
      </c>
      <c r="EQ88">
        <v>42.0935</v>
      </c>
      <c r="ER88">
        <v>41.20275</v>
      </c>
      <c r="ES88">
        <v>0</v>
      </c>
      <c r="ET88">
        <v>0</v>
      </c>
      <c r="EU88">
        <v>0</v>
      </c>
      <c r="EV88">
        <v>1759445026.1</v>
      </c>
      <c r="EW88">
        <v>0</v>
      </c>
      <c r="EX88">
        <v>918.15</v>
      </c>
      <c r="EY88">
        <v>-4.8170945365888</v>
      </c>
      <c r="EZ88">
        <v>-9.8735043550567</v>
      </c>
      <c r="FA88">
        <v>-26.2538461538462</v>
      </c>
      <c r="FB88">
        <v>15</v>
      </c>
      <c r="FC88">
        <v>0</v>
      </c>
      <c r="FD88" t="s">
        <v>422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1.43039238095238</v>
      </c>
      <c r="FQ88">
        <v>-0.0108841558441558</v>
      </c>
      <c r="FR88">
        <v>0.0297916389524632</v>
      </c>
      <c r="FS88">
        <v>1</v>
      </c>
      <c r="FT88">
        <v>917.75</v>
      </c>
      <c r="FU88">
        <v>13.669976754708</v>
      </c>
      <c r="FV88">
        <v>6.95604899688457</v>
      </c>
      <c r="FW88">
        <v>-1</v>
      </c>
      <c r="FX88">
        <v>0.254600380952381</v>
      </c>
      <c r="FY88">
        <v>0.13175251948052</v>
      </c>
      <c r="FZ88">
        <v>0.0207251528008066</v>
      </c>
      <c r="GA88">
        <v>0</v>
      </c>
      <c r="GB88">
        <v>1</v>
      </c>
      <c r="GC88">
        <v>2</v>
      </c>
      <c r="GD88" t="s">
        <v>435</v>
      </c>
      <c r="GE88">
        <v>3.12623</v>
      </c>
      <c r="GF88">
        <v>2.65433</v>
      </c>
      <c r="GG88">
        <v>0.0890957</v>
      </c>
      <c r="GH88">
        <v>0.0897914</v>
      </c>
      <c r="GI88">
        <v>0.104856</v>
      </c>
      <c r="GJ88">
        <v>0.104822</v>
      </c>
      <c r="GK88">
        <v>23307.9</v>
      </c>
      <c r="GL88">
        <v>22167.8</v>
      </c>
      <c r="GM88">
        <v>22885.5</v>
      </c>
      <c r="GN88">
        <v>23717.2</v>
      </c>
      <c r="GO88">
        <v>34909.1</v>
      </c>
      <c r="GP88">
        <v>35138.2</v>
      </c>
      <c r="GQ88">
        <v>41255.7</v>
      </c>
      <c r="GR88">
        <v>42290.3</v>
      </c>
      <c r="GS88">
        <v>1.89503</v>
      </c>
      <c r="GT88">
        <v>1.81922</v>
      </c>
      <c r="GU88">
        <v>0.0730455</v>
      </c>
      <c r="GV88">
        <v>0</v>
      </c>
      <c r="GW88">
        <v>28.8787</v>
      </c>
      <c r="GX88">
        <v>999.9</v>
      </c>
      <c r="GY88">
        <v>59.571</v>
      </c>
      <c r="GZ88">
        <v>29.275</v>
      </c>
      <c r="HA88">
        <v>26.8783</v>
      </c>
      <c r="HB88">
        <v>54.5746</v>
      </c>
      <c r="HC88">
        <v>40.6851</v>
      </c>
      <c r="HD88">
        <v>1</v>
      </c>
      <c r="HE88">
        <v>0.0986128</v>
      </c>
      <c r="HF88">
        <v>-1.02707</v>
      </c>
      <c r="HG88">
        <v>20.2331</v>
      </c>
      <c r="HH88">
        <v>5.23137</v>
      </c>
      <c r="HI88">
        <v>11.992</v>
      </c>
      <c r="HJ88">
        <v>4.95575</v>
      </c>
      <c r="HK88">
        <v>3.304</v>
      </c>
      <c r="HL88">
        <v>9999</v>
      </c>
      <c r="HM88">
        <v>9999</v>
      </c>
      <c r="HN88">
        <v>9999</v>
      </c>
      <c r="HO88">
        <v>999.9</v>
      </c>
      <c r="HP88">
        <v>1.86845</v>
      </c>
      <c r="HQ88">
        <v>1.86418</v>
      </c>
      <c r="HR88">
        <v>1.87181</v>
      </c>
      <c r="HS88">
        <v>1.86264</v>
      </c>
      <c r="HT88">
        <v>1.86206</v>
      </c>
      <c r="HU88">
        <v>1.86859</v>
      </c>
      <c r="HV88">
        <v>1.85867</v>
      </c>
      <c r="HW88">
        <v>1.86508</v>
      </c>
      <c r="HX88">
        <v>5</v>
      </c>
      <c r="HY88">
        <v>0</v>
      </c>
      <c r="HZ88">
        <v>0</v>
      </c>
      <c r="IA88">
        <v>0</v>
      </c>
      <c r="IB88" t="s">
        <v>424</v>
      </c>
      <c r="IC88" t="s">
        <v>425</v>
      </c>
      <c r="ID88" t="s">
        <v>426</v>
      </c>
      <c r="IE88" t="s">
        <v>426</v>
      </c>
      <c r="IF88" t="s">
        <v>426</v>
      </c>
      <c r="IG88" t="s">
        <v>426</v>
      </c>
      <c r="IH88">
        <v>0</v>
      </c>
      <c r="II88">
        <v>100</v>
      </c>
      <c r="IJ88">
        <v>100</v>
      </c>
      <c r="IK88">
        <v>6.004</v>
      </c>
      <c r="IL88">
        <v>0.449</v>
      </c>
      <c r="IM88">
        <v>4.33581596003083</v>
      </c>
      <c r="IN88">
        <v>0.00480937478205192</v>
      </c>
      <c r="IO88">
        <v>-2.11129389927988e-06</v>
      </c>
      <c r="IP88">
        <v>4.70916883727294e-10</v>
      </c>
      <c r="IQ88">
        <v>0.0744581765299928</v>
      </c>
      <c r="IR88">
        <v>0.00865277752241637</v>
      </c>
      <c r="IS88">
        <v>0.000116572056065873</v>
      </c>
      <c r="IT88">
        <v>5.89758572995984e-06</v>
      </c>
      <c r="IU88">
        <v>1</v>
      </c>
      <c r="IV88">
        <v>2033</v>
      </c>
      <c r="IW88">
        <v>1</v>
      </c>
      <c r="IX88">
        <v>28</v>
      </c>
      <c r="IY88">
        <v>29324083.7</v>
      </c>
      <c r="IZ88">
        <v>29324083.7</v>
      </c>
      <c r="JA88">
        <v>1.03882</v>
      </c>
      <c r="JB88">
        <v>2.36572</v>
      </c>
      <c r="JC88">
        <v>1.4978</v>
      </c>
      <c r="JD88">
        <v>2.33032</v>
      </c>
      <c r="JE88">
        <v>1.54419</v>
      </c>
      <c r="JF88">
        <v>2.35596</v>
      </c>
      <c r="JG88">
        <v>35.2902</v>
      </c>
      <c r="JH88">
        <v>24.2626</v>
      </c>
      <c r="JI88">
        <v>18</v>
      </c>
      <c r="JJ88">
        <v>546.312</v>
      </c>
      <c r="JK88">
        <v>439.9</v>
      </c>
      <c r="JL88">
        <v>31.8775</v>
      </c>
      <c r="JM88">
        <v>28.9171</v>
      </c>
      <c r="JN88">
        <v>29.9998</v>
      </c>
      <c r="JO88">
        <v>28.7262</v>
      </c>
      <c r="JP88">
        <v>28.7505</v>
      </c>
      <c r="JQ88">
        <v>20.8562</v>
      </c>
      <c r="JR88">
        <v>18.7071</v>
      </c>
      <c r="JS88">
        <v>100</v>
      </c>
      <c r="JT88">
        <v>31.8176</v>
      </c>
      <c r="JU88">
        <v>420</v>
      </c>
      <c r="JV88">
        <v>24.894</v>
      </c>
      <c r="JW88">
        <v>92.4673</v>
      </c>
      <c r="JX88">
        <v>98.564</v>
      </c>
    </row>
    <row r="89" spans="1:284">
      <c r="A89">
        <v>73</v>
      </c>
      <c r="B89">
        <v>1759445027.1</v>
      </c>
      <c r="C89">
        <v>988.099999904633</v>
      </c>
      <c r="D89" t="s">
        <v>572</v>
      </c>
      <c r="E89" t="s">
        <v>573</v>
      </c>
      <c r="F89">
        <v>5</v>
      </c>
      <c r="G89" t="s">
        <v>525</v>
      </c>
      <c r="H89" t="s">
        <v>419</v>
      </c>
      <c r="I89">
        <v>1759445023.85</v>
      </c>
      <c r="J89">
        <f>(K89)/1000</f>
        <v>0</v>
      </c>
      <c r="K89">
        <f>1000*DK89*AI89*(DG89-DH89)/(100*CZ89*(1000-AI89*DG89))</f>
        <v>0</v>
      </c>
      <c r="L89">
        <f>DK89*AI89*(DF89-DE89*(1000-AI89*DH89)/(1000-AI89*DG89))/(100*CZ89)</f>
        <v>0</v>
      </c>
      <c r="M89">
        <f>DE89 - IF(AI89&gt;1, L89*CZ89*100.0/(AK89), 0)</f>
        <v>0</v>
      </c>
      <c r="N89">
        <f>((T89-J89/2)*M89-L89)/(T89+J89/2)</f>
        <v>0</v>
      </c>
      <c r="O89">
        <f>N89*(DL89+DM89)/1000.0</f>
        <v>0</v>
      </c>
      <c r="P89">
        <f>(DE89 - IF(AI89&gt;1, L89*CZ89*100.0/(AK89), 0))*(DL89+DM89)/1000.0</f>
        <v>0</v>
      </c>
      <c r="Q89">
        <f>2.0/((1/S89-1/R89)+SIGN(S89)*SQRT((1/S89-1/R89)*(1/S89-1/R89) + 4*DA89/((DA89+1)*(DA89+1))*(2*1/S89*1/R89-1/R89*1/R89)))</f>
        <v>0</v>
      </c>
      <c r="R89">
        <f>IF(LEFT(DB89,1)&lt;&gt;"0",IF(LEFT(DB89,1)="1",3.0,DC89),$D$5+$E$5*(DS89*DL89/($K$5*1000))+$F$5*(DS89*DL89/($K$5*1000))*MAX(MIN(CZ89,$J$5),$I$5)*MAX(MIN(CZ89,$J$5),$I$5)+$G$5*MAX(MIN(CZ89,$J$5),$I$5)*(DS89*DL89/($K$5*1000))+$H$5*(DS89*DL89/($K$5*1000))*(DS89*DL89/($K$5*1000)))</f>
        <v>0</v>
      </c>
      <c r="S89">
        <f>J89*(1000-(1000*0.61365*exp(17.502*W89/(240.97+W89))/(DL89+DM89)+DG89)/2)/(1000*0.61365*exp(17.502*W89/(240.97+W89))/(DL89+DM89)-DG89)</f>
        <v>0</v>
      </c>
      <c r="T89">
        <f>1/((DA89+1)/(Q89/1.6)+1/(R89/1.37)) + DA89/((DA89+1)/(Q89/1.6) + DA89/(R89/1.37))</f>
        <v>0</v>
      </c>
      <c r="U89">
        <f>(CV89*CY89)</f>
        <v>0</v>
      </c>
      <c r="V89">
        <f>(DN89+(U89+2*0.95*5.67E-8*(((DN89+$B$7)+273)^4-(DN89+273)^4)-44100*J89)/(1.84*29.3*R89+8*0.95*5.67E-8*(DN89+273)^3))</f>
        <v>0</v>
      </c>
      <c r="W89">
        <f>($C$7*DO89+$D$7*DP89+$E$7*V89)</f>
        <v>0</v>
      </c>
      <c r="X89">
        <f>0.61365*exp(17.502*W89/(240.97+W89))</f>
        <v>0</v>
      </c>
      <c r="Y89">
        <f>(Z89/AA89*100)</f>
        <v>0</v>
      </c>
      <c r="Z89">
        <f>DG89*(DL89+DM89)/1000</f>
        <v>0</v>
      </c>
      <c r="AA89">
        <f>0.61365*exp(17.502*DN89/(240.97+DN89))</f>
        <v>0</v>
      </c>
      <c r="AB89">
        <f>(X89-DG89*(DL89+DM89)/1000)</f>
        <v>0</v>
      </c>
      <c r="AC89">
        <f>(-J89*44100)</f>
        <v>0</v>
      </c>
      <c r="AD89">
        <f>2*29.3*R89*0.92*(DN89-W89)</f>
        <v>0</v>
      </c>
      <c r="AE89">
        <f>2*0.95*5.67E-8*(((DN89+$B$7)+273)^4-(W89+273)^4)</f>
        <v>0</v>
      </c>
      <c r="AF89">
        <f>U89+AE89+AC89+AD89</f>
        <v>0</v>
      </c>
      <c r="AG89">
        <v>0</v>
      </c>
      <c r="AH89">
        <v>0</v>
      </c>
      <c r="AI89">
        <f>IF(AG89*$H$13&gt;=AK89,1.0,(AK89/(AK89-AG89*$H$13)))</f>
        <v>0</v>
      </c>
      <c r="AJ89">
        <f>(AI89-1)*100</f>
        <v>0</v>
      </c>
      <c r="AK89">
        <f>MAX(0,($B$13+$C$13*DS89)/(1+$D$13*DS89)*DL89/(DN89+273)*$E$13)</f>
        <v>0</v>
      </c>
      <c r="AL89" t="s">
        <v>420</v>
      </c>
      <c r="AM89" t="s">
        <v>420</v>
      </c>
      <c r="AN89">
        <v>0</v>
      </c>
      <c r="AO89">
        <v>0</v>
      </c>
      <c r="AP89">
        <f>1-AN89/AO89</f>
        <v>0</v>
      </c>
      <c r="AQ89">
        <v>0</v>
      </c>
      <c r="AR89" t="s">
        <v>420</v>
      </c>
      <c r="AS89" t="s">
        <v>420</v>
      </c>
      <c r="AT89">
        <v>0</v>
      </c>
      <c r="AU89">
        <v>0</v>
      </c>
      <c r="AV89">
        <f>1-AT89/AU89</f>
        <v>0</v>
      </c>
      <c r="AW89">
        <v>0.5</v>
      </c>
      <c r="AX89">
        <f>CW89</f>
        <v>0</v>
      </c>
      <c r="AY89">
        <f>L89</f>
        <v>0</v>
      </c>
      <c r="AZ89">
        <f>AV89*AW89*AX89</f>
        <v>0</v>
      </c>
      <c r="BA89">
        <f>(AY89-AQ89)/AX89</f>
        <v>0</v>
      </c>
      <c r="BB89">
        <f>(AO89-AU89)/AU89</f>
        <v>0</v>
      </c>
      <c r="BC89">
        <f>AN89/(AP89+AN89/AU89)</f>
        <v>0</v>
      </c>
      <c r="BD89" t="s">
        <v>420</v>
      </c>
      <c r="BE89">
        <v>0</v>
      </c>
      <c r="BF89">
        <f>IF(BE89&lt;&gt;0, BE89, BC89)</f>
        <v>0</v>
      </c>
      <c r="BG89">
        <f>1-BF89/AU89</f>
        <v>0</v>
      </c>
      <c r="BH89">
        <f>(AU89-AT89)/(AU89-BF89)</f>
        <v>0</v>
      </c>
      <c r="BI89">
        <f>(AO89-AU89)/(AO89-BF89)</f>
        <v>0</v>
      </c>
      <c r="BJ89">
        <f>(AU89-AT89)/(AU89-AN89)</f>
        <v>0</v>
      </c>
      <c r="BK89">
        <f>(AO89-AU89)/(AO89-AN89)</f>
        <v>0</v>
      </c>
      <c r="BL89">
        <f>(BH89*BF89/AT89)</f>
        <v>0</v>
      </c>
      <c r="BM89">
        <f>(1-BL89)</f>
        <v>0</v>
      </c>
      <c r="CV89">
        <f>$B$11*DT89+$C$11*DU89+$F$11*EF89*(1-EI89)</f>
        <v>0</v>
      </c>
      <c r="CW89">
        <f>CV89*CX89</f>
        <v>0</v>
      </c>
      <c r="CX89">
        <f>($B$11*$D$9+$C$11*$D$9+$F$11*((ES89+EK89)/MAX(ES89+EK89+ET89, 0.1)*$I$9+ET89/MAX(ES89+EK89+ET89, 0.1)*$J$9))/($B$11+$C$11+$F$11)</f>
        <v>0</v>
      </c>
      <c r="CY89">
        <f>($B$11*$K$9+$C$11*$K$9+$F$11*((ES89+EK89)/MAX(ES89+EK89+ET89, 0.1)*$P$9+ET89/MAX(ES89+EK89+ET89, 0.1)*$Q$9))/($B$11+$C$11+$F$11)</f>
        <v>0</v>
      </c>
      <c r="CZ89">
        <v>5.79</v>
      </c>
      <c r="DA89">
        <v>0.5</v>
      </c>
      <c r="DB89" t="s">
        <v>421</v>
      </c>
      <c r="DC89">
        <v>2</v>
      </c>
      <c r="DD89">
        <v>1759445023.85</v>
      </c>
      <c r="DE89">
        <v>421.47325</v>
      </c>
      <c r="DF89">
        <v>419.991</v>
      </c>
      <c r="DG89">
        <v>25.181</v>
      </c>
      <c r="DH89">
        <v>24.9367</v>
      </c>
      <c r="DI89">
        <v>415.46975</v>
      </c>
      <c r="DJ89">
        <v>24.732025</v>
      </c>
      <c r="DK89">
        <v>499.9505</v>
      </c>
      <c r="DL89">
        <v>90.571675</v>
      </c>
      <c r="DM89">
        <v>0.028805975</v>
      </c>
      <c r="DN89">
        <v>31.20405</v>
      </c>
      <c r="DO89">
        <v>30.07135</v>
      </c>
      <c r="DP89">
        <v>999.9</v>
      </c>
      <c r="DQ89">
        <v>0</v>
      </c>
      <c r="DR89">
        <v>0</v>
      </c>
      <c r="DS89">
        <v>10007.8175</v>
      </c>
      <c r="DT89">
        <v>0</v>
      </c>
      <c r="DU89">
        <v>0.667702</v>
      </c>
      <c r="DV89">
        <v>1.482445</v>
      </c>
      <c r="DW89">
        <v>432.3605</v>
      </c>
      <c r="DX89">
        <v>430.73175</v>
      </c>
      <c r="DY89">
        <v>0.24432075</v>
      </c>
      <c r="DZ89">
        <v>419.991</v>
      </c>
      <c r="EA89">
        <v>24.9367</v>
      </c>
      <c r="EB89">
        <v>2.2806875</v>
      </c>
      <c r="EC89">
        <v>2.2585575</v>
      </c>
      <c r="ED89">
        <v>19.5406</v>
      </c>
      <c r="EE89">
        <v>19.383825</v>
      </c>
      <c r="EF89">
        <v>0.00500016</v>
      </c>
      <c r="EG89">
        <v>0</v>
      </c>
      <c r="EH89">
        <v>0</v>
      </c>
      <c r="EI89">
        <v>0</v>
      </c>
      <c r="EJ89">
        <v>921.8</v>
      </c>
      <c r="EK89">
        <v>0.00500016</v>
      </c>
      <c r="EL89">
        <v>-28.4</v>
      </c>
      <c r="EM89">
        <v>-1.925</v>
      </c>
      <c r="EN89">
        <v>37.875</v>
      </c>
      <c r="EO89">
        <v>41.812</v>
      </c>
      <c r="EP89">
        <v>39.937</v>
      </c>
      <c r="EQ89">
        <v>42.0935</v>
      </c>
      <c r="ER89">
        <v>41.187</v>
      </c>
      <c r="ES89">
        <v>0</v>
      </c>
      <c r="ET89">
        <v>0</v>
      </c>
      <c r="EU89">
        <v>0</v>
      </c>
      <c r="EV89">
        <v>1759445029.1</v>
      </c>
      <c r="EW89">
        <v>0</v>
      </c>
      <c r="EX89">
        <v>918.152</v>
      </c>
      <c r="EY89">
        <v>-17.4769234940838</v>
      </c>
      <c r="EZ89">
        <v>15.5153847386146</v>
      </c>
      <c r="FA89">
        <v>-26.624</v>
      </c>
      <c r="FB89">
        <v>15</v>
      </c>
      <c r="FC89">
        <v>0</v>
      </c>
      <c r="FD89" t="s">
        <v>422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1.43491761904762</v>
      </c>
      <c r="FQ89">
        <v>-0.0519896103896096</v>
      </c>
      <c r="FR89">
        <v>0.0278821319989569</v>
      </c>
      <c r="FS89">
        <v>1</v>
      </c>
      <c r="FT89">
        <v>917.167647058823</v>
      </c>
      <c r="FU89">
        <v>10.7333839704642</v>
      </c>
      <c r="FV89">
        <v>6.90906142379596</v>
      </c>
      <c r="FW89">
        <v>-1</v>
      </c>
      <c r="FX89">
        <v>0.257383761904762</v>
      </c>
      <c r="FY89">
        <v>0.0424490649350652</v>
      </c>
      <c r="FZ89">
        <v>0.016636697557207</v>
      </c>
      <c r="GA89">
        <v>1</v>
      </c>
      <c r="GB89">
        <v>2</v>
      </c>
      <c r="GC89">
        <v>2</v>
      </c>
      <c r="GD89" t="s">
        <v>423</v>
      </c>
      <c r="GE89">
        <v>3.12604</v>
      </c>
      <c r="GF89">
        <v>2.65459</v>
      </c>
      <c r="GG89">
        <v>0.089094</v>
      </c>
      <c r="GH89">
        <v>0.0897813</v>
      </c>
      <c r="GI89">
        <v>0.10483</v>
      </c>
      <c r="GJ89">
        <v>0.104806</v>
      </c>
      <c r="GK89">
        <v>23308</v>
      </c>
      <c r="GL89">
        <v>22167.9</v>
      </c>
      <c r="GM89">
        <v>22885.6</v>
      </c>
      <c r="GN89">
        <v>23717.1</v>
      </c>
      <c r="GO89">
        <v>34910.3</v>
      </c>
      <c r="GP89">
        <v>35138.7</v>
      </c>
      <c r="GQ89">
        <v>41255.9</v>
      </c>
      <c r="GR89">
        <v>42290.2</v>
      </c>
      <c r="GS89">
        <v>1.89463</v>
      </c>
      <c r="GT89">
        <v>1.81955</v>
      </c>
      <c r="GU89">
        <v>0.0734217</v>
      </c>
      <c r="GV89">
        <v>0</v>
      </c>
      <c r="GW89">
        <v>28.8803</v>
      </c>
      <c r="GX89">
        <v>999.9</v>
      </c>
      <c r="GY89">
        <v>59.571</v>
      </c>
      <c r="GZ89">
        <v>29.296</v>
      </c>
      <c r="HA89">
        <v>26.9081</v>
      </c>
      <c r="HB89">
        <v>54.3946</v>
      </c>
      <c r="HC89">
        <v>40.7612</v>
      </c>
      <c r="HD89">
        <v>1</v>
      </c>
      <c r="HE89">
        <v>0.09828</v>
      </c>
      <c r="HF89">
        <v>-1.04356</v>
      </c>
      <c r="HG89">
        <v>20.2332</v>
      </c>
      <c r="HH89">
        <v>5.23301</v>
      </c>
      <c r="HI89">
        <v>11.992</v>
      </c>
      <c r="HJ89">
        <v>4.9558</v>
      </c>
      <c r="HK89">
        <v>3.304</v>
      </c>
      <c r="HL89">
        <v>9999</v>
      </c>
      <c r="HM89">
        <v>9999</v>
      </c>
      <c r="HN89">
        <v>9999</v>
      </c>
      <c r="HO89">
        <v>999.9</v>
      </c>
      <c r="HP89">
        <v>1.86845</v>
      </c>
      <c r="HQ89">
        <v>1.86417</v>
      </c>
      <c r="HR89">
        <v>1.8718</v>
      </c>
      <c r="HS89">
        <v>1.86264</v>
      </c>
      <c r="HT89">
        <v>1.86207</v>
      </c>
      <c r="HU89">
        <v>1.86857</v>
      </c>
      <c r="HV89">
        <v>1.85867</v>
      </c>
      <c r="HW89">
        <v>1.86508</v>
      </c>
      <c r="HX89">
        <v>5</v>
      </c>
      <c r="HY89">
        <v>0</v>
      </c>
      <c r="HZ89">
        <v>0</v>
      </c>
      <c r="IA89">
        <v>0</v>
      </c>
      <c r="IB89" t="s">
        <v>424</v>
      </c>
      <c r="IC89" t="s">
        <v>425</v>
      </c>
      <c r="ID89" t="s">
        <v>426</v>
      </c>
      <c r="IE89" t="s">
        <v>426</v>
      </c>
      <c r="IF89" t="s">
        <v>426</v>
      </c>
      <c r="IG89" t="s">
        <v>426</v>
      </c>
      <c r="IH89">
        <v>0</v>
      </c>
      <c r="II89">
        <v>100</v>
      </c>
      <c r="IJ89">
        <v>100</v>
      </c>
      <c r="IK89">
        <v>6.003</v>
      </c>
      <c r="IL89">
        <v>0.4487</v>
      </c>
      <c r="IM89">
        <v>4.33581596003083</v>
      </c>
      <c r="IN89">
        <v>0.00480937478205192</v>
      </c>
      <c r="IO89">
        <v>-2.11129389927988e-06</v>
      </c>
      <c r="IP89">
        <v>4.70916883727294e-10</v>
      </c>
      <c r="IQ89">
        <v>0.0744581765299928</v>
      </c>
      <c r="IR89">
        <v>0.00865277752241637</v>
      </c>
      <c r="IS89">
        <v>0.000116572056065873</v>
      </c>
      <c r="IT89">
        <v>5.89758572995984e-06</v>
      </c>
      <c r="IU89">
        <v>1</v>
      </c>
      <c r="IV89">
        <v>2033</v>
      </c>
      <c r="IW89">
        <v>1</v>
      </c>
      <c r="IX89">
        <v>28</v>
      </c>
      <c r="IY89">
        <v>29324083.8</v>
      </c>
      <c r="IZ89">
        <v>29324083.8</v>
      </c>
      <c r="JA89">
        <v>1.03882</v>
      </c>
      <c r="JB89">
        <v>2.37305</v>
      </c>
      <c r="JC89">
        <v>1.4978</v>
      </c>
      <c r="JD89">
        <v>2.33032</v>
      </c>
      <c r="JE89">
        <v>1.54419</v>
      </c>
      <c r="JF89">
        <v>2.39746</v>
      </c>
      <c r="JG89">
        <v>35.2671</v>
      </c>
      <c r="JH89">
        <v>24.2626</v>
      </c>
      <c r="JI89">
        <v>18</v>
      </c>
      <c r="JJ89">
        <v>546.052</v>
      </c>
      <c r="JK89">
        <v>440.097</v>
      </c>
      <c r="JL89">
        <v>31.8197</v>
      </c>
      <c r="JM89">
        <v>28.9171</v>
      </c>
      <c r="JN89">
        <v>29.9998</v>
      </c>
      <c r="JO89">
        <v>28.7262</v>
      </c>
      <c r="JP89">
        <v>28.7505</v>
      </c>
      <c r="JQ89">
        <v>20.8571</v>
      </c>
      <c r="JR89">
        <v>18.7071</v>
      </c>
      <c r="JS89">
        <v>100</v>
      </c>
      <c r="JT89">
        <v>31.7469</v>
      </c>
      <c r="JU89">
        <v>420</v>
      </c>
      <c r="JV89">
        <v>24.9019</v>
      </c>
      <c r="JW89">
        <v>92.4677</v>
      </c>
      <c r="JX89">
        <v>98.5635</v>
      </c>
    </row>
    <row r="90" spans="1:284">
      <c r="A90">
        <v>74</v>
      </c>
      <c r="B90">
        <v>1759445251.1</v>
      </c>
      <c r="C90">
        <v>1212.09999990463</v>
      </c>
      <c r="D90" t="s">
        <v>574</v>
      </c>
      <c r="E90" t="s">
        <v>575</v>
      </c>
      <c r="F90">
        <v>5</v>
      </c>
      <c r="G90" t="s">
        <v>576</v>
      </c>
      <c r="H90" t="s">
        <v>419</v>
      </c>
      <c r="I90">
        <v>1759445248.1</v>
      </c>
      <c r="J90">
        <f>(K90)/1000</f>
        <v>0</v>
      </c>
      <c r="K90">
        <f>1000*DK90*AI90*(DG90-DH90)/(100*CZ90*(1000-AI90*DG90))</f>
        <v>0</v>
      </c>
      <c r="L90">
        <f>DK90*AI90*(DF90-DE90*(1000-AI90*DH90)/(1000-AI90*DG90))/(100*CZ90)</f>
        <v>0</v>
      </c>
      <c r="M90">
        <f>DE90 - IF(AI90&gt;1, L90*CZ90*100.0/(AK90), 0)</f>
        <v>0</v>
      </c>
      <c r="N90">
        <f>((T90-J90/2)*M90-L90)/(T90+J90/2)</f>
        <v>0</v>
      </c>
      <c r="O90">
        <f>N90*(DL90+DM90)/1000.0</f>
        <v>0</v>
      </c>
      <c r="P90">
        <f>(DE90 - IF(AI90&gt;1, L90*CZ90*100.0/(AK90), 0))*(DL90+DM90)/1000.0</f>
        <v>0</v>
      </c>
      <c r="Q90">
        <f>2.0/((1/S90-1/R90)+SIGN(S90)*SQRT((1/S90-1/R90)*(1/S90-1/R90) + 4*DA90/((DA90+1)*(DA90+1))*(2*1/S90*1/R90-1/R90*1/R90)))</f>
        <v>0</v>
      </c>
      <c r="R90">
        <f>IF(LEFT(DB90,1)&lt;&gt;"0",IF(LEFT(DB90,1)="1",3.0,DC90),$D$5+$E$5*(DS90*DL90/($K$5*1000))+$F$5*(DS90*DL90/($K$5*1000))*MAX(MIN(CZ90,$J$5),$I$5)*MAX(MIN(CZ90,$J$5),$I$5)+$G$5*MAX(MIN(CZ90,$J$5),$I$5)*(DS90*DL90/($K$5*1000))+$H$5*(DS90*DL90/($K$5*1000))*(DS90*DL90/($K$5*1000)))</f>
        <v>0</v>
      </c>
      <c r="S90">
        <f>J90*(1000-(1000*0.61365*exp(17.502*W90/(240.97+W90))/(DL90+DM90)+DG90)/2)/(1000*0.61365*exp(17.502*W90/(240.97+W90))/(DL90+DM90)-DG90)</f>
        <v>0</v>
      </c>
      <c r="T90">
        <f>1/((DA90+1)/(Q90/1.6)+1/(R90/1.37)) + DA90/((DA90+1)/(Q90/1.6) + DA90/(R90/1.37))</f>
        <v>0</v>
      </c>
      <c r="U90">
        <f>(CV90*CY90)</f>
        <v>0</v>
      </c>
      <c r="V90">
        <f>(DN90+(U90+2*0.95*5.67E-8*(((DN90+$B$7)+273)^4-(DN90+273)^4)-44100*J90)/(1.84*29.3*R90+8*0.95*5.67E-8*(DN90+273)^3))</f>
        <v>0</v>
      </c>
      <c r="W90">
        <f>($C$7*DO90+$D$7*DP90+$E$7*V90)</f>
        <v>0</v>
      </c>
      <c r="X90">
        <f>0.61365*exp(17.502*W90/(240.97+W90))</f>
        <v>0</v>
      </c>
      <c r="Y90">
        <f>(Z90/AA90*100)</f>
        <v>0</v>
      </c>
      <c r="Z90">
        <f>DG90*(DL90+DM90)/1000</f>
        <v>0</v>
      </c>
      <c r="AA90">
        <f>0.61365*exp(17.502*DN90/(240.97+DN90))</f>
        <v>0</v>
      </c>
      <c r="AB90">
        <f>(X90-DG90*(DL90+DM90)/1000)</f>
        <v>0</v>
      </c>
      <c r="AC90">
        <f>(-J90*44100)</f>
        <v>0</v>
      </c>
      <c r="AD90">
        <f>2*29.3*R90*0.92*(DN90-W90)</f>
        <v>0</v>
      </c>
      <c r="AE90">
        <f>2*0.95*5.67E-8*(((DN90+$B$7)+273)^4-(W90+273)^4)</f>
        <v>0</v>
      </c>
      <c r="AF90">
        <f>U90+AE90+AC90+AD90</f>
        <v>0</v>
      </c>
      <c r="AG90">
        <v>0</v>
      </c>
      <c r="AH90">
        <v>0</v>
      </c>
      <c r="AI90">
        <f>IF(AG90*$H$13&gt;=AK90,1.0,(AK90/(AK90-AG90*$H$13)))</f>
        <v>0</v>
      </c>
      <c r="AJ90">
        <f>(AI90-1)*100</f>
        <v>0</v>
      </c>
      <c r="AK90">
        <f>MAX(0,($B$13+$C$13*DS90)/(1+$D$13*DS90)*DL90/(DN90+273)*$E$13)</f>
        <v>0</v>
      </c>
      <c r="AL90" t="s">
        <v>420</v>
      </c>
      <c r="AM90" t="s">
        <v>420</v>
      </c>
      <c r="AN90">
        <v>0</v>
      </c>
      <c r="AO90">
        <v>0</v>
      </c>
      <c r="AP90">
        <f>1-AN90/AO90</f>
        <v>0</v>
      </c>
      <c r="AQ90">
        <v>0</v>
      </c>
      <c r="AR90" t="s">
        <v>420</v>
      </c>
      <c r="AS90" t="s">
        <v>420</v>
      </c>
      <c r="AT90">
        <v>0</v>
      </c>
      <c r="AU90">
        <v>0</v>
      </c>
      <c r="AV90">
        <f>1-AT90/AU90</f>
        <v>0</v>
      </c>
      <c r="AW90">
        <v>0.5</v>
      </c>
      <c r="AX90">
        <f>CW90</f>
        <v>0</v>
      </c>
      <c r="AY90">
        <f>L90</f>
        <v>0</v>
      </c>
      <c r="AZ90">
        <f>AV90*AW90*AX90</f>
        <v>0</v>
      </c>
      <c r="BA90">
        <f>(AY90-AQ90)/AX90</f>
        <v>0</v>
      </c>
      <c r="BB90">
        <f>(AO90-AU90)/AU90</f>
        <v>0</v>
      </c>
      <c r="BC90">
        <f>AN90/(AP90+AN90/AU90)</f>
        <v>0</v>
      </c>
      <c r="BD90" t="s">
        <v>420</v>
      </c>
      <c r="BE90">
        <v>0</v>
      </c>
      <c r="BF90">
        <f>IF(BE90&lt;&gt;0, BE90, BC90)</f>
        <v>0</v>
      </c>
      <c r="BG90">
        <f>1-BF90/AU90</f>
        <v>0</v>
      </c>
      <c r="BH90">
        <f>(AU90-AT90)/(AU90-BF90)</f>
        <v>0</v>
      </c>
      <c r="BI90">
        <f>(AO90-AU90)/(AO90-BF90)</f>
        <v>0</v>
      </c>
      <c r="BJ90">
        <f>(AU90-AT90)/(AU90-AN90)</f>
        <v>0</v>
      </c>
      <c r="BK90">
        <f>(AO90-AU90)/(AO90-AN90)</f>
        <v>0</v>
      </c>
      <c r="BL90">
        <f>(BH90*BF90/AT90)</f>
        <v>0</v>
      </c>
      <c r="BM90">
        <f>(1-BL90)</f>
        <v>0</v>
      </c>
      <c r="CV90">
        <f>$B$11*DT90+$C$11*DU90+$F$11*EF90*(1-EI90)</f>
        <v>0</v>
      </c>
      <c r="CW90">
        <f>CV90*CX90</f>
        <v>0</v>
      </c>
      <c r="CX90">
        <f>($B$11*$D$9+$C$11*$D$9+$F$11*((ES90+EK90)/MAX(ES90+EK90+ET90, 0.1)*$I$9+ET90/MAX(ES90+EK90+ET90, 0.1)*$J$9))/($B$11+$C$11+$F$11)</f>
        <v>0</v>
      </c>
      <c r="CY90">
        <f>($B$11*$K$9+$C$11*$K$9+$F$11*((ES90+EK90)/MAX(ES90+EK90+ET90, 0.1)*$P$9+ET90/MAX(ES90+EK90+ET90, 0.1)*$Q$9))/($B$11+$C$11+$F$11)</f>
        <v>0</v>
      </c>
      <c r="CZ90">
        <v>5.9</v>
      </c>
      <c r="DA90">
        <v>0.5</v>
      </c>
      <c r="DB90" t="s">
        <v>421</v>
      </c>
      <c r="DC90">
        <v>2</v>
      </c>
      <c r="DD90">
        <v>1759445248.1</v>
      </c>
      <c r="DE90">
        <v>421.9804</v>
      </c>
      <c r="DF90">
        <v>420.0024</v>
      </c>
      <c r="DG90">
        <v>24.78206</v>
      </c>
      <c r="DH90">
        <v>24.49534</v>
      </c>
      <c r="DI90">
        <v>415.9754</v>
      </c>
      <c r="DJ90">
        <v>24.34284</v>
      </c>
      <c r="DK90">
        <v>499.9776</v>
      </c>
      <c r="DL90">
        <v>90.57206</v>
      </c>
      <c r="DM90">
        <v>0.02888458</v>
      </c>
      <c r="DN90">
        <v>30.86638</v>
      </c>
      <c r="DO90">
        <v>29.88836</v>
      </c>
      <c r="DP90">
        <v>999.9</v>
      </c>
      <c r="DQ90">
        <v>0</v>
      </c>
      <c r="DR90">
        <v>0</v>
      </c>
      <c r="DS90">
        <v>9969.252</v>
      </c>
      <c r="DT90">
        <v>0</v>
      </c>
      <c r="DU90">
        <v>0.667702</v>
      </c>
      <c r="DV90">
        <v>1.977858</v>
      </c>
      <c r="DW90">
        <v>432.7036</v>
      </c>
      <c r="DX90">
        <v>430.549</v>
      </c>
      <c r="DY90">
        <v>0.2867302</v>
      </c>
      <c r="DZ90">
        <v>420.0024</v>
      </c>
      <c r="EA90">
        <v>24.49534</v>
      </c>
      <c r="EB90">
        <v>2.244564</v>
      </c>
      <c r="EC90">
        <v>2.218594</v>
      </c>
      <c r="ED90">
        <v>19.28398</v>
      </c>
      <c r="EE90">
        <v>19.09724</v>
      </c>
      <c r="EF90">
        <v>0.00500016</v>
      </c>
      <c r="EG90">
        <v>0</v>
      </c>
      <c r="EH90">
        <v>0</v>
      </c>
      <c r="EI90">
        <v>0</v>
      </c>
      <c r="EJ90">
        <v>893.34</v>
      </c>
      <c r="EK90">
        <v>0.00500016</v>
      </c>
      <c r="EL90">
        <v>-26.98</v>
      </c>
      <c r="EM90">
        <v>-2.34</v>
      </c>
      <c r="EN90">
        <v>38</v>
      </c>
      <c r="EO90">
        <v>41.8874</v>
      </c>
      <c r="EP90">
        <v>40.062</v>
      </c>
      <c r="EQ90">
        <v>42.187</v>
      </c>
      <c r="ER90">
        <v>41.312</v>
      </c>
      <c r="ES90">
        <v>0</v>
      </c>
      <c r="ET90">
        <v>0</v>
      </c>
      <c r="EU90">
        <v>0</v>
      </c>
      <c r="EV90">
        <v>1759445252.9</v>
      </c>
      <c r="EW90">
        <v>0</v>
      </c>
      <c r="EX90">
        <v>890.157692307692</v>
      </c>
      <c r="EY90">
        <v>17.3230771930674</v>
      </c>
      <c r="EZ90">
        <v>-19.524786456332</v>
      </c>
      <c r="FA90">
        <v>-22.2961538461538</v>
      </c>
      <c r="FB90">
        <v>15</v>
      </c>
      <c r="FC90">
        <v>0</v>
      </c>
      <c r="FD90" t="s">
        <v>422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2.02742285714286</v>
      </c>
      <c r="FQ90">
        <v>-0.180878181818181</v>
      </c>
      <c r="FR90">
        <v>0.0610484285623469</v>
      </c>
      <c r="FS90">
        <v>1</v>
      </c>
      <c r="FT90">
        <v>889.514705882353</v>
      </c>
      <c r="FU90">
        <v>13.2849503914569</v>
      </c>
      <c r="FV90">
        <v>6.22972628767727</v>
      </c>
      <c r="FW90">
        <v>-1</v>
      </c>
      <c r="FX90">
        <v>0.268906904761905</v>
      </c>
      <c r="FY90">
        <v>0.119379350649351</v>
      </c>
      <c r="FZ90">
        <v>0.0129260721979695</v>
      </c>
      <c r="GA90">
        <v>0</v>
      </c>
      <c r="GB90">
        <v>1</v>
      </c>
      <c r="GC90">
        <v>2</v>
      </c>
      <c r="GD90" t="s">
        <v>435</v>
      </c>
      <c r="GE90">
        <v>3.12591</v>
      </c>
      <c r="GF90">
        <v>2.65433</v>
      </c>
      <c r="GG90">
        <v>0.0891772</v>
      </c>
      <c r="GH90">
        <v>0.0897984</v>
      </c>
      <c r="GI90">
        <v>0.103708</v>
      </c>
      <c r="GJ90">
        <v>0.103518</v>
      </c>
      <c r="GK90">
        <v>23304.3</v>
      </c>
      <c r="GL90">
        <v>22168.8</v>
      </c>
      <c r="GM90">
        <v>22884</v>
      </c>
      <c r="GN90">
        <v>23718.4</v>
      </c>
      <c r="GO90">
        <v>34952.2</v>
      </c>
      <c r="GP90">
        <v>35192.2</v>
      </c>
      <c r="GQ90">
        <v>41253.3</v>
      </c>
      <c r="GR90">
        <v>42293.6</v>
      </c>
      <c r="GS90">
        <v>1.89482</v>
      </c>
      <c r="GT90">
        <v>1.81825</v>
      </c>
      <c r="GU90">
        <v>0.0740886</v>
      </c>
      <c r="GV90">
        <v>0</v>
      </c>
      <c r="GW90">
        <v>28.679</v>
      </c>
      <c r="GX90">
        <v>999.9</v>
      </c>
      <c r="GY90">
        <v>59.114</v>
      </c>
      <c r="GZ90">
        <v>29.306</v>
      </c>
      <c r="HA90">
        <v>26.7186</v>
      </c>
      <c r="HB90">
        <v>54.5546</v>
      </c>
      <c r="HC90">
        <v>40.7452</v>
      </c>
      <c r="HD90">
        <v>1</v>
      </c>
      <c r="HE90">
        <v>0.0983689</v>
      </c>
      <c r="HF90">
        <v>-1.47349</v>
      </c>
      <c r="HG90">
        <v>20.2295</v>
      </c>
      <c r="HH90">
        <v>5.23152</v>
      </c>
      <c r="HI90">
        <v>11.992</v>
      </c>
      <c r="HJ90">
        <v>4.95565</v>
      </c>
      <c r="HK90">
        <v>3.304</v>
      </c>
      <c r="HL90">
        <v>9999</v>
      </c>
      <c r="HM90">
        <v>9999</v>
      </c>
      <c r="HN90">
        <v>9999</v>
      </c>
      <c r="HO90">
        <v>999.9</v>
      </c>
      <c r="HP90">
        <v>1.86845</v>
      </c>
      <c r="HQ90">
        <v>1.86417</v>
      </c>
      <c r="HR90">
        <v>1.8718</v>
      </c>
      <c r="HS90">
        <v>1.86266</v>
      </c>
      <c r="HT90">
        <v>1.86206</v>
      </c>
      <c r="HU90">
        <v>1.86859</v>
      </c>
      <c r="HV90">
        <v>1.85867</v>
      </c>
      <c r="HW90">
        <v>1.86508</v>
      </c>
      <c r="HX90">
        <v>5</v>
      </c>
      <c r="HY90">
        <v>0</v>
      </c>
      <c r="HZ90">
        <v>0</v>
      </c>
      <c r="IA90">
        <v>0</v>
      </c>
      <c r="IB90" t="s">
        <v>424</v>
      </c>
      <c r="IC90" t="s">
        <v>425</v>
      </c>
      <c r="ID90" t="s">
        <v>426</v>
      </c>
      <c r="IE90" t="s">
        <v>426</v>
      </c>
      <c r="IF90" t="s">
        <v>426</v>
      </c>
      <c r="IG90" t="s">
        <v>426</v>
      </c>
      <c r="IH90">
        <v>0</v>
      </c>
      <c r="II90">
        <v>100</v>
      </c>
      <c r="IJ90">
        <v>100</v>
      </c>
      <c r="IK90">
        <v>6.005</v>
      </c>
      <c r="IL90">
        <v>0.4394</v>
      </c>
      <c r="IM90">
        <v>4.33581596003083</v>
      </c>
      <c r="IN90">
        <v>0.00480937478205192</v>
      </c>
      <c r="IO90">
        <v>-2.11129389927988e-06</v>
      </c>
      <c r="IP90">
        <v>4.70916883727294e-10</v>
      </c>
      <c r="IQ90">
        <v>0.0744581765299928</v>
      </c>
      <c r="IR90">
        <v>0.00865277752241637</v>
      </c>
      <c r="IS90">
        <v>0.000116572056065873</v>
      </c>
      <c r="IT90">
        <v>5.89758572995984e-06</v>
      </c>
      <c r="IU90">
        <v>1</v>
      </c>
      <c r="IV90">
        <v>2033</v>
      </c>
      <c r="IW90">
        <v>1</v>
      </c>
      <c r="IX90">
        <v>28</v>
      </c>
      <c r="IY90">
        <v>29324087.5</v>
      </c>
      <c r="IZ90">
        <v>29324087.5</v>
      </c>
      <c r="JA90">
        <v>1.04004</v>
      </c>
      <c r="JB90">
        <v>2.38525</v>
      </c>
      <c r="JC90">
        <v>1.4978</v>
      </c>
      <c r="JD90">
        <v>2.33032</v>
      </c>
      <c r="JE90">
        <v>1.54419</v>
      </c>
      <c r="JF90">
        <v>2.27539</v>
      </c>
      <c r="JG90">
        <v>35.3365</v>
      </c>
      <c r="JH90">
        <v>24.2451</v>
      </c>
      <c r="JI90">
        <v>18</v>
      </c>
      <c r="JJ90">
        <v>546.032</v>
      </c>
      <c r="JK90">
        <v>439.174</v>
      </c>
      <c r="JL90">
        <v>31.0895</v>
      </c>
      <c r="JM90">
        <v>28.9022</v>
      </c>
      <c r="JN90">
        <v>30.0003</v>
      </c>
      <c r="JO90">
        <v>28.7083</v>
      </c>
      <c r="JP90">
        <v>28.7321</v>
      </c>
      <c r="JQ90">
        <v>20.8621</v>
      </c>
      <c r="JR90">
        <v>19.8008</v>
      </c>
      <c r="JS90">
        <v>100</v>
      </c>
      <c r="JT90">
        <v>31.1911</v>
      </c>
      <c r="JU90">
        <v>420</v>
      </c>
      <c r="JV90">
        <v>24.5343</v>
      </c>
      <c r="JW90">
        <v>92.4617</v>
      </c>
      <c r="JX90">
        <v>98.5707</v>
      </c>
    </row>
    <row r="91" spans="1:284">
      <c r="A91">
        <v>75</v>
      </c>
      <c r="B91">
        <v>1759445253.1</v>
      </c>
      <c r="C91">
        <v>1214.09999990463</v>
      </c>
      <c r="D91" t="s">
        <v>577</v>
      </c>
      <c r="E91" t="s">
        <v>578</v>
      </c>
      <c r="F91">
        <v>5</v>
      </c>
      <c r="G91" t="s">
        <v>576</v>
      </c>
      <c r="H91" t="s">
        <v>419</v>
      </c>
      <c r="I91">
        <v>1759445249.85</v>
      </c>
      <c r="J91">
        <f>(K91)/1000</f>
        <v>0</v>
      </c>
      <c r="K91">
        <f>1000*DK91*AI91*(DG91-DH91)/(100*CZ91*(1000-AI91*DG91))</f>
        <v>0</v>
      </c>
      <c r="L91">
        <f>DK91*AI91*(DF91-DE91*(1000-AI91*DH91)/(1000-AI91*DG91))/(100*CZ91)</f>
        <v>0</v>
      </c>
      <c r="M91">
        <f>DE91 - IF(AI91&gt;1, L91*CZ91*100.0/(AK91), 0)</f>
        <v>0</v>
      </c>
      <c r="N91">
        <f>((T91-J91/2)*M91-L91)/(T91+J91/2)</f>
        <v>0</v>
      </c>
      <c r="O91">
        <f>N91*(DL91+DM91)/1000.0</f>
        <v>0</v>
      </c>
      <c r="P91">
        <f>(DE91 - IF(AI91&gt;1, L91*CZ91*100.0/(AK91), 0))*(DL91+DM91)/1000.0</f>
        <v>0</v>
      </c>
      <c r="Q91">
        <f>2.0/((1/S91-1/R91)+SIGN(S91)*SQRT((1/S91-1/R91)*(1/S91-1/R91) + 4*DA91/((DA91+1)*(DA91+1))*(2*1/S91*1/R91-1/R91*1/R91)))</f>
        <v>0</v>
      </c>
      <c r="R91">
        <f>IF(LEFT(DB91,1)&lt;&gt;"0",IF(LEFT(DB91,1)="1",3.0,DC91),$D$5+$E$5*(DS91*DL91/($K$5*1000))+$F$5*(DS91*DL91/($K$5*1000))*MAX(MIN(CZ91,$J$5),$I$5)*MAX(MIN(CZ91,$J$5),$I$5)+$G$5*MAX(MIN(CZ91,$J$5),$I$5)*(DS91*DL91/($K$5*1000))+$H$5*(DS91*DL91/($K$5*1000))*(DS91*DL91/($K$5*1000)))</f>
        <v>0</v>
      </c>
      <c r="S91">
        <f>J91*(1000-(1000*0.61365*exp(17.502*W91/(240.97+W91))/(DL91+DM91)+DG91)/2)/(1000*0.61365*exp(17.502*W91/(240.97+W91))/(DL91+DM91)-DG91)</f>
        <v>0</v>
      </c>
      <c r="T91">
        <f>1/((DA91+1)/(Q91/1.6)+1/(R91/1.37)) + DA91/((DA91+1)/(Q91/1.6) + DA91/(R91/1.37))</f>
        <v>0</v>
      </c>
      <c r="U91">
        <f>(CV91*CY91)</f>
        <v>0</v>
      </c>
      <c r="V91">
        <f>(DN91+(U91+2*0.95*5.67E-8*(((DN91+$B$7)+273)^4-(DN91+273)^4)-44100*J91)/(1.84*29.3*R91+8*0.95*5.67E-8*(DN91+273)^3))</f>
        <v>0</v>
      </c>
      <c r="W91">
        <f>($C$7*DO91+$D$7*DP91+$E$7*V91)</f>
        <v>0</v>
      </c>
      <c r="X91">
        <f>0.61365*exp(17.502*W91/(240.97+W91))</f>
        <v>0</v>
      </c>
      <c r="Y91">
        <f>(Z91/AA91*100)</f>
        <v>0</v>
      </c>
      <c r="Z91">
        <f>DG91*(DL91+DM91)/1000</f>
        <v>0</v>
      </c>
      <c r="AA91">
        <f>0.61365*exp(17.502*DN91/(240.97+DN91))</f>
        <v>0</v>
      </c>
      <c r="AB91">
        <f>(X91-DG91*(DL91+DM91)/1000)</f>
        <v>0</v>
      </c>
      <c r="AC91">
        <f>(-J91*44100)</f>
        <v>0</v>
      </c>
      <c r="AD91">
        <f>2*29.3*R91*0.92*(DN91-W91)</f>
        <v>0</v>
      </c>
      <c r="AE91">
        <f>2*0.95*5.67E-8*(((DN91+$B$7)+273)^4-(W91+273)^4)</f>
        <v>0</v>
      </c>
      <c r="AF91">
        <f>U91+AE91+AC91+AD91</f>
        <v>0</v>
      </c>
      <c r="AG91">
        <v>0</v>
      </c>
      <c r="AH91">
        <v>0</v>
      </c>
      <c r="AI91">
        <f>IF(AG91*$H$13&gt;=AK91,1.0,(AK91/(AK91-AG91*$H$13)))</f>
        <v>0</v>
      </c>
      <c r="AJ91">
        <f>(AI91-1)*100</f>
        <v>0</v>
      </c>
      <c r="AK91">
        <f>MAX(0,($B$13+$C$13*DS91)/(1+$D$13*DS91)*DL91/(DN91+273)*$E$13)</f>
        <v>0</v>
      </c>
      <c r="AL91" t="s">
        <v>420</v>
      </c>
      <c r="AM91" t="s">
        <v>420</v>
      </c>
      <c r="AN91">
        <v>0</v>
      </c>
      <c r="AO91">
        <v>0</v>
      </c>
      <c r="AP91">
        <f>1-AN91/AO91</f>
        <v>0</v>
      </c>
      <c r="AQ91">
        <v>0</v>
      </c>
      <c r="AR91" t="s">
        <v>420</v>
      </c>
      <c r="AS91" t="s">
        <v>420</v>
      </c>
      <c r="AT91">
        <v>0</v>
      </c>
      <c r="AU91">
        <v>0</v>
      </c>
      <c r="AV91">
        <f>1-AT91/AU91</f>
        <v>0</v>
      </c>
      <c r="AW91">
        <v>0.5</v>
      </c>
      <c r="AX91">
        <f>CW91</f>
        <v>0</v>
      </c>
      <c r="AY91">
        <f>L91</f>
        <v>0</v>
      </c>
      <c r="AZ91">
        <f>AV91*AW91*AX91</f>
        <v>0</v>
      </c>
      <c r="BA91">
        <f>(AY91-AQ91)/AX91</f>
        <v>0</v>
      </c>
      <c r="BB91">
        <f>(AO91-AU91)/AU91</f>
        <v>0</v>
      </c>
      <c r="BC91">
        <f>AN91/(AP91+AN91/AU91)</f>
        <v>0</v>
      </c>
      <c r="BD91" t="s">
        <v>420</v>
      </c>
      <c r="BE91">
        <v>0</v>
      </c>
      <c r="BF91">
        <f>IF(BE91&lt;&gt;0, BE91, BC91)</f>
        <v>0</v>
      </c>
      <c r="BG91">
        <f>1-BF91/AU91</f>
        <v>0</v>
      </c>
      <c r="BH91">
        <f>(AU91-AT91)/(AU91-BF91)</f>
        <v>0</v>
      </c>
      <c r="BI91">
        <f>(AO91-AU91)/(AO91-BF91)</f>
        <v>0</v>
      </c>
      <c r="BJ91">
        <f>(AU91-AT91)/(AU91-AN91)</f>
        <v>0</v>
      </c>
      <c r="BK91">
        <f>(AO91-AU91)/(AO91-AN91)</f>
        <v>0</v>
      </c>
      <c r="BL91">
        <f>(BH91*BF91/AT91)</f>
        <v>0</v>
      </c>
      <c r="BM91">
        <f>(1-BL91)</f>
        <v>0</v>
      </c>
      <c r="CV91">
        <f>$B$11*DT91+$C$11*DU91+$F$11*EF91*(1-EI91)</f>
        <v>0</v>
      </c>
      <c r="CW91">
        <f>CV91*CX91</f>
        <v>0</v>
      </c>
      <c r="CX91">
        <f>($B$11*$D$9+$C$11*$D$9+$F$11*((ES91+EK91)/MAX(ES91+EK91+ET91, 0.1)*$I$9+ET91/MAX(ES91+EK91+ET91, 0.1)*$J$9))/($B$11+$C$11+$F$11)</f>
        <v>0</v>
      </c>
      <c r="CY91">
        <f>($B$11*$K$9+$C$11*$K$9+$F$11*((ES91+EK91)/MAX(ES91+EK91+ET91, 0.1)*$P$9+ET91/MAX(ES91+EK91+ET91, 0.1)*$Q$9))/($B$11+$C$11+$F$11)</f>
        <v>0</v>
      </c>
      <c r="CZ91">
        <v>5.9</v>
      </c>
      <c r="DA91">
        <v>0.5</v>
      </c>
      <c r="DB91" t="s">
        <v>421</v>
      </c>
      <c r="DC91">
        <v>2</v>
      </c>
      <c r="DD91">
        <v>1759445249.85</v>
      </c>
      <c r="DE91">
        <v>421.971</v>
      </c>
      <c r="DF91">
        <v>420.0015</v>
      </c>
      <c r="DG91">
        <v>24.785825</v>
      </c>
      <c r="DH91">
        <v>24.494775</v>
      </c>
      <c r="DI91">
        <v>415.966</v>
      </c>
      <c r="DJ91">
        <v>24.346525</v>
      </c>
      <c r="DK91">
        <v>499.93175</v>
      </c>
      <c r="DL91">
        <v>90.57325</v>
      </c>
      <c r="DM91">
        <v>0.02870275</v>
      </c>
      <c r="DN91">
        <v>30.865475</v>
      </c>
      <c r="DO91">
        <v>29.884825</v>
      </c>
      <c r="DP91">
        <v>999.9</v>
      </c>
      <c r="DQ91">
        <v>0</v>
      </c>
      <c r="DR91">
        <v>0</v>
      </c>
      <c r="DS91">
        <v>9985.79</v>
      </c>
      <c r="DT91">
        <v>0</v>
      </c>
      <c r="DU91">
        <v>0.667702</v>
      </c>
      <c r="DV91">
        <v>1.9693325</v>
      </c>
      <c r="DW91">
        <v>432.6955</v>
      </c>
      <c r="DX91">
        <v>430.54775</v>
      </c>
      <c r="DY91">
        <v>0.29104</v>
      </c>
      <c r="DZ91">
        <v>420.0015</v>
      </c>
      <c r="EA91">
        <v>24.494775</v>
      </c>
      <c r="EB91">
        <v>2.2449325</v>
      </c>
      <c r="EC91">
        <v>2.2185725</v>
      </c>
      <c r="ED91">
        <v>19.2866</v>
      </c>
      <c r="EE91">
        <v>19.097075</v>
      </c>
      <c r="EF91">
        <v>0.00500016</v>
      </c>
      <c r="EG91">
        <v>0</v>
      </c>
      <c r="EH91">
        <v>0</v>
      </c>
      <c r="EI91">
        <v>0</v>
      </c>
      <c r="EJ91">
        <v>892.45</v>
      </c>
      <c r="EK91">
        <v>0.00500016</v>
      </c>
      <c r="EL91">
        <v>-26.775</v>
      </c>
      <c r="EM91">
        <v>-2.3</v>
      </c>
      <c r="EN91">
        <v>38</v>
      </c>
      <c r="EO91">
        <v>41.8905</v>
      </c>
      <c r="EP91">
        <v>40.062</v>
      </c>
      <c r="EQ91">
        <v>42.187</v>
      </c>
      <c r="ER91">
        <v>41.312</v>
      </c>
      <c r="ES91">
        <v>0</v>
      </c>
      <c r="ET91">
        <v>0</v>
      </c>
      <c r="EU91">
        <v>0</v>
      </c>
      <c r="EV91">
        <v>1759445254.7</v>
      </c>
      <c r="EW91">
        <v>0</v>
      </c>
      <c r="EX91">
        <v>890.248</v>
      </c>
      <c r="EY91">
        <v>27.3769233318487</v>
      </c>
      <c r="EZ91">
        <v>-16.2615387409162</v>
      </c>
      <c r="FA91">
        <v>-22.66</v>
      </c>
      <c r="FB91">
        <v>15</v>
      </c>
      <c r="FC91">
        <v>0</v>
      </c>
      <c r="FD91" t="s">
        <v>422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2.0209585</v>
      </c>
      <c r="FQ91">
        <v>-0.309907218045116</v>
      </c>
      <c r="FR91">
        <v>0.0680668664090687</v>
      </c>
      <c r="FS91">
        <v>1</v>
      </c>
      <c r="FT91">
        <v>890.194117647059</v>
      </c>
      <c r="FU91">
        <v>7.94194053551157</v>
      </c>
      <c r="FV91">
        <v>6.08773797343628</v>
      </c>
      <c r="FW91">
        <v>-1</v>
      </c>
      <c r="FX91">
        <v>0.2725094</v>
      </c>
      <c r="FY91">
        <v>0.110210165413534</v>
      </c>
      <c r="FZ91">
        <v>0.0114518089549206</v>
      </c>
      <c r="GA91">
        <v>0</v>
      </c>
      <c r="GB91">
        <v>1</v>
      </c>
      <c r="GC91">
        <v>2</v>
      </c>
      <c r="GD91" t="s">
        <v>435</v>
      </c>
      <c r="GE91">
        <v>3.12603</v>
      </c>
      <c r="GF91">
        <v>2.65434</v>
      </c>
      <c r="GG91">
        <v>0.0891737</v>
      </c>
      <c r="GH91">
        <v>0.0897974</v>
      </c>
      <c r="GI91">
        <v>0.103715</v>
      </c>
      <c r="GJ91">
        <v>0.10351</v>
      </c>
      <c r="GK91">
        <v>23304.1</v>
      </c>
      <c r="GL91">
        <v>22168.9</v>
      </c>
      <c r="GM91">
        <v>22883.8</v>
      </c>
      <c r="GN91">
        <v>23718.5</v>
      </c>
      <c r="GO91">
        <v>34951.8</v>
      </c>
      <c r="GP91">
        <v>35192.4</v>
      </c>
      <c r="GQ91">
        <v>41253.2</v>
      </c>
      <c r="GR91">
        <v>42293.5</v>
      </c>
      <c r="GS91">
        <v>1.89508</v>
      </c>
      <c r="GT91">
        <v>1.8184</v>
      </c>
      <c r="GU91">
        <v>0.0746772</v>
      </c>
      <c r="GV91">
        <v>0</v>
      </c>
      <c r="GW91">
        <v>28.678</v>
      </c>
      <c r="GX91">
        <v>999.9</v>
      </c>
      <c r="GY91">
        <v>59.114</v>
      </c>
      <c r="GZ91">
        <v>29.316</v>
      </c>
      <c r="HA91">
        <v>26.7314</v>
      </c>
      <c r="HB91">
        <v>54.8946</v>
      </c>
      <c r="HC91">
        <v>40.7933</v>
      </c>
      <c r="HD91">
        <v>1</v>
      </c>
      <c r="HE91">
        <v>0.0982901</v>
      </c>
      <c r="HF91">
        <v>-1.55077</v>
      </c>
      <c r="HG91">
        <v>20.2286</v>
      </c>
      <c r="HH91">
        <v>5.23241</v>
      </c>
      <c r="HI91">
        <v>11.992</v>
      </c>
      <c r="HJ91">
        <v>4.95585</v>
      </c>
      <c r="HK91">
        <v>3.304</v>
      </c>
      <c r="HL91">
        <v>9999</v>
      </c>
      <c r="HM91">
        <v>9999</v>
      </c>
      <c r="HN91">
        <v>9999</v>
      </c>
      <c r="HO91">
        <v>999.9</v>
      </c>
      <c r="HP91">
        <v>1.86845</v>
      </c>
      <c r="HQ91">
        <v>1.86417</v>
      </c>
      <c r="HR91">
        <v>1.8718</v>
      </c>
      <c r="HS91">
        <v>1.86265</v>
      </c>
      <c r="HT91">
        <v>1.86206</v>
      </c>
      <c r="HU91">
        <v>1.86859</v>
      </c>
      <c r="HV91">
        <v>1.85867</v>
      </c>
      <c r="HW91">
        <v>1.86508</v>
      </c>
      <c r="HX91">
        <v>5</v>
      </c>
      <c r="HY91">
        <v>0</v>
      </c>
      <c r="HZ91">
        <v>0</v>
      </c>
      <c r="IA91">
        <v>0</v>
      </c>
      <c r="IB91" t="s">
        <v>424</v>
      </c>
      <c r="IC91" t="s">
        <v>425</v>
      </c>
      <c r="ID91" t="s">
        <v>426</v>
      </c>
      <c r="IE91" t="s">
        <v>426</v>
      </c>
      <c r="IF91" t="s">
        <v>426</v>
      </c>
      <c r="IG91" t="s">
        <v>426</v>
      </c>
      <c r="IH91">
        <v>0</v>
      </c>
      <c r="II91">
        <v>100</v>
      </c>
      <c r="IJ91">
        <v>100</v>
      </c>
      <c r="IK91">
        <v>6.005</v>
      </c>
      <c r="IL91">
        <v>0.4395</v>
      </c>
      <c r="IM91">
        <v>4.33581596003083</v>
      </c>
      <c r="IN91">
        <v>0.00480937478205192</v>
      </c>
      <c r="IO91">
        <v>-2.11129389927988e-06</v>
      </c>
      <c r="IP91">
        <v>4.70916883727294e-10</v>
      </c>
      <c r="IQ91">
        <v>0.0744581765299928</v>
      </c>
      <c r="IR91">
        <v>0.00865277752241637</v>
      </c>
      <c r="IS91">
        <v>0.000116572056065873</v>
      </c>
      <c r="IT91">
        <v>5.89758572995984e-06</v>
      </c>
      <c r="IU91">
        <v>1</v>
      </c>
      <c r="IV91">
        <v>2033</v>
      </c>
      <c r="IW91">
        <v>1</v>
      </c>
      <c r="IX91">
        <v>28</v>
      </c>
      <c r="IY91">
        <v>29324087.6</v>
      </c>
      <c r="IZ91">
        <v>29324087.6</v>
      </c>
      <c r="JA91">
        <v>1.04004</v>
      </c>
      <c r="JB91">
        <v>2.37549</v>
      </c>
      <c r="JC91">
        <v>1.49902</v>
      </c>
      <c r="JD91">
        <v>2.33032</v>
      </c>
      <c r="JE91">
        <v>1.54419</v>
      </c>
      <c r="JF91">
        <v>2.32422</v>
      </c>
      <c r="JG91">
        <v>35.3365</v>
      </c>
      <c r="JH91">
        <v>24.2539</v>
      </c>
      <c r="JI91">
        <v>18</v>
      </c>
      <c r="JJ91">
        <v>546.185</v>
      </c>
      <c r="JK91">
        <v>439.256</v>
      </c>
      <c r="JL91">
        <v>31.1222</v>
      </c>
      <c r="JM91">
        <v>28.9022</v>
      </c>
      <c r="JN91">
        <v>30.0001</v>
      </c>
      <c r="JO91">
        <v>28.7071</v>
      </c>
      <c r="JP91">
        <v>28.731</v>
      </c>
      <c r="JQ91">
        <v>20.8628</v>
      </c>
      <c r="JR91">
        <v>19.8008</v>
      </c>
      <c r="JS91">
        <v>100</v>
      </c>
      <c r="JT91">
        <v>31.1911</v>
      </c>
      <c r="JU91">
        <v>420</v>
      </c>
      <c r="JV91">
        <v>24.5343</v>
      </c>
      <c r="JW91">
        <v>92.4612</v>
      </c>
      <c r="JX91">
        <v>98.5707</v>
      </c>
    </row>
    <row r="92" spans="1:284">
      <c r="A92">
        <v>76</v>
      </c>
      <c r="B92">
        <v>1759445256.1</v>
      </c>
      <c r="C92">
        <v>1217.09999990463</v>
      </c>
      <c r="D92" t="s">
        <v>579</v>
      </c>
      <c r="E92" t="s">
        <v>580</v>
      </c>
      <c r="F92">
        <v>5</v>
      </c>
      <c r="G92" t="s">
        <v>576</v>
      </c>
      <c r="H92" t="s">
        <v>419</v>
      </c>
      <c r="I92">
        <v>1759445252.85</v>
      </c>
      <c r="J92">
        <f>(K92)/1000</f>
        <v>0</v>
      </c>
      <c r="K92">
        <f>1000*DK92*AI92*(DG92-DH92)/(100*CZ92*(1000-AI92*DG92))</f>
        <v>0</v>
      </c>
      <c r="L92">
        <f>DK92*AI92*(DF92-DE92*(1000-AI92*DH92)/(1000-AI92*DG92))/(100*CZ92)</f>
        <v>0</v>
      </c>
      <c r="M92">
        <f>DE92 - IF(AI92&gt;1, L92*CZ92*100.0/(AK92), 0)</f>
        <v>0</v>
      </c>
      <c r="N92">
        <f>((T92-J92/2)*M92-L92)/(T92+J92/2)</f>
        <v>0</v>
      </c>
      <c r="O92">
        <f>N92*(DL92+DM92)/1000.0</f>
        <v>0</v>
      </c>
      <c r="P92">
        <f>(DE92 - IF(AI92&gt;1, L92*CZ92*100.0/(AK92), 0))*(DL92+DM92)/1000.0</f>
        <v>0</v>
      </c>
      <c r="Q92">
        <f>2.0/((1/S92-1/R92)+SIGN(S92)*SQRT((1/S92-1/R92)*(1/S92-1/R92) + 4*DA92/((DA92+1)*(DA92+1))*(2*1/S92*1/R92-1/R92*1/R92)))</f>
        <v>0</v>
      </c>
      <c r="R92">
        <f>IF(LEFT(DB92,1)&lt;&gt;"0",IF(LEFT(DB92,1)="1",3.0,DC92),$D$5+$E$5*(DS92*DL92/($K$5*1000))+$F$5*(DS92*DL92/($K$5*1000))*MAX(MIN(CZ92,$J$5),$I$5)*MAX(MIN(CZ92,$J$5),$I$5)+$G$5*MAX(MIN(CZ92,$J$5),$I$5)*(DS92*DL92/($K$5*1000))+$H$5*(DS92*DL92/($K$5*1000))*(DS92*DL92/($K$5*1000)))</f>
        <v>0</v>
      </c>
      <c r="S92">
        <f>J92*(1000-(1000*0.61365*exp(17.502*W92/(240.97+W92))/(DL92+DM92)+DG92)/2)/(1000*0.61365*exp(17.502*W92/(240.97+W92))/(DL92+DM92)-DG92)</f>
        <v>0</v>
      </c>
      <c r="T92">
        <f>1/((DA92+1)/(Q92/1.6)+1/(R92/1.37)) + DA92/((DA92+1)/(Q92/1.6) + DA92/(R92/1.37))</f>
        <v>0</v>
      </c>
      <c r="U92">
        <f>(CV92*CY92)</f>
        <v>0</v>
      </c>
      <c r="V92">
        <f>(DN92+(U92+2*0.95*5.67E-8*(((DN92+$B$7)+273)^4-(DN92+273)^4)-44100*J92)/(1.84*29.3*R92+8*0.95*5.67E-8*(DN92+273)^3))</f>
        <v>0</v>
      </c>
      <c r="W92">
        <f>($C$7*DO92+$D$7*DP92+$E$7*V92)</f>
        <v>0</v>
      </c>
      <c r="X92">
        <f>0.61365*exp(17.502*W92/(240.97+W92))</f>
        <v>0</v>
      </c>
      <c r="Y92">
        <f>(Z92/AA92*100)</f>
        <v>0</v>
      </c>
      <c r="Z92">
        <f>DG92*(DL92+DM92)/1000</f>
        <v>0</v>
      </c>
      <c r="AA92">
        <f>0.61365*exp(17.502*DN92/(240.97+DN92))</f>
        <v>0</v>
      </c>
      <c r="AB92">
        <f>(X92-DG92*(DL92+DM92)/1000)</f>
        <v>0</v>
      </c>
      <c r="AC92">
        <f>(-J92*44100)</f>
        <v>0</v>
      </c>
      <c r="AD92">
        <f>2*29.3*R92*0.92*(DN92-W92)</f>
        <v>0</v>
      </c>
      <c r="AE92">
        <f>2*0.95*5.67E-8*(((DN92+$B$7)+273)^4-(W92+273)^4)</f>
        <v>0</v>
      </c>
      <c r="AF92">
        <f>U92+AE92+AC92+AD92</f>
        <v>0</v>
      </c>
      <c r="AG92">
        <v>0</v>
      </c>
      <c r="AH92">
        <v>0</v>
      </c>
      <c r="AI92">
        <f>IF(AG92*$H$13&gt;=AK92,1.0,(AK92/(AK92-AG92*$H$13)))</f>
        <v>0</v>
      </c>
      <c r="AJ92">
        <f>(AI92-1)*100</f>
        <v>0</v>
      </c>
      <c r="AK92">
        <f>MAX(0,($B$13+$C$13*DS92)/(1+$D$13*DS92)*DL92/(DN92+273)*$E$13)</f>
        <v>0</v>
      </c>
      <c r="AL92" t="s">
        <v>420</v>
      </c>
      <c r="AM92" t="s">
        <v>420</v>
      </c>
      <c r="AN92">
        <v>0</v>
      </c>
      <c r="AO92">
        <v>0</v>
      </c>
      <c r="AP92">
        <f>1-AN92/AO92</f>
        <v>0</v>
      </c>
      <c r="AQ92">
        <v>0</v>
      </c>
      <c r="AR92" t="s">
        <v>420</v>
      </c>
      <c r="AS92" t="s">
        <v>420</v>
      </c>
      <c r="AT92">
        <v>0</v>
      </c>
      <c r="AU92">
        <v>0</v>
      </c>
      <c r="AV92">
        <f>1-AT92/AU92</f>
        <v>0</v>
      </c>
      <c r="AW92">
        <v>0.5</v>
      </c>
      <c r="AX92">
        <f>CW92</f>
        <v>0</v>
      </c>
      <c r="AY92">
        <f>L92</f>
        <v>0</v>
      </c>
      <c r="AZ92">
        <f>AV92*AW92*AX92</f>
        <v>0</v>
      </c>
      <c r="BA92">
        <f>(AY92-AQ92)/AX92</f>
        <v>0</v>
      </c>
      <c r="BB92">
        <f>(AO92-AU92)/AU92</f>
        <v>0</v>
      </c>
      <c r="BC92">
        <f>AN92/(AP92+AN92/AU92)</f>
        <v>0</v>
      </c>
      <c r="BD92" t="s">
        <v>420</v>
      </c>
      <c r="BE92">
        <v>0</v>
      </c>
      <c r="BF92">
        <f>IF(BE92&lt;&gt;0, BE92, BC92)</f>
        <v>0</v>
      </c>
      <c r="BG92">
        <f>1-BF92/AU92</f>
        <v>0</v>
      </c>
      <c r="BH92">
        <f>(AU92-AT92)/(AU92-BF92)</f>
        <v>0</v>
      </c>
      <c r="BI92">
        <f>(AO92-AU92)/(AO92-BF92)</f>
        <v>0</v>
      </c>
      <c r="BJ92">
        <f>(AU92-AT92)/(AU92-AN92)</f>
        <v>0</v>
      </c>
      <c r="BK92">
        <f>(AO92-AU92)/(AO92-AN92)</f>
        <v>0</v>
      </c>
      <c r="BL92">
        <f>(BH92*BF92/AT92)</f>
        <v>0</v>
      </c>
      <c r="BM92">
        <f>(1-BL92)</f>
        <v>0</v>
      </c>
      <c r="CV92">
        <f>$B$11*DT92+$C$11*DU92+$F$11*EF92*(1-EI92)</f>
        <v>0</v>
      </c>
      <c r="CW92">
        <f>CV92*CX92</f>
        <v>0</v>
      </c>
      <c r="CX92">
        <f>($B$11*$D$9+$C$11*$D$9+$F$11*((ES92+EK92)/MAX(ES92+EK92+ET92, 0.1)*$I$9+ET92/MAX(ES92+EK92+ET92, 0.1)*$J$9))/($B$11+$C$11+$F$11)</f>
        <v>0</v>
      </c>
      <c r="CY92">
        <f>($B$11*$K$9+$C$11*$K$9+$F$11*((ES92+EK92)/MAX(ES92+EK92+ET92, 0.1)*$P$9+ET92/MAX(ES92+EK92+ET92, 0.1)*$Q$9))/($B$11+$C$11+$F$11)</f>
        <v>0</v>
      </c>
      <c r="CZ92">
        <v>5.9</v>
      </c>
      <c r="DA92">
        <v>0.5</v>
      </c>
      <c r="DB92" t="s">
        <v>421</v>
      </c>
      <c r="DC92">
        <v>2</v>
      </c>
      <c r="DD92">
        <v>1759445252.85</v>
      </c>
      <c r="DE92">
        <v>421.964</v>
      </c>
      <c r="DF92">
        <v>420.006</v>
      </c>
      <c r="DG92">
        <v>24.790275</v>
      </c>
      <c r="DH92">
        <v>24.4931</v>
      </c>
      <c r="DI92">
        <v>415.959</v>
      </c>
      <c r="DJ92">
        <v>24.35085</v>
      </c>
      <c r="DK92">
        <v>499.9615</v>
      </c>
      <c r="DL92">
        <v>90.57315</v>
      </c>
      <c r="DM92">
        <v>0.028635375</v>
      </c>
      <c r="DN92">
        <v>30.865875</v>
      </c>
      <c r="DO92">
        <v>29.889975</v>
      </c>
      <c r="DP92">
        <v>999.9</v>
      </c>
      <c r="DQ92">
        <v>0</v>
      </c>
      <c r="DR92">
        <v>0</v>
      </c>
      <c r="DS92">
        <v>10007.975</v>
      </c>
      <c r="DT92">
        <v>0</v>
      </c>
      <c r="DU92">
        <v>0.667702</v>
      </c>
      <c r="DV92">
        <v>1.95814</v>
      </c>
      <c r="DW92">
        <v>432.69075</v>
      </c>
      <c r="DX92">
        <v>430.55175</v>
      </c>
      <c r="DY92">
        <v>0.2971805</v>
      </c>
      <c r="DZ92">
        <v>420.006</v>
      </c>
      <c r="EA92">
        <v>24.4931</v>
      </c>
      <c r="EB92">
        <v>2.245335</v>
      </c>
      <c r="EC92">
        <v>2.2184175</v>
      </c>
      <c r="ED92">
        <v>19.289475</v>
      </c>
      <c r="EE92">
        <v>19.09595</v>
      </c>
      <c r="EF92">
        <v>0.00500016</v>
      </c>
      <c r="EG92">
        <v>0</v>
      </c>
      <c r="EH92">
        <v>0</v>
      </c>
      <c r="EI92">
        <v>0</v>
      </c>
      <c r="EJ92">
        <v>891.925</v>
      </c>
      <c r="EK92">
        <v>0.00500016</v>
      </c>
      <c r="EL92">
        <v>-22.125</v>
      </c>
      <c r="EM92">
        <v>-1.275</v>
      </c>
      <c r="EN92">
        <v>38</v>
      </c>
      <c r="EO92">
        <v>41.906</v>
      </c>
      <c r="EP92">
        <v>40.062</v>
      </c>
      <c r="EQ92">
        <v>42.187</v>
      </c>
      <c r="ER92">
        <v>41.312</v>
      </c>
      <c r="ES92">
        <v>0</v>
      </c>
      <c r="ET92">
        <v>0</v>
      </c>
      <c r="EU92">
        <v>0</v>
      </c>
      <c r="EV92">
        <v>1759445257.7</v>
      </c>
      <c r="EW92">
        <v>0</v>
      </c>
      <c r="EX92">
        <v>890.815384615385</v>
      </c>
      <c r="EY92">
        <v>35.9316240260006</v>
      </c>
      <c r="EZ92">
        <v>-16.6529917270227</v>
      </c>
      <c r="FA92">
        <v>-22.3346153846154</v>
      </c>
      <c r="FB92">
        <v>15</v>
      </c>
      <c r="FC92">
        <v>0</v>
      </c>
      <c r="FD92" t="s">
        <v>422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2.011715</v>
      </c>
      <c r="FQ92">
        <v>-0.534562105263153</v>
      </c>
      <c r="FR92">
        <v>0.0762454791774568</v>
      </c>
      <c r="FS92">
        <v>0</v>
      </c>
      <c r="FT92">
        <v>890.35</v>
      </c>
      <c r="FU92">
        <v>9.06493523644219</v>
      </c>
      <c r="FV92">
        <v>6.70202998220338</v>
      </c>
      <c r="FW92">
        <v>-1</v>
      </c>
      <c r="FX92">
        <v>0.27672335</v>
      </c>
      <c r="FY92">
        <v>0.111975473684211</v>
      </c>
      <c r="FZ92">
        <v>0.0116257523983396</v>
      </c>
      <c r="GA92">
        <v>0</v>
      </c>
      <c r="GB92">
        <v>0</v>
      </c>
      <c r="GC92">
        <v>2</v>
      </c>
      <c r="GD92" t="s">
        <v>581</v>
      </c>
      <c r="GE92">
        <v>3.12612</v>
      </c>
      <c r="GF92">
        <v>2.65453</v>
      </c>
      <c r="GG92">
        <v>0.0891858</v>
      </c>
      <c r="GH92">
        <v>0.0897867</v>
      </c>
      <c r="GI92">
        <v>0.103726</v>
      </c>
      <c r="GJ92">
        <v>0.103505</v>
      </c>
      <c r="GK92">
        <v>23304</v>
      </c>
      <c r="GL92">
        <v>22168.9</v>
      </c>
      <c r="GM92">
        <v>22884</v>
      </c>
      <c r="GN92">
        <v>23718.2</v>
      </c>
      <c r="GO92">
        <v>34951.2</v>
      </c>
      <c r="GP92">
        <v>35192.3</v>
      </c>
      <c r="GQ92">
        <v>41253</v>
      </c>
      <c r="GR92">
        <v>42293.1</v>
      </c>
      <c r="GS92">
        <v>1.89495</v>
      </c>
      <c r="GT92">
        <v>1.81833</v>
      </c>
      <c r="GU92">
        <v>0.0743419</v>
      </c>
      <c r="GV92">
        <v>0</v>
      </c>
      <c r="GW92">
        <v>28.678</v>
      </c>
      <c r="GX92">
        <v>999.9</v>
      </c>
      <c r="GY92">
        <v>59.114</v>
      </c>
      <c r="GZ92">
        <v>29.316</v>
      </c>
      <c r="HA92">
        <v>26.7336</v>
      </c>
      <c r="HB92">
        <v>54.9246</v>
      </c>
      <c r="HC92">
        <v>40.5929</v>
      </c>
      <c r="HD92">
        <v>1</v>
      </c>
      <c r="HE92">
        <v>0.0982901</v>
      </c>
      <c r="HF92">
        <v>-1.54128</v>
      </c>
      <c r="HG92">
        <v>20.2286</v>
      </c>
      <c r="HH92">
        <v>5.23301</v>
      </c>
      <c r="HI92">
        <v>11.992</v>
      </c>
      <c r="HJ92">
        <v>4.95585</v>
      </c>
      <c r="HK92">
        <v>3.304</v>
      </c>
      <c r="HL92">
        <v>9999</v>
      </c>
      <c r="HM92">
        <v>9999</v>
      </c>
      <c r="HN92">
        <v>9999</v>
      </c>
      <c r="HO92">
        <v>999.9</v>
      </c>
      <c r="HP92">
        <v>1.86847</v>
      </c>
      <c r="HQ92">
        <v>1.86417</v>
      </c>
      <c r="HR92">
        <v>1.8718</v>
      </c>
      <c r="HS92">
        <v>1.86267</v>
      </c>
      <c r="HT92">
        <v>1.86206</v>
      </c>
      <c r="HU92">
        <v>1.86859</v>
      </c>
      <c r="HV92">
        <v>1.85867</v>
      </c>
      <c r="HW92">
        <v>1.86508</v>
      </c>
      <c r="HX92">
        <v>5</v>
      </c>
      <c r="HY92">
        <v>0</v>
      </c>
      <c r="HZ92">
        <v>0</v>
      </c>
      <c r="IA92">
        <v>0</v>
      </c>
      <c r="IB92" t="s">
        <v>424</v>
      </c>
      <c r="IC92" t="s">
        <v>425</v>
      </c>
      <c r="ID92" t="s">
        <v>426</v>
      </c>
      <c r="IE92" t="s">
        <v>426</v>
      </c>
      <c r="IF92" t="s">
        <v>426</v>
      </c>
      <c r="IG92" t="s">
        <v>426</v>
      </c>
      <c r="IH92">
        <v>0</v>
      </c>
      <c r="II92">
        <v>100</v>
      </c>
      <c r="IJ92">
        <v>100</v>
      </c>
      <c r="IK92">
        <v>6.005</v>
      </c>
      <c r="IL92">
        <v>0.4395</v>
      </c>
      <c r="IM92">
        <v>4.33581596003083</v>
      </c>
      <c r="IN92">
        <v>0.00480937478205192</v>
      </c>
      <c r="IO92">
        <v>-2.11129389927988e-06</v>
      </c>
      <c r="IP92">
        <v>4.70916883727294e-10</v>
      </c>
      <c r="IQ92">
        <v>0.0744581765299928</v>
      </c>
      <c r="IR92">
        <v>0.00865277752241637</v>
      </c>
      <c r="IS92">
        <v>0.000116572056065873</v>
      </c>
      <c r="IT92">
        <v>5.89758572995984e-06</v>
      </c>
      <c r="IU92">
        <v>1</v>
      </c>
      <c r="IV92">
        <v>2033</v>
      </c>
      <c r="IW92">
        <v>1</v>
      </c>
      <c r="IX92">
        <v>28</v>
      </c>
      <c r="IY92">
        <v>29324087.6</v>
      </c>
      <c r="IZ92">
        <v>29324087.6</v>
      </c>
      <c r="JA92">
        <v>1.04004</v>
      </c>
      <c r="JB92">
        <v>2.36816</v>
      </c>
      <c r="JC92">
        <v>1.4978</v>
      </c>
      <c r="JD92">
        <v>2.33032</v>
      </c>
      <c r="JE92">
        <v>1.54419</v>
      </c>
      <c r="JF92">
        <v>2.34741</v>
      </c>
      <c r="JG92">
        <v>35.3365</v>
      </c>
      <c r="JH92">
        <v>24.2626</v>
      </c>
      <c r="JI92">
        <v>18</v>
      </c>
      <c r="JJ92">
        <v>546.1</v>
      </c>
      <c r="JK92">
        <v>439.211</v>
      </c>
      <c r="JL92">
        <v>31.1809</v>
      </c>
      <c r="JM92">
        <v>28.9016</v>
      </c>
      <c r="JN92">
        <v>30.0001</v>
      </c>
      <c r="JO92">
        <v>28.7067</v>
      </c>
      <c r="JP92">
        <v>28.731</v>
      </c>
      <c r="JQ92">
        <v>20.863</v>
      </c>
      <c r="JR92">
        <v>19.8008</v>
      </c>
      <c r="JS92">
        <v>100</v>
      </c>
      <c r="JT92">
        <v>31.2665</v>
      </c>
      <c r="JU92">
        <v>420</v>
      </c>
      <c r="JV92">
        <v>24.5343</v>
      </c>
      <c r="JW92">
        <v>92.4612</v>
      </c>
      <c r="JX92">
        <v>98.5697</v>
      </c>
    </row>
    <row r="93" spans="1:284">
      <c r="A93">
        <v>77</v>
      </c>
      <c r="B93">
        <v>1759445258.1</v>
      </c>
      <c r="C93">
        <v>1219.09999990463</v>
      </c>
      <c r="D93" t="s">
        <v>582</v>
      </c>
      <c r="E93" t="s">
        <v>583</v>
      </c>
      <c r="F93">
        <v>5</v>
      </c>
      <c r="G93" t="s">
        <v>576</v>
      </c>
      <c r="H93" t="s">
        <v>419</v>
      </c>
      <c r="I93">
        <v>1759445255.43333</v>
      </c>
      <c r="J93">
        <f>(K93)/1000</f>
        <v>0</v>
      </c>
      <c r="K93">
        <f>1000*DK93*AI93*(DG93-DH93)/(100*CZ93*(1000-AI93*DG93))</f>
        <v>0</v>
      </c>
      <c r="L93">
        <f>DK93*AI93*(DF93-DE93*(1000-AI93*DH93)/(1000-AI93*DG93))/(100*CZ93)</f>
        <v>0</v>
      </c>
      <c r="M93">
        <f>DE93 - IF(AI93&gt;1, L93*CZ93*100.0/(AK93), 0)</f>
        <v>0</v>
      </c>
      <c r="N93">
        <f>((T93-J93/2)*M93-L93)/(T93+J93/2)</f>
        <v>0</v>
      </c>
      <c r="O93">
        <f>N93*(DL93+DM93)/1000.0</f>
        <v>0</v>
      </c>
      <c r="P93">
        <f>(DE93 - IF(AI93&gt;1, L93*CZ93*100.0/(AK93), 0))*(DL93+DM93)/1000.0</f>
        <v>0</v>
      </c>
      <c r="Q93">
        <f>2.0/((1/S93-1/R93)+SIGN(S93)*SQRT((1/S93-1/R93)*(1/S93-1/R93) + 4*DA93/((DA93+1)*(DA93+1))*(2*1/S93*1/R93-1/R93*1/R93)))</f>
        <v>0</v>
      </c>
      <c r="R93">
        <f>IF(LEFT(DB93,1)&lt;&gt;"0",IF(LEFT(DB93,1)="1",3.0,DC93),$D$5+$E$5*(DS93*DL93/($K$5*1000))+$F$5*(DS93*DL93/($K$5*1000))*MAX(MIN(CZ93,$J$5),$I$5)*MAX(MIN(CZ93,$J$5),$I$5)+$G$5*MAX(MIN(CZ93,$J$5),$I$5)*(DS93*DL93/($K$5*1000))+$H$5*(DS93*DL93/($K$5*1000))*(DS93*DL93/($K$5*1000)))</f>
        <v>0</v>
      </c>
      <c r="S93">
        <f>J93*(1000-(1000*0.61365*exp(17.502*W93/(240.97+W93))/(DL93+DM93)+DG93)/2)/(1000*0.61365*exp(17.502*W93/(240.97+W93))/(DL93+DM93)-DG93)</f>
        <v>0</v>
      </c>
      <c r="T93">
        <f>1/((DA93+1)/(Q93/1.6)+1/(R93/1.37)) + DA93/((DA93+1)/(Q93/1.6) + DA93/(R93/1.37))</f>
        <v>0</v>
      </c>
      <c r="U93">
        <f>(CV93*CY93)</f>
        <v>0</v>
      </c>
      <c r="V93">
        <f>(DN93+(U93+2*0.95*5.67E-8*(((DN93+$B$7)+273)^4-(DN93+273)^4)-44100*J93)/(1.84*29.3*R93+8*0.95*5.67E-8*(DN93+273)^3))</f>
        <v>0</v>
      </c>
      <c r="W93">
        <f>($C$7*DO93+$D$7*DP93+$E$7*V93)</f>
        <v>0</v>
      </c>
      <c r="X93">
        <f>0.61365*exp(17.502*W93/(240.97+W93))</f>
        <v>0</v>
      </c>
      <c r="Y93">
        <f>(Z93/AA93*100)</f>
        <v>0</v>
      </c>
      <c r="Z93">
        <f>DG93*(DL93+DM93)/1000</f>
        <v>0</v>
      </c>
      <c r="AA93">
        <f>0.61365*exp(17.502*DN93/(240.97+DN93))</f>
        <v>0</v>
      </c>
      <c r="AB93">
        <f>(X93-DG93*(DL93+DM93)/1000)</f>
        <v>0</v>
      </c>
      <c r="AC93">
        <f>(-J93*44100)</f>
        <v>0</v>
      </c>
      <c r="AD93">
        <f>2*29.3*R93*0.92*(DN93-W93)</f>
        <v>0</v>
      </c>
      <c r="AE93">
        <f>2*0.95*5.67E-8*(((DN93+$B$7)+273)^4-(W93+273)^4)</f>
        <v>0</v>
      </c>
      <c r="AF93">
        <f>U93+AE93+AC93+AD93</f>
        <v>0</v>
      </c>
      <c r="AG93">
        <v>0</v>
      </c>
      <c r="AH93">
        <v>0</v>
      </c>
      <c r="AI93">
        <f>IF(AG93*$H$13&gt;=AK93,1.0,(AK93/(AK93-AG93*$H$13)))</f>
        <v>0</v>
      </c>
      <c r="AJ93">
        <f>(AI93-1)*100</f>
        <v>0</v>
      </c>
      <c r="AK93">
        <f>MAX(0,($B$13+$C$13*DS93)/(1+$D$13*DS93)*DL93/(DN93+273)*$E$13)</f>
        <v>0</v>
      </c>
      <c r="AL93" t="s">
        <v>420</v>
      </c>
      <c r="AM93" t="s">
        <v>420</v>
      </c>
      <c r="AN93">
        <v>0</v>
      </c>
      <c r="AO93">
        <v>0</v>
      </c>
      <c r="AP93">
        <f>1-AN93/AO93</f>
        <v>0</v>
      </c>
      <c r="AQ93">
        <v>0</v>
      </c>
      <c r="AR93" t="s">
        <v>420</v>
      </c>
      <c r="AS93" t="s">
        <v>420</v>
      </c>
      <c r="AT93">
        <v>0</v>
      </c>
      <c r="AU93">
        <v>0</v>
      </c>
      <c r="AV93">
        <f>1-AT93/AU93</f>
        <v>0</v>
      </c>
      <c r="AW93">
        <v>0.5</v>
      </c>
      <c r="AX93">
        <f>CW93</f>
        <v>0</v>
      </c>
      <c r="AY93">
        <f>L93</f>
        <v>0</v>
      </c>
      <c r="AZ93">
        <f>AV93*AW93*AX93</f>
        <v>0</v>
      </c>
      <c r="BA93">
        <f>(AY93-AQ93)/AX93</f>
        <v>0</v>
      </c>
      <c r="BB93">
        <f>(AO93-AU93)/AU93</f>
        <v>0</v>
      </c>
      <c r="BC93">
        <f>AN93/(AP93+AN93/AU93)</f>
        <v>0</v>
      </c>
      <c r="BD93" t="s">
        <v>420</v>
      </c>
      <c r="BE93">
        <v>0</v>
      </c>
      <c r="BF93">
        <f>IF(BE93&lt;&gt;0, BE93, BC93)</f>
        <v>0</v>
      </c>
      <c r="BG93">
        <f>1-BF93/AU93</f>
        <v>0</v>
      </c>
      <c r="BH93">
        <f>(AU93-AT93)/(AU93-BF93)</f>
        <v>0</v>
      </c>
      <c r="BI93">
        <f>(AO93-AU93)/(AO93-BF93)</f>
        <v>0</v>
      </c>
      <c r="BJ93">
        <f>(AU93-AT93)/(AU93-AN93)</f>
        <v>0</v>
      </c>
      <c r="BK93">
        <f>(AO93-AU93)/(AO93-AN93)</f>
        <v>0</v>
      </c>
      <c r="BL93">
        <f>(BH93*BF93/AT93)</f>
        <v>0</v>
      </c>
      <c r="BM93">
        <f>(1-BL93)</f>
        <v>0</v>
      </c>
      <c r="CV93">
        <f>$B$11*DT93+$C$11*DU93+$F$11*EF93*(1-EI93)</f>
        <v>0</v>
      </c>
      <c r="CW93">
        <f>CV93*CX93</f>
        <v>0</v>
      </c>
      <c r="CX93">
        <f>($B$11*$D$9+$C$11*$D$9+$F$11*((ES93+EK93)/MAX(ES93+EK93+ET93, 0.1)*$I$9+ET93/MAX(ES93+EK93+ET93, 0.1)*$J$9))/($B$11+$C$11+$F$11)</f>
        <v>0</v>
      </c>
      <c r="CY93">
        <f>($B$11*$K$9+$C$11*$K$9+$F$11*((ES93+EK93)/MAX(ES93+EK93+ET93, 0.1)*$P$9+ET93/MAX(ES93+EK93+ET93, 0.1)*$Q$9))/($B$11+$C$11+$F$11)</f>
        <v>0</v>
      </c>
      <c r="CZ93">
        <v>5.9</v>
      </c>
      <c r="DA93">
        <v>0.5</v>
      </c>
      <c r="DB93" t="s">
        <v>421</v>
      </c>
      <c r="DC93">
        <v>2</v>
      </c>
      <c r="DD93">
        <v>1759445255.43333</v>
      </c>
      <c r="DE93">
        <v>421.981333333333</v>
      </c>
      <c r="DF93">
        <v>419.993333333333</v>
      </c>
      <c r="DG93">
        <v>24.7941333333333</v>
      </c>
      <c r="DH93">
        <v>24.4918</v>
      </c>
      <c r="DI93">
        <v>415.976333333333</v>
      </c>
      <c r="DJ93">
        <v>24.3546</v>
      </c>
      <c r="DK93">
        <v>499.998333333333</v>
      </c>
      <c r="DL93">
        <v>90.5719</v>
      </c>
      <c r="DM93">
        <v>0.0287328333333333</v>
      </c>
      <c r="DN93">
        <v>30.8678</v>
      </c>
      <c r="DO93">
        <v>29.8927333333333</v>
      </c>
      <c r="DP93">
        <v>999.9</v>
      </c>
      <c r="DQ93">
        <v>0</v>
      </c>
      <c r="DR93">
        <v>0</v>
      </c>
      <c r="DS93">
        <v>10012.0833333333</v>
      </c>
      <c r="DT93">
        <v>0</v>
      </c>
      <c r="DU93">
        <v>0.667702</v>
      </c>
      <c r="DV93">
        <v>1.98806666666667</v>
      </c>
      <c r="DW93">
        <v>432.710333333333</v>
      </c>
      <c r="DX93">
        <v>430.538333333333</v>
      </c>
      <c r="DY93">
        <v>0.302313333333333</v>
      </c>
      <c r="DZ93">
        <v>419.993333333333</v>
      </c>
      <c r="EA93">
        <v>24.4918</v>
      </c>
      <c r="EB93">
        <v>2.24565</v>
      </c>
      <c r="EC93">
        <v>2.21827</v>
      </c>
      <c r="ED93">
        <v>19.2917666666667</v>
      </c>
      <c r="EE93">
        <v>19.0948666666667</v>
      </c>
      <c r="EF93">
        <v>0.00500016</v>
      </c>
      <c r="EG93">
        <v>0</v>
      </c>
      <c r="EH93">
        <v>0</v>
      </c>
      <c r="EI93">
        <v>0</v>
      </c>
      <c r="EJ93">
        <v>891.633333333333</v>
      </c>
      <c r="EK93">
        <v>0.00500016</v>
      </c>
      <c r="EL93">
        <v>-21.5666666666667</v>
      </c>
      <c r="EM93">
        <v>-1.2</v>
      </c>
      <c r="EN93">
        <v>38</v>
      </c>
      <c r="EO93">
        <v>41.9163333333333</v>
      </c>
      <c r="EP93">
        <v>40.062</v>
      </c>
      <c r="EQ93">
        <v>42.187</v>
      </c>
      <c r="ER93">
        <v>41.312</v>
      </c>
      <c r="ES93">
        <v>0</v>
      </c>
      <c r="ET93">
        <v>0</v>
      </c>
      <c r="EU93">
        <v>0</v>
      </c>
      <c r="EV93">
        <v>1759445260.1</v>
      </c>
      <c r="EW93">
        <v>0</v>
      </c>
      <c r="EX93">
        <v>891.823076923077</v>
      </c>
      <c r="EY93">
        <v>15.51452987674</v>
      </c>
      <c r="EZ93">
        <v>1.03589725410787</v>
      </c>
      <c r="FA93">
        <v>-22.7269230769231</v>
      </c>
      <c r="FB93">
        <v>15</v>
      </c>
      <c r="FC93">
        <v>0</v>
      </c>
      <c r="FD93" t="s">
        <v>422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2.01063142857143</v>
      </c>
      <c r="FQ93">
        <v>-0.510658441558442</v>
      </c>
      <c r="FR93">
        <v>0.0753472012489809</v>
      </c>
      <c r="FS93">
        <v>0</v>
      </c>
      <c r="FT93">
        <v>890.711764705882</v>
      </c>
      <c r="FU93">
        <v>15.4438504281298</v>
      </c>
      <c r="FV93">
        <v>6.59138317653668</v>
      </c>
      <c r="FW93">
        <v>-1</v>
      </c>
      <c r="FX93">
        <v>0.281703523809524</v>
      </c>
      <c r="FY93">
        <v>0.12194477922078</v>
      </c>
      <c r="FZ93">
        <v>0.013042082920918</v>
      </c>
      <c r="GA93">
        <v>0</v>
      </c>
      <c r="GB93">
        <v>0</v>
      </c>
      <c r="GC93">
        <v>2</v>
      </c>
      <c r="GD93" t="s">
        <v>581</v>
      </c>
      <c r="GE93">
        <v>3.12603</v>
      </c>
      <c r="GF93">
        <v>2.65453</v>
      </c>
      <c r="GG93">
        <v>0.0891757</v>
      </c>
      <c r="GH93">
        <v>0.0897861</v>
      </c>
      <c r="GI93">
        <v>0.103735</v>
      </c>
      <c r="GJ93">
        <v>0.103499</v>
      </c>
      <c r="GK93">
        <v>23304.1</v>
      </c>
      <c r="GL93">
        <v>22168.8</v>
      </c>
      <c r="GM93">
        <v>22883.8</v>
      </c>
      <c r="GN93">
        <v>23718.1</v>
      </c>
      <c r="GO93">
        <v>34950.8</v>
      </c>
      <c r="GP93">
        <v>35192.4</v>
      </c>
      <c r="GQ93">
        <v>41252.9</v>
      </c>
      <c r="GR93">
        <v>42292.9</v>
      </c>
      <c r="GS93">
        <v>1.89505</v>
      </c>
      <c r="GT93">
        <v>1.81822</v>
      </c>
      <c r="GU93">
        <v>0.0746846</v>
      </c>
      <c r="GV93">
        <v>0</v>
      </c>
      <c r="GW93">
        <v>28.6778</v>
      </c>
      <c r="GX93">
        <v>999.9</v>
      </c>
      <c r="GY93">
        <v>59.114</v>
      </c>
      <c r="GZ93">
        <v>29.336</v>
      </c>
      <c r="HA93">
        <v>26.7641</v>
      </c>
      <c r="HB93">
        <v>54.4246</v>
      </c>
      <c r="HC93">
        <v>40.629</v>
      </c>
      <c r="HD93">
        <v>1</v>
      </c>
      <c r="HE93">
        <v>0.098313</v>
      </c>
      <c r="HF93">
        <v>-1.58241</v>
      </c>
      <c r="HG93">
        <v>20.2282</v>
      </c>
      <c r="HH93">
        <v>5.23271</v>
      </c>
      <c r="HI93">
        <v>11.992</v>
      </c>
      <c r="HJ93">
        <v>4.95575</v>
      </c>
      <c r="HK93">
        <v>3.304</v>
      </c>
      <c r="HL93">
        <v>9999</v>
      </c>
      <c r="HM93">
        <v>9999</v>
      </c>
      <c r="HN93">
        <v>9999</v>
      </c>
      <c r="HO93">
        <v>999.9</v>
      </c>
      <c r="HP93">
        <v>1.86847</v>
      </c>
      <c r="HQ93">
        <v>1.86417</v>
      </c>
      <c r="HR93">
        <v>1.8718</v>
      </c>
      <c r="HS93">
        <v>1.86268</v>
      </c>
      <c r="HT93">
        <v>1.86206</v>
      </c>
      <c r="HU93">
        <v>1.86859</v>
      </c>
      <c r="HV93">
        <v>1.85867</v>
      </c>
      <c r="HW93">
        <v>1.86509</v>
      </c>
      <c r="HX93">
        <v>5</v>
      </c>
      <c r="HY93">
        <v>0</v>
      </c>
      <c r="HZ93">
        <v>0</v>
      </c>
      <c r="IA93">
        <v>0</v>
      </c>
      <c r="IB93" t="s">
        <v>424</v>
      </c>
      <c r="IC93" t="s">
        <v>425</v>
      </c>
      <c r="ID93" t="s">
        <v>426</v>
      </c>
      <c r="IE93" t="s">
        <v>426</v>
      </c>
      <c r="IF93" t="s">
        <v>426</v>
      </c>
      <c r="IG93" t="s">
        <v>426</v>
      </c>
      <c r="IH93">
        <v>0</v>
      </c>
      <c r="II93">
        <v>100</v>
      </c>
      <c r="IJ93">
        <v>100</v>
      </c>
      <c r="IK93">
        <v>6.005</v>
      </c>
      <c r="IL93">
        <v>0.4396</v>
      </c>
      <c r="IM93">
        <v>4.33581596003083</v>
      </c>
      <c r="IN93">
        <v>0.00480937478205192</v>
      </c>
      <c r="IO93">
        <v>-2.11129389927988e-06</v>
      </c>
      <c r="IP93">
        <v>4.70916883727294e-10</v>
      </c>
      <c r="IQ93">
        <v>0.0744581765299928</v>
      </c>
      <c r="IR93">
        <v>0.00865277752241637</v>
      </c>
      <c r="IS93">
        <v>0.000116572056065873</v>
      </c>
      <c r="IT93">
        <v>5.89758572995984e-06</v>
      </c>
      <c r="IU93">
        <v>1</v>
      </c>
      <c r="IV93">
        <v>2033</v>
      </c>
      <c r="IW93">
        <v>1</v>
      </c>
      <c r="IX93">
        <v>28</v>
      </c>
      <c r="IY93">
        <v>29324087.6</v>
      </c>
      <c r="IZ93">
        <v>29324087.6</v>
      </c>
      <c r="JA93">
        <v>1.03882</v>
      </c>
      <c r="JB93">
        <v>2.37427</v>
      </c>
      <c r="JC93">
        <v>1.4978</v>
      </c>
      <c r="JD93">
        <v>2.33032</v>
      </c>
      <c r="JE93">
        <v>1.54419</v>
      </c>
      <c r="JF93">
        <v>2.38525</v>
      </c>
      <c r="JG93">
        <v>35.3365</v>
      </c>
      <c r="JH93">
        <v>24.2539</v>
      </c>
      <c r="JI93">
        <v>18</v>
      </c>
      <c r="JJ93">
        <v>546.165</v>
      </c>
      <c r="JK93">
        <v>439.15</v>
      </c>
      <c r="JL93">
        <v>31.214</v>
      </c>
      <c r="JM93">
        <v>28.9006</v>
      </c>
      <c r="JN93">
        <v>30.0001</v>
      </c>
      <c r="JO93">
        <v>28.7067</v>
      </c>
      <c r="JP93">
        <v>28.731</v>
      </c>
      <c r="JQ93">
        <v>20.863</v>
      </c>
      <c r="JR93">
        <v>19.8008</v>
      </c>
      <c r="JS93">
        <v>100</v>
      </c>
      <c r="JT93">
        <v>31.2665</v>
      </c>
      <c r="JU93">
        <v>420</v>
      </c>
      <c r="JV93">
        <v>24.5343</v>
      </c>
      <c r="JW93">
        <v>92.4608</v>
      </c>
      <c r="JX93">
        <v>98.5693</v>
      </c>
    </row>
    <row r="94" spans="1:284">
      <c r="A94">
        <v>78</v>
      </c>
      <c r="B94">
        <v>1759445260.1</v>
      </c>
      <c r="C94">
        <v>1221.09999990463</v>
      </c>
      <c r="D94" t="s">
        <v>584</v>
      </c>
      <c r="E94" t="s">
        <v>585</v>
      </c>
      <c r="F94">
        <v>5</v>
      </c>
      <c r="G94" t="s">
        <v>576</v>
      </c>
      <c r="H94" t="s">
        <v>419</v>
      </c>
      <c r="I94">
        <v>1759445256.35</v>
      </c>
      <c r="J94">
        <f>(K94)/1000</f>
        <v>0</v>
      </c>
      <c r="K94">
        <f>1000*DK94*AI94*(DG94-DH94)/(100*CZ94*(1000-AI94*DG94))</f>
        <v>0</v>
      </c>
      <c r="L94">
        <f>DK94*AI94*(DF94-DE94*(1000-AI94*DH94)/(1000-AI94*DG94))/(100*CZ94)</f>
        <v>0</v>
      </c>
      <c r="M94">
        <f>DE94 - IF(AI94&gt;1, L94*CZ94*100.0/(AK94), 0)</f>
        <v>0</v>
      </c>
      <c r="N94">
        <f>((T94-J94/2)*M94-L94)/(T94+J94/2)</f>
        <v>0</v>
      </c>
      <c r="O94">
        <f>N94*(DL94+DM94)/1000.0</f>
        <v>0</v>
      </c>
      <c r="P94">
        <f>(DE94 - IF(AI94&gt;1, L94*CZ94*100.0/(AK94), 0))*(DL94+DM94)/1000.0</f>
        <v>0</v>
      </c>
      <c r="Q94">
        <f>2.0/((1/S94-1/R94)+SIGN(S94)*SQRT((1/S94-1/R94)*(1/S94-1/R94) + 4*DA94/((DA94+1)*(DA94+1))*(2*1/S94*1/R94-1/R94*1/R94)))</f>
        <v>0</v>
      </c>
      <c r="R94">
        <f>IF(LEFT(DB94,1)&lt;&gt;"0",IF(LEFT(DB94,1)="1",3.0,DC94),$D$5+$E$5*(DS94*DL94/($K$5*1000))+$F$5*(DS94*DL94/($K$5*1000))*MAX(MIN(CZ94,$J$5),$I$5)*MAX(MIN(CZ94,$J$5),$I$5)+$G$5*MAX(MIN(CZ94,$J$5),$I$5)*(DS94*DL94/($K$5*1000))+$H$5*(DS94*DL94/($K$5*1000))*(DS94*DL94/($K$5*1000)))</f>
        <v>0</v>
      </c>
      <c r="S94">
        <f>J94*(1000-(1000*0.61365*exp(17.502*W94/(240.97+W94))/(DL94+DM94)+DG94)/2)/(1000*0.61365*exp(17.502*W94/(240.97+W94))/(DL94+DM94)-DG94)</f>
        <v>0</v>
      </c>
      <c r="T94">
        <f>1/((DA94+1)/(Q94/1.6)+1/(R94/1.37)) + DA94/((DA94+1)/(Q94/1.6) + DA94/(R94/1.37))</f>
        <v>0</v>
      </c>
      <c r="U94">
        <f>(CV94*CY94)</f>
        <v>0</v>
      </c>
      <c r="V94">
        <f>(DN94+(U94+2*0.95*5.67E-8*(((DN94+$B$7)+273)^4-(DN94+273)^4)-44100*J94)/(1.84*29.3*R94+8*0.95*5.67E-8*(DN94+273)^3))</f>
        <v>0</v>
      </c>
      <c r="W94">
        <f>($C$7*DO94+$D$7*DP94+$E$7*V94)</f>
        <v>0</v>
      </c>
      <c r="X94">
        <f>0.61365*exp(17.502*W94/(240.97+W94))</f>
        <v>0</v>
      </c>
      <c r="Y94">
        <f>(Z94/AA94*100)</f>
        <v>0</v>
      </c>
      <c r="Z94">
        <f>DG94*(DL94+DM94)/1000</f>
        <v>0</v>
      </c>
      <c r="AA94">
        <f>0.61365*exp(17.502*DN94/(240.97+DN94))</f>
        <v>0</v>
      </c>
      <c r="AB94">
        <f>(X94-DG94*(DL94+DM94)/1000)</f>
        <v>0</v>
      </c>
      <c r="AC94">
        <f>(-J94*44100)</f>
        <v>0</v>
      </c>
      <c r="AD94">
        <f>2*29.3*R94*0.92*(DN94-W94)</f>
        <v>0</v>
      </c>
      <c r="AE94">
        <f>2*0.95*5.67E-8*(((DN94+$B$7)+273)^4-(W94+273)^4)</f>
        <v>0</v>
      </c>
      <c r="AF94">
        <f>U94+AE94+AC94+AD94</f>
        <v>0</v>
      </c>
      <c r="AG94">
        <v>0</v>
      </c>
      <c r="AH94">
        <v>0</v>
      </c>
      <c r="AI94">
        <f>IF(AG94*$H$13&gt;=AK94,1.0,(AK94/(AK94-AG94*$H$13)))</f>
        <v>0</v>
      </c>
      <c r="AJ94">
        <f>(AI94-1)*100</f>
        <v>0</v>
      </c>
      <c r="AK94">
        <f>MAX(0,($B$13+$C$13*DS94)/(1+$D$13*DS94)*DL94/(DN94+273)*$E$13)</f>
        <v>0</v>
      </c>
      <c r="AL94" t="s">
        <v>420</v>
      </c>
      <c r="AM94" t="s">
        <v>420</v>
      </c>
      <c r="AN94">
        <v>0</v>
      </c>
      <c r="AO94">
        <v>0</v>
      </c>
      <c r="AP94">
        <f>1-AN94/AO94</f>
        <v>0</v>
      </c>
      <c r="AQ94">
        <v>0</v>
      </c>
      <c r="AR94" t="s">
        <v>420</v>
      </c>
      <c r="AS94" t="s">
        <v>420</v>
      </c>
      <c r="AT94">
        <v>0</v>
      </c>
      <c r="AU94">
        <v>0</v>
      </c>
      <c r="AV94">
        <f>1-AT94/AU94</f>
        <v>0</v>
      </c>
      <c r="AW94">
        <v>0.5</v>
      </c>
      <c r="AX94">
        <f>CW94</f>
        <v>0</v>
      </c>
      <c r="AY94">
        <f>L94</f>
        <v>0</v>
      </c>
      <c r="AZ94">
        <f>AV94*AW94*AX94</f>
        <v>0</v>
      </c>
      <c r="BA94">
        <f>(AY94-AQ94)/AX94</f>
        <v>0</v>
      </c>
      <c r="BB94">
        <f>(AO94-AU94)/AU94</f>
        <v>0</v>
      </c>
      <c r="BC94">
        <f>AN94/(AP94+AN94/AU94)</f>
        <v>0</v>
      </c>
      <c r="BD94" t="s">
        <v>420</v>
      </c>
      <c r="BE94">
        <v>0</v>
      </c>
      <c r="BF94">
        <f>IF(BE94&lt;&gt;0, BE94, BC94)</f>
        <v>0</v>
      </c>
      <c r="BG94">
        <f>1-BF94/AU94</f>
        <v>0</v>
      </c>
      <c r="BH94">
        <f>(AU94-AT94)/(AU94-BF94)</f>
        <v>0</v>
      </c>
      <c r="BI94">
        <f>(AO94-AU94)/(AO94-BF94)</f>
        <v>0</v>
      </c>
      <c r="BJ94">
        <f>(AU94-AT94)/(AU94-AN94)</f>
        <v>0</v>
      </c>
      <c r="BK94">
        <f>(AO94-AU94)/(AO94-AN94)</f>
        <v>0</v>
      </c>
      <c r="BL94">
        <f>(BH94*BF94/AT94)</f>
        <v>0</v>
      </c>
      <c r="BM94">
        <f>(1-BL94)</f>
        <v>0</v>
      </c>
      <c r="CV94">
        <f>$B$11*DT94+$C$11*DU94+$F$11*EF94*(1-EI94)</f>
        <v>0</v>
      </c>
      <c r="CW94">
        <f>CV94*CX94</f>
        <v>0</v>
      </c>
      <c r="CX94">
        <f>($B$11*$D$9+$C$11*$D$9+$F$11*((ES94+EK94)/MAX(ES94+EK94+ET94, 0.1)*$I$9+ET94/MAX(ES94+EK94+ET94, 0.1)*$J$9))/($B$11+$C$11+$F$11)</f>
        <v>0</v>
      </c>
      <c r="CY94">
        <f>($B$11*$K$9+$C$11*$K$9+$F$11*((ES94+EK94)/MAX(ES94+EK94+ET94, 0.1)*$P$9+ET94/MAX(ES94+EK94+ET94, 0.1)*$Q$9))/($B$11+$C$11+$F$11)</f>
        <v>0</v>
      </c>
      <c r="CZ94">
        <v>5.9</v>
      </c>
      <c r="DA94">
        <v>0.5</v>
      </c>
      <c r="DB94" t="s">
        <v>421</v>
      </c>
      <c r="DC94">
        <v>2</v>
      </c>
      <c r="DD94">
        <v>1759445256.35</v>
      </c>
      <c r="DE94">
        <v>421.96875</v>
      </c>
      <c r="DF94">
        <v>419.99675</v>
      </c>
      <c r="DG94">
        <v>24.794725</v>
      </c>
      <c r="DH94">
        <v>24.491</v>
      </c>
      <c r="DI94">
        <v>415.964</v>
      </c>
      <c r="DJ94">
        <v>24.355175</v>
      </c>
      <c r="DK94">
        <v>499.98725</v>
      </c>
      <c r="DL94">
        <v>90.572025</v>
      </c>
      <c r="DM94">
        <v>0.028798175</v>
      </c>
      <c r="DN94">
        <v>30.86895</v>
      </c>
      <c r="DO94">
        <v>29.894575</v>
      </c>
      <c r="DP94">
        <v>999.9</v>
      </c>
      <c r="DQ94">
        <v>0</v>
      </c>
      <c r="DR94">
        <v>0</v>
      </c>
      <c r="DS94">
        <v>10006.4075</v>
      </c>
      <c r="DT94">
        <v>0</v>
      </c>
      <c r="DU94">
        <v>0.667702</v>
      </c>
      <c r="DV94">
        <v>1.9720825</v>
      </c>
      <c r="DW94">
        <v>432.69775</v>
      </c>
      <c r="DX94">
        <v>430.5415</v>
      </c>
      <c r="DY94">
        <v>0.303697</v>
      </c>
      <c r="DZ94">
        <v>419.99675</v>
      </c>
      <c r="EA94">
        <v>24.491</v>
      </c>
      <c r="EB94">
        <v>2.2457075</v>
      </c>
      <c r="EC94">
        <v>2.2182</v>
      </c>
      <c r="ED94">
        <v>19.292175</v>
      </c>
      <c r="EE94">
        <v>19.094375</v>
      </c>
      <c r="EF94">
        <v>0.00500016</v>
      </c>
      <c r="EG94">
        <v>0</v>
      </c>
      <c r="EH94">
        <v>0</v>
      </c>
      <c r="EI94">
        <v>0</v>
      </c>
      <c r="EJ94">
        <v>893.025</v>
      </c>
      <c r="EK94">
        <v>0.00500016</v>
      </c>
      <c r="EL94">
        <v>-22.225</v>
      </c>
      <c r="EM94">
        <v>-1.375</v>
      </c>
      <c r="EN94">
        <v>38</v>
      </c>
      <c r="EO94">
        <v>41.9215</v>
      </c>
      <c r="EP94">
        <v>40.062</v>
      </c>
      <c r="EQ94">
        <v>42.187</v>
      </c>
      <c r="ER94">
        <v>41.312</v>
      </c>
      <c r="ES94">
        <v>0</v>
      </c>
      <c r="ET94">
        <v>0</v>
      </c>
      <c r="EU94">
        <v>0</v>
      </c>
      <c r="EV94">
        <v>1759445261.9</v>
      </c>
      <c r="EW94">
        <v>0</v>
      </c>
      <c r="EX94">
        <v>893.496</v>
      </c>
      <c r="EY94">
        <v>11.5153847788709</v>
      </c>
      <c r="EZ94">
        <v>15.8461536033148</v>
      </c>
      <c r="FA94">
        <v>-23.872</v>
      </c>
      <c r="FB94">
        <v>15</v>
      </c>
      <c r="FC94">
        <v>0</v>
      </c>
      <c r="FD94" t="s">
        <v>422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2.00264428571429</v>
      </c>
      <c r="FQ94">
        <v>-0.448039480519479</v>
      </c>
      <c r="FR94">
        <v>0.072448499183997</v>
      </c>
      <c r="FS94">
        <v>1</v>
      </c>
      <c r="FT94">
        <v>890.805882352941</v>
      </c>
      <c r="FU94">
        <v>18.8235294999038</v>
      </c>
      <c r="FV94">
        <v>6.27272063951945</v>
      </c>
      <c r="FW94">
        <v>-1</v>
      </c>
      <c r="FX94">
        <v>0.285253</v>
      </c>
      <c r="FY94">
        <v>0.137624493506494</v>
      </c>
      <c r="FZ94">
        <v>0.014286713821223</v>
      </c>
      <c r="GA94">
        <v>0</v>
      </c>
      <c r="GB94">
        <v>1</v>
      </c>
      <c r="GC94">
        <v>2</v>
      </c>
      <c r="GD94" t="s">
        <v>435</v>
      </c>
      <c r="GE94">
        <v>3.12588</v>
      </c>
      <c r="GF94">
        <v>2.65468</v>
      </c>
      <c r="GG94">
        <v>0.0891706</v>
      </c>
      <c r="GH94">
        <v>0.0897891</v>
      </c>
      <c r="GI94">
        <v>0.103735</v>
      </c>
      <c r="GJ94">
        <v>0.103496</v>
      </c>
      <c r="GK94">
        <v>23304.1</v>
      </c>
      <c r="GL94">
        <v>22168.7</v>
      </c>
      <c r="GM94">
        <v>22883.6</v>
      </c>
      <c r="GN94">
        <v>23718</v>
      </c>
      <c r="GO94">
        <v>34950.6</v>
      </c>
      <c r="GP94">
        <v>35192.3</v>
      </c>
      <c r="GQ94">
        <v>41252.8</v>
      </c>
      <c r="GR94">
        <v>42292.7</v>
      </c>
      <c r="GS94">
        <v>1.89485</v>
      </c>
      <c r="GT94">
        <v>1.8183</v>
      </c>
      <c r="GU94">
        <v>0.0753105</v>
      </c>
      <c r="GV94">
        <v>0</v>
      </c>
      <c r="GW94">
        <v>28.6765</v>
      </c>
      <c r="GX94">
        <v>999.9</v>
      </c>
      <c r="GY94">
        <v>59.089</v>
      </c>
      <c r="GZ94">
        <v>29.346</v>
      </c>
      <c r="HA94">
        <v>26.7692</v>
      </c>
      <c r="HB94">
        <v>54.0746</v>
      </c>
      <c r="HC94">
        <v>40.645</v>
      </c>
      <c r="HD94">
        <v>1</v>
      </c>
      <c r="HE94">
        <v>0.0983028</v>
      </c>
      <c r="HF94">
        <v>-1.63375</v>
      </c>
      <c r="HG94">
        <v>20.2277</v>
      </c>
      <c r="HH94">
        <v>5.23271</v>
      </c>
      <c r="HI94">
        <v>11.992</v>
      </c>
      <c r="HJ94">
        <v>4.9557</v>
      </c>
      <c r="HK94">
        <v>3.304</v>
      </c>
      <c r="HL94">
        <v>9999</v>
      </c>
      <c r="HM94">
        <v>9999</v>
      </c>
      <c r="HN94">
        <v>9999</v>
      </c>
      <c r="HO94">
        <v>999.9</v>
      </c>
      <c r="HP94">
        <v>1.86845</v>
      </c>
      <c r="HQ94">
        <v>1.86417</v>
      </c>
      <c r="HR94">
        <v>1.8718</v>
      </c>
      <c r="HS94">
        <v>1.86268</v>
      </c>
      <c r="HT94">
        <v>1.86206</v>
      </c>
      <c r="HU94">
        <v>1.86859</v>
      </c>
      <c r="HV94">
        <v>1.85867</v>
      </c>
      <c r="HW94">
        <v>1.86509</v>
      </c>
      <c r="HX94">
        <v>5</v>
      </c>
      <c r="HY94">
        <v>0</v>
      </c>
      <c r="HZ94">
        <v>0</v>
      </c>
      <c r="IA94">
        <v>0</v>
      </c>
      <c r="IB94" t="s">
        <v>424</v>
      </c>
      <c r="IC94" t="s">
        <v>425</v>
      </c>
      <c r="ID94" t="s">
        <v>426</v>
      </c>
      <c r="IE94" t="s">
        <v>426</v>
      </c>
      <c r="IF94" t="s">
        <v>426</v>
      </c>
      <c r="IG94" t="s">
        <v>426</v>
      </c>
      <c r="IH94">
        <v>0</v>
      </c>
      <c r="II94">
        <v>100</v>
      </c>
      <c r="IJ94">
        <v>100</v>
      </c>
      <c r="IK94">
        <v>6.004</v>
      </c>
      <c r="IL94">
        <v>0.4396</v>
      </c>
      <c r="IM94">
        <v>4.33581596003083</v>
      </c>
      <c r="IN94">
        <v>0.00480937478205192</v>
      </c>
      <c r="IO94">
        <v>-2.11129389927988e-06</v>
      </c>
      <c r="IP94">
        <v>4.70916883727294e-10</v>
      </c>
      <c r="IQ94">
        <v>0.0744581765299928</v>
      </c>
      <c r="IR94">
        <v>0.00865277752241637</v>
      </c>
      <c r="IS94">
        <v>0.000116572056065873</v>
      </c>
      <c r="IT94">
        <v>5.89758572995984e-06</v>
      </c>
      <c r="IU94">
        <v>1</v>
      </c>
      <c r="IV94">
        <v>2033</v>
      </c>
      <c r="IW94">
        <v>1</v>
      </c>
      <c r="IX94">
        <v>28</v>
      </c>
      <c r="IY94">
        <v>29324087.7</v>
      </c>
      <c r="IZ94">
        <v>29324087.7</v>
      </c>
      <c r="JA94">
        <v>1.04004</v>
      </c>
      <c r="JB94">
        <v>2.39014</v>
      </c>
      <c r="JC94">
        <v>1.4978</v>
      </c>
      <c r="JD94">
        <v>2.33032</v>
      </c>
      <c r="JE94">
        <v>1.54419</v>
      </c>
      <c r="JF94">
        <v>2.25464</v>
      </c>
      <c r="JG94">
        <v>35.3596</v>
      </c>
      <c r="JH94">
        <v>24.2451</v>
      </c>
      <c r="JI94">
        <v>18</v>
      </c>
      <c r="JJ94">
        <v>546.035</v>
      </c>
      <c r="JK94">
        <v>439.195</v>
      </c>
      <c r="JL94">
        <v>31.2472</v>
      </c>
      <c r="JM94">
        <v>28.9</v>
      </c>
      <c r="JN94">
        <v>30.0001</v>
      </c>
      <c r="JO94">
        <v>28.7067</v>
      </c>
      <c r="JP94">
        <v>28.731</v>
      </c>
      <c r="JQ94">
        <v>20.8628</v>
      </c>
      <c r="JR94">
        <v>19.8008</v>
      </c>
      <c r="JS94">
        <v>100</v>
      </c>
      <c r="JT94">
        <v>31.2665</v>
      </c>
      <c r="JU94">
        <v>420</v>
      </c>
      <c r="JV94">
        <v>24.5343</v>
      </c>
      <c r="JW94">
        <v>92.4603</v>
      </c>
      <c r="JX94">
        <v>98.5688</v>
      </c>
    </row>
    <row r="95" spans="1:284">
      <c r="A95">
        <v>79</v>
      </c>
      <c r="B95">
        <v>1759445263.1</v>
      </c>
      <c r="C95">
        <v>1224.09999990463</v>
      </c>
      <c r="D95" t="s">
        <v>586</v>
      </c>
      <c r="E95" t="s">
        <v>587</v>
      </c>
      <c r="F95">
        <v>5</v>
      </c>
      <c r="G95" t="s">
        <v>576</v>
      </c>
      <c r="H95" t="s">
        <v>419</v>
      </c>
      <c r="I95">
        <v>1759445259.85</v>
      </c>
      <c r="J95">
        <f>(K95)/1000</f>
        <v>0</v>
      </c>
      <c r="K95">
        <f>1000*DK95*AI95*(DG95-DH95)/(100*CZ95*(1000-AI95*DG95))</f>
        <v>0</v>
      </c>
      <c r="L95">
        <f>DK95*AI95*(DF95-DE95*(1000-AI95*DH95)/(1000-AI95*DG95))/(100*CZ95)</f>
        <v>0</v>
      </c>
      <c r="M95">
        <f>DE95 - IF(AI95&gt;1, L95*CZ95*100.0/(AK95), 0)</f>
        <v>0</v>
      </c>
      <c r="N95">
        <f>((T95-J95/2)*M95-L95)/(T95+J95/2)</f>
        <v>0</v>
      </c>
      <c r="O95">
        <f>N95*(DL95+DM95)/1000.0</f>
        <v>0</v>
      </c>
      <c r="P95">
        <f>(DE95 - IF(AI95&gt;1, L95*CZ95*100.0/(AK95), 0))*(DL95+DM95)/1000.0</f>
        <v>0</v>
      </c>
      <c r="Q95">
        <f>2.0/((1/S95-1/R95)+SIGN(S95)*SQRT((1/S95-1/R95)*(1/S95-1/R95) + 4*DA95/((DA95+1)*(DA95+1))*(2*1/S95*1/R95-1/R95*1/R95)))</f>
        <v>0</v>
      </c>
      <c r="R95">
        <f>IF(LEFT(DB95,1)&lt;&gt;"0",IF(LEFT(DB95,1)="1",3.0,DC95),$D$5+$E$5*(DS95*DL95/($K$5*1000))+$F$5*(DS95*DL95/($K$5*1000))*MAX(MIN(CZ95,$J$5),$I$5)*MAX(MIN(CZ95,$J$5),$I$5)+$G$5*MAX(MIN(CZ95,$J$5),$I$5)*(DS95*DL95/($K$5*1000))+$H$5*(DS95*DL95/($K$5*1000))*(DS95*DL95/($K$5*1000)))</f>
        <v>0</v>
      </c>
      <c r="S95">
        <f>J95*(1000-(1000*0.61365*exp(17.502*W95/(240.97+W95))/(DL95+DM95)+DG95)/2)/(1000*0.61365*exp(17.502*W95/(240.97+W95))/(DL95+DM95)-DG95)</f>
        <v>0</v>
      </c>
      <c r="T95">
        <f>1/((DA95+1)/(Q95/1.6)+1/(R95/1.37)) + DA95/((DA95+1)/(Q95/1.6) + DA95/(R95/1.37))</f>
        <v>0</v>
      </c>
      <c r="U95">
        <f>(CV95*CY95)</f>
        <v>0</v>
      </c>
      <c r="V95">
        <f>(DN95+(U95+2*0.95*5.67E-8*(((DN95+$B$7)+273)^4-(DN95+273)^4)-44100*J95)/(1.84*29.3*R95+8*0.95*5.67E-8*(DN95+273)^3))</f>
        <v>0</v>
      </c>
      <c r="W95">
        <f>($C$7*DO95+$D$7*DP95+$E$7*V95)</f>
        <v>0</v>
      </c>
      <c r="X95">
        <f>0.61365*exp(17.502*W95/(240.97+W95))</f>
        <v>0</v>
      </c>
      <c r="Y95">
        <f>(Z95/AA95*100)</f>
        <v>0</v>
      </c>
      <c r="Z95">
        <f>DG95*(DL95+DM95)/1000</f>
        <v>0</v>
      </c>
      <c r="AA95">
        <f>0.61365*exp(17.502*DN95/(240.97+DN95))</f>
        <v>0</v>
      </c>
      <c r="AB95">
        <f>(X95-DG95*(DL95+DM95)/1000)</f>
        <v>0</v>
      </c>
      <c r="AC95">
        <f>(-J95*44100)</f>
        <v>0</v>
      </c>
      <c r="AD95">
        <f>2*29.3*R95*0.92*(DN95-W95)</f>
        <v>0</v>
      </c>
      <c r="AE95">
        <f>2*0.95*5.67E-8*(((DN95+$B$7)+273)^4-(W95+273)^4)</f>
        <v>0</v>
      </c>
      <c r="AF95">
        <f>U95+AE95+AC95+AD95</f>
        <v>0</v>
      </c>
      <c r="AG95">
        <v>0</v>
      </c>
      <c r="AH95">
        <v>0</v>
      </c>
      <c r="AI95">
        <f>IF(AG95*$H$13&gt;=AK95,1.0,(AK95/(AK95-AG95*$H$13)))</f>
        <v>0</v>
      </c>
      <c r="AJ95">
        <f>(AI95-1)*100</f>
        <v>0</v>
      </c>
      <c r="AK95">
        <f>MAX(0,($B$13+$C$13*DS95)/(1+$D$13*DS95)*DL95/(DN95+273)*$E$13)</f>
        <v>0</v>
      </c>
      <c r="AL95" t="s">
        <v>420</v>
      </c>
      <c r="AM95" t="s">
        <v>420</v>
      </c>
      <c r="AN95">
        <v>0</v>
      </c>
      <c r="AO95">
        <v>0</v>
      </c>
      <c r="AP95">
        <f>1-AN95/AO95</f>
        <v>0</v>
      </c>
      <c r="AQ95">
        <v>0</v>
      </c>
      <c r="AR95" t="s">
        <v>420</v>
      </c>
      <c r="AS95" t="s">
        <v>420</v>
      </c>
      <c r="AT95">
        <v>0</v>
      </c>
      <c r="AU95">
        <v>0</v>
      </c>
      <c r="AV95">
        <f>1-AT95/AU95</f>
        <v>0</v>
      </c>
      <c r="AW95">
        <v>0.5</v>
      </c>
      <c r="AX95">
        <f>CW95</f>
        <v>0</v>
      </c>
      <c r="AY95">
        <f>L95</f>
        <v>0</v>
      </c>
      <c r="AZ95">
        <f>AV95*AW95*AX95</f>
        <v>0</v>
      </c>
      <c r="BA95">
        <f>(AY95-AQ95)/AX95</f>
        <v>0</v>
      </c>
      <c r="BB95">
        <f>(AO95-AU95)/AU95</f>
        <v>0</v>
      </c>
      <c r="BC95">
        <f>AN95/(AP95+AN95/AU95)</f>
        <v>0</v>
      </c>
      <c r="BD95" t="s">
        <v>420</v>
      </c>
      <c r="BE95">
        <v>0</v>
      </c>
      <c r="BF95">
        <f>IF(BE95&lt;&gt;0, BE95, BC95)</f>
        <v>0</v>
      </c>
      <c r="BG95">
        <f>1-BF95/AU95</f>
        <v>0</v>
      </c>
      <c r="BH95">
        <f>(AU95-AT95)/(AU95-BF95)</f>
        <v>0</v>
      </c>
      <c r="BI95">
        <f>(AO95-AU95)/(AO95-BF95)</f>
        <v>0</v>
      </c>
      <c r="BJ95">
        <f>(AU95-AT95)/(AU95-AN95)</f>
        <v>0</v>
      </c>
      <c r="BK95">
        <f>(AO95-AU95)/(AO95-AN95)</f>
        <v>0</v>
      </c>
      <c r="BL95">
        <f>(BH95*BF95/AT95)</f>
        <v>0</v>
      </c>
      <c r="BM95">
        <f>(1-BL95)</f>
        <v>0</v>
      </c>
      <c r="CV95">
        <f>$B$11*DT95+$C$11*DU95+$F$11*EF95*(1-EI95)</f>
        <v>0</v>
      </c>
      <c r="CW95">
        <f>CV95*CX95</f>
        <v>0</v>
      </c>
      <c r="CX95">
        <f>($B$11*$D$9+$C$11*$D$9+$F$11*((ES95+EK95)/MAX(ES95+EK95+ET95, 0.1)*$I$9+ET95/MAX(ES95+EK95+ET95, 0.1)*$J$9))/($B$11+$C$11+$F$11)</f>
        <v>0</v>
      </c>
      <c r="CY95">
        <f>($B$11*$K$9+$C$11*$K$9+$F$11*((ES95+EK95)/MAX(ES95+EK95+ET95, 0.1)*$P$9+ET95/MAX(ES95+EK95+ET95, 0.1)*$Q$9))/($B$11+$C$11+$F$11)</f>
        <v>0</v>
      </c>
      <c r="CZ95">
        <v>5.9</v>
      </c>
      <c r="DA95">
        <v>0.5</v>
      </c>
      <c r="DB95" t="s">
        <v>421</v>
      </c>
      <c r="DC95">
        <v>2</v>
      </c>
      <c r="DD95">
        <v>1759445259.85</v>
      </c>
      <c r="DE95">
        <v>421.9535</v>
      </c>
      <c r="DF95">
        <v>419.98525</v>
      </c>
      <c r="DG95">
        <v>24.796825</v>
      </c>
      <c r="DH95">
        <v>24.48835</v>
      </c>
      <c r="DI95">
        <v>415.94875</v>
      </c>
      <c r="DJ95">
        <v>24.357225</v>
      </c>
      <c r="DK95">
        <v>500.022</v>
      </c>
      <c r="DL95">
        <v>90.571975</v>
      </c>
      <c r="DM95">
        <v>0.02882715</v>
      </c>
      <c r="DN95">
        <v>30.872075</v>
      </c>
      <c r="DO95">
        <v>29.8984</v>
      </c>
      <c r="DP95">
        <v>999.9</v>
      </c>
      <c r="DQ95">
        <v>0</v>
      </c>
      <c r="DR95">
        <v>0</v>
      </c>
      <c r="DS95">
        <v>10016.7325</v>
      </c>
      <c r="DT95">
        <v>0</v>
      </c>
      <c r="DU95">
        <v>0.667702</v>
      </c>
      <c r="DV95">
        <v>1.9681375</v>
      </c>
      <c r="DW95">
        <v>432.68275</v>
      </c>
      <c r="DX95">
        <v>430.52825</v>
      </c>
      <c r="DY95">
        <v>0.30846225</v>
      </c>
      <c r="DZ95">
        <v>419.98525</v>
      </c>
      <c r="EA95">
        <v>24.48835</v>
      </c>
      <c r="EB95">
        <v>2.2458975</v>
      </c>
      <c r="EC95">
        <v>2.2179575</v>
      </c>
      <c r="ED95">
        <v>19.29355</v>
      </c>
      <c r="EE95">
        <v>19.092625</v>
      </c>
      <c r="EF95">
        <v>0.00500016</v>
      </c>
      <c r="EG95">
        <v>0</v>
      </c>
      <c r="EH95">
        <v>0</v>
      </c>
      <c r="EI95">
        <v>0</v>
      </c>
      <c r="EJ95">
        <v>894.275</v>
      </c>
      <c r="EK95">
        <v>0.00500016</v>
      </c>
      <c r="EL95">
        <v>-24.8</v>
      </c>
      <c r="EM95">
        <v>-1.35</v>
      </c>
      <c r="EN95">
        <v>38</v>
      </c>
      <c r="EO95">
        <v>41.9215</v>
      </c>
      <c r="EP95">
        <v>40.062</v>
      </c>
      <c r="EQ95">
        <v>42.187</v>
      </c>
      <c r="ER95">
        <v>41.312</v>
      </c>
      <c r="ES95">
        <v>0</v>
      </c>
      <c r="ET95">
        <v>0</v>
      </c>
      <c r="EU95">
        <v>0</v>
      </c>
      <c r="EV95">
        <v>1759445264.9</v>
      </c>
      <c r="EW95">
        <v>0</v>
      </c>
      <c r="EX95">
        <v>893.784615384615</v>
      </c>
      <c r="EY95">
        <v>10.3111113047303</v>
      </c>
      <c r="EZ95">
        <v>1.50769206512502</v>
      </c>
      <c r="FA95">
        <v>-23.9807692307692</v>
      </c>
      <c r="FB95">
        <v>15</v>
      </c>
      <c r="FC95">
        <v>0</v>
      </c>
      <c r="FD95" t="s">
        <v>422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1.98388285714286</v>
      </c>
      <c r="FQ95">
        <v>-0.362650129870128</v>
      </c>
      <c r="FR95">
        <v>0.0646911887827272</v>
      </c>
      <c r="FS95">
        <v>1</v>
      </c>
      <c r="FT95">
        <v>891.208823529412</v>
      </c>
      <c r="FU95">
        <v>35.5034377604605</v>
      </c>
      <c r="FV95">
        <v>6.52395439659553</v>
      </c>
      <c r="FW95">
        <v>-1</v>
      </c>
      <c r="FX95">
        <v>0.288895571428571</v>
      </c>
      <c r="FY95">
        <v>0.145147402597403</v>
      </c>
      <c r="FZ95">
        <v>0.0148535928011388</v>
      </c>
      <c r="GA95">
        <v>0</v>
      </c>
      <c r="GB95">
        <v>1</v>
      </c>
      <c r="GC95">
        <v>2</v>
      </c>
      <c r="GD95" t="s">
        <v>435</v>
      </c>
      <c r="GE95">
        <v>3.12607</v>
      </c>
      <c r="GF95">
        <v>2.65475</v>
      </c>
      <c r="GG95">
        <v>0.0891756</v>
      </c>
      <c r="GH95">
        <v>0.0897843</v>
      </c>
      <c r="GI95">
        <v>0.103736</v>
      </c>
      <c r="GJ95">
        <v>0.103489</v>
      </c>
      <c r="GK95">
        <v>23304.2</v>
      </c>
      <c r="GL95">
        <v>22168.9</v>
      </c>
      <c r="GM95">
        <v>22883.9</v>
      </c>
      <c r="GN95">
        <v>23718.2</v>
      </c>
      <c r="GO95">
        <v>34950.8</v>
      </c>
      <c r="GP95">
        <v>35192.7</v>
      </c>
      <c r="GQ95">
        <v>41253</v>
      </c>
      <c r="GR95">
        <v>42292.8</v>
      </c>
      <c r="GS95">
        <v>1.89522</v>
      </c>
      <c r="GT95">
        <v>1.81802</v>
      </c>
      <c r="GU95">
        <v>0.0751913</v>
      </c>
      <c r="GV95">
        <v>0</v>
      </c>
      <c r="GW95">
        <v>28.6747</v>
      </c>
      <c r="GX95">
        <v>999.9</v>
      </c>
      <c r="GY95">
        <v>59.089</v>
      </c>
      <c r="GZ95">
        <v>29.316</v>
      </c>
      <c r="HA95">
        <v>26.724</v>
      </c>
      <c r="HB95">
        <v>54.1346</v>
      </c>
      <c r="HC95">
        <v>40.7812</v>
      </c>
      <c r="HD95">
        <v>1</v>
      </c>
      <c r="HE95">
        <v>0.098247</v>
      </c>
      <c r="HF95">
        <v>-1.60516</v>
      </c>
      <c r="HG95">
        <v>20.2282</v>
      </c>
      <c r="HH95">
        <v>5.23361</v>
      </c>
      <c r="HI95">
        <v>11.992</v>
      </c>
      <c r="HJ95">
        <v>4.9557</v>
      </c>
      <c r="HK95">
        <v>3.304</v>
      </c>
      <c r="HL95">
        <v>9999</v>
      </c>
      <c r="HM95">
        <v>9999</v>
      </c>
      <c r="HN95">
        <v>9999</v>
      </c>
      <c r="HO95">
        <v>999.9</v>
      </c>
      <c r="HP95">
        <v>1.86846</v>
      </c>
      <c r="HQ95">
        <v>1.86417</v>
      </c>
      <c r="HR95">
        <v>1.87181</v>
      </c>
      <c r="HS95">
        <v>1.86267</v>
      </c>
      <c r="HT95">
        <v>1.86209</v>
      </c>
      <c r="HU95">
        <v>1.86859</v>
      </c>
      <c r="HV95">
        <v>1.85867</v>
      </c>
      <c r="HW95">
        <v>1.86508</v>
      </c>
      <c r="HX95">
        <v>5</v>
      </c>
      <c r="HY95">
        <v>0</v>
      </c>
      <c r="HZ95">
        <v>0</v>
      </c>
      <c r="IA95">
        <v>0</v>
      </c>
      <c r="IB95" t="s">
        <v>424</v>
      </c>
      <c r="IC95" t="s">
        <v>425</v>
      </c>
      <c r="ID95" t="s">
        <v>426</v>
      </c>
      <c r="IE95" t="s">
        <v>426</v>
      </c>
      <c r="IF95" t="s">
        <v>426</v>
      </c>
      <c r="IG95" t="s">
        <v>426</v>
      </c>
      <c r="IH95">
        <v>0</v>
      </c>
      <c r="II95">
        <v>100</v>
      </c>
      <c r="IJ95">
        <v>100</v>
      </c>
      <c r="IK95">
        <v>6.005</v>
      </c>
      <c r="IL95">
        <v>0.4396</v>
      </c>
      <c r="IM95">
        <v>4.33581596003083</v>
      </c>
      <c r="IN95">
        <v>0.00480937478205192</v>
      </c>
      <c r="IO95">
        <v>-2.11129389927988e-06</v>
      </c>
      <c r="IP95">
        <v>4.70916883727294e-10</v>
      </c>
      <c r="IQ95">
        <v>0.0744581765299928</v>
      </c>
      <c r="IR95">
        <v>0.00865277752241637</v>
      </c>
      <c r="IS95">
        <v>0.000116572056065873</v>
      </c>
      <c r="IT95">
        <v>5.89758572995984e-06</v>
      </c>
      <c r="IU95">
        <v>1</v>
      </c>
      <c r="IV95">
        <v>2033</v>
      </c>
      <c r="IW95">
        <v>1</v>
      </c>
      <c r="IX95">
        <v>28</v>
      </c>
      <c r="IY95">
        <v>29324087.7</v>
      </c>
      <c r="IZ95">
        <v>29324087.7</v>
      </c>
      <c r="JA95">
        <v>1.04004</v>
      </c>
      <c r="JB95">
        <v>2.37915</v>
      </c>
      <c r="JC95">
        <v>1.49902</v>
      </c>
      <c r="JD95">
        <v>2.33032</v>
      </c>
      <c r="JE95">
        <v>1.54419</v>
      </c>
      <c r="JF95">
        <v>2.28882</v>
      </c>
      <c r="JG95">
        <v>35.3596</v>
      </c>
      <c r="JH95">
        <v>24.2451</v>
      </c>
      <c r="JI95">
        <v>18</v>
      </c>
      <c r="JJ95">
        <v>546.279</v>
      </c>
      <c r="JK95">
        <v>439.03</v>
      </c>
      <c r="JL95">
        <v>31.2931</v>
      </c>
      <c r="JM95">
        <v>28.8997</v>
      </c>
      <c r="JN95">
        <v>30</v>
      </c>
      <c r="JO95">
        <v>28.7067</v>
      </c>
      <c r="JP95">
        <v>28.731</v>
      </c>
      <c r="JQ95">
        <v>20.8622</v>
      </c>
      <c r="JR95">
        <v>19.8008</v>
      </c>
      <c r="JS95">
        <v>100</v>
      </c>
      <c r="JT95">
        <v>31.3378</v>
      </c>
      <c r="JU95">
        <v>420</v>
      </c>
      <c r="JV95">
        <v>24.5343</v>
      </c>
      <c r="JW95">
        <v>92.461</v>
      </c>
      <c r="JX95">
        <v>98.5692</v>
      </c>
    </row>
    <row r="96" spans="1:284">
      <c r="A96">
        <v>80</v>
      </c>
      <c r="B96">
        <v>1759445265.1</v>
      </c>
      <c r="C96">
        <v>1226.09999990463</v>
      </c>
      <c r="D96" t="s">
        <v>588</v>
      </c>
      <c r="E96" t="s">
        <v>589</v>
      </c>
      <c r="F96">
        <v>5</v>
      </c>
      <c r="G96" t="s">
        <v>576</v>
      </c>
      <c r="H96" t="s">
        <v>419</v>
      </c>
      <c r="I96">
        <v>1759445262.43333</v>
      </c>
      <c r="J96">
        <f>(K96)/1000</f>
        <v>0</v>
      </c>
      <c r="K96">
        <f>1000*DK96*AI96*(DG96-DH96)/(100*CZ96*(1000-AI96*DG96))</f>
        <v>0</v>
      </c>
      <c r="L96">
        <f>DK96*AI96*(DF96-DE96*(1000-AI96*DH96)/(1000-AI96*DG96))/(100*CZ96)</f>
        <v>0</v>
      </c>
      <c r="M96">
        <f>DE96 - IF(AI96&gt;1, L96*CZ96*100.0/(AK96), 0)</f>
        <v>0</v>
      </c>
      <c r="N96">
        <f>((T96-J96/2)*M96-L96)/(T96+J96/2)</f>
        <v>0</v>
      </c>
      <c r="O96">
        <f>N96*(DL96+DM96)/1000.0</f>
        <v>0</v>
      </c>
      <c r="P96">
        <f>(DE96 - IF(AI96&gt;1, L96*CZ96*100.0/(AK96), 0))*(DL96+DM96)/1000.0</f>
        <v>0</v>
      </c>
      <c r="Q96">
        <f>2.0/((1/S96-1/R96)+SIGN(S96)*SQRT((1/S96-1/R96)*(1/S96-1/R96) + 4*DA96/((DA96+1)*(DA96+1))*(2*1/S96*1/R96-1/R96*1/R96)))</f>
        <v>0</v>
      </c>
      <c r="R96">
        <f>IF(LEFT(DB96,1)&lt;&gt;"0",IF(LEFT(DB96,1)="1",3.0,DC96),$D$5+$E$5*(DS96*DL96/($K$5*1000))+$F$5*(DS96*DL96/($K$5*1000))*MAX(MIN(CZ96,$J$5),$I$5)*MAX(MIN(CZ96,$J$5),$I$5)+$G$5*MAX(MIN(CZ96,$J$5),$I$5)*(DS96*DL96/($K$5*1000))+$H$5*(DS96*DL96/($K$5*1000))*(DS96*DL96/($K$5*1000)))</f>
        <v>0</v>
      </c>
      <c r="S96">
        <f>J96*(1000-(1000*0.61365*exp(17.502*W96/(240.97+W96))/(DL96+DM96)+DG96)/2)/(1000*0.61365*exp(17.502*W96/(240.97+W96))/(DL96+DM96)-DG96)</f>
        <v>0</v>
      </c>
      <c r="T96">
        <f>1/((DA96+1)/(Q96/1.6)+1/(R96/1.37)) + DA96/((DA96+1)/(Q96/1.6) + DA96/(R96/1.37))</f>
        <v>0</v>
      </c>
      <c r="U96">
        <f>(CV96*CY96)</f>
        <v>0</v>
      </c>
      <c r="V96">
        <f>(DN96+(U96+2*0.95*5.67E-8*(((DN96+$B$7)+273)^4-(DN96+273)^4)-44100*J96)/(1.84*29.3*R96+8*0.95*5.67E-8*(DN96+273)^3))</f>
        <v>0</v>
      </c>
      <c r="W96">
        <f>($C$7*DO96+$D$7*DP96+$E$7*V96)</f>
        <v>0</v>
      </c>
      <c r="X96">
        <f>0.61365*exp(17.502*W96/(240.97+W96))</f>
        <v>0</v>
      </c>
      <c r="Y96">
        <f>(Z96/AA96*100)</f>
        <v>0</v>
      </c>
      <c r="Z96">
        <f>DG96*(DL96+DM96)/1000</f>
        <v>0</v>
      </c>
      <c r="AA96">
        <f>0.61365*exp(17.502*DN96/(240.97+DN96))</f>
        <v>0</v>
      </c>
      <c r="AB96">
        <f>(X96-DG96*(DL96+DM96)/1000)</f>
        <v>0</v>
      </c>
      <c r="AC96">
        <f>(-J96*44100)</f>
        <v>0</v>
      </c>
      <c r="AD96">
        <f>2*29.3*R96*0.92*(DN96-W96)</f>
        <v>0</v>
      </c>
      <c r="AE96">
        <f>2*0.95*5.67E-8*(((DN96+$B$7)+273)^4-(W96+273)^4)</f>
        <v>0</v>
      </c>
      <c r="AF96">
        <f>U96+AE96+AC96+AD96</f>
        <v>0</v>
      </c>
      <c r="AG96">
        <v>0</v>
      </c>
      <c r="AH96">
        <v>0</v>
      </c>
      <c r="AI96">
        <f>IF(AG96*$H$13&gt;=AK96,1.0,(AK96/(AK96-AG96*$H$13)))</f>
        <v>0</v>
      </c>
      <c r="AJ96">
        <f>(AI96-1)*100</f>
        <v>0</v>
      </c>
      <c r="AK96">
        <f>MAX(0,($B$13+$C$13*DS96)/(1+$D$13*DS96)*DL96/(DN96+273)*$E$13)</f>
        <v>0</v>
      </c>
      <c r="AL96" t="s">
        <v>420</v>
      </c>
      <c r="AM96" t="s">
        <v>420</v>
      </c>
      <c r="AN96">
        <v>0</v>
      </c>
      <c r="AO96">
        <v>0</v>
      </c>
      <c r="AP96">
        <f>1-AN96/AO96</f>
        <v>0</v>
      </c>
      <c r="AQ96">
        <v>0</v>
      </c>
      <c r="AR96" t="s">
        <v>420</v>
      </c>
      <c r="AS96" t="s">
        <v>420</v>
      </c>
      <c r="AT96">
        <v>0</v>
      </c>
      <c r="AU96">
        <v>0</v>
      </c>
      <c r="AV96">
        <f>1-AT96/AU96</f>
        <v>0</v>
      </c>
      <c r="AW96">
        <v>0.5</v>
      </c>
      <c r="AX96">
        <f>CW96</f>
        <v>0</v>
      </c>
      <c r="AY96">
        <f>L96</f>
        <v>0</v>
      </c>
      <c r="AZ96">
        <f>AV96*AW96*AX96</f>
        <v>0</v>
      </c>
      <c r="BA96">
        <f>(AY96-AQ96)/AX96</f>
        <v>0</v>
      </c>
      <c r="BB96">
        <f>(AO96-AU96)/AU96</f>
        <v>0</v>
      </c>
      <c r="BC96">
        <f>AN96/(AP96+AN96/AU96)</f>
        <v>0</v>
      </c>
      <c r="BD96" t="s">
        <v>420</v>
      </c>
      <c r="BE96">
        <v>0</v>
      </c>
      <c r="BF96">
        <f>IF(BE96&lt;&gt;0, BE96, BC96)</f>
        <v>0</v>
      </c>
      <c r="BG96">
        <f>1-BF96/AU96</f>
        <v>0</v>
      </c>
      <c r="BH96">
        <f>(AU96-AT96)/(AU96-BF96)</f>
        <v>0</v>
      </c>
      <c r="BI96">
        <f>(AO96-AU96)/(AO96-BF96)</f>
        <v>0</v>
      </c>
      <c r="BJ96">
        <f>(AU96-AT96)/(AU96-AN96)</f>
        <v>0</v>
      </c>
      <c r="BK96">
        <f>(AO96-AU96)/(AO96-AN96)</f>
        <v>0</v>
      </c>
      <c r="BL96">
        <f>(BH96*BF96/AT96)</f>
        <v>0</v>
      </c>
      <c r="BM96">
        <f>(1-BL96)</f>
        <v>0</v>
      </c>
      <c r="CV96">
        <f>$B$11*DT96+$C$11*DU96+$F$11*EF96*(1-EI96)</f>
        <v>0</v>
      </c>
      <c r="CW96">
        <f>CV96*CX96</f>
        <v>0</v>
      </c>
      <c r="CX96">
        <f>($B$11*$D$9+$C$11*$D$9+$F$11*((ES96+EK96)/MAX(ES96+EK96+ET96, 0.1)*$I$9+ET96/MAX(ES96+EK96+ET96, 0.1)*$J$9))/($B$11+$C$11+$F$11)</f>
        <v>0</v>
      </c>
      <c r="CY96">
        <f>($B$11*$K$9+$C$11*$K$9+$F$11*((ES96+EK96)/MAX(ES96+EK96+ET96, 0.1)*$P$9+ET96/MAX(ES96+EK96+ET96, 0.1)*$Q$9))/($B$11+$C$11+$F$11)</f>
        <v>0</v>
      </c>
      <c r="CZ96">
        <v>5.9</v>
      </c>
      <c r="DA96">
        <v>0.5</v>
      </c>
      <c r="DB96" t="s">
        <v>421</v>
      </c>
      <c r="DC96">
        <v>2</v>
      </c>
      <c r="DD96">
        <v>1759445262.43333</v>
      </c>
      <c r="DE96">
        <v>421.939</v>
      </c>
      <c r="DF96">
        <v>419.975666666667</v>
      </c>
      <c r="DG96">
        <v>24.7968333333333</v>
      </c>
      <c r="DH96">
        <v>24.4861333333333</v>
      </c>
      <c r="DI96">
        <v>415.934</v>
      </c>
      <c r="DJ96">
        <v>24.3572333333333</v>
      </c>
      <c r="DK96">
        <v>500.040666666667</v>
      </c>
      <c r="DL96">
        <v>90.5721333333333</v>
      </c>
      <c r="DM96">
        <v>0.0287832</v>
      </c>
      <c r="DN96">
        <v>30.8734</v>
      </c>
      <c r="DO96">
        <v>29.9002333333333</v>
      </c>
      <c r="DP96">
        <v>999.9</v>
      </c>
      <c r="DQ96">
        <v>0</v>
      </c>
      <c r="DR96">
        <v>0</v>
      </c>
      <c r="DS96">
        <v>10032.7333333333</v>
      </c>
      <c r="DT96">
        <v>0</v>
      </c>
      <c r="DU96">
        <v>0.667702</v>
      </c>
      <c r="DV96">
        <v>1.9629</v>
      </c>
      <c r="DW96">
        <v>432.667666666667</v>
      </c>
      <c r="DX96">
        <v>430.517333333333</v>
      </c>
      <c r="DY96">
        <v>0.310729333333333</v>
      </c>
      <c r="DZ96">
        <v>419.975666666667</v>
      </c>
      <c r="EA96">
        <v>24.4861333333333</v>
      </c>
      <c r="EB96">
        <v>2.24590333333333</v>
      </c>
      <c r="EC96">
        <v>2.21776</v>
      </c>
      <c r="ED96">
        <v>19.2936</v>
      </c>
      <c r="EE96">
        <v>19.0912</v>
      </c>
      <c r="EF96">
        <v>0.00500016</v>
      </c>
      <c r="EG96">
        <v>0</v>
      </c>
      <c r="EH96">
        <v>0</v>
      </c>
      <c r="EI96">
        <v>0</v>
      </c>
      <c r="EJ96">
        <v>895.866666666667</v>
      </c>
      <c r="EK96">
        <v>0.00500016</v>
      </c>
      <c r="EL96">
        <v>-27.2666666666667</v>
      </c>
      <c r="EM96">
        <v>-1.53333333333333</v>
      </c>
      <c r="EN96">
        <v>38</v>
      </c>
      <c r="EO96">
        <v>41.9163333333333</v>
      </c>
      <c r="EP96">
        <v>40.062</v>
      </c>
      <c r="EQ96">
        <v>42.187</v>
      </c>
      <c r="ER96">
        <v>41.312</v>
      </c>
      <c r="ES96">
        <v>0</v>
      </c>
      <c r="ET96">
        <v>0</v>
      </c>
      <c r="EU96">
        <v>0</v>
      </c>
      <c r="EV96">
        <v>1759445266.7</v>
      </c>
      <c r="EW96">
        <v>0</v>
      </c>
      <c r="EX96">
        <v>893.788</v>
      </c>
      <c r="EY96">
        <v>15.4692309605753</v>
      </c>
      <c r="EZ96">
        <v>-24.8384617200265</v>
      </c>
      <c r="FA96">
        <v>-23.188</v>
      </c>
      <c r="FB96">
        <v>15</v>
      </c>
      <c r="FC96">
        <v>0</v>
      </c>
      <c r="FD96" t="s">
        <v>422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1.9622495</v>
      </c>
      <c r="FQ96">
        <v>0.0155210526315791</v>
      </c>
      <c r="FR96">
        <v>0.0390523130524941</v>
      </c>
      <c r="FS96">
        <v>1</v>
      </c>
      <c r="FT96">
        <v>892.8</v>
      </c>
      <c r="FU96">
        <v>19.3002291820721</v>
      </c>
      <c r="FV96">
        <v>5.56200344776423</v>
      </c>
      <c r="FW96">
        <v>-1</v>
      </c>
      <c r="FX96">
        <v>0.2966174</v>
      </c>
      <c r="FY96">
        <v>0.121538616541353</v>
      </c>
      <c r="FZ96">
        <v>0.0119695452728999</v>
      </c>
      <c r="GA96">
        <v>0</v>
      </c>
      <c r="GB96">
        <v>1</v>
      </c>
      <c r="GC96">
        <v>2</v>
      </c>
      <c r="GD96" t="s">
        <v>435</v>
      </c>
      <c r="GE96">
        <v>3.12599</v>
      </c>
      <c r="GF96">
        <v>2.65465</v>
      </c>
      <c r="GG96">
        <v>0.0891694</v>
      </c>
      <c r="GH96">
        <v>0.0897865</v>
      </c>
      <c r="GI96">
        <v>0.103731</v>
      </c>
      <c r="GJ96">
        <v>0.103485</v>
      </c>
      <c r="GK96">
        <v>23304.3</v>
      </c>
      <c r="GL96">
        <v>22169</v>
      </c>
      <c r="GM96">
        <v>22883.9</v>
      </c>
      <c r="GN96">
        <v>23718.3</v>
      </c>
      <c r="GO96">
        <v>34951</v>
      </c>
      <c r="GP96">
        <v>35192.9</v>
      </c>
      <c r="GQ96">
        <v>41253</v>
      </c>
      <c r="GR96">
        <v>42292.9</v>
      </c>
      <c r="GS96">
        <v>1.89515</v>
      </c>
      <c r="GT96">
        <v>1.81802</v>
      </c>
      <c r="GU96">
        <v>0.0754967</v>
      </c>
      <c r="GV96">
        <v>0</v>
      </c>
      <c r="GW96">
        <v>28.6735</v>
      </c>
      <c r="GX96">
        <v>999.9</v>
      </c>
      <c r="GY96">
        <v>59.089</v>
      </c>
      <c r="GZ96">
        <v>29.316</v>
      </c>
      <c r="HA96">
        <v>26.7221</v>
      </c>
      <c r="HB96">
        <v>53.3346</v>
      </c>
      <c r="HC96">
        <v>40.7612</v>
      </c>
      <c r="HD96">
        <v>1</v>
      </c>
      <c r="HE96">
        <v>0.0981682</v>
      </c>
      <c r="HF96">
        <v>-1.6541</v>
      </c>
      <c r="HG96">
        <v>20.2278</v>
      </c>
      <c r="HH96">
        <v>5.23406</v>
      </c>
      <c r="HI96">
        <v>11.992</v>
      </c>
      <c r="HJ96">
        <v>4.95585</v>
      </c>
      <c r="HK96">
        <v>3.304</v>
      </c>
      <c r="HL96">
        <v>9999</v>
      </c>
      <c r="HM96">
        <v>9999</v>
      </c>
      <c r="HN96">
        <v>9999</v>
      </c>
      <c r="HO96">
        <v>999.9</v>
      </c>
      <c r="HP96">
        <v>1.86847</v>
      </c>
      <c r="HQ96">
        <v>1.86417</v>
      </c>
      <c r="HR96">
        <v>1.8718</v>
      </c>
      <c r="HS96">
        <v>1.86268</v>
      </c>
      <c r="HT96">
        <v>1.86208</v>
      </c>
      <c r="HU96">
        <v>1.86859</v>
      </c>
      <c r="HV96">
        <v>1.85867</v>
      </c>
      <c r="HW96">
        <v>1.86508</v>
      </c>
      <c r="HX96">
        <v>5</v>
      </c>
      <c r="HY96">
        <v>0</v>
      </c>
      <c r="HZ96">
        <v>0</v>
      </c>
      <c r="IA96">
        <v>0</v>
      </c>
      <c r="IB96" t="s">
        <v>424</v>
      </c>
      <c r="IC96" t="s">
        <v>425</v>
      </c>
      <c r="ID96" t="s">
        <v>426</v>
      </c>
      <c r="IE96" t="s">
        <v>426</v>
      </c>
      <c r="IF96" t="s">
        <v>426</v>
      </c>
      <c r="IG96" t="s">
        <v>426</v>
      </c>
      <c r="IH96">
        <v>0</v>
      </c>
      <c r="II96">
        <v>100</v>
      </c>
      <c r="IJ96">
        <v>100</v>
      </c>
      <c r="IK96">
        <v>6.005</v>
      </c>
      <c r="IL96">
        <v>0.4396</v>
      </c>
      <c r="IM96">
        <v>4.33581596003083</v>
      </c>
      <c r="IN96">
        <v>0.00480937478205192</v>
      </c>
      <c r="IO96">
        <v>-2.11129389927988e-06</v>
      </c>
      <c r="IP96">
        <v>4.70916883727294e-10</v>
      </c>
      <c r="IQ96">
        <v>0.0744581765299928</v>
      </c>
      <c r="IR96">
        <v>0.00865277752241637</v>
      </c>
      <c r="IS96">
        <v>0.000116572056065873</v>
      </c>
      <c r="IT96">
        <v>5.89758572995984e-06</v>
      </c>
      <c r="IU96">
        <v>1</v>
      </c>
      <c r="IV96">
        <v>2033</v>
      </c>
      <c r="IW96">
        <v>1</v>
      </c>
      <c r="IX96">
        <v>28</v>
      </c>
      <c r="IY96">
        <v>29324087.8</v>
      </c>
      <c r="IZ96">
        <v>29324087.8</v>
      </c>
      <c r="JA96">
        <v>1.04004</v>
      </c>
      <c r="JB96">
        <v>2.36938</v>
      </c>
      <c r="JC96">
        <v>1.4978</v>
      </c>
      <c r="JD96">
        <v>2.33032</v>
      </c>
      <c r="JE96">
        <v>1.54419</v>
      </c>
      <c r="JF96">
        <v>2.2998</v>
      </c>
      <c r="JG96">
        <v>35.3365</v>
      </c>
      <c r="JH96">
        <v>24.2539</v>
      </c>
      <c r="JI96">
        <v>18</v>
      </c>
      <c r="JJ96">
        <v>546.23</v>
      </c>
      <c r="JK96">
        <v>439.029</v>
      </c>
      <c r="JL96">
        <v>31.3227</v>
      </c>
      <c r="JM96">
        <v>28.8997</v>
      </c>
      <c r="JN96">
        <v>30.0001</v>
      </c>
      <c r="JO96">
        <v>28.7067</v>
      </c>
      <c r="JP96">
        <v>28.731</v>
      </c>
      <c r="JQ96">
        <v>20.8655</v>
      </c>
      <c r="JR96">
        <v>19.8008</v>
      </c>
      <c r="JS96">
        <v>100</v>
      </c>
      <c r="JT96">
        <v>31.3378</v>
      </c>
      <c r="JU96">
        <v>420</v>
      </c>
      <c r="JV96">
        <v>24.5343</v>
      </c>
      <c r="JW96">
        <v>92.461</v>
      </c>
      <c r="JX96">
        <v>98.5695</v>
      </c>
    </row>
    <row r="97" spans="1:284">
      <c r="A97">
        <v>81</v>
      </c>
      <c r="B97">
        <v>1759445268.1</v>
      </c>
      <c r="C97">
        <v>1229.09999990463</v>
      </c>
      <c r="D97" t="s">
        <v>590</v>
      </c>
      <c r="E97" t="s">
        <v>591</v>
      </c>
      <c r="F97">
        <v>5</v>
      </c>
      <c r="G97" t="s">
        <v>576</v>
      </c>
      <c r="H97" t="s">
        <v>419</v>
      </c>
      <c r="I97">
        <v>1759445265.76667</v>
      </c>
      <c r="J97">
        <f>(K97)/1000</f>
        <v>0</v>
      </c>
      <c r="K97">
        <f>1000*DK97*AI97*(DG97-DH97)/(100*CZ97*(1000-AI97*DG97))</f>
        <v>0</v>
      </c>
      <c r="L97">
        <f>DK97*AI97*(DF97-DE97*(1000-AI97*DH97)/(1000-AI97*DG97))/(100*CZ97)</f>
        <v>0</v>
      </c>
      <c r="M97">
        <f>DE97 - IF(AI97&gt;1, L97*CZ97*100.0/(AK97), 0)</f>
        <v>0</v>
      </c>
      <c r="N97">
        <f>((T97-J97/2)*M97-L97)/(T97+J97/2)</f>
        <v>0</v>
      </c>
      <c r="O97">
        <f>N97*(DL97+DM97)/1000.0</f>
        <v>0</v>
      </c>
      <c r="P97">
        <f>(DE97 - IF(AI97&gt;1, L97*CZ97*100.0/(AK97), 0))*(DL97+DM97)/1000.0</f>
        <v>0</v>
      </c>
      <c r="Q97">
        <f>2.0/((1/S97-1/R97)+SIGN(S97)*SQRT((1/S97-1/R97)*(1/S97-1/R97) + 4*DA97/((DA97+1)*(DA97+1))*(2*1/S97*1/R97-1/R97*1/R97)))</f>
        <v>0</v>
      </c>
      <c r="R97">
        <f>IF(LEFT(DB97,1)&lt;&gt;"0",IF(LEFT(DB97,1)="1",3.0,DC97),$D$5+$E$5*(DS97*DL97/($K$5*1000))+$F$5*(DS97*DL97/($K$5*1000))*MAX(MIN(CZ97,$J$5),$I$5)*MAX(MIN(CZ97,$J$5),$I$5)+$G$5*MAX(MIN(CZ97,$J$5),$I$5)*(DS97*DL97/($K$5*1000))+$H$5*(DS97*DL97/($K$5*1000))*(DS97*DL97/($K$5*1000)))</f>
        <v>0</v>
      </c>
      <c r="S97">
        <f>J97*(1000-(1000*0.61365*exp(17.502*W97/(240.97+W97))/(DL97+DM97)+DG97)/2)/(1000*0.61365*exp(17.502*W97/(240.97+W97))/(DL97+DM97)-DG97)</f>
        <v>0</v>
      </c>
      <c r="T97">
        <f>1/((DA97+1)/(Q97/1.6)+1/(R97/1.37)) + DA97/((DA97+1)/(Q97/1.6) + DA97/(R97/1.37))</f>
        <v>0</v>
      </c>
      <c r="U97">
        <f>(CV97*CY97)</f>
        <v>0</v>
      </c>
      <c r="V97">
        <f>(DN97+(U97+2*0.95*5.67E-8*(((DN97+$B$7)+273)^4-(DN97+273)^4)-44100*J97)/(1.84*29.3*R97+8*0.95*5.67E-8*(DN97+273)^3))</f>
        <v>0</v>
      </c>
      <c r="W97">
        <f>($C$7*DO97+$D$7*DP97+$E$7*V97)</f>
        <v>0</v>
      </c>
      <c r="X97">
        <f>0.61365*exp(17.502*W97/(240.97+W97))</f>
        <v>0</v>
      </c>
      <c r="Y97">
        <f>(Z97/AA97*100)</f>
        <v>0</v>
      </c>
      <c r="Z97">
        <f>DG97*(DL97+DM97)/1000</f>
        <v>0</v>
      </c>
      <c r="AA97">
        <f>0.61365*exp(17.502*DN97/(240.97+DN97))</f>
        <v>0</v>
      </c>
      <c r="AB97">
        <f>(X97-DG97*(DL97+DM97)/1000)</f>
        <v>0</v>
      </c>
      <c r="AC97">
        <f>(-J97*44100)</f>
        <v>0</v>
      </c>
      <c r="AD97">
        <f>2*29.3*R97*0.92*(DN97-W97)</f>
        <v>0</v>
      </c>
      <c r="AE97">
        <f>2*0.95*5.67E-8*(((DN97+$B$7)+273)^4-(W97+273)^4)</f>
        <v>0</v>
      </c>
      <c r="AF97">
        <f>U97+AE97+AC97+AD97</f>
        <v>0</v>
      </c>
      <c r="AG97">
        <v>0</v>
      </c>
      <c r="AH97">
        <v>0</v>
      </c>
      <c r="AI97">
        <f>IF(AG97*$H$13&gt;=AK97,1.0,(AK97/(AK97-AG97*$H$13)))</f>
        <v>0</v>
      </c>
      <c r="AJ97">
        <f>(AI97-1)*100</f>
        <v>0</v>
      </c>
      <c r="AK97">
        <f>MAX(0,($B$13+$C$13*DS97)/(1+$D$13*DS97)*DL97/(DN97+273)*$E$13)</f>
        <v>0</v>
      </c>
      <c r="AL97" t="s">
        <v>420</v>
      </c>
      <c r="AM97" t="s">
        <v>420</v>
      </c>
      <c r="AN97">
        <v>0</v>
      </c>
      <c r="AO97">
        <v>0</v>
      </c>
      <c r="AP97">
        <f>1-AN97/AO97</f>
        <v>0</v>
      </c>
      <c r="AQ97">
        <v>0</v>
      </c>
      <c r="AR97" t="s">
        <v>420</v>
      </c>
      <c r="AS97" t="s">
        <v>420</v>
      </c>
      <c r="AT97">
        <v>0</v>
      </c>
      <c r="AU97">
        <v>0</v>
      </c>
      <c r="AV97">
        <f>1-AT97/AU97</f>
        <v>0</v>
      </c>
      <c r="AW97">
        <v>0.5</v>
      </c>
      <c r="AX97">
        <f>CW97</f>
        <v>0</v>
      </c>
      <c r="AY97">
        <f>L97</f>
        <v>0</v>
      </c>
      <c r="AZ97">
        <f>AV97*AW97*AX97</f>
        <v>0</v>
      </c>
      <c r="BA97">
        <f>(AY97-AQ97)/AX97</f>
        <v>0</v>
      </c>
      <c r="BB97">
        <f>(AO97-AU97)/AU97</f>
        <v>0</v>
      </c>
      <c r="BC97">
        <f>AN97/(AP97+AN97/AU97)</f>
        <v>0</v>
      </c>
      <c r="BD97" t="s">
        <v>420</v>
      </c>
      <c r="BE97">
        <v>0</v>
      </c>
      <c r="BF97">
        <f>IF(BE97&lt;&gt;0, BE97, BC97)</f>
        <v>0</v>
      </c>
      <c r="BG97">
        <f>1-BF97/AU97</f>
        <v>0</v>
      </c>
      <c r="BH97">
        <f>(AU97-AT97)/(AU97-BF97)</f>
        <v>0</v>
      </c>
      <c r="BI97">
        <f>(AO97-AU97)/(AO97-BF97)</f>
        <v>0</v>
      </c>
      <c r="BJ97">
        <f>(AU97-AT97)/(AU97-AN97)</f>
        <v>0</v>
      </c>
      <c r="BK97">
        <f>(AO97-AU97)/(AO97-AN97)</f>
        <v>0</v>
      </c>
      <c r="BL97">
        <f>(BH97*BF97/AT97)</f>
        <v>0</v>
      </c>
      <c r="BM97">
        <f>(1-BL97)</f>
        <v>0</v>
      </c>
      <c r="CV97">
        <f>$B$11*DT97+$C$11*DU97+$F$11*EF97*(1-EI97)</f>
        <v>0</v>
      </c>
      <c r="CW97">
        <f>CV97*CX97</f>
        <v>0</v>
      </c>
      <c r="CX97">
        <f>($B$11*$D$9+$C$11*$D$9+$F$11*((ES97+EK97)/MAX(ES97+EK97+ET97, 0.1)*$I$9+ET97/MAX(ES97+EK97+ET97, 0.1)*$J$9))/($B$11+$C$11+$F$11)</f>
        <v>0</v>
      </c>
      <c r="CY97">
        <f>($B$11*$K$9+$C$11*$K$9+$F$11*((ES97+EK97)/MAX(ES97+EK97+ET97, 0.1)*$P$9+ET97/MAX(ES97+EK97+ET97, 0.1)*$Q$9))/($B$11+$C$11+$F$11)</f>
        <v>0</v>
      </c>
      <c r="CZ97">
        <v>5.9</v>
      </c>
      <c r="DA97">
        <v>0.5</v>
      </c>
      <c r="DB97" t="s">
        <v>421</v>
      </c>
      <c r="DC97">
        <v>2</v>
      </c>
      <c r="DD97">
        <v>1759445265.76667</v>
      </c>
      <c r="DE97">
        <v>421.891666666667</v>
      </c>
      <c r="DF97">
        <v>419.972</v>
      </c>
      <c r="DG97">
        <v>24.7959333333333</v>
      </c>
      <c r="DH97">
        <v>24.4837</v>
      </c>
      <c r="DI97">
        <v>415.886666666667</v>
      </c>
      <c r="DJ97">
        <v>24.3563333333333</v>
      </c>
      <c r="DK97">
        <v>500.115666666667</v>
      </c>
      <c r="DL97">
        <v>90.5712</v>
      </c>
      <c r="DM97">
        <v>0.0285015</v>
      </c>
      <c r="DN97">
        <v>30.8766</v>
      </c>
      <c r="DO97">
        <v>29.9044666666667</v>
      </c>
      <c r="DP97">
        <v>999.9</v>
      </c>
      <c r="DQ97">
        <v>0</v>
      </c>
      <c r="DR97">
        <v>0</v>
      </c>
      <c r="DS97">
        <v>10031.0666666667</v>
      </c>
      <c r="DT97">
        <v>0</v>
      </c>
      <c r="DU97">
        <v>0.667702</v>
      </c>
      <c r="DV97">
        <v>1.91908666666667</v>
      </c>
      <c r="DW97">
        <v>432.618666666667</v>
      </c>
      <c r="DX97">
        <v>430.512666666667</v>
      </c>
      <c r="DY97">
        <v>0.312231666666667</v>
      </c>
      <c r="DZ97">
        <v>419.972</v>
      </c>
      <c r="EA97">
        <v>24.4837</v>
      </c>
      <c r="EB97">
        <v>2.24579333333333</v>
      </c>
      <c r="EC97">
        <v>2.21751333333333</v>
      </c>
      <c r="ED97">
        <v>19.2928</v>
      </c>
      <c r="EE97">
        <v>19.0894333333333</v>
      </c>
      <c r="EF97">
        <v>0.00500016</v>
      </c>
      <c r="EG97">
        <v>0</v>
      </c>
      <c r="EH97">
        <v>0</v>
      </c>
      <c r="EI97">
        <v>0</v>
      </c>
      <c r="EJ97">
        <v>897</v>
      </c>
      <c r="EK97">
        <v>0.00500016</v>
      </c>
      <c r="EL97">
        <v>-25.3333333333333</v>
      </c>
      <c r="EM97">
        <v>-2.1</v>
      </c>
      <c r="EN97">
        <v>38</v>
      </c>
      <c r="EO97">
        <v>41.937</v>
      </c>
      <c r="EP97">
        <v>40.062</v>
      </c>
      <c r="EQ97">
        <v>42.187</v>
      </c>
      <c r="ER97">
        <v>41.312</v>
      </c>
      <c r="ES97">
        <v>0</v>
      </c>
      <c r="ET97">
        <v>0</v>
      </c>
      <c r="EU97">
        <v>0</v>
      </c>
      <c r="EV97">
        <v>1759445269.7</v>
      </c>
      <c r="EW97">
        <v>0</v>
      </c>
      <c r="EX97">
        <v>894.534615384615</v>
      </c>
      <c r="EY97">
        <v>31.4495727627506</v>
      </c>
      <c r="EZ97">
        <v>-28.7282051318487</v>
      </c>
      <c r="FA97">
        <v>-23.7115384615385</v>
      </c>
      <c r="FB97">
        <v>15</v>
      </c>
      <c r="FC97">
        <v>0</v>
      </c>
      <c r="FD97" t="s">
        <v>422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1.96026</v>
      </c>
      <c r="FQ97">
        <v>-0.0428787969924833</v>
      </c>
      <c r="FR97">
        <v>0.0391694980820536</v>
      </c>
      <c r="FS97">
        <v>1</v>
      </c>
      <c r="FT97">
        <v>893.382352941176</v>
      </c>
      <c r="FU97">
        <v>13.677616540502</v>
      </c>
      <c r="FV97">
        <v>5.49162306385212</v>
      </c>
      <c r="FW97">
        <v>-1</v>
      </c>
      <c r="FX97">
        <v>0.3004567</v>
      </c>
      <c r="FY97">
        <v>0.0995558796992476</v>
      </c>
      <c r="FZ97">
        <v>0.00982364039498596</v>
      </c>
      <c r="GA97">
        <v>1</v>
      </c>
      <c r="GB97">
        <v>2</v>
      </c>
      <c r="GC97">
        <v>2</v>
      </c>
      <c r="GD97" t="s">
        <v>423</v>
      </c>
      <c r="GE97">
        <v>3.12613</v>
      </c>
      <c r="GF97">
        <v>2.65417</v>
      </c>
      <c r="GG97">
        <v>0.0891574</v>
      </c>
      <c r="GH97">
        <v>0.0897895</v>
      </c>
      <c r="GI97">
        <v>0.103733</v>
      </c>
      <c r="GJ97">
        <v>0.103478</v>
      </c>
      <c r="GK97">
        <v>23304.3</v>
      </c>
      <c r="GL97">
        <v>22168.6</v>
      </c>
      <c r="GM97">
        <v>22883.6</v>
      </c>
      <c r="GN97">
        <v>23718</v>
      </c>
      <c r="GO97">
        <v>34950.8</v>
      </c>
      <c r="GP97">
        <v>35192.8</v>
      </c>
      <c r="GQ97">
        <v>41252.8</v>
      </c>
      <c r="GR97">
        <v>42292.4</v>
      </c>
      <c r="GS97">
        <v>1.89535</v>
      </c>
      <c r="GT97">
        <v>1.81798</v>
      </c>
      <c r="GU97">
        <v>0.0758469</v>
      </c>
      <c r="GV97">
        <v>0</v>
      </c>
      <c r="GW97">
        <v>28.6716</v>
      </c>
      <c r="GX97">
        <v>999.9</v>
      </c>
      <c r="GY97">
        <v>59.089</v>
      </c>
      <c r="GZ97">
        <v>29.316</v>
      </c>
      <c r="HA97">
        <v>26.7225</v>
      </c>
      <c r="HB97">
        <v>54.1446</v>
      </c>
      <c r="HC97">
        <v>40.5729</v>
      </c>
      <c r="HD97">
        <v>1</v>
      </c>
      <c r="HE97">
        <v>0.0984248</v>
      </c>
      <c r="HF97">
        <v>-1.62519</v>
      </c>
      <c r="HG97">
        <v>20.2279</v>
      </c>
      <c r="HH97">
        <v>5.23406</v>
      </c>
      <c r="HI97">
        <v>11.992</v>
      </c>
      <c r="HJ97">
        <v>4.9558</v>
      </c>
      <c r="HK97">
        <v>3.304</v>
      </c>
      <c r="HL97">
        <v>9999</v>
      </c>
      <c r="HM97">
        <v>9999</v>
      </c>
      <c r="HN97">
        <v>9999</v>
      </c>
      <c r="HO97">
        <v>999.9</v>
      </c>
      <c r="HP97">
        <v>1.86847</v>
      </c>
      <c r="HQ97">
        <v>1.86417</v>
      </c>
      <c r="HR97">
        <v>1.8718</v>
      </c>
      <c r="HS97">
        <v>1.86266</v>
      </c>
      <c r="HT97">
        <v>1.86206</v>
      </c>
      <c r="HU97">
        <v>1.86859</v>
      </c>
      <c r="HV97">
        <v>1.85867</v>
      </c>
      <c r="HW97">
        <v>1.86508</v>
      </c>
      <c r="HX97">
        <v>5</v>
      </c>
      <c r="HY97">
        <v>0</v>
      </c>
      <c r="HZ97">
        <v>0</v>
      </c>
      <c r="IA97">
        <v>0</v>
      </c>
      <c r="IB97" t="s">
        <v>424</v>
      </c>
      <c r="IC97" t="s">
        <v>425</v>
      </c>
      <c r="ID97" t="s">
        <v>426</v>
      </c>
      <c r="IE97" t="s">
        <v>426</v>
      </c>
      <c r="IF97" t="s">
        <v>426</v>
      </c>
      <c r="IG97" t="s">
        <v>426</v>
      </c>
      <c r="IH97">
        <v>0</v>
      </c>
      <c r="II97">
        <v>100</v>
      </c>
      <c r="IJ97">
        <v>100</v>
      </c>
      <c r="IK97">
        <v>6.005</v>
      </c>
      <c r="IL97">
        <v>0.4396</v>
      </c>
      <c r="IM97">
        <v>4.33581596003083</v>
      </c>
      <c r="IN97">
        <v>0.00480937478205192</v>
      </c>
      <c r="IO97">
        <v>-2.11129389927988e-06</v>
      </c>
      <c r="IP97">
        <v>4.70916883727294e-10</v>
      </c>
      <c r="IQ97">
        <v>0.0744581765299928</v>
      </c>
      <c r="IR97">
        <v>0.00865277752241637</v>
      </c>
      <c r="IS97">
        <v>0.000116572056065873</v>
      </c>
      <c r="IT97">
        <v>5.89758572995984e-06</v>
      </c>
      <c r="IU97">
        <v>1</v>
      </c>
      <c r="IV97">
        <v>2033</v>
      </c>
      <c r="IW97">
        <v>1</v>
      </c>
      <c r="IX97">
        <v>28</v>
      </c>
      <c r="IY97">
        <v>29324087.8</v>
      </c>
      <c r="IZ97">
        <v>29324087.8</v>
      </c>
      <c r="JA97">
        <v>1.04004</v>
      </c>
      <c r="JB97">
        <v>2.36694</v>
      </c>
      <c r="JC97">
        <v>1.4978</v>
      </c>
      <c r="JD97">
        <v>2.33032</v>
      </c>
      <c r="JE97">
        <v>1.54419</v>
      </c>
      <c r="JF97">
        <v>2.37061</v>
      </c>
      <c r="JG97">
        <v>35.3365</v>
      </c>
      <c r="JH97">
        <v>24.2539</v>
      </c>
      <c r="JI97">
        <v>18</v>
      </c>
      <c r="JJ97">
        <v>546.361</v>
      </c>
      <c r="JK97">
        <v>438.999</v>
      </c>
      <c r="JL97">
        <v>31.3655</v>
      </c>
      <c r="JM97">
        <v>28.8997</v>
      </c>
      <c r="JN97">
        <v>30.0002</v>
      </c>
      <c r="JO97">
        <v>28.7067</v>
      </c>
      <c r="JP97">
        <v>28.731</v>
      </c>
      <c r="JQ97">
        <v>20.8635</v>
      </c>
      <c r="JR97">
        <v>19.8008</v>
      </c>
      <c r="JS97">
        <v>100</v>
      </c>
      <c r="JT97">
        <v>31.4064</v>
      </c>
      <c r="JU97">
        <v>420</v>
      </c>
      <c r="JV97">
        <v>24.5343</v>
      </c>
      <c r="JW97">
        <v>92.4604</v>
      </c>
      <c r="JX97">
        <v>98.5682</v>
      </c>
    </row>
    <row r="98" spans="1:284">
      <c r="A98">
        <v>82</v>
      </c>
      <c r="B98">
        <v>1759445270.1</v>
      </c>
      <c r="C98">
        <v>1231.09999990463</v>
      </c>
      <c r="D98" t="s">
        <v>592</v>
      </c>
      <c r="E98" t="s">
        <v>593</v>
      </c>
      <c r="F98">
        <v>5</v>
      </c>
      <c r="G98" t="s">
        <v>576</v>
      </c>
      <c r="H98" t="s">
        <v>419</v>
      </c>
      <c r="I98">
        <v>1759445266.6</v>
      </c>
      <c r="J98">
        <f>(K98)/1000</f>
        <v>0</v>
      </c>
      <c r="K98">
        <f>1000*DK98*AI98*(DG98-DH98)/(100*CZ98*(1000-AI98*DG98))</f>
        <v>0</v>
      </c>
      <c r="L98">
        <f>DK98*AI98*(DF98-DE98*(1000-AI98*DH98)/(1000-AI98*DG98))/(100*CZ98)</f>
        <v>0</v>
      </c>
      <c r="M98">
        <f>DE98 - IF(AI98&gt;1, L98*CZ98*100.0/(AK98), 0)</f>
        <v>0</v>
      </c>
      <c r="N98">
        <f>((T98-J98/2)*M98-L98)/(T98+J98/2)</f>
        <v>0</v>
      </c>
      <c r="O98">
        <f>N98*(DL98+DM98)/1000.0</f>
        <v>0</v>
      </c>
      <c r="P98">
        <f>(DE98 - IF(AI98&gt;1, L98*CZ98*100.0/(AK98), 0))*(DL98+DM98)/1000.0</f>
        <v>0</v>
      </c>
      <c r="Q98">
        <f>2.0/((1/S98-1/R98)+SIGN(S98)*SQRT((1/S98-1/R98)*(1/S98-1/R98) + 4*DA98/((DA98+1)*(DA98+1))*(2*1/S98*1/R98-1/R98*1/R98)))</f>
        <v>0</v>
      </c>
      <c r="R98">
        <f>IF(LEFT(DB98,1)&lt;&gt;"0",IF(LEFT(DB98,1)="1",3.0,DC98),$D$5+$E$5*(DS98*DL98/($K$5*1000))+$F$5*(DS98*DL98/($K$5*1000))*MAX(MIN(CZ98,$J$5),$I$5)*MAX(MIN(CZ98,$J$5),$I$5)+$G$5*MAX(MIN(CZ98,$J$5),$I$5)*(DS98*DL98/($K$5*1000))+$H$5*(DS98*DL98/($K$5*1000))*(DS98*DL98/($K$5*1000)))</f>
        <v>0</v>
      </c>
      <c r="S98">
        <f>J98*(1000-(1000*0.61365*exp(17.502*W98/(240.97+W98))/(DL98+DM98)+DG98)/2)/(1000*0.61365*exp(17.502*W98/(240.97+W98))/(DL98+DM98)-DG98)</f>
        <v>0</v>
      </c>
      <c r="T98">
        <f>1/((DA98+1)/(Q98/1.6)+1/(R98/1.37)) + DA98/((DA98+1)/(Q98/1.6) + DA98/(R98/1.37))</f>
        <v>0</v>
      </c>
      <c r="U98">
        <f>(CV98*CY98)</f>
        <v>0</v>
      </c>
      <c r="V98">
        <f>(DN98+(U98+2*0.95*5.67E-8*(((DN98+$B$7)+273)^4-(DN98+273)^4)-44100*J98)/(1.84*29.3*R98+8*0.95*5.67E-8*(DN98+273)^3))</f>
        <v>0</v>
      </c>
      <c r="W98">
        <f>($C$7*DO98+$D$7*DP98+$E$7*V98)</f>
        <v>0</v>
      </c>
      <c r="X98">
        <f>0.61365*exp(17.502*W98/(240.97+W98))</f>
        <v>0</v>
      </c>
      <c r="Y98">
        <f>(Z98/AA98*100)</f>
        <v>0</v>
      </c>
      <c r="Z98">
        <f>DG98*(DL98+DM98)/1000</f>
        <v>0</v>
      </c>
      <c r="AA98">
        <f>0.61365*exp(17.502*DN98/(240.97+DN98))</f>
        <v>0</v>
      </c>
      <c r="AB98">
        <f>(X98-DG98*(DL98+DM98)/1000)</f>
        <v>0</v>
      </c>
      <c r="AC98">
        <f>(-J98*44100)</f>
        <v>0</v>
      </c>
      <c r="AD98">
        <f>2*29.3*R98*0.92*(DN98-W98)</f>
        <v>0</v>
      </c>
      <c r="AE98">
        <f>2*0.95*5.67E-8*(((DN98+$B$7)+273)^4-(W98+273)^4)</f>
        <v>0</v>
      </c>
      <c r="AF98">
        <f>U98+AE98+AC98+AD98</f>
        <v>0</v>
      </c>
      <c r="AG98">
        <v>0</v>
      </c>
      <c r="AH98">
        <v>0</v>
      </c>
      <c r="AI98">
        <f>IF(AG98*$H$13&gt;=AK98,1.0,(AK98/(AK98-AG98*$H$13)))</f>
        <v>0</v>
      </c>
      <c r="AJ98">
        <f>(AI98-1)*100</f>
        <v>0</v>
      </c>
      <c r="AK98">
        <f>MAX(0,($B$13+$C$13*DS98)/(1+$D$13*DS98)*DL98/(DN98+273)*$E$13)</f>
        <v>0</v>
      </c>
      <c r="AL98" t="s">
        <v>420</v>
      </c>
      <c r="AM98" t="s">
        <v>420</v>
      </c>
      <c r="AN98">
        <v>0</v>
      </c>
      <c r="AO98">
        <v>0</v>
      </c>
      <c r="AP98">
        <f>1-AN98/AO98</f>
        <v>0</v>
      </c>
      <c r="AQ98">
        <v>0</v>
      </c>
      <c r="AR98" t="s">
        <v>420</v>
      </c>
      <c r="AS98" t="s">
        <v>420</v>
      </c>
      <c r="AT98">
        <v>0</v>
      </c>
      <c r="AU98">
        <v>0</v>
      </c>
      <c r="AV98">
        <f>1-AT98/AU98</f>
        <v>0</v>
      </c>
      <c r="AW98">
        <v>0.5</v>
      </c>
      <c r="AX98">
        <f>CW98</f>
        <v>0</v>
      </c>
      <c r="AY98">
        <f>L98</f>
        <v>0</v>
      </c>
      <c r="AZ98">
        <f>AV98*AW98*AX98</f>
        <v>0</v>
      </c>
      <c r="BA98">
        <f>(AY98-AQ98)/AX98</f>
        <v>0</v>
      </c>
      <c r="BB98">
        <f>(AO98-AU98)/AU98</f>
        <v>0</v>
      </c>
      <c r="BC98">
        <f>AN98/(AP98+AN98/AU98)</f>
        <v>0</v>
      </c>
      <c r="BD98" t="s">
        <v>420</v>
      </c>
      <c r="BE98">
        <v>0</v>
      </c>
      <c r="BF98">
        <f>IF(BE98&lt;&gt;0, BE98, BC98)</f>
        <v>0</v>
      </c>
      <c r="BG98">
        <f>1-BF98/AU98</f>
        <v>0</v>
      </c>
      <c r="BH98">
        <f>(AU98-AT98)/(AU98-BF98)</f>
        <v>0</v>
      </c>
      <c r="BI98">
        <f>(AO98-AU98)/(AO98-BF98)</f>
        <v>0</v>
      </c>
      <c r="BJ98">
        <f>(AU98-AT98)/(AU98-AN98)</f>
        <v>0</v>
      </c>
      <c r="BK98">
        <f>(AO98-AU98)/(AO98-AN98)</f>
        <v>0</v>
      </c>
      <c r="BL98">
        <f>(BH98*BF98/AT98)</f>
        <v>0</v>
      </c>
      <c r="BM98">
        <f>(1-BL98)</f>
        <v>0</v>
      </c>
      <c r="CV98">
        <f>$B$11*DT98+$C$11*DU98+$F$11*EF98*(1-EI98)</f>
        <v>0</v>
      </c>
      <c r="CW98">
        <f>CV98*CX98</f>
        <v>0</v>
      </c>
      <c r="CX98">
        <f>($B$11*$D$9+$C$11*$D$9+$F$11*((ES98+EK98)/MAX(ES98+EK98+ET98, 0.1)*$I$9+ET98/MAX(ES98+EK98+ET98, 0.1)*$J$9))/($B$11+$C$11+$F$11)</f>
        <v>0</v>
      </c>
      <c r="CY98">
        <f>($B$11*$K$9+$C$11*$K$9+$F$11*((ES98+EK98)/MAX(ES98+EK98+ET98, 0.1)*$P$9+ET98/MAX(ES98+EK98+ET98, 0.1)*$Q$9))/($B$11+$C$11+$F$11)</f>
        <v>0</v>
      </c>
      <c r="CZ98">
        <v>5.9</v>
      </c>
      <c r="DA98">
        <v>0.5</v>
      </c>
      <c r="DB98" t="s">
        <v>421</v>
      </c>
      <c r="DC98">
        <v>2</v>
      </c>
      <c r="DD98">
        <v>1759445266.6</v>
      </c>
      <c r="DE98">
        <v>421.88225</v>
      </c>
      <c r="DF98">
        <v>419.9905</v>
      </c>
      <c r="DG98">
        <v>24.79625</v>
      </c>
      <c r="DH98">
        <v>24.4832</v>
      </c>
      <c r="DI98">
        <v>415.87725</v>
      </c>
      <c r="DJ98">
        <v>24.35665</v>
      </c>
      <c r="DK98">
        <v>500.1125</v>
      </c>
      <c r="DL98">
        <v>90.571225</v>
      </c>
      <c r="DM98">
        <v>0.02863605</v>
      </c>
      <c r="DN98">
        <v>30.878</v>
      </c>
      <c r="DO98">
        <v>29.904125</v>
      </c>
      <c r="DP98">
        <v>999.9</v>
      </c>
      <c r="DQ98">
        <v>0</v>
      </c>
      <c r="DR98">
        <v>0</v>
      </c>
      <c r="DS98">
        <v>10010.175</v>
      </c>
      <c r="DT98">
        <v>0</v>
      </c>
      <c r="DU98">
        <v>0.667702</v>
      </c>
      <c r="DV98">
        <v>1.89128</v>
      </c>
      <c r="DW98">
        <v>432.609</v>
      </c>
      <c r="DX98">
        <v>430.53125</v>
      </c>
      <c r="DY98">
        <v>0.3130635</v>
      </c>
      <c r="DZ98">
        <v>419.9905</v>
      </c>
      <c r="EA98">
        <v>24.4832</v>
      </c>
      <c r="EB98">
        <v>2.245825</v>
      </c>
      <c r="EC98">
        <v>2.21747</v>
      </c>
      <c r="ED98">
        <v>19.293025</v>
      </c>
      <c r="EE98">
        <v>19.0891</v>
      </c>
      <c r="EF98">
        <v>0.00500016</v>
      </c>
      <c r="EG98">
        <v>0</v>
      </c>
      <c r="EH98">
        <v>0</v>
      </c>
      <c r="EI98">
        <v>0</v>
      </c>
      <c r="EJ98">
        <v>895.625</v>
      </c>
      <c r="EK98">
        <v>0.00500016</v>
      </c>
      <c r="EL98">
        <v>-24.075</v>
      </c>
      <c r="EM98">
        <v>-1.725</v>
      </c>
      <c r="EN98">
        <v>38</v>
      </c>
      <c r="EO98">
        <v>41.937</v>
      </c>
      <c r="EP98">
        <v>40.062</v>
      </c>
      <c r="EQ98">
        <v>42.187</v>
      </c>
      <c r="ER98">
        <v>41.312</v>
      </c>
      <c r="ES98">
        <v>0</v>
      </c>
      <c r="ET98">
        <v>0</v>
      </c>
      <c r="EU98">
        <v>0</v>
      </c>
      <c r="EV98">
        <v>1759445272.1</v>
      </c>
      <c r="EW98">
        <v>0</v>
      </c>
      <c r="EX98">
        <v>895.184615384615</v>
      </c>
      <c r="EY98">
        <v>8.10940181573904</v>
      </c>
      <c r="EZ98">
        <v>3.72991448840683</v>
      </c>
      <c r="FA98">
        <v>-24.0192307692308</v>
      </c>
      <c r="FB98">
        <v>15</v>
      </c>
      <c r="FC98">
        <v>0</v>
      </c>
      <c r="FD98" t="s">
        <v>422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1.94833666666667</v>
      </c>
      <c r="FQ98">
        <v>-0.188362597402599</v>
      </c>
      <c r="FR98">
        <v>0.0483002653382571</v>
      </c>
      <c r="FS98">
        <v>1</v>
      </c>
      <c r="FT98">
        <v>894.476470588235</v>
      </c>
      <c r="FU98">
        <v>14.8632545267809</v>
      </c>
      <c r="FV98">
        <v>5.38063296208395</v>
      </c>
      <c r="FW98">
        <v>-1</v>
      </c>
      <c r="FX98">
        <v>0.304015285714286</v>
      </c>
      <c r="FY98">
        <v>0.0801820519480522</v>
      </c>
      <c r="FZ98">
        <v>0.00839782816108601</v>
      </c>
      <c r="GA98">
        <v>1</v>
      </c>
      <c r="GB98">
        <v>2</v>
      </c>
      <c r="GC98">
        <v>2</v>
      </c>
      <c r="GD98" t="s">
        <v>423</v>
      </c>
      <c r="GE98">
        <v>3.12596</v>
      </c>
      <c r="GF98">
        <v>2.65449</v>
      </c>
      <c r="GG98">
        <v>0.0891665</v>
      </c>
      <c r="GH98">
        <v>0.0897951</v>
      </c>
      <c r="GI98">
        <v>0.103736</v>
      </c>
      <c r="GJ98">
        <v>0.103476</v>
      </c>
      <c r="GK98">
        <v>23304.1</v>
      </c>
      <c r="GL98">
        <v>22168.5</v>
      </c>
      <c r="GM98">
        <v>22883.6</v>
      </c>
      <c r="GN98">
        <v>23718</v>
      </c>
      <c r="GO98">
        <v>34950.6</v>
      </c>
      <c r="GP98">
        <v>35192.8</v>
      </c>
      <c r="GQ98">
        <v>41252.7</v>
      </c>
      <c r="GR98">
        <v>42292.4</v>
      </c>
      <c r="GS98">
        <v>1.89505</v>
      </c>
      <c r="GT98">
        <v>1.81825</v>
      </c>
      <c r="GU98">
        <v>0.0756532</v>
      </c>
      <c r="GV98">
        <v>0</v>
      </c>
      <c r="GW98">
        <v>28.6704</v>
      </c>
      <c r="GX98">
        <v>999.9</v>
      </c>
      <c r="GY98">
        <v>59.065</v>
      </c>
      <c r="GZ98">
        <v>29.336</v>
      </c>
      <c r="HA98">
        <v>26.7412</v>
      </c>
      <c r="HB98">
        <v>53.2546</v>
      </c>
      <c r="HC98">
        <v>40.5769</v>
      </c>
      <c r="HD98">
        <v>1</v>
      </c>
      <c r="HE98">
        <v>0.0983435</v>
      </c>
      <c r="HF98">
        <v>-1.67229</v>
      </c>
      <c r="HG98">
        <v>20.2276</v>
      </c>
      <c r="HH98">
        <v>5.23436</v>
      </c>
      <c r="HI98">
        <v>11.992</v>
      </c>
      <c r="HJ98">
        <v>4.9557</v>
      </c>
      <c r="HK98">
        <v>3.304</v>
      </c>
      <c r="HL98">
        <v>9999</v>
      </c>
      <c r="HM98">
        <v>9999</v>
      </c>
      <c r="HN98">
        <v>9999</v>
      </c>
      <c r="HO98">
        <v>999.9</v>
      </c>
      <c r="HP98">
        <v>1.86846</v>
      </c>
      <c r="HQ98">
        <v>1.86417</v>
      </c>
      <c r="HR98">
        <v>1.8718</v>
      </c>
      <c r="HS98">
        <v>1.86266</v>
      </c>
      <c r="HT98">
        <v>1.86205</v>
      </c>
      <c r="HU98">
        <v>1.86859</v>
      </c>
      <c r="HV98">
        <v>1.85867</v>
      </c>
      <c r="HW98">
        <v>1.86508</v>
      </c>
      <c r="HX98">
        <v>5</v>
      </c>
      <c r="HY98">
        <v>0</v>
      </c>
      <c r="HZ98">
        <v>0</v>
      </c>
      <c r="IA98">
        <v>0</v>
      </c>
      <c r="IB98" t="s">
        <v>424</v>
      </c>
      <c r="IC98" t="s">
        <v>425</v>
      </c>
      <c r="ID98" t="s">
        <v>426</v>
      </c>
      <c r="IE98" t="s">
        <v>426</v>
      </c>
      <c r="IF98" t="s">
        <v>426</v>
      </c>
      <c r="IG98" t="s">
        <v>426</v>
      </c>
      <c r="IH98">
        <v>0</v>
      </c>
      <c r="II98">
        <v>100</v>
      </c>
      <c r="IJ98">
        <v>100</v>
      </c>
      <c r="IK98">
        <v>6.004</v>
      </c>
      <c r="IL98">
        <v>0.4397</v>
      </c>
      <c r="IM98">
        <v>4.33581596003083</v>
      </c>
      <c r="IN98">
        <v>0.00480937478205192</v>
      </c>
      <c r="IO98">
        <v>-2.11129389927988e-06</v>
      </c>
      <c r="IP98">
        <v>4.70916883727294e-10</v>
      </c>
      <c r="IQ98">
        <v>0.0744581765299928</v>
      </c>
      <c r="IR98">
        <v>0.00865277752241637</v>
      </c>
      <c r="IS98">
        <v>0.000116572056065873</v>
      </c>
      <c r="IT98">
        <v>5.89758572995984e-06</v>
      </c>
      <c r="IU98">
        <v>1</v>
      </c>
      <c r="IV98">
        <v>2033</v>
      </c>
      <c r="IW98">
        <v>1</v>
      </c>
      <c r="IX98">
        <v>28</v>
      </c>
      <c r="IY98">
        <v>29324087.8</v>
      </c>
      <c r="IZ98">
        <v>29324087.8</v>
      </c>
      <c r="JA98">
        <v>1.04004</v>
      </c>
      <c r="JB98">
        <v>2.38647</v>
      </c>
      <c r="JC98">
        <v>1.4978</v>
      </c>
      <c r="JD98">
        <v>2.33032</v>
      </c>
      <c r="JE98">
        <v>1.54419</v>
      </c>
      <c r="JF98">
        <v>2.35596</v>
      </c>
      <c r="JG98">
        <v>35.3365</v>
      </c>
      <c r="JH98">
        <v>24.2539</v>
      </c>
      <c r="JI98">
        <v>18</v>
      </c>
      <c r="JJ98">
        <v>546.165</v>
      </c>
      <c r="JK98">
        <v>439.165</v>
      </c>
      <c r="JL98">
        <v>31.3933</v>
      </c>
      <c r="JM98">
        <v>28.8997</v>
      </c>
      <c r="JN98">
        <v>30.0001</v>
      </c>
      <c r="JO98">
        <v>28.7067</v>
      </c>
      <c r="JP98">
        <v>28.731</v>
      </c>
      <c r="JQ98">
        <v>20.8635</v>
      </c>
      <c r="JR98">
        <v>19.8008</v>
      </c>
      <c r="JS98">
        <v>100</v>
      </c>
      <c r="JT98">
        <v>31.4064</v>
      </c>
      <c r="JU98">
        <v>420</v>
      </c>
      <c r="JV98">
        <v>24.5343</v>
      </c>
      <c r="JW98">
        <v>92.4602</v>
      </c>
      <c r="JX98">
        <v>98.5684</v>
      </c>
    </row>
    <row r="99" spans="1:284">
      <c r="A99">
        <v>83</v>
      </c>
      <c r="B99">
        <v>1759445273.1</v>
      </c>
      <c r="C99">
        <v>1234.09999990463</v>
      </c>
      <c r="D99" t="s">
        <v>594</v>
      </c>
      <c r="E99" t="s">
        <v>595</v>
      </c>
      <c r="F99">
        <v>5</v>
      </c>
      <c r="G99" t="s">
        <v>576</v>
      </c>
      <c r="H99" t="s">
        <v>419</v>
      </c>
      <c r="I99">
        <v>1759445269.85</v>
      </c>
      <c r="J99">
        <f>(K99)/1000</f>
        <v>0</v>
      </c>
      <c r="K99">
        <f>1000*DK99*AI99*(DG99-DH99)/(100*CZ99*(1000-AI99*DG99))</f>
        <v>0</v>
      </c>
      <c r="L99">
        <f>DK99*AI99*(DF99-DE99*(1000-AI99*DH99)/(1000-AI99*DG99))/(100*CZ99)</f>
        <v>0</v>
      </c>
      <c r="M99">
        <f>DE99 - IF(AI99&gt;1, L99*CZ99*100.0/(AK99), 0)</f>
        <v>0</v>
      </c>
      <c r="N99">
        <f>((T99-J99/2)*M99-L99)/(T99+J99/2)</f>
        <v>0</v>
      </c>
      <c r="O99">
        <f>N99*(DL99+DM99)/1000.0</f>
        <v>0</v>
      </c>
      <c r="P99">
        <f>(DE99 - IF(AI99&gt;1, L99*CZ99*100.0/(AK99), 0))*(DL99+DM99)/1000.0</f>
        <v>0</v>
      </c>
      <c r="Q99">
        <f>2.0/((1/S99-1/R99)+SIGN(S99)*SQRT((1/S99-1/R99)*(1/S99-1/R99) + 4*DA99/((DA99+1)*(DA99+1))*(2*1/S99*1/R99-1/R99*1/R99)))</f>
        <v>0</v>
      </c>
      <c r="R99">
        <f>IF(LEFT(DB99,1)&lt;&gt;"0",IF(LEFT(DB99,1)="1",3.0,DC99),$D$5+$E$5*(DS99*DL99/($K$5*1000))+$F$5*(DS99*DL99/($K$5*1000))*MAX(MIN(CZ99,$J$5),$I$5)*MAX(MIN(CZ99,$J$5),$I$5)+$G$5*MAX(MIN(CZ99,$J$5),$I$5)*(DS99*DL99/($K$5*1000))+$H$5*(DS99*DL99/($K$5*1000))*(DS99*DL99/($K$5*1000)))</f>
        <v>0</v>
      </c>
      <c r="S99">
        <f>J99*(1000-(1000*0.61365*exp(17.502*W99/(240.97+W99))/(DL99+DM99)+DG99)/2)/(1000*0.61365*exp(17.502*W99/(240.97+W99))/(DL99+DM99)-DG99)</f>
        <v>0</v>
      </c>
      <c r="T99">
        <f>1/((DA99+1)/(Q99/1.6)+1/(R99/1.37)) + DA99/((DA99+1)/(Q99/1.6) + DA99/(R99/1.37))</f>
        <v>0</v>
      </c>
      <c r="U99">
        <f>(CV99*CY99)</f>
        <v>0</v>
      </c>
      <c r="V99">
        <f>(DN99+(U99+2*0.95*5.67E-8*(((DN99+$B$7)+273)^4-(DN99+273)^4)-44100*J99)/(1.84*29.3*R99+8*0.95*5.67E-8*(DN99+273)^3))</f>
        <v>0</v>
      </c>
      <c r="W99">
        <f>($C$7*DO99+$D$7*DP99+$E$7*V99)</f>
        <v>0</v>
      </c>
      <c r="X99">
        <f>0.61365*exp(17.502*W99/(240.97+W99))</f>
        <v>0</v>
      </c>
      <c r="Y99">
        <f>(Z99/AA99*100)</f>
        <v>0</v>
      </c>
      <c r="Z99">
        <f>DG99*(DL99+DM99)/1000</f>
        <v>0</v>
      </c>
      <c r="AA99">
        <f>0.61365*exp(17.502*DN99/(240.97+DN99))</f>
        <v>0</v>
      </c>
      <c r="AB99">
        <f>(X99-DG99*(DL99+DM99)/1000)</f>
        <v>0</v>
      </c>
      <c r="AC99">
        <f>(-J99*44100)</f>
        <v>0</v>
      </c>
      <c r="AD99">
        <f>2*29.3*R99*0.92*(DN99-W99)</f>
        <v>0</v>
      </c>
      <c r="AE99">
        <f>2*0.95*5.67E-8*(((DN99+$B$7)+273)^4-(W99+273)^4)</f>
        <v>0</v>
      </c>
      <c r="AF99">
        <f>U99+AE99+AC99+AD99</f>
        <v>0</v>
      </c>
      <c r="AG99">
        <v>0</v>
      </c>
      <c r="AH99">
        <v>0</v>
      </c>
      <c r="AI99">
        <f>IF(AG99*$H$13&gt;=AK99,1.0,(AK99/(AK99-AG99*$H$13)))</f>
        <v>0</v>
      </c>
      <c r="AJ99">
        <f>(AI99-1)*100</f>
        <v>0</v>
      </c>
      <c r="AK99">
        <f>MAX(0,($B$13+$C$13*DS99)/(1+$D$13*DS99)*DL99/(DN99+273)*$E$13)</f>
        <v>0</v>
      </c>
      <c r="AL99" t="s">
        <v>420</v>
      </c>
      <c r="AM99" t="s">
        <v>420</v>
      </c>
      <c r="AN99">
        <v>0</v>
      </c>
      <c r="AO99">
        <v>0</v>
      </c>
      <c r="AP99">
        <f>1-AN99/AO99</f>
        <v>0</v>
      </c>
      <c r="AQ99">
        <v>0</v>
      </c>
      <c r="AR99" t="s">
        <v>420</v>
      </c>
      <c r="AS99" t="s">
        <v>420</v>
      </c>
      <c r="AT99">
        <v>0</v>
      </c>
      <c r="AU99">
        <v>0</v>
      </c>
      <c r="AV99">
        <f>1-AT99/AU99</f>
        <v>0</v>
      </c>
      <c r="AW99">
        <v>0.5</v>
      </c>
      <c r="AX99">
        <f>CW99</f>
        <v>0</v>
      </c>
      <c r="AY99">
        <f>L99</f>
        <v>0</v>
      </c>
      <c r="AZ99">
        <f>AV99*AW99*AX99</f>
        <v>0</v>
      </c>
      <c r="BA99">
        <f>(AY99-AQ99)/AX99</f>
        <v>0</v>
      </c>
      <c r="BB99">
        <f>(AO99-AU99)/AU99</f>
        <v>0</v>
      </c>
      <c r="BC99">
        <f>AN99/(AP99+AN99/AU99)</f>
        <v>0</v>
      </c>
      <c r="BD99" t="s">
        <v>420</v>
      </c>
      <c r="BE99">
        <v>0</v>
      </c>
      <c r="BF99">
        <f>IF(BE99&lt;&gt;0, BE99, BC99)</f>
        <v>0</v>
      </c>
      <c r="BG99">
        <f>1-BF99/AU99</f>
        <v>0</v>
      </c>
      <c r="BH99">
        <f>(AU99-AT99)/(AU99-BF99)</f>
        <v>0</v>
      </c>
      <c r="BI99">
        <f>(AO99-AU99)/(AO99-BF99)</f>
        <v>0</v>
      </c>
      <c r="BJ99">
        <f>(AU99-AT99)/(AU99-AN99)</f>
        <v>0</v>
      </c>
      <c r="BK99">
        <f>(AO99-AU99)/(AO99-AN99)</f>
        <v>0</v>
      </c>
      <c r="BL99">
        <f>(BH99*BF99/AT99)</f>
        <v>0</v>
      </c>
      <c r="BM99">
        <f>(1-BL99)</f>
        <v>0</v>
      </c>
      <c r="CV99">
        <f>$B$11*DT99+$C$11*DU99+$F$11*EF99*(1-EI99)</f>
        <v>0</v>
      </c>
      <c r="CW99">
        <f>CV99*CX99</f>
        <v>0</v>
      </c>
      <c r="CX99">
        <f>($B$11*$D$9+$C$11*$D$9+$F$11*((ES99+EK99)/MAX(ES99+EK99+ET99, 0.1)*$I$9+ET99/MAX(ES99+EK99+ET99, 0.1)*$J$9))/($B$11+$C$11+$F$11)</f>
        <v>0</v>
      </c>
      <c r="CY99">
        <f>($B$11*$K$9+$C$11*$K$9+$F$11*((ES99+EK99)/MAX(ES99+EK99+ET99, 0.1)*$P$9+ET99/MAX(ES99+EK99+ET99, 0.1)*$Q$9))/($B$11+$C$11+$F$11)</f>
        <v>0</v>
      </c>
      <c r="CZ99">
        <v>5.9</v>
      </c>
      <c r="DA99">
        <v>0.5</v>
      </c>
      <c r="DB99" t="s">
        <v>421</v>
      </c>
      <c r="DC99">
        <v>2</v>
      </c>
      <c r="DD99">
        <v>1759445269.85</v>
      </c>
      <c r="DE99">
        <v>421.8815</v>
      </c>
      <c r="DF99">
        <v>420.00825</v>
      </c>
      <c r="DG99">
        <v>24.79675</v>
      </c>
      <c r="DH99">
        <v>24.4815</v>
      </c>
      <c r="DI99">
        <v>415.87675</v>
      </c>
      <c r="DJ99">
        <v>24.35715</v>
      </c>
      <c r="DK99">
        <v>500.0655</v>
      </c>
      <c r="DL99">
        <v>90.5711</v>
      </c>
      <c r="DM99">
        <v>0.028831375</v>
      </c>
      <c r="DN99">
        <v>30.882975</v>
      </c>
      <c r="DO99">
        <v>29.90745</v>
      </c>
      <c r="DP99">
        <v>999.9</v>
      </c>
      <c r="DQ99">
        <v>0</v>
      </c>
      <c r="DR99">
        <v>0</v>
      </c>
      <c r="DS99">
        <v>9991.56</v>
      </c>
      <c r="DT99">
        <v>0</v>
      </c>
      <c r="DU99">
        <v>0.667702</v>
      </c>
      <c r="DV99">
        <v>1.8731075</v>
      </c>
      <c r="DW99">
        <v>432.6085</v>
      </c>
      <c r="DX99">
        <v>430.5485</v>
      </c>
      <c r="DY99">
        <v>0.31525725</v>
      </c>
      <c r="DZ99">
        <v>420.00825</v>
      </c>
      <c r="EA99">
        <v>24.4815</v>
      </c>
      <c r="EB99">
        <v>2.24587</v>
      </c>
      <c r="EC99">
        <v>2.217315</v>
      </c>
      <c r="ED99">
        <v>19.293325</v>
      </c>
      <c r="EE99">
        <v>19.08795</v>
      </c>
      <c r="EF99">
        <v>0.00500016</v>
      </c>
      <c r="EG99">
        <v>0</v>
      </c>
      <c r="EH99">
        <v>0</v>
      </c>
      <c r="EI99">
        <v>0</v>
      </c>
      <c r="EJ99">
        <v>896.125</v>
      </c>
      <c r="EK99">
        <v>0.00500016</v>
      </c>
      <c r="EL99">
        <v>-24.675</v>
      </c>
      <c r="EM99">
        <v>-1.425</v>
      </c>
      <c r="EN99">
        <v>38</v>
      </c>
      <c r="EO99">
        <v>41.937</v>
      </c>
      <c r="EP99">
        <v>40.062</v>
      </c>
      <c r="EQ99">
        <v>42.187</v>
      </c>
      <c r="ER99">
        <v>41.312</v>
      </c>
      <c r="ES99">
        <v>0</v>
      </c>
      <c r="ET99">
        <v>0</v>
      </c>
      <c r="EU99">
        <v>0</v>
      </c>
      <c r="EV99">
        <v>1759445275.1</v>
      </c>
      <c r="EW99">
        <v>0</v>
      </c>
      <c r="EX99">
        <v>896.944</v>
      </c>
      <c r="EY99">
        <v>18.3307694952643</v>
      </c>
      <c r="EZ99">
        <v>12.8000000299552</v>
      </c>
      <c r="FA99">
        <v>-24.404</v>
      </c>
      <c r="FB99">
        <v>15</v>
      </c>
      <c r="FC99">
        <v>0</v>
      </c>
      <c r="FD99" t="s">
        <v>422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1.93201095238095</v>
      </c>
      <c r="FQ99">
        <v>-0.263050909090904</v>
      </c>
      <c r="FR99">
        <v>0.0544039511787046</v>
      </c>
      <c r="FS99">
        <v>1</v>
      </c>
      <c r="FT99">
        <v>894.388235294118</v>
      </c>
      <c r="FU99">
        <v>13.6745608715021</v>
      </c>
      <c r="FV99">
        <v>5.57234583118131</v>
      </c>
      <c r="FW99">
        <v>-1</v>
      </c>
      <c r="FX99">
        <v>0.306626857142857</v>
      </c>
      <c r="FY99">
        <v>0.0695553506493503</v>
      </c>
      <c r="FZ99">
        <v>0.00731984467884729</v>
      </c>
      <c r="GA99">
        <v>1</v>
      </c>
      <c r="GB99">
        <v>2</v>
      </c>
      <c r="GC99">
        <v>2</v>
      </c>
      <c r="GD99" t="s">
        <v>423</v>
      </c>
      <c r="GE99">
        <v>3.12595</v>
      </c>
      <c r="GF99">
        <v>2.65455</v>
      </c>
      <c r="GG99">
        <v>0.089169</v>
      </c>
      <c r="GH99">
        <v>0.0897806</v>
      </c>
      <c r="GI99">
        <v>0.103729</v>
      </c>
      <c r="GJ99">
        <v>0.103469</v>
      </c>
      <c r="GK99">
        <v>23304.2</v>
      </c>
      <c r="GL99">
        <v>22168.8</v>
      </c>
      <c r="GM99">
        <v>22883.7</v>
      </c>
      <c r="GN99">
        <v>23717.9</v>
      </c>
      <c r="GO99">
        <v>34950.9</v>
      </c>
      <c r="GP99">
        <v>35193.2</v>
      </c>
      <c r="GQ99">
        <v>41252.8</v>
      </c>
      <c r="GR99">
        <v>42292.4</v>
      </c>
      <c r="GS99">
        <v>1.89495</v>
      </c>
      <c r="GT99">
        <v>1.81833</v>
      </c>
      <c r="GU99">
        <v>0.0764504</v>
      </c>
      <c r="GV99">
        <v>0</v>
      </c>
      <c r="GW99">
        <v>28.6683</v>
      </c>
      <c r="GX99">
        <v>999.9</v>
      </c>
      <c r="GY99">
        <v>59.065</v>
      </c>
      <c r="GZ99">
        <v>29.336</v>
      </c>
      <c r="HA99">
        <v>26.7414</v>
      </c>
      <c r="HB99">
        <v>54.5146</v>
      </c>
      <c r="HC99">
        <v>40.7051</v>
      </c>
      <c r="HD99">
        <v>1</v>
      </c>
      <c r="HE99">
        <v>0.0983257</v>
      </c>
      <c r="HF99">
        <v>-1.65032</v>
      </c>
      <c r="HG99">
        <v>20.2281</v>
      </c>
      <c r="HH99">
        <v>5.23451</v>
      </c>
      <c r="HI99">
        <v>11.992</v>
      </c>
      <c r="HJ99">
        <v>4.95565</v>
      </c>
      <c r="HK99">
        <v>3.304</v>
      </c>
      <c r="HL99">
        <v>9999</v>
      </c>
      <c r="HM99">
        <v>9999</v>
      </c>
      <c r="HN99">
        <v>9999</v>
      </c>
      <c r="HO99">
        <v>999.9</v>
      </c>
      <c r="HP99">
        <v>1.86847</v>
      </c>
      <c r="HQ99">
        <v>1.86418</v>
      </c>
      <c r="HR99">
        <v>1.8718</v>
      </c>
      <c r="HS99">
        <v>1.86266</v>
      </c>
      <c r="HT99">
        <v>1.86205</v>
      </c>
      <c r="HU99">
        <v>1.86859</v>
      </c>
      <c r="HV99">
        <v>1.85867</v>
      </c>
      <c r="HW99">
        <v>1.86508</v>
      </c>
      <c r="HX99">
        <v>5</v>
      </c>
      <c r="HY99">
        <v>0</v>
      </c>
      <c r="HZ99">
        <v>0</v>
      </c>
      <c r="IA99">
        <v>0</v>
      </c>
      <c r="IB99" t="s">
        <v>424</v>
      </c>
      <c r="IC99" t="s">
        <v>425</v>
      </c>
      <c r="ID99" t="s">
        <v>426</v>
      </c>
      <c r="IE99" t="s">
        <v>426</v>
      </c>
      <c r="IF99" t="s">
        <v>426</v>
      </c>
      <c r="IG99" t="s">
        <v>426</v>
      </c>
      <c r="IH99">
        <v>0</v>
      </c>
      <c r="II99">
        <v>100</v>
      </c>
      <c r="IJ99">
        <v>100</v>
      </c>
      <c r="IK99">
        <v>6.005</v>
      </c>
      <c r="IL99">
        <v>0.4395</v>
      </c>
      <c r="IM99">
        <v>4.33581596003083</v>
      </c>
      <c r="IN99">
        <v>0.00480937478205192</v>
      </c>
      <c r="IO99">
        <v>-2.11129389927988e-06</v>
      </c>
      <c r="IP99">
        <v>4.70916883727294e-10</v>
      </c>
      <c r="IQ99">
        <v>0.0744581765299928</v>
      </c>
      <c r="IR99">
        <v>0.00865277752241637</v>
      </c>
      <c r="IS99">
        <v>0.000116572056065873</v>
      </c>
      <c r="IT99">
        <v>5.89758572995984e-06</v>
      </c>
      <c r="IU99">
        <v>1</v>
      </c>
      <c r="IV99">
        <v>2033</v>
      </c>
      <c r="IW99">
        <v>1</v>
      </c>
      <c r="IX99">
        <v>28</v>
      </c>
      <c r="IY99">
        <v>29324087.9</v>
      </c>
      <c r="IZ99">
        <v>29324087.9</v>
      </c>
      <c r="JA99">
        <v>1.04004</v>
      </c>
      <c r="JB99">
        <v>2.38281</v>
      </c>
      <c r="JC99">
        <v>1.4978</v>
      </c>
      <c r="JD99">
        <v>2.33032</v>
      </c>
      <c r="JE99">
        <v>1.54419</v>
      </c>
      <c r="JF99">
        <v>2.28394</v>
      </c>
      <c r="JG99">
        <v>35.3596</v>
      </c>
      <c r="JH99">
        <v>24.2451</v>
      </c>
      <c r="JI99">
        <v>18</v>
      </c>
      <c r="JJ99">
        <v>546.1</v>
      </c>
      <c r="JK99">
        <v>439.211</v>
      </c>
      <c r="JL99">
        <v>31.4328</v>
      </c>
      <c r="JM99">
        <v>28.8997</v>
      </c>
      <c r="JN99">
        <v>30.0001</v>
      </c>
      <c r="JO99">
        <v>28.7067</v>
      </c>
      <c r="JP99">
        <v>28.731</v>
      </c>
      <c r="JQ99">
        <v>20.8658</v>
      </c>
      <c r="JR99">
        <v>19.8008</v>
      </c>
      <c r="JS99">
        <v>100</v>
      </c>
      <c r="JT99">
        <v>31.4723</v>
      </c>
      <c r="JU99">
        <v>420</v>
      </c>
      <c r="JV99">
        <v>24.5343</v>
      </c>
      <c r="JW99">
        <v>92.4604</v>
      </c>
      <c r="JX99">
        <v>98.5682</v>
      </c>
    </row>
    <row r="100" spans="1:284">
      <c r="A100">
        <v>84</v>
      </c>
      <c r="B100">
        <v>1759445276.1</v>
      </c>
      <c r="C100">
        <v>1237.09999990463</v>
      </c>
      <c r="D100" t="s">
        <v>596</v>
      </c>
      <c r="E100" t="s">
        <v>597</v>
      </c>
      <c r="F100">
        <v>5</v>
      </c>
      <c r="G100" t="s">
        <v>576</v>
      </c>
      <c r="H100" t="s">
        <v>419</v>
      </c>
      <c r="I100">
        <v>1759445273.1</v>
      </c>
      <c r="J100">
        <f>(K100)/1000</f>
        <v>0</v>
      </c>
      <c r="K100">
        <f>1000*DK100*AI100*(DG100-DH100)/(100*CZ100*(1000-AI100*DG100))</f>
        <v>0</v>
      </c>
      <c r="L100">
        <f>DK100*AI100*(DF100-DE100*(1000-AI100*DH100)/(1000-AI100*DG100))/(100*CZ100)</f>
        <v>0</v>
      </c>
      <c r="M100">
        <f>DE100 - IF(AI100&gt;1, L100*CZ100*100.0/(AK100), 0)</f>
        <v>0</v>
      </c>
      <c r="N100">
        <f>((T100-J100/2)*M100-L100)/(T100+J100/2)</f>
        <v>0</v>
      </c>
      <c r="O100">
        <f>N100*(DL100+DM100)/1000.0</f>
        <v>0</v>
      </c>
      <c r="P100">
        <f>(DE100 - IF(AI100&gt;1, L100*CZ100*100.0/(AK100), 0))*(DL100+DM100)/1000.0</f>
        <v>0</v>
      </c>
      <c r="Q100">
        <f>2.0/((1/S100-1/R100)+SIGN(S100)*SQRT((1/S100-1/R100)*(1/S100-1/R100) + 4*DA100/((DA100+1)*(DA100+1))*(2*1/S100*1/R100-1/R100*1/R100)))</f>
        <v>0</v>
      </c>
      <c r="R100">
        <f>IF(LEFT(DB100,1)&lt;&gt;"0",IF(LEFT(DB100,1)="1",3.0,DC100),$D$5+$E$5*(DS100*DL100/($K$5*1000))+$F$5*(DS100*DL100/($K$5*1000))*MAX(MIN(CZ100,$J$5),$I$5)*MAX(MIN(CZ100,$J$5),$I$5)+$G$5*MAX(MIN(CZ100,$J$5),$I$5)*(DS100*DL100/($K$5*1000))+$H$5*(DS100*DL100/($K$5*1000))*(DS100*DL100/($K$5*1000)))</f>
        <v>0</v>
      </c>
      <c r="S100">
        <f>J100*(1000-(1000*0.61365*exp(17.502*W100/(240.97+W100))/(DL100+DM100)+DG100)/2)/(1000*0.61365*exp(17.502*W100/(240.97+W100))/(DL100+DM100)-DG100)</f>
        <v>0</v>
      </c>
      <c r="T100">
        <f>1/((DA100+1)/(Q100/1.6)+1/(R100/1.37)) + DA100/((DA100+1)/(Q100/1.6) + DA100/(R100/1.37))</f>
        <v>0</v>
      </c>
      <c r="U100">
        <f>(CV100*CY100)</f>
        <v>0</v>
      </c>
      <c r="V100">
        <f>(DN100+(U100+2*0.95*5.67E-8*(((DN100+$B$7)+273)^4-(DN100+273)^4)-44100*J100)/(1.84*29.3*R100+8*0.95*5.67E-8*(DN100+273)^3))</f>
        <v>0</v>
      </c>
      <c r="W100">
        <f>($C$7*DO100+$D$7*DP100+$E$7*V100)</f>
        <v>0</v>
      </c>
      <c r="X100">
        <f>0.61365*exp(17.502*W100/(240.97+W100))</f>
        <v>0</v>
      </c>
      <c r="Y100">
        <f>(Z100/AA100*100)</f>
        <v>0</v>
      </c>
      <c r="Z100">
        <f>DG100*(DL100+DM100)/1000</f>
        <v>0</v>
      </c>
      <c r="AA100">
        <f>0.61365*exp(17.502*DN100/(240.97+DN100))</f>
        <v>0</v>
      </c>
      <c r="AB100">
        <f>(X100-DG100*(DL100+DM100)/1000)</f>
        <v>0</v>
      </c>
      <c r="AC100">
        <f>(-J100*44100)</f>
        <v>0</v>
      </c>
      <c r="AD100">
        <f>2*29.3*R100*0.92*(DN100-W100)</f>
        <v>0</v>
      </c>
      <c r="AE100">
        <f>2*0.95*5.67E-8*(((DN100+$B$7)+273)^4-(W100+273)^4)</f>
        <v>0</v>
      </c>
      <c r="AF100">
        <f>U100+AE100+AC100+AD100</f>
        <v>0</v>
      </c>
      <c r="AG100">
        <v>0</v>
      </c>
      <c r="AH100">
        <v>0</v>
      </c>
      <c r="AI100">
        <f>IF(AG100*$H$13&gt;=AK100,1.0,(AK100/(AK100-AG100*$H$13)))</f>
        <v>0</v>
      </c>
      <c r="AJ100">
        <f>(AI100-1)*100</f>
        <v>0</v>
      </c>
      <c r="AK100">
        <f>MAX(0,($B$13+$C$13*DS100)/(1+$D$13*DS100)*DL100/(DN100+273)*$E$13)</f>
        <v>0</v>
      </c>
      <c r="AL100" t="s">
        <v>420</v>
      </c>
      <c r="AM100" t="s">
        <v>420</v>
      </c>
      <c r="AN100">
        <v>0</v>
      </c>
      <c r="AO100">
        <v>0</v>
      </c>
      <c r="AP100">
        <f>1-AN100/AO100</f>
        <v>0</v>
      </c>
      <c r="AQ100">
        <v>0</v>
      </c>
      <c r="AR100" t="s">
        <v>420</v>
      </c>
      <c r="AS100" t="s">
        <v>420</v>
      </c>
      <c r="AT100">
        <v>0</v>
      </c>
      <c r="AU100">
        <v>0</v>
      </c>
      <c r="AV100">
        <f>1-AT100/AU100</f>
        <v>0</v>
      </c>
      <c r="AW100">
        <v>0.5</v>
      </c>
      <c r="AX100">
        <f>CW100</f>
        <v>0</v>
      </c>
      <c r="AY100">
        <f>L100</f>
        <v>0</v>
      </c>
      <c r="AZ100">
        <f>AV100*AW100*AX100</f>
        <v>0</v>
      </c>
      <c r="BA100">
        <f>(AY100-AQ100)/AX100</f>
        <v>0</v>
      </c>
      <c r="BB100">
        <f>(AO100-AU100)/AU100</f>
        <v>0</v>
      </c>
      <c r="BC100">
        <f>AN100/(AP100+AN100/AU100)</f>
        <v>0</v>
      </c>
      <c r="BD100" t="s">
        <v>420</v>
      </c>
      <c r="BE100">
        <v>0</v>
      </c>
      <c r="BF100">
        <f>IF(BE100&lt;&gt;0, BE100, BC100)</f>
        <v>0</v>
      </c>
      <c r="BG100">
        <f>1-BF100/AU100</f>
        <v>0</v>
      </c>
      <c r="BH100">
        <f>(AU100-AT100)/(AU100-BF100)</f>
        <v>0</v>
      </c>
      <c r="BI100">
        <f>(AO100-AU100)/(AO100-BF100)</f>
        <v>0</v>
      </c>
      <c r="BJ100">
        <f>(AU100-AT100)/(AU100-AN100)</f>
        <v>0</v>
      </c>
      <c r="BK100">
        <f>(AO100-AU100)/(AO100-AN100)</f>
        <v>0</v>
      </c>
      <c r="BL100">
        <f>(BH100*BF100/AT100)</f>
        <v>0</v>
      </c>
      <c r="BM100">
        <f>(1-BL100)</f>
        <v>0</v>
      </c>
      <c r="CV100">
        <f>$B$11*DT100+$C$11*DU100+$F$11*EF100*(1-EI100)</f>
        <v>0</v>
      </c>
      <c r="CW100">
        <f>CV100*CX100</f>
        <v>0</v>
      </c>
      <c r="CX100">
        <f>($B$11*$D$9+$C$11*$D$9+$F$11*((ES100+EK100)/MAX(ES100+EK100+ET100, 0.1)*$I$9+ET100/MAX(ES100+EK100+ET100, 0.1)*$J$9))/($B$11+$C$11+$F$11)</f>
        <v>0</v>
      </c>
      <c r="CY100">
        <f>($B$11*$K$9+$C$11*$K$9+$F$11*((ES100+EK100)/MAX(ES100+EK100+ET100, 0.1)*$P$9+ET100/MAX(ES100+EK100+ET100, 0.1)*$Q$9))/($B$11+$C$11+$F$11)</f>
        <v>0</v>
      </c>
      <c r="CZ100">
        <v>5.9</v>
      </c>
      <c r="DA100">
        <v>0.5</v>
      </c>
      <c r="DB100" t="s">
        <v>421</v>
      </c>
      <c r="DC100">
        <v>2</v>
      </c>
      <c r="DD100">
        <v>1759445273.1</v>
      </c>
      <c r="DE100">
        <v>421.89675</v>
      </c>
      <c r="DF100">
        <v>419.99225</v>
      </c>
      <c r="DG100">
        <v>24.7958</v>
      </c>
      <c r="DH100">
        <v>24.47955</v>
      </c>
      <c r="DI100">
        <v>415.89225</v>
      </c>
      <c r="DJ100">
        <v>24.356225</v>
      </c>
      <c r="DK100">
        <v>499.92025</v>
      </c>
      <c r="DL100">
        <v>90.571125</v>
      </c>
      <c r="DM100">
        <v>0.029271175</v>
      </c>
      <c r="DN100">
        <v>30.887475</v>
      </c>
      <c r="DO100">
        <v>29.91055</v>
      </c>
      <c r="DP100">
        <v>999.9</v>
      </c>
      <c r="DQ100">
        <v>0</v>
      </c>
      <c r="DR100">
        <v>0</v>
      </c>
      <c r="DS100">
        <v>9970.1525</v>
      </c>
      <c r="DT100">
        <v>0</v>
      </c>
      <c r="DU100">
        <v>0.667702</v>
      </c>
      <c r="DV100">
        <v>1.90433</v>
      </c>
      <c r="DW100">
        <v>432.624</v>
      </c>
      <c r="DX100">
        <v>430.53175</v>
      </c>
      <c r="DY100">
        <v>0.316254</v>
      </c>
      <c r="DZ100">
        <v>419.99225</v>
      </c>
      <c r="EA100">
        <v>24.47955</v>
      </c>
      <c r="EB100">
        <v>2.245785</v>
      </c>
      <c r="EC100">
        <v>2.21714</v>
      </c>
      <c r="ED100">
        <v>19.2927</v>
      </c>
      <c r="EE100">
        <v>19.0867</v>
      </c>
      <c r="EF100">
        <v>0.00500016</v>
      </c>
      <c r="EG100">
        <v>0</v>
      </c>
      <c r="EH100">
        <v>0</v>
      </c>
      <c r="EI100">
        <v>0</v>
      </c>
      <c r="EJ100">
        <v>895.125</v>
      </c>
      <c r="EK100">
        <v>0.00500016</v>
      </c>
      <c r="EL100">
        <v>-25.5</v>
      </c>
      <c r="EM100">
        <v>-1.575</v>
      </c>
      <c r="EN100">
        <v>38</v>
      </c>
      <c r="EO100">
        <v>41.937</v>
      </c>
      <c r="EP100">
        <v>40.062</v>
      </c>
      <c r="EQ100">
        <v>42.187</v>
      </c>
      <c r="ER100">
        <v>41.312</v>
      </c>
      <c r="ES100">
        <v>0</v>
      </c>
      <c r="ET100">
        <v>0</v>
      </c>
      <c r="EU100">
        <v>0</v>
      </c>
      <c r="EV100">
        <v>1759445278.1</v>
      </c>
      <c r="EW100">
        <v>0</v>
      </c>
      <c r="EX100">
        <v>897.615384615385</v>
      </c>
      <c r="EY100">
        <v>29.57948716335</v>
      </c>
      <c r="EZ100">
        <v>-8.77948716845184</v>
      </c>
      <c r="FA100">
        <v>-25.2846153846154</v>
      </c>
      <c r="FB100">
        <v>15</v>
      </c>
      <c r="FC100">
        <v>0</v>
      </c>
      <c r="FD100" t="s">
        <v>422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1.933184</v>
      </c>
      <c r="FQ100">
        <v>-0.393529624060153</v>
      </c>
      <c r="FR100">
        <v>0.0576098466757203</v>
      </c>
      <c r="FS100">
        <v>1</v>
      </c>
      <c r="FT100">
        <v>895.729411764706</v>
      </c>
      <c r="FU100">
        <v>23.758594432662</v>
      </c>
      <c r="FV100">
        <v>5.34677084580111</v>
      </c>
      <c r="FW100">
        <v>-1</v>
      </c>
      <c r="FX100">
        <v>0.310515</v>
      </c>
      <c r="FY100">
        <v>0.0484899248120296</v>
      </c>
      <c r="FZ100">
        <v>0.00488485769495898</v>
      </c>
      <c r="GA100">
        <v>1</v>
      </c>
      <c r="GB100">
        <v>2</v>
      </c>
      <c r="GC100">
        <v>2</v>
      </c>
      <c r="GD100" t="s">
        <v>423</v>
      </c>
      <c r="GE100">
        <v>3.12594</v>
      </c>
      <c r="GF100">
        <v>2.65481</v>
      </c>
      <c r="GG100">
        <v>0.0891612</v>
      </c>
      <c r="GH100">
        <v>0.0897882</v>
      </c>
      <c r="GI100">
        <v>0.103725</v>
      </c>
      <c r="GJ100">
        <v>0.103465</v>
      </c>
      <c r="GK100">
        <v>23304.2</v>
      </c>
      <c r="GL100">
        <v>22168.7</v>
      </c>
      <c r="GM100">
        <v>22883.5</v>
      </c>
      <c r="GN100">
        <v>23718</v>
      </c>
      <c r="GO100">
        <v>34951</v>
      </c>
      <c r="GP100">
        <v>35193.5</v>
      </c>
      <c r="GQ100">
        <v>41252.7</v>
      </c>
      <c r="GR100">
        <v>42292.6</v>
      </c>
      <c r="GS100">
        <v>1.8949</v>
      </c>
      <c r="GT100">
        <v>1.81835</v>
      </c>
      <c r="GU100">
        <v>0.0763386</v>
      </c>
      <c r="GV100">
        <v>0</v>
      </c>
      <c r="GW100">
        <v>28.6659</v>
      </c>
      <c r="GX100">
        <v>999.9</v>
      </c>
      <c r="GY100">
        <v>59.065</v>
      </c>
      <c r="GZ100">
        <v>29.336</v>
      </c>
      <c r="HA100">
        <v>26.7406</v>
      </c>
      <c r="HB100">
        <v>54.4246</v>
      </c>
      <c r="HC100">
        <v>40.7412</v>
      </c>
      <c r="HD100">
        <v>1</v>
      </c>
      <c r="HE100">
        <v>0.0983003</v>
      </c>
      <c r="HF100">
        <v>-1.63917</v>
      </c>
      <c r="HG100">
        <v>20.2282</v>
      </c>
      <c r="HH100">
        <v>5.23436</v>
      </c>
      <c r="HI100">
        <v>11.992</v>
      </c>
      <c r="HJ100">
        <v>4.95565</v>
      </c>
      <c r="HK100">
        <v>3.304</v>
      </c>
      <c r="HL100">
        <v>9999</v>
      </c>
      <c r="HM100">
        <v>9999</v>
      </c>
      <c r="HN100">
        <v>9999</v>
      </c>
      <c r="HO100">
        <v>999.9</v>
      </c>
      <c r="HP100">
        <v>1.86847</v>
      </c>
      <c r="HQ100">
        <v>1.86418</v>
      </c>
      <c r="HR100">
        <v>1.8718</v>
      </c>
      <c r="HS100">
        <v>1.86264</v>
      </c>
      <c r="HT100">
        <v>1.86206</v>
      </c>
      <c r="HU100">
        <v>1.86858</v>
      </c>
      <c r="HV100">
        <v>1.85867</v>
      </c>
      <c r="HW100">
        <v>1.86508</v>
      </c>
      <c r="HX100">
        <v>5</v>
      </c>
      <c r="HY100">
        <v>0</v>
      </c>
      <c r="HZ100">
        <v>0</v>
      </c>
      <c r="IA100">
        <v>0</v>
      </c>
      <c r="IB100" t="s">
        <v>424</v>
      </c>
      <c r="IC100" t="s">
        <v>425</v>
      </c>
      <c r="ID100" t="s">
        <v>426</v>
      </c>
      <c r="IE100" t="s">
        <v>426</v>
      </c>
      <c r="IF100" t="s">
        <v>426</v>
      </c>
      <c r="IG100" t="s">
        <v>426</v>
      </c>
      <c r="IH100">
        <v>0</v>
      </c>
      <c r="II100">
        <v>100</v>
      </c>
      <c r="IJ100">
        <v>100</v>
      </c>
      <c r="IK100">
        <v>6.005</v>
      </c>
      <c r="IL100">
        <v>0.4395</v>
      </c>
      <c r="IM100">
        <v>4.33581596003083</v>
      </c>
      <c r="IN100">
        <v>0.00480937478205192</v>
      </c>
      <c r="IO100">
        <v>-2.11129389927988e-06</v>
      </c>
      <c r="IP100">
        <v>4.70916883727294e-10</v>
      </c>
      <c r="IQ100">
        <v>0.0744581765299928</v>
      </c>
      <c r="IR100">
        <v>0.00865277752241637</v>
      </c>
      <c r="IS100">
        <v>0.000116572056065873</v>
      </c>
      <c r="IT100">
        <v>5.89758572995984e-06</v>
      </c>
      <c r="IU100">
        <v>1</v>
      </c>
      <c r="IV100">
        <v>2033</v>
      </c>
      <c r="IW100">
        <v>1</v>
      </c>
      <c r="IX100">
        <v>28</v>
      </c>
      <c r="IY100">
        <v>29324087.9</v>
      </c>
      <c r="IZ100">
        <v>29324087.9</v>
      </c>
      <c r="JA100">
        <v>1.04004</v>
      </c>
      <c r="JB100">
        <v>2.36938</v>
      </c>
      <c r="JC100">
        <v>1.4978</v>
      </c>
      <c r="JD100">
        <v>2.33032</v>
      </c>
      <c r="JE100">
        <v>1.54419</v>
      </c>
      <c r="JF100">
        <v>2.32666</v>
      </c>
      <c r="JG100">
        <v>35.3365</v>
      </c>
      <c r="JH100">
        <v>24.2539</v>
      </c>
      <c r="JI100">
        <v>18</v>
      </c>
      <c r="JJ100">
        <v>546.068</v>
      </c>
      <c r="JK100">
        <v>439.216</v>
      </c>
      <c r="JL100">
        <v>31.4737</v>
      </c>
      <c r="JM100">
        <v>28.8997</v>
      </c>
      <c r="JN100">
        <v>30.0001</v>
      </c>
      <c r="JO100">
        <v>28.7067</v>
      </c>
      <c r="JP100">
        <v>28.7297</v>
      </c>
      <c r="JQ100">
        <v>20.8641</v>
      </c>
      <c r="JR100">
        <v>19.8008</v>
      </c>
      <c r="JS100">
        <v>100</v>
      </c>
      <c r="JT100">
        <v>31.5342</v>
      </c>
      <c r="JU100">
        <v>420</v>
      </c>
      <c r="JV100">
        <v>24.5343</v>
      </c>
      <c r="JW100">
        <v>92.4601</v>
      </c>
      <c r="JX100">
        <v>98.5686</v>
      </c>
    </row>
    <row r="101" spans="1:284">
      <c r="A101">
        <v>85</v>
      </c>
      <c r="B101">
        <v>1759445278.1</v>
      </c>
      <c r="C101">
        <v>1239.09999990463</v>
      </c>
      <c r="D101" t="s">
        <v>598</v>
      </c>
      <c r="E101" t="s">
        <v>599</v>
      </c>
      <c r="F101">
        <v>5</v>
      </c>
      <c r="G101" t="s">
        <v>576</v>
      </c>
      <c r="H101" t="s">
        <v>419</v>
      </c>
      <c r="I101">
        <v>1759445275.43333</v>
      </c>
      <c r="J101">
        <f>(K101)/1000</f>
        <v>0</v>
      </c>
      <c r="K101">
        <f>1000*DK101*AI101*(DG101-DH101)/(100*CZ101*(1000-AI101*DG101))</f>
        <v>0</v>
      </c>
      <c r="L101">
        <f>DK101*AI101*(DF101-DE101*(1000-AI101*DH101)/(1000-AI101*DG101))/(100*CZ101)</f>
        <v>0</v>
      </c>
      <c r="M101">
        <f>DE101 - IF(AI101&gt;1, L101*CZ101*100.0/(AK101), 0)</f>
        <v>0</v>
      </c>
      <c r="N101">
        <f>((T101-J101/2)*M101-L101)/(T101+J101/2)</f>
        <v>0</v>
      </c>
      <c r="O101">
        <f>N101*(DL101+DM101)/1000.0</f>
        <v>0</v>
      </c>
      <c r="P101">
        <f>(DE101 - IF(AI101&gt;1, L101*CZ101*100.0/(AK101), 0))*(DL101+DM101)/1000.0</f>
        <v>0</v>
      </c>
      <c r="Q101">
        <f>2.0/((1/S101-1/R101)+SIGN(S101)*SQRT((1/S101-1/R101)*(1/S101-1/R101) + 4*DA101/((DA101+1)*(DA101+1))*(2*1/S101*1/R101-1/R101*1/R101)))</f>
        <v>0</v>
      </c>
      <c r="R101">
        <f>IF(LEFT(DB101,1)&lt;&gt;"0",IF(LEFT(DB101,1)="1",3.0,DC101),$D$5+$E$5*(DS101*DL101/($K$5*1000))+$F$5*(DS101*DL101/($K$5*1000))*MAX(MIN(CZ101,$J$5),$I$5)*MAX(MIN(CZ101,$J$5),$I$5)+$G$5*MAX(MIN(CZ101,$J$5),$I$5)*(DS101*DL101/($K$5*1000))+$H$5*(DS101*DL101/($K$5*1000))*(DS101*DL101/($K$5*1000)))</f>
        <v>0</v>
      </c>
      <c r="S101">
        <f>J101*(1000-(1000*0.61365*exp(17.502*W101/(240.97+W101))/(DL101+DM101)+DG101)/2)/(1000*0.61365*exp(17.502*W101/(240.97+W101))/(DL101+DM101)-DG101)</f>
        <v>0</v>
      </c>
      <c r="T101">
        <f>1/((DA101+1)/(Q101/1.6)+1/(R101/1.37)) + DA101/((DA101+1)/(Q101/1.6) + DA101/(R101/1.37))</f>
        <v>0</v>
      </c>
      <c r="U101">
        <f>(CV101*CY101)</f>
        <v>0</v>
      </c>
      <c r="V101">
        <f>(DN101+(U101+2*0.95*5.67E-8*(((DN101+$B$7)+273)^4-(DN101+273)^4)-44100*J101)/(1.84*29.3*R101+8*0.95*5.67E-8*(DN101+273)^3))</f>
        <v>0</v>
      </c>
      <c r="W101">
        <f>($C$7*DO101+$D$7*DP101+$E$7*V101)</f>
        <v>0</v>
      </c>
      <c r="X101">
        <f>0.61365*exp(17.502*W101/(240.97+W101))</f>
        <v>0</v>
      </c>
      <c r="Y101">
        <f>(Z101/AA101*100)</f>
        <v>0</v>
      </c>
      <c r="Z101">
        <f>DG101*(DL101+DM101)/1000</f>
        <v>0</v>
      </c>
      <c r="AA101">
        <f>0.61365*exp(17.502*DN101/(240.97+DN101))</f>
        <v>0</v>
      </c>
      <c r="AB101">
        <f>(X101-DG101*(DL101+DM101)/1000)</f>
        <v>0</v>
      </c>
      <c r="AC101">
        <f>(-J101*44100)</f>
        <v>0</v>
      </c>
      <c r="AD101">
        <f>2*29.3*R101*0.92*(DN101-W101)</f>
        <v>0</v>
      </c>
      <c r="AE101">
        <f>2*0.95*5.67E-8*(((DN101+$B$7)+273)^4-(W101+273)^4)</f>
        <v>0</v>
      </c>
      <c r="AF101">
        <f>U101+AE101+AC101+AD101</f>
        <v>0</v>
      </c>
      <c r="AG101">
        <v>0</v>
      </c>
      <c r="AH101">
        <v>0</v>
      </c>
      <c r="AI101">
        <f>IF(AG101*$H$13&gt;=AK101,1.0,(AK101/(AK101-AG101*$H$13)))</f>
        <v>0</v>
      </c>
      <c r="AJ101">
        <f>(AI101-1)*100</f>
        <v>0</v>
      </c>
      <c r="AK101">
        <f>MAX(0,($B$13+$C$13*DS101)/(1+$D$13*DS101)*DL101/(DN101+273)*$E$13)</f>
        <v>0</v>
      </c>
      <c r="AL101" t="s">
        <v>420</v>
      </c>
      <c r="AM101" t="s">
        <v>420</v>
      </c>
      <c r="AN101">
        <v>0</v>
      </c>
      <c r="AO101">
        <v>0</v>
      </c>
      <c r="AP101">
        <f>1-AN101/AO101</f>
        <v>0</v>
      </c>
      <c r="AQ101">
        <v>0</v>
      </c>
      <c r="AR101" t="s">
        <v>420</v>
      </c>
      <c r="AS101" t="s">
        <v>420</v>
      </c>
      <c r="AT101">
        <v>0</v>
      </c>
      <c r="AU101">
        <v>0</v>
      </c>
      <c r="AV101">
        <f>1-AT101/AU101</f>
        <v>0</v>
      </c>
      <c r="AW101">
        <v>0.5</v>
      </c>
      <c r="AX101">
        <f>CW101</f>
        <v>0</v>
      </c>
      <c r="AY101">
        <f>L101</f>
        <v>0</v>
      </c>
      <c r="AZ101">
        <f>AV101*AW101*AX101</f>
        <v>0</v>
      </c>
      <c r="BA101">
        <f>(AY101-AQ101)/AX101</f>
        <v>0</v>
      </c>
      <c r="BB101">
        <f>(AO101-AU101)/AU101</f>
        <v>0</v>
      </c>
      <c r="BC101">
        <f>AN101/(AP101+AN101/AU101)</f>
        <v>0</v>
      </c>
      <c r="BD101" t="s">
        <v>420</v>
      </c>
      <c r="BE101">
        <v>0</v>
      </c>
      <c r="BF101">
        <f>IF(BE101&lt;&gt;0, BE101, BC101)</f>
        <v>0</v>
      </c>
      <c r="BG101">
        <f>1-BF101/AU101</f>
        <v>0</v>
      </c>
      <c r="BH101">
        <f>(AU101-AT101)/(AU101-BF101)</f>
        <v>0</v>
      </c>
      <c r="BI101">
        <f>(AO101-AU101)/(AO101-BF101)</f>
        <v>0</v>
      </c>
      <c r="BJ101">
        <f>(AU101-AT101)/(AU101-AN101)</f>
        <v>0</v>
      </c>
      <c r="BK101">
        <f>(AO101-AU101)/(AO101-AN101)</f>
        <v>0</v>
      </c>
      <c r="BL101">
        <f>(BH101*BF101/AT101)</f>
        <v>0</v>
      </c>
      <c r="BM101">
        <f>(1-BL101)</f>
        <v>0</v>
      </c>
      <c r="CV101">
        <f>$B$11*DT101+$C$11*DU101+$F$11*EF101*(1-EI101)</f>
        <v>0</v>
      </c>
      <c r="CW101">
        <f>CV101*CX101</f>
        <v>0</v>
      </c>
      <c r="CX101">
        <f>($B$11*$D$9+$C$11*$D$9+$F$11*((ES101+EK101)/MAX(ES101+EK101+ET101, 0.1)*$I$9+ET101/MAX(ES101+EK101+ET101, 0.1)*$J$9))/($B$11+$C$11+$F$11)</f>
        <v>0</v>
      </c>
      <c r="CY101">
        <f>($B$11*$K$9+$C$11*$K$9+$F$11*((ES101+EK101)/MAX(ES101+EK101+ET101, 0.1)*$P$9+ET101/MAX(ES101+EK101+ET101, 0.1)*$Q$9))/($B$11+$C$11+$F$11)</f>
        <v>0</v>
      </c>
      <c r="CZ101">
        <v>5.9</v>
      </c>
      <c r="DA101">
        <v>0.5</v>
      </c>
      <c r="DB101" t="s">
        <v>421</v>
      </c>
      <c r="DC101">
        <v>2</v>
      </c>
      <c r="DD101">
        <v>1759445275.43333</v>
      </c>
      <c r="DE101">
        <v>421.878333333333</v>
      </c>
      <c r="DF101">
        <v>419.979666666667</v>
      </c>
      <c r="DG101">
        <v>24.7944</v>
      </c>
      <c r="DH101">
        <v>24.4783666666667</v>
      </c>
      <c r="DI101">
        <v>415.874</v>
      </c>
      <c r="DJ101">
        <v>24.3548666666667</v>
      </c>
      <c r="DK101">
        <v>499.915333333333</v>
      </c>
      <c r="DL101">
        <v>90.5713</v>
      </c>
      <c r="DM101">
        <v>0.0293751333333333</v>
      </c>
      <c r="DN101">
        <v>30.8903666666667</v>
      </c>
      <c r="DO101">
        <v>29.9116666666667</v>
      </c>
      <c r="DP101">
        <v>999.9</v>
      </c>
      <c r="DQ101">
        <v>0</v>
      </c>
      <c r="DR101">
        <v>0</v>
      </c>
      <c r="DS101">
        <v>9968.75666666667</v>
      </c>
      <c r="DT101">
        <v>0</v>
      </c>
      <c r="DU101">
        <v>0.667702</v>
      </c>
      <c r="DV101">
        <v>1.89860333333333</v>
      </c>
      <c r="DW101">
        <v>432.604666666667</v>
      </c>
      <c r="DX101">
        <v>430.518333333333</v>
      </c>
      <c r="DY101">
        <v>0.316070666666667</v>
      </c>
      <c r="DZ101">
        <v>419.979666666667</v>
      </c>
      <c r="EA101">
        <v>24.4783666666667</v>
      </c>
      <c r="EB101">
        <v>2.24566333333333</v>
      </c>
      <c r="EC101">
        <v>2.21703666666667</v>
      </c>
      <c r="ED101">
        <v>19.2918333333333</v>
      </c>
      <c r="EE101">
        <v>19.0859666666667</v>
      </c>
      <c r="EF101">
        <v>0.00500016</v>
      </c>
      <c r="EG101">
        <v>0</v>
      </c>
      <c r="EH101">
        <v>0</v>
      </c>
      <c r="EI101">
        <v>0</v>
      </c>
      <c r="EJ101">
        <v>892.9</v>
      </c>
      <c r="EK101">
        <v>0.00500016</v>
      </c>
      <c r="EL101">
        <v>-25.7333333333333</v>
      </c>
      <c r="EM101">
        <v>-1.5</v>
      </c>
      <c r="EN101">
        <v>38</v>
      </c>
      <c r="EO101">
        <v>41.937</v>
      </c>
      <c r="EP101">
        <v>40.062</v>
      </c>
      <c r="EQ101">
        <v>42.187</v>
      </c>
      <c r="ER101">
        <v>41.312</v>
      </c>
      <c r="ES101">
        <v>0</v>
      </c>
      <c r="ET101">
        <v>0</v>
      </c>
      <c r="EU101">
        <v>0</v>
      </c>
      <c r="EV101">
        <v>1759445279.9</v>
      </c>
      <c r="EW101">
        <v>0</v>
      </c>
      <c r="EX101">
        <v>898.088</v>
      </c>
      <c r="EY101">
        <v>22.9923075083234</v>
      </c>
      <c r="EZ101">
        <v>-14.4769229666486</v>
      </c>
      <c r="FA101">
        <v>-25.104</v>
      </c>
      <c r="FB101">
        <v>15</v>
      </c>
      <c r="FC101">
        <v>0</v>
      </c>
      <c r="FD101" t="s">
        <v>422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1.92353714285714</v>
      </c>
      <c r="FQ101">
        <v>-0.334943376623376</v>
      </c>
      <c r="FR101">
        <v>0.0551454381952079</v>
      </c>
      <c r="FS101">
        <v>1</v>
      </c>
      <c r="FT101">
        <v>896.841176470588</v>
      </c>
      <c r="FU101">
        <v>25.1367456001421</v>
      </c>
      <c r="FV101">
        <v>6.34545310332567</v>
      </c>
      <c r="FW101">
        <v>-1</v>
      </c>
      <c r="FX101">
        <v>0.312268952380952</v>
      </c>
      <c r="FY101">
        <v>0.0359876883116882</v>
      </c>
      <c r="FZ101">
        <v>0.00383311698945848</v>
      </c>
      <c r="GA101">
        <v>1</v>
      </c>
      <c r="GB101">
        <v>2</v>
      </c>
      <c r="GC101">
        <v>2</v>
      </c>
      <c r="GD101" t="s">
        <v>423</v>
      </c>
      <c r="GE101">
        <v>3.12611</v>
      </c>
      <c r="GF101">
        <v>2.65494</v>
      </c>
      <c r="GG101">
        <v>0.0891618</v>
      </c>
      <c r="GH101">
        <v>0.0897873</v>
      </c>
      <c r="GI101">
        <v>0.103724</v>
      </c>
      <c r="GJ101">
        <v>0.103466</v>
      </c>
      <c r="GK101">
        <v>23304.2</v>
      </c>
      <c r="GL101">
        <v>22168.6</v>
      </c>
      <c r="GM101">
        <v>22883.5</v>
      </c>
      <c r="GN101">
        <v>23717.9</v>
      </c>
      <c r="GO101">
        <v>34951</v>
      </c>
      <c r="GP101">
        <v>35193.4</v>
      </c>
      <c r="GQ101">
        <v>41252.7</v>
      </c>
      <c r="GR101">
        <v>42292.6</v>
      </c>
      <c r="GS101">
        <v>1.89517</v>
      </c>
      <c r="GT101">
        <v>1.8181</v>
      </c>
      <c r="GU101">
        <v>0.0769347</v>
      </c>
      <c r="GV101">
        <v>0</v>
      </c>
      <c r="GW101">
        <v>28.6642</v>
      </c>
      <c r="GX101">
        <v>999.9</v>
      </c>
      <c r="GY101">
        <v>59.065</v>
      </c>
      <c r="GZ101">
        <v>29.336</v>
      </c>
      <c r="HA101">
        <v>26.7437</v>
      </c>
      <c r="HB101">
        <v>54.2846</v>
      </c>
      <c r="HC101">
        <v>40.6771</v>
      </c>
      <c r="HD101">
        <v>1</v>
      </c>
      <c r="HE101">
        <v>0.0983283</v>
      </c>
      <c r="HF101">
        <v>-1.6763</v>
      </c>
      <c r="HG101">
        <v>20.2278</v>
      </c>
      <c r="HH101">
        <v>5.23481</v>
      </c>
      <c r="HI101">
        <v>11.992</v>
      </c>
      <c r="HJ101">
        <v>4.9557</v>
      </c>
      <c r="HK101">
        <v>3.304</v>
      </c>
      <c r="HL101">
        <v>9999</v>
      </c>
      <c r="HM101">
        <v>9999</v>
      </c>
      <c r="HN101">
        <v>9999</v>
      </c>
      <c r="HO101">
        <v>999.9</v>
      </c>
      <c r="HP101">
        <v>1.86849</v>
      </c>
      <c r="HQ101">
        <v>1.86418</v>
      </c>
      <c r="HR101">
        <v>1.87181</v>
      </c>
      <c r="HS101">
        <v>1.86265</v>
      </c>
      <c r="HT101">
        <v>1.86207</v>
      </c>
      <c r="HU101">
        <v>1.86859</v>
      </c>
      <c r="HV101">
        <v>1.85867</v>
      </c>
      <c r="HW101">
        <v>1.86508</v>
      </c>
      <c r="HX101">
        <v>5</v>
      </c>
      <c r="HY101">
        <v>0</v>
      </c>
      <c r="HZ101">
        <v>0</v>
      </c>
      <c r="IA101">
        <v>0</v>
      </c>
      <c r="IB101" t="s">
        <v>424</v>
      </c>
      <c r="IC101" t="s">
        <v>425</v>
      </c>
      <c r="ID101" t="s">
        <v>426</v>
      </c>
      <c r="IE101" t="s">
        <v>426</v>
      </c>
      <c r="IF101" t="s">
        <v>426</v>
      </c>
      <c r="IG101" t="s">
        <v>426</v>
      </c>
      <c r="IH101">
        <v>0</v>
      </c>
      <c r="II101">
        <v>100</v>
      </c>
      <c r="IJ101">
        <v>100</v>
      </c>
      <c r="IK101">
        <v>6.005</v>
      </c>
      <c r="IL101">
        <v>0.4395</v>
      </c>
      <c r="IM101">
        <v>4.33581596003083</v>
      </c>
      <c r="IN101">
        <v>0.00480937478205192</v>
      </c>
      <c r="IO101">
        <v>-2.11129389927988e-06</v>
      </c>
      <c r="IP101">
        <v>4.70916883727294e-10</v>
      </c>
      <c r="IQ101">
        <v>0.0744581765299928</v>
      </c>
      <c r="IR101">
        <v>0.00865277752241637</v>
      </c>
      <c r="IS101">
        <v>0.000116572056065873</v>
      </c>
      <c r="IT101">
        <v>5.89758572995984e-06</v>
      </c>
      <c r="IU101">
        <v>1</v>
      </c>
      <c r="IV101">
        <v>2033</v>
      </c>
      <c r="IW101">
        <v>1</v>
      </c>
      <c r="IX101">
        <v>28</v>
      </c>
      <c r="IY101">
        <v>29324088</v>
      </c>
      <c r="IZ101">
        <v>29324088</v>
      </c>
      <c r="JA101">
        <v>1.04004</v>
      </c>
      <c r="JB101">
        <v>2.3645</v>
      </c>
      <c r="JC101">
        <v>1.4978</v>
      </c>
      <c r="JD101">
        <v>2.33032</v>
      </c>
      <c r="JE101">
        <v>1.54419</v>
      </c>
      <c r="JF101">
        <v>2.34863</v>
      </c>
      <c r="JG101">
        <v>35.3596</v>
      </c>
      <c r="JH101">
        <v>24.2539</v>
      </c>
      <c r="JI101">
        <v>18</v>
      </c>
      <c r="JJ101">
        <v>546.242</v>
      </c>
      <c r="JK101">
        <v>439.057</v>
      </c>
      <c r="JL101">
        <v>31.497</v>
      </c>
      <c r="JM101">
        <v>28.8997</v>
      </c>
      <c r="JN101">
        <v>30.0001</v>
      </c>
      <c r="JO101">
        <v>28.7061</v>
      </c>
      <c r="JP101">
        <v>28.7286</v>
      </c>
      <c r="JQ101">
        <v>20.8644</v>
      </c>
      <c r="JR101">
        <v>19.8008</v>
      </c>
      <c r="JS101">
        <v>100</v>
      </c>
      <c r="JT101">
        <v>31.5342</v>
      </c>
      <c r="JU101">
        <v>420</v>
      </c>
      <c r="JV101">
        <v>24.5343</v>
      </c>
      <c r="JW101">
        <v>92.4601</v>
      </c>
      <c r="JX101">
        <v>98.5685</v>
      </c>
    </row>
    <row r="102" spans="1:284">
      <c r="A102">
        <v>86</v>
      </c>
      <c r="B102">
        <v>1759445281.1</v>
      </c>
      <c r="C102">
        <v>1242.09999990463</v>
      </c>
      <c r="D102" t="s">
        <v>600</v>
      </c>
      <c r="E102" t="s">
        <v>601</v>
      </c>
      <c r="F102">
        <v>5</v>
      </c>
      <c r="G102" t="s">
        <v>576</v>
      </c>
      <c r="H102" t="s">
        <v>419</v>
      </c>
      <c r="I102">
        <v>1759445278.76667</v>
      </c>
      <c r="J102">
        <f>(K102)/1000</f>
        <v>0</v>
      </c>
      <c r="K102">
        <f>1000*DK102*AI102*(DG102-DH102)/(100*CZ102*(1000-AI102*DG102))</f>
        <v>0</v>
      </c>
      <c r="L102">
        <f>DK102*AI102*(DF102-DE102*(1000-AI102*DH102)/(1000-AI102*DG102))/(100*CZ102)</f>
        <v>0</v>
      </c>
      <c r="M102">
        <f>DE102 - IF(AI102&gt;1, L102*CZ102*100.0/(AK102), 0)</f>
        <v>0</v>
      </c>
      <c r="N102">
        <f>((T102-J102/2)*M102-L102)/(T102+J102/2)</f>
        <v>0</v>
      </c>
      <c r="O102">
        <f>N102*(DL102+DM102)/1000.0</f>
        <v>0</v>
      </c>
      <c r="P102">
        <f>(DE102 - IF(AI102&gt;1, L102*CZ102*100.0/(AK102), 0))*(DL102+DM102)/1000.0</f>
        <v>0</v>
      </c>
      <c r="Q102">
        <f>2.0/((1/S102-1/R102)+SIGN(S102)*SQRT((1/S102-1/R102)*(1/S102-1/R102) + 4*DA102/((DA102+1)*(DA102+1))*(2*1/S102*1/R102-1/R102*1/R102)))</f>
        <v>0</v>
      </c>
      <c r="R102">
        <f>IF(LEFT(DB102,1)&lt;&gt;"0",IF(LEFT(DB102,1)="1",3.0,DC102),$D$5+$E$5*(DS102*DL102/($K$5*1000))+$F$5*(DS102*DL102/($K$5*1000))*MAX(MIN(CZ102,$J$5),$I$5)*MAX(MIN(CZ102,$J$5),$I$5)+$G$5*MAX(MIN(CZ102,$J$5),$I$5)*(DS102*DL102/($K$5*1000))+$H$5*(DS102*DL102/($K$5*1000))*(DS102*DL102/($K$5*1000)))</f>
        <v>0</v>
      </c>
      <c r="S102">
        <f>J102*(1000-(1000*0.61365*exp(17.502*W102/(240.97+W102))/(DL102+DM102)+DG102)/2)/(1000*0.61365*exp(17.502*W102/(240.97+W102))/(DL102+DM102)-DG102)</f>
        <v>0</v>
      </c>
      <c r="T102">
        <f>1/((DA102+1)/(Q102/1.6)+1/(R102/1.37)) + DA102/((DA102+1)/(Q102/1.6) + DA102/(R102/1.37))</f>
        <v>0</v>
      </c>
      <c r="U102">
        <f>(CV102*CY102)</f>
        <v>0</v>
      </c>
      <c r="V102">
        <f>(DN102+(U102+2*0.95*5.67E-8*(((DN102+$B$7)+273)^4-(DN102+273)^4)-44100*J102)/(1.84*29.3*R102+8*0.95*5.67E-8*(DN102+273)^3))</f>
        <v>0</v>
      </c>
      <c r="W102">
        <f>($C$7*DO102+$D$7*DP102+$E$7*V102)</f>
        <v>0</v>
      </c>
      <c r="X102">
        <f>0.61365*exp(17.502*W102/(240.97+W102))</f>
        <v>0</v>
      </c>
      <c r="Y102">
        <f>(Z102/AA102*100)</f>
        <v>0</v>
      </c>
      <c r="Z102">
        <f>DG102*(DL102+DM102)/1000</f>
        <v>0</v>
      </c>
      <c r="AA102">
        <f>0.61365*exp(17.502*DN102/(240.97+DN102))</f>
        <v>0</v>
      </c>
      <c r="AB102">
        <f>(X102-DG102*(DL102+DM102)/1000)</f>
        <v>0</v>
      </c>
      <c r="AC102">
        <f>(-J102*44100)</f>
        <v>0</v>
      </c>
      <c r="AD102">
        <f>2*29.3*R102*0.92*(DN102-W102)</f>
        <v>0</v>
      </c>
      <c r="AE102">
        <f>2*0.95*5.67E-8*(((DN102+$B$7)+273)^4-(W102+273)^4)</f>
        <v>0</v>
      </c>
      <c r="AF102">
        <f>U102+AE102+AC102+AD102</f>
        <v>0</v>
      </c>
      <c r="AG102">
        <v>0</v>
      </c>
      <c r="AH102">
        <v>0</v>
      </c>
      <c r="AI102">
        <f>IF(AG102*$H$13&gt;=AK102,1.0,(AK102/(AK102-AG102*$H$13)))</f>
        <v>0</v>
      </c>
      <c r="AJ102">
        <f>(AI102-1)*100</f>
        <v>0</v>
      </c>
      <c r="AK102">
        <f>MAX(0,($B$13+$C$13*DS102)/(1+$D$13*DS102)*DL102/(DN102+273)*$E$13)</f>
        <v>0</v>
      </c>
      <c r="AL102" t="s">
        <v>420</v>
      </c>
      <c r="AM102" t="s">
        <v>420</v>
      </c>
      <c r="AN102">
        <v>0</v>
      </c>
      <c r="AO102">
        <v>0</v>
      </c>
      <c r="AP102">
        <f>1-AN102/AO102</f>
        <v>0</v>
      </c>
      <c r="AQ102">
        <v>0</v>
      </c>
      <c r="AR102" t="s">
        <v>420</v>
      </c>
      <c r="AS102" t="s">
        <v>420</v>
      </c>
      <c r="AT102">
        <v>0</v>
      </c>
      <c r="AU102">
        <v>0</v>
      </c>
      <c r="AV102">
        <f>1-AT102/AU102</f>
        <v>0</v>
      </c>
      <c r="AW102">
        <v>0.5</v>
      </c>
      <c r="AX102">
        <f>CW102</f>
        <v>0</v>
      </c>
      <c r="AY102">
        <f>L102</f>
        <v>0</v>
      </c>
      <c r="AZ102">
        <f>AV102*AW102*AX102</f>
        <v>0</v>
      </c>
      <c r="BA102">
        <f>(AY102-AQ102)/AX102</f>
        <v>0</v>
      </c>
      <c r="BB102">
        <f>(AO102-AU102)/AU102</f>
        <v>0</v>
      </c>
      <c r="BC102">
        <f>AN102/(AP102+AN102/AU102)</f>
        <v>0</v>
      </c>
      <c r="BD102" t="s">
        <v>420</v>
      </c>
      <c r="BE102">
        <v>0</v>
      </c>
      <c r="BF102">
        <f>IF(BE102&lt;&gt;0, BE102, BC102)</f>
        <v>0</v>
      </c>
      <c r="BG102">
        <f>1-BF102/AU102</f>
        <v>0</v>
      </c>
      <c r="BH102">
        <f>(AU102-AT102)/(AU102-BF102)</f>
        <v>0</v>
      </c>
      <c r="BI102">
        <f>(AO102-AU102)/(AO102-BF102)</f>
        <v>0</v>
      </c>
      <c r="BJ102">
        <f>(AU102-AT102)/(AU102-AN102)</f>
        <v>0</v>
      </c>
      <c r="BK102">
        <f>(AO102-AU102)/(AO102-AN102)</f>
        <v>0</v>
      </c>
      <c r="BL102">
        <f>(BH102*BF102/AT102)</f>
        <v>0</v>
      </c>
      <c r="BM102">
        <f>(1-BL102)</f>
        <v>0</v>
      </c>
      <c r="CV102">
        <f>$B$11*DT102+$C$11*DU102+$F$11*EF102*(1-EI102)</f>
        <v>0</v>
      </c>
      <c r="CW102">
        <f>CV102*CX102</f>
        <v>0</v>
      </c>
      <c r="CX102">
        <f>($B$11*$D$9+$C$11*$D$9+$F$11*((ES102+EK102)/MAX(ES102+EK102+ET102, 0.1)*$I$9+ET102/MAX(ES102+EK102+ET102, 0.1)*$J$9))/($B$11+$C$11+$F$11)</f>
        <v>0</v>
      </c>
      <c r="CY102">
        <f>($B$11*$K$9+$C$11*$K$9+$F$11*((ES102+EK102)/MAX(ES102+EK102+ET102, 0.1)*$P$9+ET102/MAX(ES102+EK102+ET102, 0.1)*$Q$9))/($B$11+$C$11+$F$11)</f>
        <v>0</v>
      </c>
      <c r="CZ102">
        <v>5.9</v>
      </c>
      <c r="DA102">
        <v>0.5</v>
      </c>
      <c r="DB102" t="s">
        <v>421</v>
      </c>
      <c r="DC102">
        <v>2</v>
      </c>
      <c r="DD102">
        <v>1759445278.76667</v>
      </c>
      <c r="DE102">
        <v>421.877333333333</v>
      </c>
      <c r="DF102">
        <v>419.983666666667</v>
      </c>
      <c r="DG102">
        <v>24.7937666666667</v>
      </c>
      <c r="DH102">
        <v>24.4777</v>
      </c>
      <c r="DI102">
        <v>415.873333333333</v>
      </c>
      <c r="DJ102">
        <v>24.3542333333333</v>
      </c>
      <c r="DK102">
        <v>500.068</v>
      </c>
      <c r="DL102">
        <v>90.5700666666667</v>
      </c>
      <c r="DM102">
        <v>0.0291869666666667</v>
      </c>
      <c r="DN102">
        <v>30.8947666666667</v>
      </c>
      <c r="DO102">
        <v>29.9214666666667</v>
      </c>
      <c r="DP102">
        <v>999.9</v>
      </c>
      <c r="DQ102">
        <v>0</v>
      </c>
      <c r="DR102">
        <v>0</v>
      </c>
      <c r="DS102">
        <v>9999.18333333333</v>
      </c>
      <c r="DT102">
        <v>0</v>
      </c>
      <c r="DU102">
        <v>0.667702</v>
      </c>
      <c r="DV102">
        <v>1.89393333333333</v>
      </c>
      <c r="DW102">
        <v>432.603666666667</v>
      </c>
      <c r="DX102">
        <v>430.521666666667</v>
      </c>
      <c r="DY102">
        <v>0.316112666666667</v>
      </c>
      <c r="DZ102">
        <v>419.983666666667</v>
      </c>
      <c r="EA102">
        <v>24.4777</v>
      </c>
      <c r="EB102">
        <v>2.24557333333333</v>
      </c>
      <c r="EC102">
        <v>2.21694333333333</v>
      </c>
      <c r="ED102">
        <v>19.2912</v>
      </c>
      <c r="EE102">
        <v>19.0852666666667</v>
      </c>
      <c r="EF102">
        <v>0.00500016</v>
      </c>
      <c r="EG102">
        <v>0</v>
      </c>
      <c r="EH102">
        <v>0</v>
      </c>
      <c r="EI102">
        <v>0</v>
      </c>
      <c r="EJ102">
        <v>892.6</v>
      </c>
      <c r="EK102">
        <v>0.00500016</v>
      </c>
      <c r="EL102">
        <v>-19.6</v>
      </c>
      <c r="EM102">
        <v>-0.633333333333333</v>
      </c>
      <c r="EN102">
        <v>38</v>
      </c>
      <c r="EO102">
        <v>41.9163333333333</v>
      </c>
      <c r="EP102">
        <v>40.062</v>
      </c>
      <c r="EQ102">
        <v>42.187</v>
      </c>
      <c r="ER102">
        <v>41.312</v>
      </c>
      <c r="ES102">
        <v>0</v>
      </c>
      <c r="ET102">
        <v>0</v>
      </c>
      <c r="EU102">
        <v>0</v>
      </c>
      <c r="EV102">
        <v>1759445282.9</v>
      </c>
      <c r="EW102">
        <v>0</v>
      </c>
      <c r="EX102">
        <v>898.142307692308</v>
      </c>
      <c r="EY102">
        <v>-4.48888907682336</v>
      </c>
      <c r="EZ102">
        <v>0.328205142709778</v>
      </c>
      <c r="FA102">
        <v>-24.5846153846154</v>
      </c>
      <c r="FB102">
        <v>15</v>
      </c>
      <c r="FC102">
        <v>0</v>
      </c>
      <c r="FD102" t="s">
        <v>422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1.91021285714286</v>
      </c>
      <c r="FQ102">
        <v>-0.244071428571425</v>
      </c>
      <c r="FR102">
        <v>0.0479385330787405</v>
      </c>
      <c r="FS102">
        <v>1</v>
      </c>
      <c r="FT102">
        <v>897.482352941176</v>
      </c>
      <c r="FU102">
        <v>16.3636363273209</v>
      </c>
      <c r="FV102">
        <v>5.96082656073781</v>
      </c>
      <c r="FW102">
        <v>-1</v>
      </c>
      <c r="FX102">
        <v>0.313340476190476</v>
      </c>
      <c r="FY102">
        <v>0.0268492987012983</v>
      </c>
      <c r="FZ102">
        <v>0.00293781027328417</v>
      </c>
      <c r="GA102">
        <v>1</v>
      </c>
      <c r="GB102">
        <v>2</v>
      </c>
      <c r="GC102">
        <v>2</v>
      </c>
      <c r="GD102" t="s">
        <v>423</v>
      </c>
      <c r="GE102">
        <v>3.12606</v>
      </c>
      <c r="GF102">
        <v>2.65475</v>
      </c>
      <c r="GG102">
        <v>0.0891567</v>
      </c>
      <c r="GH102">
        <v>0.0897825</v>
      </c>
      <c r="GI102">
        <v>0.103715</v>
      </c>
      <c r="GJ102">
        <v>0.103455</v>
      </c>
      <c r="GK102">
        <v>23304.3</v>
      </c>
      <c r="GL102">
        <v>22169.2</v>
      </c>
      <c r="GM102">
        <v>22883.5</v>
      </c>
      <c r="GN102">
        <v>23718.5</v>
      </c>
      <c r="GO102">
        <v>34951.1</v>
      </c>
      <c r="GP102">
        <v>35194.5</v>
      </c>
      <c r="GQ102">
        <v>41252.4</v>
      </c>
      <c r="GR102">
        <v>42293.4</v>
      </c>
      <c r="GS102">
        <v>1.89503</v>
      </c>
      <c r="GT102">
        <v>1.81815</v>
      </c>
      <c r="GU102">
        <v>0.0778064</v>
      </c>
      <c r="GV102">
        <v>0</v>
      </c>
      <c r="GW102">
        <v>28.6618</v>
      </c>
      <c r="GX102">
        <v>999.9</v>
      </c>
      <c r="GY102">
        <v>59.065</v>
      </c>
      <c r="GZ102">
        <v>29.346</v>
      </c>
      <c r="HA102">
        <v>26.7575</v>
      </c>
      <c r="HB102">
        <v>53.6846</v>
      </c>
      <c r="HC102">
        <v>40.5529</v>
      </c>
      <c r="HD102">
        <v>1</v>
      </c>
      <c r="HE102">
        <v>0.0983435</v>
      </c>
      <c r="HF102">
        <v>-1.6613</v>
      </c>
      <c r="HG102">
        <v>20.2279</v>
      </c>
      <c r="HH102">
        <v>5.23496</v>
      </c>
      <c r="HI102">
        <v>11.992</v>
      </c>
      <c r="HJ102">
        <v>4.95575</v>
      </c>
      <c r="HK102">
        <v>3.304</v>
      </c>
      <c r="HL102">
        <v>9999</v>
      </c>
      <c r="HM102">
        <v>9999</v>
      </c>
      <c r="HN102">
        <v>9999</v>
      </c>
      <c r="HO102">
        <v>999.9</v>
      </c>
      <c r="HP102">
        <v>1.86848</v>
      </c>
      <c r="HQ102">
        <v>1.86418</v>
      </c>
      <c r="HR102">
        <v>1.87181</v>
      </c>
      <c r="HS102">
        <v>1.86265</v>
      </c>
      <c r="HT102">
        <v>1.86208</v>
      </c>
      <c r="HU102">
        <v>1.86859</v>
      </c>
      <c r="HV102">
        <v>1.85867</v>
      </c>
      <c r="HW102">
        <v>1.86508</v>
      </c>
      <c r="HX102">
        <v>5</v>
      </c>
      <c r="HY102">
        <v>0</v>
      </c>
      <c r="HZ102">
        <v>0</v>
      </c>
      <c r="IA102">
        <v>0</v>
      </c>
      <c r="IB102" t="s">
        <v>424</v>
      </c>
      <c r="IC102" t="s">
        <v>425</v>
      </c>
      <c r="ID102" t="s">
        <v>426</v>
      </c>
      <c r="IE102" t="s">
        <v>426</v>
      </c>
      <c r="IF102" t="s">
        <v>426</v>
      </c>
      <c r="IG102" t="s">
        <v>426</v>
      </c>
      <c r="IH102">
        <v>0</v>
      </c>
      <c r="II102">
        <v>100</v>
      </c>
      <c r="IJ102">
        <v>100</v>
      </c>
      <c r="IK102">
        <v>6.004</v>
      </c>
      <c r="IL102">
        <v>0.4395</v>
      </c>
      <c r="IM102">
        <v>4.33581596003083</v>
      </c>
      <c r="IN102">
        <v>0.00480937478205192</v>
      </c>
      <c r="IO102">
        <v>-2.11129389927988e-06</v>
      </c>
      <c r="IP102">
        <v>4.70916883727294e-10</v>
      </c>
      <c r="IQ102">
        <v>0.0744581765299928</v>
      </c>
      <c r="IR102">
        <v>0.00865277752241637</v>
      </c>
      <c r="IS102">
        <v>0.000116572056065873</v>
      </c>
      <c r="IT102">
        <v>5.89758572995984e-06</v>
      </c>
      <c r="IU102">
        <v>1</v>
      </c>
      <c r="IV102">
        <v>2033</v>
      </c>
      <c r="IW102">
        <v>1</v>
      </c>
      <c r="IX102">
        <v>28</v>
      </c>
      <c r="IY102">
        <v>29324088</v>
      </c>
      <c r="IZ102">
        <v>29324088</v>
      </c>
      <c r="JA102">
        <v>1.04004</v>
      </c>
      <c r="JB102">
        <v>2.38159</v>
      </c>
      <c r="JC102">
        <v>1.4978</v>
      </c>
      <c r="JD102">
        <v>2.33032</v>
      </c>
      <c r="JE102">
        <v>1.54419</v>
      </c>
      <c r="JF102">
        <v>2.33032</v>
      </c>
      <c r="JG102">
        <v>35.3365</v>
      </c>
      <c r="JH102">
        <v>24.2539</v>
      </c>
      <c r="JI102">
        <v>18</v>
      </c>
      <c r="JJ102">
        <v>546.133</v>
      </c>
      <c r="JK102">
        <v>439.087</v>
      </c>
      <c r="JL102">
        <v>31.5362</v>
      </c>
      <c r="JM102">
        <v>28.8994</v>
      </c>
      <c r="JN102">
        <v>30.0001</v>
      </c>
      <c r="JO102">
        <v>28.7049</v>
      </c>
      <c r="JP102">
        <v>28.7286</v>
      </c>
      <c r="JQ102">
        <v>20.8673</v>
      </c>
      <c r="JR102">
        <v>19.8008</v>
      </c>
      <c r="JS102">
        <v>100</v>
      </c>
      <c r="JT102">
        <v>31.5886</v>
      </c>
      <c r="JU102">
        <v>420</v>
      </c>
      <c r="JV102">
        <v>24.5343</v>
      </c>
      <c r="JW102">
        <v>92.4596</v>
      </c>
      <c r="JX102">
        <v>98.5705</v>
      </c>
    </row>
    <row r="103" spans="1:284">
      <c r="A103">
        <v>87</v>
      </c>
      <c r="B103">
        <v>1759445283.1</v>
      </c>
      <c r="C103">
        <v>1244.09999990463</v>
      </c>
      <c r="D103" t="s">
        <v>602</v>
      </c>
      <c r="E103" t="s">
        <v>603</v>
      </c>
      <c r="F103">
        <v>5</v>
      </c>
      <c r="G103" t="s">
        <v>576</v>
      </c>
      <c r="H103" t="s">
        <v>419</v>
      </c>
      <c r="I103">
        <v>1759445279.6</v>
      </c>
      <c r="J103">
        <f>(K103)/1000</f>
        <v>0</v>
      </c>
      <c r="K103">
        <f>1000*DK103*AI103*(DG103-DH103)/(100*CZ103*(1000-AI103*DG103))</f>
        <v>0</v>
      </c>
      <c r="L103">
        <f>DK103*AI103*(DF103-DE103*(1000-AI103*DH103)/(1000-AI103*DG103))/(100*CZ103)</f>
        <v>0</v>
      </c>
      <c r="M103">
        <f>DE103 - IF(AI103&gt;1, L103*CZ103*100.0/(AK103), 0)</f>
        <v>0</v>
      </c>
      <c r="N103">
        <f>((T103-J103/2)*M103-L103)/(T103+J103/2)</f>
        <v>0</v>
      </c>
      <c r="O103">
        <f>N103*(DL103+DM103)/1000.0</f>
        <v>0</v>
      </c>
      <c r="P103">
        <f>(DE103 - IF(AI103&gt;1, L103*CZ103*100.0/(AK103), 0))*(DL103+DM103)/1000.0</f>
        <v>0</v>
      </c>
      <c r="Q103">
        <f>2.0/((1/S103-1/R103)+SIGN(S103)*SQRT((1/S103-1/R103)*(1/S103-1/R103) + 4*DA103/((DA103+1)*(DA103+1))*(2*1/S103*1/R103-1/R103*1/R103)))</f>
        <v>0</v>
      </c>
      <c r="R103">
        <f>IF(LEFT(DB103,1)&lt;&gt;"0",IF(LEFT(DB103,1)="1",3.0,DC103),$D$5+$E$5*(DS103*DL103/($K$5*1000))+$F$5*(DS103*DL103/($K$5*1000))*MAX(MIN(CZ103,$J$5),$I$5)*MAX(MIN(CZ103,$J$5),$I$5)+$G$5*MAX(MIN(CZ103,$J$5),$I$5)*(DS103*DL103/($K$5*1000))+$H$5*(DS103*DL103/($K$5*1000))*(DS103*DL103/($K$5*1000)))</f>
        <v>0</v>
      </c>
      <c r="S103">
        <f>J103*(1000-(1000*0.61365*exp(17.502*W103/(240.97+W103))/(DL103+DM103)+DG103)/2)/(1000*0.61365*exp(17.502*W103/(240.97+W103))/(DL103+DM103)-DG103)</f>
        <v>0</v>
      </c>
      <c r="T103">
        <f>1/((DA103+1)/(Q103/1.6)+1/(R103/1.37)) + DA103/((DA103+1)/(Q103/1.6) + DA103/(R103/1.37))</f>
        <v>0</v>
      </c>
      <c r="U103">
        <f>(CV103*CY103)</f>
        <v>0</v>
      </c>
      <c r="V103">
        <f>(DN103+(U103+2*0.95*5.67E-8*(((DN103+$B$7)+273)^4-(DN103+273)^4)-44100*J103)/(1.84*29.3*R103+8*0.95*5.67E-8*(DN103+273)^3))</f>
        <v>0</v>
      </c>
      <c r="W103">
        <f>($C$7*DO103+$D$7*DP103+$E$7*V103)</f>
        <v>0</v>
      </c>
      <c r="X103">
        <f>0.61365*exp(17.502*W103/(240.97+W103))</f>
        <v>0</v>
      </c>
      <c r="Y103">
        <f>(Z103/AA103*100)</f>
        <v>0</v>
      </c>
      <c r="Z103">
        <f>DG103*(DL103+DM103)/1000</f>
        <v>0</v>
      </c>
      <c r="AA103">
        <f>0.61365*exp(17.502*DN103/(240.97+DN103))</f>
        <v>0</v>
      </c>
      <c r="AB103">
        <f>(X103-DG103*(DL103+DM103)/1000)</f>
        <v>0</v>
      </c>
      <c r="AC103">
        <f>(-J103*44100)</f>
        <v>0</v>
      </c>
      <c r="AD103">
        <f>2*29.3*R103*0.92*(DN103-W103)</f>
        <v>0</v>
      </c>
      <c r="AE103">
        <f>2*0.95*5.67E-8*(((DN103+$B$7)+273)^4-(W103+273)^4)</f>
        <v>0</v>
      </c>
      <c r="AF103">
        <f>U103+AE103+AC103+AD103</f>
        <v>0</v>
      </c>
      <c r="AG103">
        <v>0</v>
      </c>
      <c r="AH103">
        <v>0</v>
      </c>
      <c r="AI103">
        <f>IF(AG103*$H$13&gt;=AK103,1.0,(AK103/(AK103-AG103*$H$13)))</f>
        <v>0</v>
      </c>
      <c r="AJ103">
        <f>(AI103-1)*100</f>
        <v>0</v>
      </c>
      <c r="AK103">
        <f>MAX(0,($B$13+$C$13*DS103)/(1+$D$13*DS103)*DL103/(DN103+273)*$E$13)</f>
        <v>0</v>
      </c>
      <c r="AL103" t="s">
        <v>420</v>
      </c>
      <c r="AM103" t="s">
        <v>420</v>
      </c>
      <c r="AN103">
        <v>0</v>
      </c>
      <c r="AO103">
        <v>0</v>
      </c>
      <c r="AP103">
        <f>1-AN103/AO103</f>
        <v>0</v>
      </c>
      <c r="AQ103">
        <v>0</v>
      </c>
      <c r="AR103" t="s">
        <v>420</v>
      </c>
      <c r="AS103" t="s">
        <v>420</v>
      </c>
      <c r="AT103">
        <v>0</v>
      </c>
      <c r="AU103">
        <v>0</v>
      </c>
      <c r="AV103">
        <f>1-AT103/AU103</f>
        <v>0</v>
      </c>
      <c r="AW103">
        <v>0.5</v>
      </c>
      <c r="AX103">
        <f>CW103</f>
        <v>0</v>
      </c>
      <c r="AY103">
        <f>L103</f>
        <v>0</v>
      </c>
      <c r="AZ103">
        <f>AV103*AW103*AX103</f>
        <v>0</v>
      </c>
      <c r="BA103">
        <f>(AY103-AQ103)/AX103</f>
        <v>0</v>
      </c>
      <c r="BB103">
        <f>(AO103-AU103)/AU103</f>
        <v>0</v>
      </c>
      <c r="BC103">
        <f>AN103/(AP103+AN103/AU103)</f>
        <v>0</v>
      </c>
      <c r="BD103" t="s">
        <v>420</v>
      </c>
      <c r="BE103">
        <v>0</v>
      </c>
      <c r="BF103">
        <f>IF(BE103&lt;&gt;0, BE103, BC103)</f>
        <v>0</v>
      </c>
      <c r="BG103">
        <f>1-BF103/AU103</f>
        <v>0</v>
      </c>
      <c r="BH103">
        <f>(AU103-AT103)/(AU103-BF103)</f>
        <v>0</v>
      </c>
      <c r="BI103">
        <f>(AO103-AU103)/(AO103-BF103)</f>
        <v>0</v>
      </c>
      <c r="BJ103">
        <f>(AU103-AT103)/(AU103-AN103)</f>
        <v>0</v>
      </c>
      <c r="BK103">
        <f>(AO103-AU103)/(AO103-AN103)</f>
        <v>0</v>
      </c>
      <c r="BL103">
        <f>(BH103*BF103/AT103)</f>
        <v>0</v>
      </c>
      <c r="BM103">
        <f>(1-BL103)</f>
        <v>0</v>
      </c>
      <c r="CV103">
        <f>$B$11*DT103+$C$11*DU103+$F$11*EF103*(1-EI103)</f>
        <v>0</v>
      </c>
      <c r="CW103">
        <f>CV103*CX103</f>
        <v>0</v>
      </c>
      <c r="CX103">
        <f>($B$11*$D$9+$C$11*$D$9+$F$11*((ES103+EK103)/MAX(ES103+EK103+ET103, 0.1)*$I$9+ET103/MAX(ES103+EK103+ET103, 0.1)*$J$9))/($B$11+$C$11+$F$11)</f>
        <v>0</v>
      </c>
      <c r="CY103">
        <f>($B$11*$K$9+$C$11*$K$9+$F$11*((ES103+EK103)/MAX(ES103+EK103+ET103, 0.1)*$P$9+ET103/MAX(ES103+EK103+ET103, 0.1)*$Q$9))/($B$11+$C$11+$F$11)</f>
        <v>0</v>
      </c>
      <c r="CZ103">
        <v>5.9</v>
      </c>
      <c r="DA103">
        <v>0.5</v>
      </c>
      <c r="DB103" t="s">
        <v>421</v>
      </c>
      <c r="DC103">
        <v>2</v>
      </c>
      <c r="DD103">
        <v>1759445279.6</v>
      </c>
      <c r="DE103">
        <v>421.87275</v>
      </c>
      <c r="DF103">
        <v>419.97425</v>
      </c>
      <c r="DG103">
        <v>24.7932</v>
      </c>
      <c r="DH103">
        <v>24.477</v>
      </c>
      <c r="DI103">
        <v>415.86875</v>
      </c>
      <c r="DJ103">
        <v>24.3537</v>
      </c>
      <c r="DK103">
        <v>500.0875</v>
      </c>
      <c r="DL103">
        <v>90.57</v>
      </c>
      <c r="DM103">
        <v>0.029070625</v>
      </c>
      <c r="DN103">
        <v>30.895725</v>
      </c>
      <c r="DO103">
        <v>29.923125</v>
      </c>
      <c r="DP103">
        <v>999.9</v>
      </c>
      <c r="DQ103">
        <v>0</v>
      </c>
      <c r="DR103">
        <v>0</v>
      </c>
      <c r="DS103">
        <v>9999.075</v>
      </c>
      <c r="DT103">
        <v>0</v>
      </c>
      <c r="DU103">
        <v>0.667702</v>
      </c>
      <c r="DV103">
        <v>1.898705</v>
      </c>
      <c r="DW103">
        <v>432.59875</v>
      </c>
      <c r="DX103">
        <v>430.51175</v>
      </c>
      <c r="DY103">
        <v>0.31624175</v>
      </c>
      <c r="DZ103">
        <v>419.97425</v>
      </c>
      <c r="EA103">
        <v>24.477</v>
      </c>
      <c r="EB103">
        <v>2.2455225</v>
      </c>
      <c r="EC103">
        <v>2.21688</v>
      </c>
      <c r="ED103">
        <v>19.290825</v>
      </c>
      <c r="EE103">
        <v>19.0848</v>
      </c>
      <c r="EF103">
        <v>0.00500016</v>
      </c>
      <c r="EG103">
        <v>0</v>
      </c>
      <c r="EH103">
        <v>0</v>
      </c>
      <c r="EI103">
        <v>0</v>
      </c>
      <c r="EJ103">
        <v>897.025</v>
      </c>
      <c r="EK103">
        <v>0.00500016</v>
      </c>
      <c r="EL103">
        <v>-23.625</v>
      </c>
      <c r="EM103">
        <v>-1.2</v>
      </c>
      <c r="EN103">
        <v>38</v>
      </c>
      <c r="EO103">
        <v>41.9215</v>
      </c>
      <c r="EP103">
        <v>40.062</v>
      </c>
      <c r="EQ103">
        <v>42.187</v>
      </c>
      <c r="ER103">
        <v>41.312</v>
      </c>
      <c r="ES103">
        <v>0</v>
      </c>
      <c r="ET103">
        <v>0</v>
      </c>
      <c r="EU103">
        <v>0</v>
      </c>
      <c r="EV103">
        <v>1759445284.7</v>
      </c>
      <c r="EW103">
        <v>0</v>
      </c>
      <c r="EX103">
        <v>898.96</v>
      </c>
      <c r="EY103">
        <v>21.4461534604041</v>
      </c>
      <c r="EZ103">
        <v>-20.3692307716761</v>
      </c>
      <c r="FA103">
        <v>-25.108</v>
      </c>
      <c r="FB103">
        <v>15</v>
      </c>
      <c r="FC103">
        <v>0</v>
      </c>
      <c r="FD103" t="s">
        <v>422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1.9007115</v>
      </c>
      <c r="FQ103">
        <v>-0.164922857142853</v>
      </c>
      <c r="FR103">
        <v>0.0452846411352679</v>
      </c>
      <c r="FS103">
        <v>1</v>
      </c>
      <c r="FT103">
        <v>897.302941176471</v>
      </c>
      <c r="FU103">
        <v>8.53934294344312</v>
      </c>
      <c r="FV103">
        <v>6.1784961664545</v>
      </c>
      <c r="FW103">
        <v>-1</v>
      </c>
      <c r="FX103">
        <v>0.3146713</v>
      </c>
      <c r="FY103">
        <v>0.0177914887218041</v>
      </c>
      <c r="FZ103">
        <v>0.0020778679962885</v>
      </c>
      <c r="GA103">
        <v>1</v>
      </c>
      <c r="GB103">
        <v>2</v>
      </c>
      <c r="GC103">
        <v>2</v>
      </c>
      <c r="GD103" t="s">
        <v>423</v>
      </c>
      <c r="GE103">
        <v>3.12608</v>
      </c>
      <c r="GF103">
        <v>2.6543</v>
      </c>
      <c r="GG103">
        <v>0.0891591</v>
      </c>
      <c r="GH103">
        <v>0.089782</v>
      </c>
      <c r="GI103">
        <v>0.103712</v>
      </c>
      <c r="GJ103">
        <v>0.103452</v>
      </c>
      <c r="GK103">
        <v>23304.2</v>
      </c>
      <c r="GL103">
        <v>22169.4</v>
      </c>
      <c r="GM103">
        <v>22883.5</v>
      </c>
      <c r="GN103">
        <v>23718.6</v>
      </c>
      <c r="GO103">
        <v>34951.2</v>
      </c>
      <c r="GP103">
        <v>35194.9</v>
      </c>
      <c r="GQ103">
        <v>41252.3</v>
      </c>
      <c r="GR103">
        <v>42293.8</v>
      </c>
      <c r="GS103">
        <v>1.89517</v>
      </c>
      <c r="GT103">
        <v>1.818</v>
      </c>
      <c r="GU103">
        <v>0.0776723</v>
      </c>
      <c r="GV103">
        <v>0</v>
      </c>
      <c r="GW103">
        <v>28.6606</v>
      </c>
      <c r="GX103">
        <v>999.9</v>
      </c>
      <c r="GY103">
        <v>59.04</v>
      </c>
      <c r="GZ103">
        <v>29.316</v>
      </c>
      <c r="HA103">
        <v>26.6989</v>
      </c>
      <c r="HB103">
        <v>54.5346</v>
      </c>
      <c r="HC103">
        <v>40.605</v>
      </c>
      <c r="HD103">
        <v>1</v>
      </c>
      <c r="HE103">
        <v>0.0983384</v>
      </c>
      <c r="HF103">
        <v>-1.68458</v>
      </c>
      <c r="HG103">
        <v>20.2277</v>
      </c>
      <c r="HH103">
        <v>5.23511</v>
      </c>
      <c r="HI103">
        <v>11.992</v>
      </c>
      <c r="HJ103">
        <v>4.9557</v>
      </c>
      <c r="HK103">
        <v>3.304</v>
      </c>
      <c r="HL103">
        <v>9999</v>
      </c>
      <c r="HM103">
        <v>9999</v>
      </c>
      <c r="HN103">
        <v>9999</v>
      </c>
      <c r="HO103">
        <v>999.9</v>
      </c>
      <c r="HP103">
        <v>1.86848</v>
      </c>
      <c r="HQ103">
        <v>1.86417</v>
      </c>
      <c r="HR103">
        <v>1.87183</v>
      </c>
      <c r="HS103">
        <v>1.86265</v>
      </c>
      <c r="HT103">
        <v>1.86208</v>
      </c>
      <c r="HU103">
        <v>1.86859</v>
      </c>
      <c r="HV103">
        <v>1.85867</v>
      </c>
      <c r="HW103">
        <v>1.86508</v>
      </c>
      <c r="HX103">
        <v>5</v>
      </c>
      <c r="HY103">
        <v>0</v>
      </c>
      <c r="HZ103">
        <v>0</v>
      </c>
      <c r="IA103">
        <v>0</v>
      </c>
      <c r="IB103" t="s">
        <v>424</v>
      </c>
      <c r="IC103" t="s">
        <v>425</v>
      </c>
      <c r="ID103" t="s">
        <v>426</v>
      </c>
      <c r="IE103" t="s">
        <v>426</v>
      </c>
      <c r="IF103" t="s">
        <v>426</v>
      </c>
      <c r="IG103" t="s">
        <v>426</v>
      </c>
      <c r="IH103">
        <v>0</v>
      </c>
      <c r="II103">
        <v>100</v>
      </c>
      <c r="IJ103">
        <v>100</v>
      </c>
      <c r="IK103">
        <v>6.004</v>
      </c>
      <c r="IL103">
        <v>0.4394</v>
      </c>
      <c r="IM103">
        <v>4.33581596003083</v>
      </c>
      <c r="IN103">
        <v>0.00480937478205192</v>
      </c>
      <c r="IO103">
        <v>-2.11129389927988e-06</v>
      </c>
      <c r="IP103">
        <v>4.70916883727294e-10</v>
      </c>
      <c r="IQ103">
        <v>0.0744581765299928</v>
      </c>
      <c r="IR103">
        <v>0.00865277752241637</v>
      </c>
      <c r="IS103">
        <v>0.000116572056065873</v>
      </c>
      <c r="IT103">
        <v>5.89758572995984e-06</v>
      </c>
      <c r="IU103">
        <v>1</v>
      </c>
      <c r="IV103">
        <v>2033</v>
      </c>
      <c r="IW103">
        <v>1</v>
      </c>
      <c r="IX103">
        <v>28</v>
      </c>
      <c r="IY103">
        <v>29324088.1</v>
      </c>
      <c r="IZ103">
        <v>29324088.1</v>
      </c>
      <c r="JA103">
        <v>1.04004</v>
      </c>
      <c r="JB103">
        <v>2.38892</v>
      </c>
      <c r="JC103">
        <v>1.49902</v>
      </c>
      <c r="JD103">
        <v>2.33032</v>
      </c>
      <c r="JE103">
        <v>1.54419</v>
      </c>
      <c r="JF103">
        <v>2.26929</v>
      </c>
      <c r="JG103">
        <v>35.3133</v>
      </c>
      <c r="JH103">
        <v>24.2451</v>
      </c>
      <c r="JI103">
        <v>18</v>
      </c>
      <c r="JJ103">
        <v>546.226</v>
      </c>
      <c r="JK103">
        <v>438.997</v>
      </c>
      <c r="JL103">
        <v>31.5582</v>
      </c>
      <c r="JM103">
        <v>28.8981</v>
      </c>
      <c r="JN103">
        <v>30.0001</v>
      </c>
      <c r="JO103">
        <v>28.7043</v>
      </c>
      <c r="JP103">
        <v>28.7286</v>
      </c>
      <c r="JQ103">
        <v>20.8659</v>
      </c>
      <c r="JR103">
        <v>19.8008</v>
      </c>
      <c r="JS103">
        <v>100</v>
      </c>
      <c r="JT103">
        <v>31.5886</v>
      </c>
      <c r="JU103">
        <v>420</v>
      </c>
      <c r="JV103">
        <v>24.5343</v>
      </c>
      <c r="JW103">
        <v>92.4595</v>
      </c>
      <c r="JX103">
        <v>98.5713</v>
      </c>
    </row>
    <row r="104" spans="1:284">
      <c r="A104">
        <v>88</v>
      </c>
      <c r="B104">
        <v>1759445286.1</v>
      </c>
      <c r="C104">
        <v>1247.09999990463</v>
      </c>
      <c r="D104" t="s">
        <v>604</v>
      </c>
      <c r="E104" t="s">
        <v>605</v>
      </c>
      <c r="F104">
        <v>5</v>
      </c>
      <c r="G104" t="s">
        <v>576</v>
      </c>
      <c r="H104" t="s">
        <v>419</v>
      </c>
      <c r="I104">
        <v>1759445282.85</v>
      </c>
      <c r="J104">
        <f>(K104)/1000</f>
        <v>0</v>
      </c>
      <c r="K104">
        <f>1000*DK104*AI104*(DG104-DH104)/(100*CZ104*(1000-AI104*DG104))</f>
        <v>0</v>
      </c>
      <c r="L104">
        <f>DK104*AI104*(DF104-DE104*(1000-AI104*DH104)/(1000-AI104*DG104))/(100*CZ104)</f>
        <v>0</v>
      </c>
      <c r="M104">
        <f>DE104 - IF(AI104&gt;1, L104*CZ104*100.0/(AK104), 0)</f>
        <v>0</v>
      </c>
      <c r="N104">
        <f>((T104-J104/2)*M104-L104)/(T104+J104/2)</f>
        <v>0</v>
      </c>
      <c r="O104">
        <f>N104*(DL104+DM104)/1000.0</f>
        <v>0</v>
      </c>
      <c r="P104">
        <f>(DE104 - IF(AI104&gt;1, L104*CZ104*100.0/(AK104), 0))*(DL104+DM104)/1000.0</f>
        <v>0</v>
      </c>
      <c r="Q104">
        <f>2.0/((1/S104-1/R104)+SIGN(S104)*SQRT((1/S104-1/R104)*(1/S104-1/R104) + 4*DA104/((DA104+1)*(DA104+1))*(2*1/S104*1/R104-1/R104*1/R104)))</f>
        <v>0</v>
      </c>
      <c r="R104">
        <f>IF(LEFT(DB104,1)&lt;&gt;"0",IF(LEFT(DB104,1)="1",3.0,DC104),$D$5+$E$5*(DS104*DL104/($K$5*1000))+$F$5*(DS104*DL104/($K$5*1000))*MAX(MIN(CZ104,$J$5),$I$5)*MAX(MIN(CZ104,$J$5),$I$5)+$G$5*MAX(MIN(CZ104,$J$5),$I$5)*(DS104*DL104/($K$5*1000))+$H$5*(DS104*DL104/($K$5*1000))*(DS104*DL104/($K$5*1000)))</f>
        <v>0</v>
      </c>
      <c r="S104">
        <f>J104*(1000-(1000*0.61365*exp(17.502*W104/(240.97+W104))/(DL104+DM104)+DG104)/2)/(1000*0.61365*exp(17.502*W104/(240.97+W104))/(DL104+DM104)-DG104)</f>
        <v>0</v>
      </c>
      <c r="T104">
        <f>1/((DA104+1)/(Q104/1.6)+1/(R104/1.37)) + DA104/((DA104+1)/(Q104/1.6) + DA104/(R104/1.37))</f>
        <v>0</v>
      </c>
      <c r="U104">
        <f>(CV104*CY104)</f>
        <v>0</v>
      </c>
      <c r="V104">
        <f>(DN104+(U104+2*0.95*5.67E-8*(((DN104+$B$7)+273)^4-(DN104+273)^4)-44100*J104)/(1.84*29.3*R104+8*0.95*5.67E-8*(DN104+273)^3))</f>
        <v>0</v>
      </c>
      <c r="W104">
        <f>($C$7*DO104+$D$7*DP104+$E$7*V104)</f>
        <v>0</v>
      </c>
      <c r="X104">
        <f>0.61365*exp(17.502*W104/(240.97+W104))</f>
        <v>0</v>
      </c>
      <c r="Y104">
        <f>(Z104/AA104*100)</f>
        <v>0</v>
      </c>
      <c r="Z104">
        <f>DG104*(DL104+DM104)/1000</f>
        <v>0</v>
      </c>
      <c r="AA104">
        <f>0.61365*exp(17.502*DN104/(240.97+DN104))</f>
        <v>0</v>
      </c>
      <c r="AB104">
        <f>(X104-DG104*(DL104+DM104)/1000)</f>
        <v>0</v>
      </c>
      <c r="AC104">
        <f>(-J104*44100)</f>
        <v>0</v>
      </c>
      <c r="AD104">
        <f>2*29.3*R104*0.92*(DN104-W104)</f>
        <v>0</v>
      </c>
      <c r="AE104">
        <f>2*0.95*5.67E-8*(((DN104+$B$7)+273)^4-(W104+273)^4)</f>
        <v>0</v>
      </c>
      <c r="AF104">
        <f>U104+AE104+AC104+AD104</f>
        <v>0</v>
      </c>
      <c r="AG104">
        <v>0</v>
      </c>
      <c r="AH104">
        <v>0</v>
      </c>
      <c r="AI104">
        <f>IF(AG104*$H$13&gt;=AK104,1.0,(AK104/(AK104-AG104*$H$13)))</f>
        <v>0</v>
      </c>
      <c r="AJ104">
        <f>(AI104-1)*100</f>
        <v>0</v>
      </c>
      <c r="AK104">
        <f>MAX(0,($B$13+$C$13*DS104)/(1+$D$13*DS104)*DL104/(DN104+273)*$E$13)</f>
        <v>0</v>
      </c>
      <c r="AL104" t="s">
        <v>420</v>
      </c>
      <c r="AM104" t="s">
        <v>420</v>
      </c>
      <c r="AN104">
        <v>0</v>
      </c>
      <c r="AO104">
        <v>0</v>
      </c>
      <c r="AP104">
        <f>1-AN104/AO104</f>
        <v>0</v>
      </c>
      <c r="AQ104">
        <v>0</v>
      </c>
      <c r="AR104" t="s">
        <v>420</v>
      </c>
      <c r="AS104" t="s">
        <v>420</v>
      </c>
      <c r="AT104">
        <v>0</v>
      </c>
      <c r="AU104">
        <v>0</v>
      </c>
      <c r="AV104">
        <f>1-AT104/AU104</f>
        <v>0</v>
      </c>
      <c r="AW104">
        <v>0.5</v>
      </c>
      <c r="AX104">
        <f>CW104</f>
        <v>0</v>
      </c>
      <c r="AY104">
        <f>L104</f>
        <v>0</v>
      </c>
      <c r="AZ104">
        <f>AV104*AW104*AX104</f>
        <v>0</v>
      </c>
      <c r="BA104">
        <f>(AY104-AQ104)/AX104</f>
        <v>0</v>
      </c>
      <c r="BB104">
        <f>(AO104-AU104)/AU104</f>
        <v>0</v>
      </c>
      <c r="BC104">
        <f>AN104/(AP104+AN104/AU104)</f>
        <v>0</v>
      </c>
      <c r="BD104" t="s">
        <v>420</v>
      </c>
      <c r="BE104">
        <v>0</v>
      </c>
      <c r="BF104">
        <f>IF(BE104&lt;&gt;0, BE104, BC104)</f>
        <v>0</v>
      </c>
      <c r="BG104">
        <f>1-BF104/AU104</f>
        <v>0</v>
      </c>
      <c r="BH104">
        <f>(AU104-AT104)/(AU104-BF104)</f>
        <v>0</v>
      </c>
      <c r="BI104">
        <f>(AO104-AU104)/(AO104-BF104)</f>
        <v>0</v>
      </c>
      <c r="BJ104">
        <f>(AU104-AT104)/(AU104-AN104)</f>
        <v>0</v>
      </c>
      <c r="BK104">
        <f>(AO104-AU104)/(AO104-AN104)</f>
        <v>0</v>
      </c>
      <c r="BL104">
        <f>(BH104*BF104/AT104)</f>
        <v>0</v>
      </c>
      <c r="BM104">
        <f>(1-BL104)</f>
        <v>0</v>
      </c>
      <c r="CV104">
        <f>$B$11*DT104+$C$11*DU104+$F$11*EF104*(1-EI104)</f>
        <v>0</v>
      </c>
      <c r="CW104">
        <f>CV104*CX104</f>
        <v>0</v>
      </c>
      <c r="CX104">
        <f>($B$11*$D$9+$C$11*$D$9+$F$11*((ES104+EK104)/MAX(ES104+EK104+ET104, 0.1)*$I$9+ET104/MAX(ES104+EK104+ET104, 0.1)*$J$9))/($B$11+$C$11+$F$11)</f>
        <v>0</v>
      </c>
      <c r="CY104">
        <f>($B$11*$K$9+$C$11*$K$9+$F$11*((ES104+EK104)/MAX(ES104+EK104+ET104, 0.1)*$P$9+ET104/MAX(ES104+EK104+ET104, 0.1)*$Q$9))/($B$11+$C$11+$F$11)</f>
        <v>0</v>
      </c>
      <c r="CZ104">
        <v>5.9</v>
      </c>
      <c r="DA104">
        <v>0.5</v>
      </c>
      <c r="DB104" t="s">
        <v>421</v>
      </c>
      <c r="DC104">
        <v>2</v>
      </c>
      <c r="DD104">
        <v>1759445282.85</v>
      </c>
      <c r="DE104">
        <v>421.8835</v>
      </c>
      <c r="DF104">
        <v>419.96925</v>
      </c>
      <c r="DG104">
        <v>24.7914</v>
      </c>
      <c r="DH104">
        <v>24.4747</v>
      </c>
      <c r="DI104">
        <v>415.879</v>
      </c>
      <c r="DJ104">
        <v>24.351925</v>
      </c>
      <c r="DK104">
        <v>500.02825</v>
      </c>
      <c r="DL104">
        <v>90.56975</v>
      </c>
      <c r="DM104">
        <v>0.02903585</v>
      </c>
      <c r="DN104">
        <v>30.89965</v>
      </c>
      <c r="DO104">
        <v>29.929525</v>
      </c>
      <c r="DP104">
        <v>999.9</v>
      </c>
      <c r="DQ104">
        <v>0</v>
      </c>
      <c r="DR104">
        <v>0</v>
      </c>
      <c r="DS104">
        <v>9979.5375</v>
      </c>
      <c r="DT104">
        <v>0</v>
      </c>
      <c r="DU104">
        <v>0.667702</v>
      </c>
      <c r="DV104">
        <v>1.914045</v>
      </c>
      <c r="DW104">
        <v>432.60875</v>
      </c>
      <c r="DX104">
        <v>430.50575</v>
      </c>
      <c r="DY104">
        <v>0.31671</v>
      </c>
      <c r="DZ104">
        <v>419.96925</v>
      </c>
      <c r="EA104">
        <v>24.4747</v>
      </c>
      <c r="EB104">
        <v>2.2453525</v>
      </c>
      <c r="EC104">
        <v>2.2166675</v>
      </c>
      <c r="ED104">
        <v>19.289625</v>
      </c>
      <c r="EE104">
        <v>19.08325</v>
      </c>
      <c r="EF104">
        <v>0.00500016</v>
      </c>
      <c r="EG104">
        <v>0</v>
      </c>
      <c r="EH104">
        <v>0</v>
      </c>
      <c r="EI104">
        <v>0</v>
      </c>
      <c r="EJ104">
        <v>898.275</v>
      </c>
      <c r="EK104">
        <v>0.00500016</v>
      </c>
      <c r="EL104">
        <v>-22.35</v>
      </c>
      <c r="EM104">
        <v>-0.925</v>
      </c>
      <c r="EN104">
        <v>38</v>
      </c>
      <c r="EO104">
        <v>41.906</v>
      </c>
      <c r="EP104">
        <v>40.062</v>
      </c>
      <c r="EQ104">
        <v>42.187</v>
      </c>
      <c r="ER104">
        <v>41.312</v>
      </c>
      <c r="ES104">
        <v>0</v>
      </c>
      <c r="ET104">
        <v>0</v>
      </c>
      <c r="EU104">
        <v>0</v>
      </c>
      <c r="EV104">
        <v>1759445287.7</v>
      </c>
      <c r="EW104">
        <v>0</v>
      </c>
      <c r="EX104">
        <v>900.15</v>
      </c>
      <c r="EY104">
        <v>3.92820476321162</v>
      </c>
      <c r="EZ104">
        <v>-2.73846152878466</v>
      </c>
      <c r="FA104">
        <v>-26.0653846153846</v>
      </c>
      <c r="FB104">
        <v>15</v>
      </c>
      <c r="FC104">
        <v>0</v>
      </c>
      <c r="FD104" t="s">
        <v>422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1.8930115</v>
      </c>
      <c r="FQ104">
        <v>0.124349323308273</v>
      </c>
      <c r="FR104">
        <v>0.0383554639230188</v>
      </c>
      <c r="FS104">
        <v>1</v>
      </c>
      <c r="FT104">
        <v>898.9</v>
      </c>
      <c r="FU104">
        <v>12.5439265544511</v>
      </c>
      <c r="FV104">
        <v>6.43624845058417</v>
      </c>
      <c r="FW104">
        <v>-1</v>
      </c>
      <c r="FX104">
        <v>0.315761</v>
      </c>
      <c r="FY104">
        <v>0.00883705263157802</v>
      </c>
      <c r="FZ104">
        <v>0.00126316372652163</v>
      </c>
      <c r="GA104">
        <v>1</v>
      </c>
      <c r="GB104">
        <v>2</v>
      </c>
      <c r="GC104">
        <v>2</v>
      </c>
      <c r="GD104" t="s">
        <v>423</v>
      </c>
      <c r="GE104">
        <v>3.12587</v>
      </c>
      <c r="GF104">
        <v>2.65464</v>
      </c>
      <c r="GG104">
        <v>0.0891639</v>
      </c>
      <c r="GH104">
        <v>0.0897914</v>
      </c>
      <c r="GI104">
        <v>0.103709</v>
      </c>
      <c r="GJ104">
        <v>0.103447</v>
      </c>
      <c r="GK104">
        <v>23304.1</v>
      </c>
      <c r="GL104">
        <v>22169</v>
      </c>
      <c r="GM104">
        <v>22883.5</v>
      </c>
      <c r="GN104">
        <v>23718.5</v>
      </c>
      <c r="GO104">
        <v>34951.2</v>
      </c>
      <c r="GP104">
        <v>35194.9</v>
      </c>
      <c r="GQ104">
        <v>41252.3</v>
      </c>
      <c r="GR104">
        <v>42293.5</v>
      </c>
      <c r="GS104">
        <v>1.89503</v>
      </c>
      <c r="GT104">
        <v>1.81842</v>
      </c>
      <c r="GU104">
        <v>0.0781789</v>
      </c>
      <c r="GV104">
        <v>0</v>
      </c>
      <c r="GW104">
        <v>28.6585</v>
      </c>
      <c r="GX104">
        <v>999.9</v>
      </c>
      <c r="GY104">
        <v>59.04</v>
      </c>
      <c r="GZ104">
        <v>29.316</v>
      </c>
      <c r="HA104">
        <v>26.7008</v>
      </c>
      <c r="HB104">
        <v>54.5646</v>
      </c>
      <c r="HC104">
        <v>40.7652</v>
      </c>
      <c r="HD104">
        <v>1</v>
      </c>
      <c r="HE104">
        <v>0.0983181</v>
      </c>
      <c r="HF104">
        <v>-1.66117</v>
      </c>
      <c r="HG104">
        <v>20.2279</v>
      </c>
      <c r="HH104">
        <v>5.23481</v>
      </c>
      <c r="HI104">
        <v>11.992</v>
      </c>
      <c r="HJ104">
        <v>4.95575</v>
      </c>
      <c r="HK104">
        <v>3.304</v>
      </c>
      <c r="HL104">
        <v>9999</v>
      </c>
      <c r="HM104">
        <v>9999</v>
      </c>
      <c r="HN104">
        <v>9999</v>
      </c>
      <c r="HO104">
        <v>999.9</v>
      </c>
      <c r="HP104">
        <v>1.86849</v>
      </c>
      <c r="HQ104">
        <v>1.86418</v>
      </c>
      <c r="HR104">
        <v>1.87183</v>
      </c>
      <c r="HS104">
        <v>1.86267</v>
      </c>
      <c r="HT104">
        <v>1.86206</v>
      </c>
      <c r="HU104">
        <v>1.86859</v>
      </c>
      <c r="HV104">
        <v>1.85867</v>
      </c>
      <c r="HW104">
        <v>1.86508</v>
      </c>
      <c r="HX104">
        <v>5</v>
      </c>
      <c r="HY104">
        <v>0</v>
      </c>
      <c r="HZ104">
        <v>0</v>
      </c>
      <c r="IA104">
        <v>0</v>
      </c>
      <c r="IB104" t="s">
        <v>424</v>
      </c>
      <c r="IC104" t="s">
        <v>425</v>
      </c>
      <c r="ID104" t="s">
        <v>426</v>
      </c>
      <c r="IE104" t="s">
        <v>426</v>
      </c>
      <c r="IF104" t="s">
        <v>426</v>
      </c>
      <c r="IG104" t="s">
        <v>426</v>
      </c>
      <c r="IH104">
        <v>0</v>
      </c>
      <c r="II104">
        <v>100</v>
      </c>
      <c r="IJ104">
        <v>100</v>
      </c>
      <c r="IK104">
        <v>6.004</v>
      </c>
      <c r="IL104">
        <v>0.4395</v>
      </c>
      <c r="IM104">
        <v>4.33581596003083</v>
      </c>
      <c r="IN104">
        <v>0.00480937478205192</v>
      </c>
      <c r="IO104">
        <v>-2.11129389927988e-06</v>
      </c>
      <c r="IP104">
        <v>4.70916883727294e-10</v>
      </c>
      <c r="IQ104">
        <v>0.0744581765299928</v>
      </c>
      <c r="IR104">
        <v>0.00865277752241637</v>
      </c>
      <c r="IS104">
        <v>0.000116572056065873</v>
      </c>
      <c r="IT104">
        <v>5.89758572995984e-06</v>
      </c>
      <c r="IU104">
        <v>1</v>
      </c>
      <c r="IV104">
        <v>2033</v>
      </c>
      <c r="IW104">
        <v>1</v>
      </c>
      <c r="IX104">
        <v>28</v>
      </c>
      <c r="IY104">
        <v>29324088.1</v>
      </c>
      <c r="IZ104">
        <v>29324088.1</v>
      </c>
      <c r="JA104">
        <v>1.04004</v>
      </c>
      <c r="JB104">
        <v>2.37671</v>
      </c>
      <c r="JC104">
        <v>1.49902</v>
      </c>
      <c r="JD104">
        <v>2.33032</v>
      </c>
      <c r="JE104">
        <v>1.54419</v>
      </c>
      <c r="JF104">
        <v>2.30347</v>
      </c>
      <c r="JG104">
        <v>35.3365</v>
      </c>
      <c r="JH104">
        <v>24.2539</v>
      </c>
      <c r="JI104">
        <v>18</v>
      </c>
      <c r="JJ104">
        <v>546.128</v>
      </c>
      <c r="JK104">
        <v>439.253</v>
      </c>
      <c r="JL104">
        <v>31.5932</v>
      </c>
      <c r="JM104">
        <v>28.8973</v>
      </c>
      <c r="JN104">
        <v>30.0001</v>
      </c>
      <c r="JO104">
        <v>28.7043</v>
      </c>
      <c r="JP104">
        <v>28.7286</v>
      </c>
      <c r="JQ104">
        <v>20.8654</v>
      </c>
      <c r="JR104">
        <v>19.8008</v>
      </c>
      <c r="JS104">
        <v>100</v>
      </c>
      <c r="JT104">
        <v>31.6378</v>
      </c>
      <c r="JU104">
        <v>420</v>
      </c>
      <c r="JV104">
        <v>24.5343</v>
      </c>
      <c r="JW104">
        <v>92.4594</v>
      </c>
      <c r="JX104">
        <v>98.5706</v>
      </c>
    </row>
    <row r="105" spans="1:284">
      <c r="A105">
        <v>89</v>
      </c>
      <c r="B105">
        <v>1759445288.1</v>
      </c>
      <c r="C105">
        <v>1249.09999990463</v>
      </c>
      <c r="D105" t="s">
        <v>606</v>
      </c>
      <c r="E105" t="s">
        <v>607</v>
      </c>
      <c r="F105">
        <v>5</v>
      </c>
      <c r="G105" t="s">
        <v>576</v>
      </c>
      <c r="H105" t="s">
        <v>419</v>
      </c>
      <c r="I105">
        <v>1759445285.43333</v>
      </c>
      <c r="J105">
        <f>(K105)/1000</f>
        <v>0</v>
      </c>
      <c r="K105">
        <f>1000*DK105*AI105*(DG105-DH105)/(100*CZ105*(1000-AI105*DG105))</f>
        <v>0</v>
      </c>
      <c r="L105">
        <f>DK105*AI105*(DF105-DE105*(1000-AI105*DH105)/(1000-AI105*DG105))/(100*CZ105)</f>
        <v>0</v>
      </c>
      <c r="M105">
        <f>DE105 - IF(AI105&gt;1, L105*CZ105*100.0/(AK105), 0)</f>
        <v>0</v>
      </c>
      <c r="N105">
        <f>((T105-J105/2)*M105-L105)/(T105+J105/2)</f>
        <v>0</v>
      </c>
      <c r="O105">
        <f>N105*(DL105+DM105)/1000.0</f>
        <v>0</v>
      </c>
      <c r="P105">
        <f>(DE105 - IF(AI105&gt;1, L105*CZ105*100.0/(AK105), 0))*(DL105+DM105)/1000.0</f>
        <v>0</v>
      </c>
      <c r="Q105">
        <f>2.0/((1/S105-1/R105)+SIGN(S105)*SQRT((1/S105-1/R105)*(1/S105-1/R105) + 4*DA105/((DA105+1)*(DA105+1))*(2*1/S105*1/R105-1/R105*1/R105)))</f>
        <v>0</v>
      </c>
      <c r="R105">
        <f>IF(LEFT(DB105,1)&lt;&gt;"0",IF(LEFT(DB105,1)="1",3.0,DC105),$D$5+$E$5*(DS105*DL105/($K$5*1000))+$F$5*(DS105*DL105/($K$5*1000))*MAX(MIN(CZ105,$J$5),$I$5)*MAX(MIN(CZ105,$J$5),$I$5)+$G$5*MAX(MIN(CZ105,$J$5),$I$5)*(DS105*DL105/($K$5*1000))+$H$5*(DS105*DL105/($K$5*1000))*(DS105*DL105/($K$5*1000)))</f>
        <v>0</v>
      </c>
      <c r="S105">
        <f>J105*(1000-(1000*0.61365*exp(17.502*W105/(240.97+W105))/(DL105+DM105)+DG105)/2)/(1000*0.61365*exp(17.502*W105/(240.97+W105))/(DL105+DM105)-DG105)</f>
        <v>0</v>
      </c>
      <c r="T105">
        <f>1/((DA105+1)/(Q105/1.6)+1/(R105/1.37)) + DA105/((DA105+1)/(Q105/1.6) + DA105/(R105/1.37))</f>
        <v>0</v>
      </c>
      <c r="U105">
        <f>(CV105*CY105)</f>
        <v>0</v>
      </c>
      <c r="V105">
        <f>(DN105+(U105+2*0.95*5.67E-8*(((DN105+$B$7)+273)^4-(DN105+273)^4)-44100*J105)/(1.84*29.3*R105+8*0.95*5.67E-8*(DN105+273)^3))</f>
        <v>0</v>
      </c>
      <c r="W105">
        <f>($C$7*DO105+$D$7*DP105+$E$7*V105)</f>
        <v>0</v>
      </c>
      <c r="X105">
        <f>0.61365*exp(17.502*W105/(240.97+W105))</f>
        <v>0</v>
      </c>
      <c r="Y105">
        <f>(Z105/AA105*100)</f>
        <v>0</v>
      </c>
      <c r="Z105">
        <f>DG105*(DL105+DM105)/1000</f>
        <v>0</v>
      </c>
      <c r="AA105">
        <f>0.61365*exp(17.502*DN105/(240.97+DN105))</f>
        <v>0</v>
      </c>
      <c r="AB105">
        <f>(X105-DG105*(DL105+DM105)/1000)</f>
        <v>0</v>
      </c>
      <c r="AC105">
        <f>(-J105*44100)</f>
        <v>0</v>
      </c>
      <c r="AD105">
        <f>2*29.3*R105*0.92*(DN105-W105)</f>
        <v>0</v>
      </c>
      <c r="AE105">
        <f>2*0.95*5.67E-8*(((DN105+$B$7)+273)^4-(W105+273)^4)</f>
        <v>0</v>
      </c>
      <c r="AF105">
        <f>U105+AE105+AC105+AD105</f>
        <v>0</v>
      </c>
      <c r="AG105">
        <v>0</v>
      </c>
      <c r="AH105">
        <v>0</v>
      </c>
      <c r="AI105">
        <f>IF(AG105*$H$13&gt;=AK105,1.0,(AK105/(AK105-AG105*$H$13)))</f>
        <v>0</v>
      </c>
      <c r="AJ105">
        <f>(AI105-1)*100</f>
        <v>0</v>
      </c>
      <c r="AK105">
        <f>MAX(0,($B$13+$C$13*DS105)/(1+$D$13*DS105)*DL105/(DN105+273)*$E$13)</f>
        <v>0</v>
      </c>
      <c r="AL105" t="s">
        <v>420</v>
      </c>
      <c r="AM105" t="s">
        <v>420</v>
      </c>
      <c r="AN105">
        <v>0</v>
      </c>
      <c r="AO105">
        <v>0</v>
      </c>
      <c r="AP105">
        <f>1-AN105/AO105</f>
        <v>0</v>
      </c>
      <c r="AQ105">
        <v>0</v>
      </c>
      <c r="AR105" t="s">
        <v>420</v>
      </c>
      <c r="AS105" t="s">
        <v>420</v>
      </c>
      <c r="AT105">
        <v>0</v>
      </c>
      <c r="AU105">
        <v>0</v>
      </c>
      <c r="AV105">
        <f>1-AT105/AU105</f>
        <v>0</v>
      </c>
      <c r="AW105">
        <v>0.5</v>
      </c>
      <c r="AX105">
        <f>CW105</f>
        <v>0</v>
      </c>
      <c r="AY105">
        <f>L105</f>
        <v>0</v>
      </c>
      <c r="AZ105">
        <f>AV105*AW105*AX105</f>
        <v>0</v>
      </c>
      <c r="BA105">
        <f>(AY105-AQ105)/AX105</f>
        <v>0</v>
      </c>
      <c r="BB105">
        <f>(AO105-AU105)/AU105</f>
        <v>0</v>
      </c>
      <c r="BC105">
        <f>AN105/(AP105+AN105/AU105)</f>
        <v>0</v>
      </c>
      <c r="BD105" t="s">
        <v>420</v>
      </c>
      <c r="BE105">
        <v>0</v>
      </c>
      <c r="BF105">
        <f>IF(BE105&lt;&gt;0, BE105, BC105)</f>
        <v>0</v>
      </c>
      <c r="BG105">
        <f>1-BF105/AU105</f>
        <v>0</v>
      </c>
      <c r="BH105">
        <f>(AU105-AT105)/(AU105-BF105)</f>
        <v>0</v>
      </c>
      <c r="BI105">
        <f>(AO105-AU105)/(AO105-BF105)</f>
        <v>0</v>
      </c>
      <c r="BJ105">
        <f>(AU105-AT105)/(AU105-AN105)</f>
        <v>0</v>
      </c>
      <c r="BK105">
        <f>(AO105-AU105)/(AO105-AN105)</f>
        <v>0</v>
      </c>
      <c r="BL105">
        <f>(BH105*BF105/AT105)</f>
        <v>0</v>
      </c>
      <c r="BM105">
        <f>(1-BL105)</f>
        <v>0</v>
      </c>
      <c r="CV105">
        <f>$B$11*DT105+$C$11*DU105+$F$11*EF105*(1-EI105)</f>
        <v>0</v>
      </c>
      <c r="CW105">
        <f>CV105*CX105</f>
        <v>0</v>
      </c>
      <c r="CX105">
        <f>($B$11*$D$9+$C$11*$D$9+$F$11*((ES105+EK105)/MAX(ES105+EK105+ET105, 0.1)*$I$9+ET105/MAX(ES105+EK105+ET105, 0.1)*$J$9))/($B$11+$C$11+$F$11)</f>
        <v>0</v>
      </c>
      <c r="CY105">
        <f>($B$11*$K$9+$C$11*$K$9+$F$11*((ES105+EK105)/MAX(ES105+EK105+ET105, 0.1)*$P$9+ET105/MAX(ES105+EK105+ET105, 0.1)*$Q$9))/($B$11+$C$11+$F$11)</f>
        <v>0</v>
      </c>
      <c r="CZ105">
        <v>5.9</v>
      </c>
      <c r="DA105">
        <v>0.5</v>
      </c>
      <c r="DB105" t="s">
        <v>421</v>
      </c>
      <c r="DC105">
        <v>2</v>
      </c>
      <c r="DD105">
        <v>1759445285.43333</v>
      </c>
      <c r="DE105">
        <v>421.891666666667</v>
      </c>
      <c r="DF105">
        <v>419.987333333333</v>
      </c>
      <c r="DG105">
        <v>24.7897333333333</v>
      </c>
      <c r="DH105">
        <v>24.4727666666667</v>
      </c>
      <c r="DI105">
        <v>415.886666666667</v>
      </c>
      <c r="DJ105">
        <v>24.3502666666667</v>
      </c>
      <c r="DK105">
        <v>499.934333333333</v>
      </c>
      <c r="DL105">
        <v>90.5703333333333</v>
      </c>
      <c r="DM105">
        <v>0.0292086333333333</v>
      </c>
      <c r="DN105">
        <v>30.9029</v>
      </c>
      <c r="DO105">
        <v>29.9326666666667</v>
      </c>
      <c r="DP105">
        <v>999.9</v>
      </c>
      <c r="DQ105">
        <v>0</v>
      </c>
      <c r="DR105">
        <v>0</v>
      </c>
      <c r="DS105">
        <v>9962.91666666667</v>
      </c>
      <c r="DT105">
        <v>0</v>
      </c>
      <c r="DU105">
        <v>0.667702</v>
      </c>
      <c r="DV105">
        <v>1.90425333333333</v>
      </c>
      <c r="DW105">
        <v>432.616</v>
      </c>
      <c r="DX105">
        <v>430.523333333333</v>
      </c>
      <c r="DY105">
        <v>0.316933333333333</v>
      </c>
      <c r="DZ105">
        <v>419.987333333333</v>
      </c>
      <c r="EA105">
        <v>24.4727666666667</v>
      </c>
      <c r="EB105">
        <v>2.24521333333333</v>
      </c>
      <c r="EC105">
        <v>2.21651</v>
      </c>
      <c r="ED105">
        <v>19.2886333333333</v>
      </c>
      <c r="EE105">
        <v>19.0821333333333</v>
      </c>
      <c r="EF105">
        <v>0.00500016</v>
      </c>
      <c r="EG105">
        <v>0</v>
      </c>
      <c r="EH105">
        <v>0</v>
      </c>
      <c r="EI105">
        <v>0</v>
      </c>
      <c r="EJ105">
        <v>901.566666666667</v>
      </c>
      <c r="EK105">
        <v>0.00500016</v>
      </c>
      <c r="EL105">
        <v>-23.9</v>
      </c>
      <c r="EM105">
        <v>-1.33333333333333</v>
      </c>
      <c r="EN105">
        <v>38</v>
      </c>
      <c r="EO105">
        <v>41.9163333333333</v>
      </c>
      <c r="EP105">
        <v>40.062</v>
      </c>
      <c r="EQ105">
        <v>42.187</v>
      </c>
      <c r="ER105">
        <v>41.312</v>
      </c>
      <c r="ES105">
        <v>0</v>
      </c>
      <c r="ET105">
        <v>0</v>
      </c>
      <c r="EU105">
        <v>0</v>
      </c>
      <c r="EV105">
        <v>1759445290.1</v>
      </c>
      <c r="EW105">
        <v>0</v>
      </c>
      <c r="EX105">
        <v>900.346153846154</v>
      </c>
      <c r="EY105">
        <v>27.911110781222</v>
      </c>
      <c r="EZ105">
        <v>0.909401687540205</v>
      </c>
      <c r="FA105">
        <v>-26.4615384615385</v>
      </c>
      <c r="FB105">
        <v>15</v>
      </c>
      <c r="FC105">
        <v>0</v>
      </c>
      <c r="FD105" t="s">
        <v>422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1.89157380952381</v>
      </c>
      <c r="FQ105">
        <v>0.0838667532467565</v>
      </c>
      <c r="FR105">
        <v>0.0379792881495253</v>
      </c>
      <c r="FS105">
        <v>1</v>
      </c>
      <c r="FT105">
        <v>899.288235294118</v>
      </c>
      <c r="FU105">
        <v>12.6539341944803</v>
      </c>
      <c r="FV105">
        <v>6.44263212130874</v>
      </c>
      <c r="FW105">
        <v>-1</v>
      </c>
      <c r="FX105">
        <v>0.315810809523809</v>
      </c>
      <c r="FY105">
        <v>0.00844706493506536</v>
      </c>
      <c r="FZ105">
        <v>0.00125268601390497</v>
      </c>
      <c r="GA105">
        <v>1</v>
      </c>
      <c r="GB105">
        <v>2</v>
      </c>
      <c r="GC105">
        <v>2</v>
      </c>
      <c r="GD105" t="s">
        <v>423</v>
      </c>
      <c r="GE105">
        <v>3.12594</v>
      </c>
      <c r="GF105">
        <v>2.65474</v>
      </c>
      <c r="GG105">
        <v>0.0891599</v>
      </c>
      <c r="GH105">
        <v>0.0897907</v>
      </c>
      <c r="GI105">
        <v>0.103704</v>
      </c>
      <c r="GJ105">
        <v>0.103443</v>
      </c>
      <c r="GK105">
        <v>23304.3</v>
      </c>
      <c r="GL105">
        <v>22169.1</v>
      </c>
      <c r="GM105">
        <v>22883.6</v>
      </c>
      <c r="GN105">
        <v>23718.5</v>
      </c>
      <c r="GO105">
        <v>34951.6</v>
      </c>
      <c r="GP105">
        <v>35195.1</v>
      </c>
      <c r="GQ105">
        <v>41252.5</v>
      </c>
      <c r="GR105">
        <v>42293.5</v>
      </c>
      <c r="GS105">
        <v>1.89505</v>
      </c>
      <c r="GT105">
        <v>1.81822</v>
      </c>
      <c r="GU105">
        <v>0.078544</v>
      </c>
      <c r="GV105">
        <v>0</v>
      </c>
      <c r="GW105">
        <v>28.6569</v>
      </c>
      <c r="GX105">
        <v>999.9</v>
      </c>
      <c r="GY105">
        <v>59.04</v>
      </c>
      <c r="GZ105">
        <v>29.306</v>
      </c>
      <c r="HA105">
        <v>26.6831</v>
      </c>
      <c r="HB105">
        <v>54.3046</v>
      </c>
      <c r="HC105">
        <v>40.7692</v>
      </c>
      <c r="HD105">
        <v>1</v>
      </c>
      <c r="HE105">
        <v>0.0982978</v>
      </c>
      <c r="HF105">
        <v>-1.68446</v>
      </c>
      <c r="HG105">
        <v>20.2278</v>
      </c>
      <c r="HH105">
        <v>5.23496</v>
      </c>
      <c r="HI105">
        <v>11.992</v>
      </c>
      <c r="HJ105">
        <v>4.95575</v>
      </c>
      <c r="HK105">
        <v>3.304</v>
      </c>
      <c r="HL105">
        <v>9999</v>
      </c>
      <c r="HM105">
        <v>9999</v>
      </c>
      <c r="HN105">
        <v>9999</v>
      </c>
      <c r="HO105">
        <v>999.9</v>
      </c>
      <c r="HP105">
        <v>1.8685</v>
      </c>
      <c r="HQ105">
        <v>1.86418</v>
      </c>
      <c r="HR105">
        <v>1.87182</v>
      </c>
      <c r="HS105">
        <v>1.86267</v>
      </c>
      <c r="HT105">
        <v>1.86205</v>
      </c>
      <c r="HU105">
        <v>1.86859</v>
      </c>
      <c r="HV105">
        <v>1.85867</v>
      </c>
      <c r="HW105">
        <v>1.86509</v>
      </c>
      <c r="HX105">
        <v>5</v>
      </c>
      <c r="HY105">
        <v>0</v>
      </c>
      <c r="HZ105">
        <v>0</v>
      </c>
      <c r="IA105">
        <v>0</v>
      </c>
      <c r="IB105" t="s">
        <v>424</v>
      </c>
      <c r="IC105" t="s">
        <v>425</v>
      </c>
      <c r="ID105" t="s">
        <v>426</v>
      </c>
      <c r="IE105" t="s">
        <v>426</v>
      </c>
      <c r="IF105" t="s">
        <v>426</v>
      </c>
      <c r="IG105" t="s">
        <v>426</v>
      </c>
      <c r="IH105">
        <v>0</v>
      </c>
      <c r="II105">
        <v>100</v>
      </c>
      <c r="IJ105">
        <v>100</v>
      </c>
      <c r="IK105">
        <v>6.005</v>
      </c>
      <c r="IL105">
        <v>0.4393</v>
      </c>
      <c r="IM105">
        <v>4.33581596003083</v>
      </c>
      <c r="IN105">
        <v>0.00480937478205192</v>
      </c>
      <c r="IO105">
        <v>-2.11129389927988e-06</v>
      </c>
      <c r="IP105">
        <v>4.70916883727294e-10</v>
      </c>
      <c r="IQ105">
        <v>0.0744581765299928</v>
      </c>
      <c r="IR105">
        <v>0.00865277752241637</v>
      </c>
      <c r="IS105">
        <v>0.000116572056065873</v>
      </c>
      <c r="IT105">
        <v>5.89758572995984e-06</v>
      </c>
      <c r="IU105">
        <v>1</v>
      </c>
      <c r="IV105">
        <v>2033</v>
      </c>
      <c r="IW105">
        <v>1</v>
      </c>
      <c r="IX105">
        <v>28</v>
      </c>
      <c r="IY105">
        <v>29324088.1</v>
      </c>
      <c r="IZ105">
        <v>29324088.1</v>
      </c>
      <c r="JA105">
        <v>1.04004</v>
      </c>
      <c r="JB105">
        <v>2.36938</v>
      </c>
      <c r="JC105">
        <v>1.4978</v>
      </c>
      <c r="JD105">
        <v>2.33032</v>
      </c>
      <c r="JE105">
        <v>1.54419</v>
      </c>
      <c r="JF105">
        <v>2.34131</v>
      </c>
      <c r="JG105">
        <v>35.3365</v>
      </c>
      <c r="JH105">
        <v>24.2539</v>
      </c>
      <c r="JI105">
        <v>18</v>
      </c>
      <c r="JJ105">
        <v>546.145</v>
      </c>
      <c r="JK105">
        <v>439.132</v>
      </c>
      <c r="JL105">
        <v>31.6117</v>
      </c>
      <c r="JM105">
        <v>28.8973</v>
      </c>
      <c r="JN105">
        <v>30.0001</v>
      </c>
      <c r="JO105">
        <v>28.7043</v>
      </c>
      <c r="JP105">
        <v>28.7286</v>
      </c>
      <c r="JQ105">
        <v>20.8671</v>
      </c>
      <c r="JR105">
        <v>19.8008</v>
      </c>
      <c r="JS105">
        <v>100</v>
      </c>
      <c r="JT105">
        <v>31.6378</v>
      </c>
      <c r="JU105">
        <v>420</v>
      </c>
      <c r="JV105">
        <v>24.5343</v>
      </c>
      <c r="JW105">
        <v>92.4599</v>
      </c>
      <c r="JX105">
        <v>98.5707</v>
      </c>
    </row>
    <row r="106" spans="1:284">
      <c r="A106">
        <v>90</v>
      </c>
      <c r="B106">
        <v>1759445291.1</v>
      </c>
      <c r="C106">
        <v>1252.09999990463</v>
      </c>
      <c r="D106" t="s">
        <v>608</v>
      </c>
      <c r="E106" t="s">
        <v>609</v>
      </c>
      <c r="F106">
        <v>5</v>
      </c>
      <c r="G106" t="s">
        <v>576</v>
      </c>
      <c r="H106" t="s">
        <v>419</v>
      </c>
      <c r="I106">
        <v>1759445288.76667</v>
      </c>
      <c r="J106">
        <f>(K106)/1000</f>
        <v>0</v>
      </c>
      <c r="K106">
        <f>1000*DK106*AI106*(DG106-DH106)/(100*CZ106*(1000-AI106*DG106))</f>
        <v>0</v>
      </c>
      <c r="L106">
        <f>DK106*AI106*(DF106-DE106*(1000-AI106*DH106)/(1000-AI106*DG106))/(100*CZ106)</f>
        <v>0</v>
      </c>
      <c r="M106">
        <f>DE106 - IF(AI106&gt;1, L106*CZ106*100.0/(AK106), 0)</f>
        <v>0</v>
      </c>
      <c r="N106">
        <f>((T106-J106/2)*M106-L106)/(T106+J106/2)</f>
        <v>0</v>
      </c>
      <c r="O106">
        <f>N106*(DL106+DM106)/1000.0</f>
        <v>0</v>
      </c>
      <c r="P106">
        <f>(DE106 - IF(AI106&gt;1, L106*CZ106*100.0/(AK106), 0))*(DL106+DM106)/1000.0</f>
        <v>0</v>
      </c>
      <c r="Q106">
        <f>2.0/((1/S106-1/R106)+SIGN(S106)*SQRT((1/S106-1/R106)*(1/S106-1/R106) + 4*DA106/((DA106+1)*(DA106+1))*(2*1/S106*1/R106-1/R106*1/R106)))</f>
        <v>0</v>
      </c>
      <c r="R106">
        <f>IF(LEFT(DB106,1)&lt;&gt;"0",IF(LEFT(DB106,1)="1",3.0,DC106),$D$5+$E$5*(DS106*DL106/($K$5*1000))+$F$5*(DS106*DL106/($K$5*1000))*MAX(MIN(CZ106,$J$5),$I$5)*MAX(MIN(CZ106,$J$5),$I$5)+$G$5*MAX(MIN(CZ106,$J$5),$I$5)*(DS106*DL106/($K$5*1000))+$H$5*(DS106*DL106/($K$5*1000))*(DS106*DL106/($K$5*1000)))</f>
        <v>0</v>
      </c>
      <c r="S106">
        <f>J106*(1000-(1000*0.61365*exp(17.502*W106/(240.97+W106))/(DL106+DM106)+DG106)/2)/(1000*0.61365*exp(17.502*W106/(240.97+W106))/(DL106+DM106)-DG106)</f>
        <v>0</v>
      </c>
      <c r="T106">
        <f>1/((DA106+1)/(Q106/1.6)+1/(R106/1.37)) + DA106/((DA106+1)/(Q106/1.6) + DA106/(R106/1.37))</f>
        <v>0</v>
      </c>
      <c r="U106">
        <f>(CV106*CY106)</f>
        <v>0</v>
      </c>
      <c r="V106">
        <f>(DN106+(U106+2*0.95*5.67E-8*(((DN106+$B$7)+273)^4-(DN106+273)^4)-44100*J106)/(1.84*29.3*R106+8*0.95*5.67E-8*(DN106+273)^3))</f>
        <v>0</v>
      </c>
      <c r="W106">
        <f>($C$7*DO106+$D$7*DP106+$E$7*V106)</f>
        <v>0</v>
      </c>
      <c r="X106">
        <f>0.61365*exp(17.502*W106/(240.97+W106))</f>
        <v>0</v>
      </c>
      <c r="Y106">
        <f>(Z106/AA106*100)</f>
        <v>0</v>
      </c>
      <c r="Z106">
        <f>DG106*(DL106+DM106)/1000</f>
        <v>0</v>
      </c>
      <c r="AA106">
        <f>0.61365*exp(17.502*DN106/(240.97+DN106))</f>
        <v>0</v>
      </c>
      <c r="AB106">
        <f>(X106-DG106*(DL106+DM106)/1000)</f>
        <v>0</v>
      </c>
      <c r="AC106">
        <f>(-J106*44100)</f>
        <v>0</v>
      </c>
      <c r="AD106">
        <f>2*29.3*R106*0.92*(DN106-W106)</f>
        <v>0</v>
      </c>
      <c r="AE106">
        <f>2*0.95*5.67E-8*(((DN106+$B$7)+273)^4-(W106+273)^4)</f>
        <v>0</v>
      </c>
      <c r="AF106">
        <f>U106+AE106+AC106+AD106</f>
        <v>0</v>
      </c>
      <c r="AG106">
        <v>0</v>
      </c>
      <c r="AH106">
        <v>0</v>
      </c>
      <c r="AI106">
        <f>IF(AG106*$H$13&gt;=AK106,1.0,(AK106/(AK106-AG106*$H$13)))</f>
        <v>0</v>
      </c>
      <c r="AJ106">
        <f>(AI106-1)*100</f>
        <v>0</v>
      </c>
      <c r="AK106">
        <f>MAX(0,($B$13+$C$13*DS106)/(1+$D$13*DS106)*DL106/(DN106+273)*$E$13)</f>
        <v>0</v>
      </c>
      <c r="AL106" t="s">
        <v>420</v>
      </c>
      <c r="AM106" t="s">
        <v>420</v>
      </c>
      <c r="AN106">
        <v>0</v>
      </c>
      <c r="AO106">
        <v>0</v>
      </c>
      <c r="AP106">
        <f>1-AN106/AO106</f>
        <v>0</v>
      </c>
      <c r="AQ106">
        <v>0</v>
      </c>
      <c r="AR106" t="s">
        <v>420</v>
      </c>
      <c r="AS106" t="s">
        <v>420</v>
      </c>
      <c r="AT106">
        <v>0</v>
      </c>
      <c r="AU106">
        <v>0</v>
      </c>
      <c r="AV106">
        <f>1-AT106/AU106</f>
        <v>0</v>
      </c>
      <c r="AW106">
        <v>0.5</v>
      </c>
      <c r="AX106">
        <f>CW106</f>
        <v>0</v>
      </c>
      <c r="AY106">
        <f>L106</f>
        <v>0</v>
      </c>
      <c r="AZ106">
        <f>AV106*AW106*AX106</f>
        <v>0</v>
      </c>
      <c r="BA106">
        <f>(AY106-AQ106)/AX106</f>
        <v>0</v>
      </c>
      <c r="BB106">
        <f>(AO106-AU106)/AU106</f>
        <v>0</v>
      </c>
      <c r="BC106">
        <f>AN106/(AP106+AN106/AU106)</f>
        <v>0</v>
      </c>
      <c r="BD106" t="s">
        <v>420</v>
      </c>
      <c r="BE106">
        <v>0</v>
      </c>
      <c r="BF106">
        <f>IF(BE106&lt;&gt;0, BE106, BC106)</f>
        <v>0</v>
      </c>
      <c r="BG106">
        <f>1-BF106/AU106</f>
        <v>0</v>
      </c>
      <c r="BH106">
        <f>(AU106-AT106)/(AU106-BF106)</f>
        <v>0</v>
      </c>
      <c r="BI106">
        <f>(AO106-AU106)/(AO106-BF106)</f>
        <v>0</v>
      </c>
      <c r="BJ106">
        <f>(AU106-AT106)/(AU106-AN106)</f>
        <v>0</v>
      </c>
      <c r="BK106">
        <f>(AO106-AU106)/(AO106-AN106)</f>
        <v>0</v>
      </c>
      <c r="BL106">
        <f>(BH106*BF106/AT106)</f>
        <v>0</v>
      </c>
      <c r="BM106">
        <f>(1-BL106)</f>
        <v>0</v>
      </c>
      <c r="CV106">
        <f>$B$11*DT106+$C$11*DU106+$F$11*EF106*(1-EI106)</f>
        <v>0</v>
      </c>
      <c r="CW106">
        <f>CV106*CX106</f>
        <v>0</v>
      </c>
      <c r="CX106">
        <f>($B$11*$D$9+$C$11*$D$9+$F$11*((ES106+EK106)/MAX(ES106+EK106+ET106, 0.1)*$I$9+ET106/MAX(ES106+EK106+ET106, 0.1)*$J$9))/($B$11+$C$11+$F$11)</f>
        <v>0</v>
      </c>
      <c r="CY106">
        <f>($B$11*$K$9+$C$11*$K$9+$F$11*((ES106+EK106)/MAX(ES106+EK106+ET106, 0.1)*$P$9+ET106/MAX(ES106+EK106+ET106, 0.1)*$Q$9))/($B$11+$C$11+$F$11)</f>
        <v>0</v>
      </c>
      <c r="CZ106">
        <v>5.9</v>
      </c>
      <c r="DA106">
        <v>0.5</v>
      </c>
      <c r="DB106" t="s">
        <v>421</v>
      </c>
      <c r="DC106">
        <v>2</v>
      </c>
      <c r="DD106">
        <v>1759445288.76667</v>
      </c>
      <c r="DE106">
        <v>421.848</v>
      </c>
      <c r="DF106">
        <v>420.003333333333</v>
      </c>
      <c r="DG106">
        <v>24.7864666666667</v>
      </c>
      <c r="DH106">
        <v>24.4704</v>
      </c>
      <c r="DI106">
        <v>415.843333333333</v>
      </c>
      <c r="DJ106">
        <v>24.3470666666667</v>
      </c>
      <c r="DK106">
        <v>499.994333333333</v>
      </c>
      <c r="DL106">
        <v>90.5710666666667</v>
      </c>
      <c r="DM106">
        <v>0.0290813333333333</v>
      </c>
      <c r="DN106">
        <v>30.9072666666667</v>
      </c>
      <c r="DO106">
        <v>29.9372333333333</v>
      </c>
      <c r="DP106">
        <v>999.9</v>
      </c>
      <c r="DQ106">
        <v>0</v>
      </c>
      <c r="DR106">
        <v>0</v>
      </c>
      <c r="DS106">
        <v>9998.35</v>
      </c>
      <c r="DT106">
        <v>0</v>
      </c>
      <c r="DU106">
        <v>0.667702</v>
      </c>
      <c r="DV106">
        <v>1.845</v>
      </c>
      <c r="DW106">
        <v>432.57</v>
      </c>
      <c r="DX106">
        <v>430.538666666667</v>
      </c>
      <c r="DY106">
        <v>0.316032</v>
      </c>
      <c r="DZ106">
        <v>420.003333333333</v>
      </c>
      <c r="EA106">
        <v>24.4704</v>
      </c>
      <c r="EB106">
        <v>2.24493666666667</v>
      </c>
      <c r="EC106">
        <v>2.21631333333333</v>
      </c>
      <c r="ED106">
        <v>19.2866333333333</v>
      </c>
      <c r="EE106">
        <v>19.0807333333333</v>
      </c>
      <c r="EF106">
        <v>0.00500016</v>
      </c>
      <c r="EG106">
        <v>0</v>
      </c>
      <c r="EH106">
        <v>0</v>
      </c>
      <c r="EI106">
        <v>0</v>
      </c>
      <c r="EJ106">
        <v>904.3</v>
      </c>
      <c r="EK106">
        <v>0.00500016</v>
      </c>
      <c r="EL106">
        <v>-26.4666666666667</v>
      </c>
      <c r="EM106">
        <v>-1.16666666666667</v>
      </c>
      <c r="EN106">
        <v>38</v>
      </c>
      <c r="EO106">
        <v>41.937</v>
      </c>
      <c r="EP106">
        <v>40.062</v>
      </c>
      <c r="EQ106">
        <v>42.187</v>
      </c>
      <c r="ER106">
        <v>41.312</v>
      </c>
      <c r="ES106">
        <v>0</v>
      </c>
      <c r="ET106">
        <v>0</v>
      </c>
      <c r="EU106">
        <v>0</v>
      </c>
      <c r="EV106">
        <v>1759445293.1</v>
      </c>
      <c r="EW106">
        <v>0</v>
      </c>
      <c r="EX106">
        <v>901.12</v>
      </c>
      <c r="EY106">
        <v>33.9923075284481</v>
      </c>
      <c r="EZ106">
        <v>-8.21538458669912</v>
      </c>
      <c r="FA106">
        <v>-25.776</v>
      </c>
      <c r="FB106">
        <v>15</v>
      </c>
      <c r="FC106">
        <v>0</v>
      </c>
      <c r="FD106" t="s">
        <v>422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1.88584238095238</v>
      </c>
      <c r="FQ106">
        <v>0.0476470129870155</v>
      </c>
      <c r="FR106">
        <v>0.0393952663224502</v>
      </c>
      <c r="FS106">
        <v>1</v>
      </c>
      <c r="FT106">
        <v>899.908823529412</v>
      </c>
      <c r="FU106">
        <v>21.752482673418</v>
      </c>
      <c r="FV106">
        <v>6.7332523234475</v>
      </c>
      <c r="FW106">
        <v>-1</v>
      </c>
      <c r="FX106">
        <v>0.316204809523809</v>
      </c>
      <c r="FY106">
        <v>0.00349550649350677</v>
      </c>
      <c r="FZ106">
        <v>0.000598243828221019</v>
      </c>
      <c r="GA106">
        <v>1</v>
      </c>
      <c r="GB106">
        <v>2</v>
      </c>
      <c r="GC106">
        <v>2</v>
      </c>
      <c r="GD106" t="s">
        <v>423</v>
      </c>
      <c r="GE106">
        <v>3.12615</v>
      </c>
      <c r="GF106">
        <v>2.65442</v>
      </c>
      <c r="GG106">
        <v>0.0891568</v>
      </c>
      <c r="GH106">
        <v>0.0897889</v>
      </c>
      <c r="GI106">
        <v>0.103701</v>
      </c>
      <c r="GJ106">
        <v>0.103441</v>
      </c>
      <c r="GK106">
        <v>23304.5</v>
      </c>
      <c r="GL106">
        <v>22169.2</v>
      </c>
      <c r="GM106">
        <v>22883.7</v>
      </c>
      <c r="GN106">
        <v>23718.6</v>
      </c>
      <c r="GO106">
        <v>34952.1</v>
      </c>
      <c r="GP106">
        <v>35195.3</v>
      </c>
      <c r="GQ106">
        <v>41252.9</v>
      </c>
      <c r="GR106">
        <v>42293.6</v>
      </c>
      <c r="GS106">
        <v>1.89515</v>
      </c>
      <c r="GT106">
        <v>1.81813</v>
      </c>
      <c r="GU106">
        <v>0.0787452</v>
      </c>
      <c r="GV106">
        <v>0</v>
      </c>
      <c r="GW106">
        <v>28.6545</v>
      </c>
      <c r="GX106">
        <v>999.9</v>
      </c>
      <c r="GY106">
        <v>59.04</v>
      </c>
      <c r="GZ106">
        <v>29.316</v>
      </c>
      <c r="HA106">
        <v>26.6986</v>
      </c>
      <c r="HB106">
        <v>54.4546</v>
      </c>
      <c r="HC106">
        <v>40.613</v>
      </c>
      <c r="HD106">
        <v>1</v>
      </c>
      <c r="HE106">
        <v>0.0983384</v>
      </c>
      <c r="HF106">
        <v>-1.67117</v>
      </c>
      <c r="HG106">
        <v>20.2279</v>
      </c>
      <c r="HH106">
        <v>5.23481</v>
      </c>
      <c r="HI106">
        <v>11.992</v>
      </c>
      <c r="HJ106">
        <v>4.9558</v>
      </c>
      <c r="HK106">
        <v>3.304</v>
      </c>
      <c r="HL106">
        <v>9999</v>
      </c>
      <c r="HM106">
        <v>9999</v>
      </c>
      <c r="HN106">
        <v>9999</v>
      </c>
      <c r="HO106">
        <v>999.9</v>
      </c>
      <c r="HP106">
        <v>1.86851</v>
      </c>
      <c r="HQ106">
        <v>1.86417</v>
      </c>
      <c r="HR106">
        <v>1.87181</v>
      </c>
      <c r="HS106">
        <v>1.86267</v>
      </c>
      <c r="HT106">
        <v>1.86209</v>
      </c>
      <c r="HU106">
        <v>1.86859</v>
      </c>
      <c r="HV106">
        <v>1.85867</v>
      </c>
      <c r="HW106">
        <v>1.8651</v>
      </c>
      <c r="HX106">
        <v>5</v>
      </c>
      <c r="HY106">
        <v>0</v>
      </c>
      <c r="HZ106">
        <v>0</v>
      </c>
      <c r="IA106">
        <v>0</v>
      </c>
      <c r="IB106" t="s">
        <v>424</v>
      </c>
      <c r="IC106" t="s">
        <v>425</v>
      </c>
      <c r="ID106" t="s">
        <v>426</v>
      </c>
      <c r="IE106" t="s">
        <v>426</v>
      </c>
      <c r="IF106" t="s">
        <v>426</v>
      </c>
      <c r="IG106" t="s">
        <v>426</v>
      </c>
      <c r="IH106">
        <v>0</v>
      </c>
      <c r="II106">
        <v>100</v>
      </c>
      <c r="IJ106">
        <v>100</v>
      </c>
      <c r="IK106">
        <v>6.005</v>
      </c>
      <c r="IL106">
        <v>0.4393</v>
      </c>
      <c r="IM106">
        <v>4.33581596003083</v>
      </c>
      <c r="IN106">
        <v>0.00480937478205192</v>
      </c>
      <c r="IO106">
        <v>-2.11129389927988e-06</v>
      </c>
      <c r="IP106">
        <v>4.70916883727294e-10</v>
      </c>
      <c r="IQ106">
        <v>0.0744581765299928</v>
      </c>
      <c r="IR106">
        <v>0.00865277752241637</v>
      </c>
      <c r="IS106">
        <v>0.000116572056065873</v>
      </c>
      <c r="IT106">
        <v>5.89758572995984e-06</v>
      </c>
      <c r="IU106">
        <v>1</v>
      </c>
      <c r="IV106">
        <v>2033</v>
      </c>
      <c r="IW106">
        <v>1</v>
      </c>
      <c r="IX106">
        <v>28</v>
      </c>
      <c r="IY106">
        <v>29324088.2</v>
      </c>
      <c r="IZ106">
        <v>29324088.2</v>
      </c>
      <c r="JA106">
        <v>1.04004</v>
      </c>
      <c r="JB106">
        <v>2.37183</v>
      </c>
      <c r="JC106">
        <v>1.4978</v>
      </c>
      <c r="JD106">
        <v>2.33032</v>
      </c>
      <c r="JE106">
        <v>1.54419</v>
      </c>
      <c r="JF106">
        <v>2.38281</v>
      </c>
      <c r="JG106">
        <v>35.3596</v>
      </c>
      <c r="JH106">
        <v>24.2539</v>
      </c>
      <c r="JI106">
        <v>18</v>
      </c>
      <c r="JJ106">
        <v>546.21</v>
      </c>
      <c r="JK106">
        <v>439.072</v>
      </c>
      <c r="JL106">
        <v>31.6415</v>
      </c>
      <c r="JM106">
        <v>28.8973</v>
      </c>
      <c r="JN106">
        <v>30.0001</v>
      </c>
      <c r="JO106">
        <v>28.7043</v>
      </c>
      <c r="JP106">
        <v>28.7286</v>
      </c>
      <c r="JQ106">
        <v>20.866</v>
      </c>
      <c r="JR106">
        <v>19.8008</v>
      </c>
      <c r="JS106">
        <v>100</v>
      </c>
      <c r="JT106">
        <v>31.6818</v>
      </c>
      <c r="JU106">
        <v>420</v>
      </c>
      <c r="JV106">
        <v>24.5343</v>
      </c>
      <c r="JW106">
        <v>92.4606</v>
      </c>
      <c r="JX106">
        <v>98.5711</v>
      </c>
    </row>
    <row r="107" spans="1:284">
      <c r="A107">
        <v>91</v>
      </c>
      <c r="B107">
        <v>1759445294.1</v>
      </c>
      <c r="C107">
        <v>1255.09999990463</v>
      </c>
      <c r="D107" t="s">
        <v>610</v>
      </c>
      <c r="E107" t="s">
        <v>611</v>
      </c>
      <c r="F107">
        <v>5</v>
      </c>
      <c r="G107" t="s">
        <v>576</v>
      </c>
      <c r="H107" t="s">
        <v>419</v>
      </c>
      <c r="I107">
        <v>1759445291.1</v>
      </c>
      <c r="J107">
        <f>(K107)/1000</f>
        <v>0</v>
      </c>
      <c r="K107">
        <f>1000*DK107*AI107*(DG107-DH107)/(100*CZ107*(1000-AI107*DG107))</f>
        <v>0</v>
      </c>
      <c r="L107">
        <f>DK107*AI107*(DF107-DE107*(1000-AI107*DH107)/(1000-AI107*DG107))/(100*CZ107)</f>
        <v>0</v>
      </c>
      <c r="M107">
        <f>DE107 - IF(AI107&gt;1, L107*CZ107*100.0/(AK107), 0)</f>
        <v>0</v>
      </c>
      <c r="N107">
        <f>((T107-J107/2)*M107-L107)/(T107+J107/2)</f>
        <v>0</v>
      </c>
      <c r="O107">
        <f>N107*(DL107+DM107)/1000.0</f>
        <v>0</v>
      </c>
      <c r="P107">
        <f>(DE107 - IF(AI107&gt;1, L107*CZ107*100.0/(AK107), 0))*(DL107+DM107)/1000.0</f>
        <v>0</v>
      </c>
      <c r="Q107">
        <f>2.0/((1/S107-1/R107)+SIGN(S107)*SQRT((1/S107-1/R107)*(1/S107-1/R107) + 4*DA107/((DA107+1)*(DA107+1))*(2*1/S107*1/R107-1/R107*1/R107)))</f>
        <v>0</v>
      </c>
      <c r="R107">
        <f>IF(LEFT(DB107,1)&lt;&gt;"0",IF(LEFT(DB107,1)="1",3.0,DC107),$D$5+$E$5*(DS107*DL107/($K$5*1000))+$F$5*(DS107*DL107/($K$5*1000))*MAX(MIN(CZ107,$J$5),$I$5)*MAX(MIN(CZ107,$J$5),$I$5)+$G$5*MAX(MIN(CZ107,$J$5),$I$5)*(DS107*DL107/($K$5*1000))+$H$5*(DS107*DL107/($K$5*1000))*(DS107*DL107/($K$5*1000)))</f>
        <v>0</v>
      </c>
      <c r="S107">
        <f>J107*(1000-(1000*0.61365*exp(17.502*W107/(240.97+W107))/(DL107+DM107)+DG107)/2)/(1000*0.61365*exp(17.502*W107/(240.97+W107))/(DL107+DM107)-DG107)</f>
        <v>0</v>
      </c>
      <c r="T107">
        <f>1/((DA107+1)/(Q107/1.6)+1/(R107/1.37)) + DA107/((DA107+1)/(Q107/1.6) + DA107/(R107/1.37))</f>
        <v>0</v>
      </c>
      <c r="U107">
        <f>(CV107*CY107)</f>
        <v>0</v>
      </c>
      <c r="V107">
        <f>(DN107+(U107+2*0.95*5.67E-8*(((DN107+$B$7)+273)^4-(DN107+273)^4)-44100*J107)/(1.84*29.3*R107+8*0.95*5.67E-8*(DN107+273)^3))</f>
        <v>0</v>
      </c>
      <c r="W107">
        <f>($C$7*DO107+$D$7*DP107+$E$7*V107)</f>
        <v>0</v>
      </c>
      <c r="X107">
        <f>0.61365*exp(17.502*W107/(240.97+W107))</f>
        <v>0</v>
      </c>
      <c r="Y107">
        <f>(Z107/AA107*100)</f>
        <v>0</v>
      </c>
      <c r="Z107">
        <f>DG107*(DL107+DM107)/1000</f>
        <v>0</v>
      </c>
      <c r="AA107">
        <f>0.61365*exp(17.502*DN107/(240.97+DN107))</f>
        <v>0</v>
      </c>
      <c r="AB107">
        <f>(X107-DG107*(DL107+DM107)/1000)</f>
        <v>0</v>
      </c>
      <c r="AC107">
        <f>(-J107*44100)</f>
        <v>0</v>
      </c>
      <c r="AD107">
        <f>2*29.3*R107*0.92*(DN107-W107)</f>
        <v>0</v>
      </c>
      <c r="AE107">
        <f>2*0.95*5.67E-8*(((DN107+$B$7)+273)^4-(W107+273)^4)</f>
        <v>0</v>
      </c>
      <c r="AF107">
        <f>U107+AE107+AC107+AD107</f>
        <v>0</v>
      </c>
      <c r="AG107">
        <v>0</v>
      </c>
      <c r="AH107">
        <v>0</v>
      </c>
      <c r="AI107">
        <f>IF(AG107*$H$13&gt;=AK107,1.0,(AK107/(AK107-AG107*$H$13)))</f>
        <v>0</v>
      </c>
      <c r="AJ107">
        <f>(AI107-1)*100</f>
        <v>0</v>
      </c>
      <c r="AK107">
        <f>MAX(0,($B$13+$C$13*DS107)/(1+$D$13*DS107)*DL107/(DN107+273)*$E$13)</f>
        <v>0</v>
      </c>
      <c r="AL107" t="s">
        <v>420</v>
      </c>
      <c r="AM107" t="s">
        <v>420</v>
      </c>
      <c r="AN107">
        <v>0</v>
      </c>
      <c r="AO107">
        <v>0</v>
      </c>
      <c r="AP107">
        <f>1-AN107/AO107</f>
        <v>0</v>
      </c>
      <c r="AQ107">
        <v>0</v>
      </c>
      <c r="AR107" t="s">
        <v>420</v>
      </c>
      <c r="AS107" t="s">
        <v>420</v>
      </c>
      <c r="AT107">
        <v>0</v>
      </c>
      <c r="AU107">
        <v>0</v>
      </c>
      <c r="AV107">
        <f>1-AT107/AU107</f>
        <v>0</v>
      </c>
      <c r="AW107">
        <v>0.5</v>
      </c>
      <c r="AX107">
        <f>CW107</f>
        <v>0</v>
      </c>
      <c r="AY107">
        <f>L107</f>
        <v>0</v>
      </c>
      <c r="AZ107">
        <f>AV107*AW107*AX107</f>
        <v>0</v>
      </c>
      <c r="BA107">
        <f>(AY107-AQ107)/AX107</f>
        <v>0</v>
      </c>
      <c r="BB107">
        <f>(AO107-AU107)/AU107</f>
        <v>0</v>
      </c>
      <c r="BC107">
        <f>AN107/(AP107+AN107/AU107)</f>
        <v>0</v>
      </c>
      <c r="BD107" t="s">
        <v>420</v>
      </c>
      <c r="BE107">
        <v>0</v>
      </c>
      <c r="BF107">
        <f>IF(BE107&lt;&gt;0, BE107, BC107)</f>
        <v>0</v>
      </c>
      <c r="BG107">
        <f>1-BF107/AU107</f>
        <v>0</v>
      </c>
      <c r="BH107">
        <f>(AU107-AT107)/(AU107-BF107)</f>
        <v>0</v>
      </c>
      <c r="BI107">
        <f>(AO107-AU107)/(AO107-BF107)</f>
        <v>0</v>
      </c>
      <c r="BJ107">
        <f>(AU107-AT107)/(AU107-AN107)</f>
        <v>0</v>
      </c>
      <c r="BK107">
        <f>(AO107-AU107)/(AO107-AN107)</f>
        <v>0</v>
      </c>
      <c r="BL107">
        <f>(BH107*BF107/AT107)</f>
        <v>0</v>
      </c>
      <c r="BM107">
        <f>(1-BL107)</f>
        <v>0</v>
      </c>
      <c r="CV107">
        <f>$B$11*DT107+$C$11*DU107+$F$11*EF107*(1-EI107)</f>
        <v>0</v>
      </c>
      <c r="CW107">
        <f>CV107*CX107</f>
        <v>0</v>
      </c>
      <c r="CX107">
        <f>($B$11*$D$9+$C$11*$D$9+$F$11*((ES107+EK107)/MAX(ES107+EK107+ET107, 0.1)*$I$9+ET107/MAX(ES107+EK107+ET107, 0.1)*$J$9))/($B$11+$C$11+$F$11)</f>
        <v>0</v>
      </c>
      <c r="CY107">
        <f>($B$11*$K$9+$C$11*$K$9+$F$11*((ES107+EK107)/MAX(ES107+EK107+ET107, 0.1)*$P$9+ET107/MAX(ES107+EK107+ET107, 0.1)*$Q$9))/($B$11+$C$11+$F$11)</f>
        <v>0</v>
      </c>
      <c r="CZ107">
        <v>5.9</v>
      </c>
      <c r="DA107">
        <v>0.5</v>
      </c>
      <c r="DB107" t="s">
        <v>421</v>
      </c>
      <c r="DC107">
        <v>2</v>
      </c>
      <c r="DD107">
        <v>1759445291.1</v>
      </c>
      <c r="DE107">
        <v>421.8585</v>
      </c>
      <c r="DF107">
        <v>420.00075</v>
      </c>
      <c r="DG107">
        <v>24.786025</v>
      </c>
      <c r="DH107">
        <v>24.469175</v>
      </c>
      <c r="DI107">
        <v>415.85425</v>
      </c>
      <c r="DJ107">
        <v>24.34665</v>
      </c>
      <c r="DK107">
        <v>500.06825</v>
      </c>
      <c r="DL107">
        <v>90.5711</v>
      </c>
      <c r="DM107">
        <v>0.02881945</v>
      </c>
      <c r="DN107">
        <v>30.910625</v>
      </c>
      <c r="DO107">
        <v>29.9387</v>
      </c>
      <c r="DP107">
        <v>999.9</v>
      </c>
      <c r="DQ107">
        <v>0</v>
      </c>
      <c r="DR107">
        <v>0</v>
      </c>
      <c r="DS107">
        <v>10012.375</v>
      </c>
      <c r="DT107">
        <v>0</v>
      </c>
      <c r="DU107">
        <v>0.667702</v>
      </c>
      <c r="DV107">
        <v>1.85777</v>
      </c>
      <c r="DW107">
        <v>432.58075</v>
      </c>
      <c r="DX107">
        <v>430.536</v>
      </c>
      <c r="DY107">
        <v>0.31680975</v>
      </c>
      <c r="DZ107">
        <v>420.00075</v>
      </c>
      <c r="EA107">
        <v>24.469175</v>
      </c>
      <c r="EB107">
        <v>2.2448975</v>
      </c>
      <c r="EC107">
        <v>2.216205</v>
      </c>
      <c r="ED107">
        <v>19.28635</v>
      </c>
      <c r="EE107">
        <v>19.079925</v>
      </c>
      <c r="EF107">
        <v>0.00500016</v>
      </c>
      <c r="EG107">
        <v>0</v>
      </c>
      <c r="EH107">
        <v>0</v>
      </c>
      <c r="EI107">
        <v>0</v>
      </c>
      <c r="EJ107">
        <v>903.525</v>
      </c>
      <c r="EK107">
        <v>0.00500016</v>
      </c>
      <c r="EL107">
        <v>-24.425</v>
      </c>
      <c r="EM107">
        <v>-1.65</v>
      </c>
      <c r="EN107">
        <v>38</v>
      </c>
      <c r="EO107">
        <v>41.937</v>
      </c>
      <c r="EP107">
        <v>40.062</v>
      </c>
      <c r="EQ107">
        <v>42.187</v>
      </c>
      <c r="ER107">
        <v>41.312</v>
      </c>
      <c r="ES107">
        <v>0</v>
      </c>
      <c r="ET107">
        <v>0</v>
      </c>
      <c r="EU107">
        <v>0</v>
      </c>
      <c r="EV107">
        <v>1759445296.1</v>
      </c>
      <c r="EW107">
        <v>0</v>
      </c>
      <c r="EX107">
        <v>902.288461538462</v>
      </c>
      <c r="EY107">
        <v>28.0034186511362</v>
      </c>
      <c r="EZ107">
        <v>-6.23931612164829</v>
      </c>
      <c r="FA107">
        <v>-25.7730769230769</v>
      </c>
      <c r="FB107">
        <v>15</v>
      </c>
      <c r="FC107">
        <v>0</v>
      </c>
      <c r="FD107" t="s">
        <v>422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1.888418</v>
      </c>
      <c r="FQ107">
        <v>-0.262855939849624</v>
      </c>
      <c r="FR107">
        <v>0.0378124595338626</v>
      </c>
      <c r="FS107">
        <v>1</v>
      </c>
      <c r="FT107">
        <v>901.255882352941</v>
      </c>
      <c r="FU107">
        <v>10.4339188575185</v>
      </c>
      <c r="FV107">
        <v>6.1529615622202</v>
      </c>
      <c r="FW107">
        <v>-1</v>
      </c>
      <c r="FX107">
        <v>0.31623855</v>
      </c>
      <c r="FY107">
        <v>0.00108825563909791</v>
      </c>
      <c r="FZ107">
        <v>0.000510362662721323</v>
      </c>
      <c r="GA107">
        <v>1</v>
      </c>
      <c r="GB107">
        <v>2</v>
      </c>
      <c r="GC107">
        <v>2</v>
      </c>
      <c r="GD107" t="s">
        <v>423</v>
      </c>
      <c r="GE107">
        <v>3.12598</v>
      </c>
      <c r="GF107">
        <v>2.65456</v>
      </c>
      <c r="GG107">
        <v>0.0891666</v>
      </c>
      <c r="GH107">
        <v>0.089791</v>
      </c>
      <c r="GI107">
        <v>0.103704</v>
      </c>
      <c r="GJ107">
        <v>0.103434</v>
      </c>
      <c r="GK107">
        <v>23304.4</v>
      </c>
      <c r="GL107">
        <v>22169.3</v>
      </c>
      <c r="GM107">
        <v>22883.9</v>
      </c>
      <c r="GN107">
        <v>23718.7</v>
      </c>
      <c r="GO107">
        <v>34951.8</v>
      </c>
      <c r="GP107">
        <v>35195.7</v>
      </c>
      <c r="GQ107">
        <v>41252.7</v>
      </c>
      <c r="GR107">
        <v>42293.9</v>
      </c>
      <c r="GS107">
        <v>1.89498</v>
      </c>
      <c r="GT107">
        <v>1.81798</v>
      </c>
      <c r="GU107">
        <v>0.0791997</v>
      </c>
      <c r="GV107">
        <v>0</v>
      </c>
      <c r="GW107">
        <v>28.6526</v>
      </c>
      <c r="GX107">
        <v>999.9</v>
      </c>
      <c r="GY107">
        <v>59.04</v>
      </c>
      <c r="GZ107">
        <v>29.336</v>
      </c>
      <c r="HA107">
        <v>26.7306</v>
      </c>
      <c r="HB107">
        <v>53.8846</v>
      </c>
      <c r="HC107">
        <v>40.605</v>
      </c>
      <c r="HD107">
        <v>1</v>
      </c>
      <c r="HE107">
        <v>0.0983283</v>
      </c>
      <c r="HF107">
        <v>-1.7056</v>
      </c>
      <c r="HG107">
        <v>20.2276</v>
      </c>
      <c r="HH107">
        <v>5.23481</v>
      </c>
      <c r="HI107">
        <v>11.992</v>
      </c>
      <c r="HJ107">
        <v>4.95575</v>
      </c>
      <c r="HK107">
        <v>3.304</v>
      </c>
      <c r="HL107">
        <v>9999</v>
      </c>
      <c r="HM107">
        <v>9999</v>
      </c>
      <c r="HN107">
        <v>9999</v>
      </c>
      <c r="HO107">
        <v>999.9</v>
      </c>
      <c r="HP107">
        <v>1.86852</v>
      </c>
      <c r="HQ107">
        <v>1.86417</v>
      </c>
      <c r="HR107">
        <v>1.87181</v>
      </c>
      <c r="HS107">
        <v>1.86265</v>
      </c>
      <c r="HT107">
        <v>1.86209</v>
      </c>
      <c r="HU107">
        <v>1.86859</v>
      </c>
      <c r="HV107">
        <v>1.85867</v>
      </c>
      <c r="HW107">
        <v>1.86509</v>
      </c>
      <c r="HX107">
        <v>5</v>
      </c>
      <c r="HY107">
        <v>0</v>
      </c>
      <c r="HZ107">
        <v>0</v>
      </c>
      <c r="IA107">
        <v>0</v>
      </c>
      <c r="IB107" t="s">
        <v>424</v>
      </c>
      <c r="IC107" t="s">
        <v>425</v>
      </c>
      <c r="ID107" t="s">
        <v>426</v>
      </c>
      <c r="IE107" t="s">
        <v>426</v>
      </c>
      <c r="IF107" t="s">
        <v>426</v>
      </c>
      <c r="IG107" t="s">
        <v>426</v>
      </c>
      <c r="IH107">
        <v>0</v>
      </c>
      <c r="II107">
        <v>100</v>
      </c>
      <c r="IJ107">
        <v>100</v>
      </c>
      <c r="IK107">
        <v>6.005</v>
      </c>
      <c r="IL107">
        <v>0.4393</v>
      </c>
      <c r="IM107">
        <v>4.33581596003083</v>
      </c>
      <c r="IN107">
        <v>0.00480937478205192</v>
      </c>
      <c r="IO107">
        <v>-2.11129389927988e-06</v>
      </c>
      <c r="IP107">
        <v>4.70916883727294e-10</v>
      </c>
      <c r="IQ107">
        <v>0.0744581765299928</v>
      </c>
      <c r="IR107">
        <v>0.00865277752241637</v>
      </c>
      <c r="IS107">
        <v>0.000116572056065873</v>
      </c>
      <c r="IT107">
        <v>5.89758572995984e-06</v>
      </c>
      <c r="IU107">
        <v>1</v>
      </c>
      <c r="IV107">
        <v>2033</v>
      </c>
      <c r="IW107">
        <v>1</v>
      </c>
      <c r="IX107">
        <v>28</v>
      </c>
      <c r="IY107">
        <v>29324088.2</v>
      </c>
      <c r="IZ107">
        <v>29324088.2</v>
      </c>
      <c r="JA107">
        <v>1.04004</v>
      </c>
      <c r="JB107">
        <v>2.39136</v>
      </c>
      <c r="JC107">
        <v>1.4978</v>
      </c>
      <c r="JD107">
        <v>2.33032</v>
      </c>
      <c r="JE107">
        <v>1.54419</v>
      </c>
      <c r="JF107">
        <v>2.24976</v>
      </c>
      <c r="JG107">
        <v>35.3596</v>
      </c>
      <c r="JH107">
        <v>24.2451</v>
      </c>
      <c r="JI107">
        <v>18</v>
      </c>
      <c r="JJ107">
        <v>546.096</v>
      </c>
      <c r="JK107">
        <v>438.982</v>
      </c>
      <c r="JL107">
        <v>31.6666</v>
      </c>
      <c r="JM107">
        <v>28.8973</v>
      </c>
      <c r="JN107">
        <v>30.0001</v>
      </c>
      <c r="JO107">
        <v>28.7043</v>
      </c>
      <c r="JP107">
        <v>28.7286</v>
      </c>
      <c r="JQ107">
        <v>20.8657</v>
      </c>
      <c r="JR107">
        <v>19.8008</v>
      </c>
      <c r="JS107">
        <v>100</v>
      </c>
      <c r="JT107">
        <v>31.6818</v>
      </c>
      <c r="JU107">
        <v>420</v>
      </c>
      <c r="JV107">
        <v>24.5343</v>
      </c>
      <c r="JW107">
        <v>92.4605</v>
      </c>
      <c r="JX107">
        <v>98.5715</v>
      </c>
    </row>
    <row r="108" spans="1:284">
      <c r="A108">
        <v>92</v>
      </c>
      <c r="B108">
        <v>1759445296.1</v>
      </c>
      <c r="C108">
        <v>1257.09999990463</v>
      </c>
      <c r="D108" t="s">
        <v>612</v>
      </c>
      <c r="E108" t="s">
        <v>613</v>
      </c>
      <c r="F108">
        <v>5</v>
      </c>
      <c r="G108" t="s">
        <v>576</v>
      </c>
      <c r="H108" t="s">
        <v>419</v>
      </c>
      <c r="I108">
        <v>1759445293.43333</v>
      </c>
      <c r="J108">
        <f>(K108)/1000</f>
        <v>0</v>
      </c>
      <c r="K108">
        <f>1000*DK108*AI108*(DG108-DH108)/(100*CZ108*(1000-AI108*DG108))</f>
        <v>0</v>
      </c>
      <c r="L108">
        <f>DK108*AI108*(DF108-DE108*(1000-AI108*DH108)/(1000-AI108*DG108))/(100*CZ108)</f>
        <v>0</v>
      </c>
      <c r="M108">
        <f>DE108 - IF(AI108&gt;1, L108*CZ108*100.0/(AK108), 0)</f>
        <v>0</v>
      </c>
      <c r="N108">
        <f>((T108-J108/2)*M108-L108)/(T108+J108/2)</f>
        <v>0</v>
      </c>
      <c r="O108">
        <f>N108*(DL108+DM108)/1000.0</f>
        <v>0</v>
      </c>
      <c r="P108">
        <f>(DE108 - IF(AI108&gt;1, L108*CZ108*100.0/(AK108), 0))*(DL108+DM108)/1000.0</f>
        <v>0</v>
      </c>
      <c r="Q108">
        <f>2.0/((1/S108-1/R108)+SIGN(S108)*SQRT((1/S108-1/R108)*(1/S108-1/R108) + 4*DA108/((DA108+1)*(DA108+1))*(2*1/S108*1/R108-1/R108*1/R108)))</f>
        <v>0</v>
      </c>
      <c r="R108">
        <f>IF(LEFT(DB108,1)&lt;&gt;"0",IF(LEFT(DB108,1)="1",3.0,DC108),$D$5+$E$5*(DS108*DL108/($K$5*1000))+$F$5*(DS108*DL108/($K$5*1000))*MAX(MIN(CZ108,$J$5),$I$5)*MAX(MIN(CZ108,$J$5),$I$5)+$G$5*MAX(MIN(CZ108,$J$5),$I$5)*(DS108*DL108/($K$5*1000))+$H$5*(DS108*DL108/($K$5*1000))*(DS108*DL108/($K$5*1000)))</f>
        <v>0</v>
      </c>
      <c r="S108">
        <f>J108*(1000-(1000*0.61365*exp(17.502*W108/(240.97+W108))/(DL108+DM108)+DG108)/2)/(1000*0.61365*exp(17.502*W108/(240.97+W108))/(DL108+DM108)-DG108)</f>
        <v>0</v>
      </c>
      <c r="T108">
        <f>1/((DA108+1)/(Q108/1.6)+1/(R108/1.37)) + DA108/((DA108+1)/(Q108/1.6) + DA108/(R108/1.37))</f>
        <v>0</v>
      </c>
      <c r="U108">
        <f>(CV108*CY108)</f>
        <v>0</v>
      </c>
      <c r="V108">
        <f>(DN108+(U108+2*0.95*5.67E-8*(((DN108+$B$7)+273)^4-(DN108+273)^4)-44100*J108)/(1.84*29.3*R108+8*0.95*5.67E-8*(DN108+273)^3))</f>
        <v>0</v>
      </c>
      <c r="W108">
        <f>($C$7*DO108+$D$7*DP108+$E$7*V108)</f>
        <v>0</v>
      </c>
      <c r="X108">
        <f>0.61365*exp(17.502*W108/(240.97+W108))</f>
        <v>0</v>
      </c>
      <c r="Y108">
        <f>(Z108/AA108*100)</f>
        <v>0</v>
      </c>
      <c r="Z108">
        <f>DG108*(DL108+DM108)/1000</f>
        <v>0</v>
      </c>
      <c r="AA108">
        <f>0.61365*exp(17.502*DN108/(240.97+DN108))</f>
        <v>0</v>
      </c>
      <c r="AB108">
        <f>(X108-DG108*(DL108+DM108)/1000)</f>
        <v>0</v>
      </c>
      <c r="AC108">
        <f>(-J108*44100)</f>
        <v>0</v>
      </c>
      <c r="AD108">
        <f>2*29.3*R108*0.92*(DN108-W108)</f>
        <v>0</v>
      </c>
      <c r="AE108">
        <f>2*0.95*5.67E-8*(((DN108+$B$7)+273)^4-(W108+273)^4)</f>
        <v>0</v>
      </c>
      <c r="AF108">
        <f>U108+AE108+AC108+AD108</f>
        <v>0</v>
      </c>
      <c r="AG108">
        <v>0</v>
      </c>
      <c r="AH108">
        <v>0</v>
      </c>
      <c r="AI108">
        <f>IF(AG108*$H$13&gt;=AK108,1.0,(AK108/(AK108-AG108*$H$13)))</f>
        <v>0</v>
      </c>
      <c r="AJ108">
        <f>(AI108-1)*100</f>
        <v>0</v>
      </c>
      <c r="AK108">
        <f>MAX(0,($B$13+$C$13*DS108)/(1+$D$13*DS108)*DL108/(DN108+273)*$E$13)</f>
        <v>0</v>
      </c>
      <c r="AL108" t="s">
        <v>420</v>
      </c>
      <c r="AM108" t="s">
        <v>420</v>
      </c>
      <c r="AN108">
        <v>0</v>
      </c>
      <c r="AO108">
        <v>0</v>
      </c>
      <c r="AP108">
        <f>1-AN108/AO108</f>
        <v>0</v>
      </c>
      <c r="AQ108">
        <v>0</v>
      </c>
      <c r="AR108" t="s">
        <v>420</v>
      </c>
      <c r="AS108" t="s">
        <v>420</v>
      </c>
      <c r="AT108">
        <v>0</v>
      </c>
      <c r="AU108">
        <v>0</v>
      </c>
      <c r="AV108">
        <f>1-AT108/AU108</f>
        <v>0</v>
      </c>
      <c r="AW108">
        <v>0.5</v>
      </c>
      <c r="AX108">
        <f>CW108</f>
        <v>0</v>
      </c>
      <c r="AY108">
        <f>L108</f>
        <v>0</v>
      </c>
      <c r="AZ108">
        <f>AV108*AW108*AX108</f>
        <v>0</v>
      </c>
      <c r="BA108">
        <f>(AY108-AQ108)/AX108</f>
        <v>0</v>
      </c>
      <c r="BB108">
        <f>(AO108-AU108)/AU108</f>
        <v>0</v>
      </c>
      <c r="BC108">
        <f>AN108/(AP108+AN108/AU108)</f>
        <v>0</v>
      </c>
      <c r="BD108" t="s">
        <v>420</v>
      </c>
      <c r="BE108">
        <v>0</v>
      </c>
      <c r="BF108">
        <f>IF(BE108&lt;&gt;0, BE108, BC108)</f>
        <v>0</v>
      </c>
      <c r="BG108">
        <f>1-BF108/AU108</f>
        <v>0</v>
      </c>
      <c r="BH108">
        <f>(AU108-AT108)/(AU108-BF108)</f>
        <v>0</v>
      </c>
      <c r="BI108">
        <f>(AO108-AU108)/(AO108-BF108)</f>
        <v>0</v>
      </c>
      <c r="BJ108">
        <f>(AU108-AT108)/(AU108-AN108)</f>
        <v>0</v>
      </c>
      <c r="BK108">
        <f>(AO108-AU108)/(AO108-AN108)</f>
        <v>0</v>
      </c>
      <c r="BL108">
        <f>(BH108*BF108/AT108)</f>
        <v>0</v>
      </c>
      <c r="BM108">
        <f>(1-BL108)</f>
        <v>0</v>
      </c>
      <c r="CV108">
        <f>$B$11*DT108+$C$11*DU108+$F$11*EF108*(1-EI108)</f>
        <v>0</v>
      </c>
      <c r="CW108">
        <f>CV108*CX108</f>
        <v>0</v>
      </c>
      <c r="CX108">
        <f>($B$11*$D$9+$C$11*$D$9+$F$11*((ES108+EK108)/MAX(ES108+EK108+ET108, 0.1)*$I$9+ET108/MAX(ES108+EK108+ET108, 0.1)*$J$9))/($B$11+$C$11+$F$11)</f>
        <v>0</v>
      </c>
      <c r="CY108">
        <f>($B$11*$K$9+$C$11*$K$9+$F$11*((ES108+EK108)/MAX(ES108+EK108+ET108, 0.1)*$P$9+ET108/MAX(ES108+EK108+ET108, 0.1)*$Q$9))/($B$11+$C$11+$F$11)</f>
        <v>0</v>
      </c>
      <c r="CZ108">
        <v>5.9</v>
      </c>
      <c r="DA108">
        <v>0.5</v>
      </c>
      <c r="DB108" t="s">
        <v>421</v>
      </c>
      <c r="DC108">
        <v>2</v>
      </c>
      <c r="DD108">
        <v>1759445293.43333</v>
      </c>
      <c r="DE108">
        <v>421.885333333333</v>
      </c>
      <c r="DF108">
        <v>420.011666666667</v>
      </c>
      <c r="DG108">
        <v>24.7863666666667</v>
      </c>
      <c r="DH108">
        <v>24.4680666666667</v>
      </c>
      <c r="DI108">
        <v>415.881333333333</v>
      </c>
      <c r="DJ108">
        <v>24.347</v>
      </c>
      <c r="DK108">
        <v>500.072666666667</v>
      </c>
      <c r="DL108">
        <v>90.5708</v>
      </c>
      <c r="DM108">
        <v>0.0287205666666667</v>
      </c>
      <c r="DN108">
        <v>30.9139</v>
      </c>
      <c r="DO108">
        <v>29.9400333333333</v>
      </c>
      <c r="DP108">
        <v>999.9</v>
      </c>
      <c r="DQ108">
        <v>0</v>
      </c>
      <c r="DR108">
        <v>0</v>
      </c>
      <c r="DS108">
        <v>10015.4333333333</v>
      </c>
      <c r="DT108">
        <v>0</v>
      </c>
      <c r="DU108">
        <v>0.667702</v>
      </c>
      <c r="DV108">
        <v>1.87375666666667</v>
      </c>
      <c r="DW108">
        <v>432.608333333333</v>
      </c>
      <c r="DX108">
        <v>430.546666666667</v>
      </c>
      <c r="DY108">
        <v>0.318269</v>
      </c>
      <c r="DZ108">
        <v>420.011666666667</v>
      </c>
      <c r="EA108">
        <v>24.4680666666667</v>
      </c>
      <c r="EB108">
        <v>2.24492</v>
      </c>
      <c r="EC108">
        <v>2.21609666666667</v>
      </c>
      <c r="ED108">
        <v>19.2865</v>
      </c>
      <c r="EE108">
        <v>19.0791333333333</v>
      </c>
      <c r="EF108">
        <v>0.00500016</v>
      </c>
      <c r="EG108">
        <v>0</v>
      </c>
      <c r="EH108">
        <v>0</v>
      </c>
      <c r="EI108">
        <v>0</v>
      </c>
      <c r="EJ108">
        <v>901.333333333333</v>
      </c>
      <c r="EK108">
        <v>0.00500016</v>
      </c>
      <c r="EL108">
        <v>-21.9</v>
      </c>
      <c r="EM108">
        <v>-2.36666666666667</v>
      </c>
      <c r="EN108">
        <v>38</v>
      </c>
      <c r="EO108">
        <v>41.937</v>
      </c>
      <c r="EP108">
        <v>40.062</v>
      </c>
      <c r="EQ108">
        <v>42.187</v>
      </c>
      <c r="ER108">
        <v>41.312</v>
      </c>
      <c r="ES108">
        <v>0</v>
      </c>
      <c r="ET108">
        <v>0</v>
      </c>
      <c r="EU108">
        <v>0</v>
      </c>
      <c r="EV108">
        <v>1759445297.9</v>
      </c>
      <c r="EW108">
        <v>0</v>
      </c>
      <c r="EX108">
        <v>903.392</v>
      </c>
      <c r="EY108">
        <v>-3.40000008925074</v>
      </c>
      <c r="EZ108">
        <v>18.9153845404496</v>
      </c>
      <c r="FA108">
        <v>-26.38</v>
      </c>
      <c r="FB108">
        <v>15</v>
      </c>
      <c r="FC108">
        <v>0</v>
      </c>
      <c r="FD108" t="s">
        <v>422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1.88082380952381</v>
      </c>
      <c r="FQ108">
        <v>-0.141003896103894</v>
      </c>
      <c r="FR108">
        <v>0.0312324014410234</v>
      </c>
      <c r="FS108">
        <v>1</v>
      </c>
      <c r="FT108">
        <v>901.602941176471</v>
      </c>
      <c r="FU108">
        <v>20.835752310861</v>
      </c>
      <c r="FV108">
        <v>5.93541144290266</v>
      </c>
      <c r="FW108">
        <v>-1</v>
      </c>
      <c r="FX108">
        <v>0.316578904761905</v>
      </c>
      <c r="FY108">
        <v>0.00501919480519555</v>
      </c>
      <c r="FZ108">
        <v>0.00096542188679412</v>
      </c>
      <c r="GA108">
        <v>1</v>
      </c>
      <c r="GB108">
        <v>2</v>
      </c>
      <c r="GC108">
        <v>2</v>
      </c>
      <c r="GD108" t="s">
        <v>423</v>
      </c>
      <c r="GE108">
        <v>3.126</v>
      </c>
      <c r="GF108">
        <v>2.65447</v>
      </c>
      <c r="GG108">
        <v>0.0891643</v>
      </c>
      <c r="GH108">
        <v>0.0897914</v>
      </c>
      <c r="GI108">
        <v>0.1037</v>
      </c>
      <c r="GJ108">
        <v>0.103432</v>
      </c>
      <c r="GK108">
        <v>23304.3</v>
      </c>
      <c r="GL108">
        <v>22169.2</v>
      </c>
      <c r="GM108">
        <v>22883.7</v>
      </c>
      <c r="GN108">
        <v>23718.6</v>
      </c>
      <c r="GO108">
        <v>34951.6</v>
      </c>
      <c r="GP108">
        <v>35195.7</v>
      </c>
      <c r="GQ108">
        <v>41252.3</v>
      </c>
      <c r="GR108">
        <v>42293.8</v>
      </c>
      <c r="GS108">
        <v>1.89527</v>
      </c>
      <c r="GT108">
        <v>1.81788</v>
      </c>
      <c r="GU108">
        <v>0.0790507</v>
      </c>
      <c r="GV108">
        <v>0</v>
      </c>
      <c r="GW108">
        <v>28.6514</v>
      </c>
      <c r="GX108">
        <v>999.9</v>
      </c>
      <c r="GY108">
        <v>59.04</v>
      </c>
      <c r="GZ108">
        <v>29.336</v>
      </c>
      <c r="HA108">
        <v>26.7319</v>
      </c>
      <c r="HB108">
        <v>54.7046</v>
      </c>
      <c r="HC108">
        <v>40.6891</v>
      </c>
      <c r="HD108">
        <v>1</v>
      </c>
      <c r="HE108">
        <v>0.0983537</v>
      </c>
      <c r="HF108">
        <v>-1.67777</v>
      </c>
      <c r="HG108">
        <v>20.2279</v>
      </c>
      <c r="HH108">
        <v>5.23451</v>
      </c>
      <c r="HI108">
        <v>11.992</v>
      </c>
      <c r="HJ108">
        <v>4.9557</v>
      </c>
      <c r="HK108">
        <v>3.304</v>
      </c>
      <c r="HL108">
        <v>9999</v>
      </c>
      <c r="HM108">
        <v>9999</v>
      </c>
      <c r="HN108">
        <v>9999</v>
      </c>
      <c r="HO108">
        <v>999.9</v>
      </c>
      <c r="HP108">
        <v>1.86849</v>
      </c>
      <c r="HQ108">
        <v>1.86417</v>
      </c>
      <c r="HR108">
        <v>1.87181</v>
      </c>
      <c r="HS108">
        <v>1.86267</v>
      </c>
      <c r="HT108">
        <v>1.86209</v>
      </c>
      <c r="HU108">
        <v>1.86859</v>
      </c>
      <c r="HV108">
        <v>1.85867</v>
      </c>
      <c r="HW108">
        <v>1.86509</v>
      </c>
      <c r="HX108">
        <v>5</v>
      </c>
      <c r="HY108">
        <v>0</v>
      </c>
      <c r="HZ108">
        <v>0</v>
      </c>
      <c r="IA108">
        <v>0</v>
      </c>
      <c r="IB108" t="s">
        <v>424</v>
      </c>
      <c r="IC108" t="s">
        <v>425</v>
      </c>
      <c r="ID108" t="s">
        <v>426</v>
      </c>
      <c r="IE108" t="s">
        <v>426</v>
      </c>
      <c r="IF108" t="s">
        <v>426</v>
      </c>
      <c r="IG108" t="s">
        <v>426</v>
      </c>
      <c r="IH108">
        <v>0</v>
      </c>
      <c r="II108">
        <v>100</v>
      </c>
      <c r="IJ108">
        <v>100</v>
      </c>
      <c r="IK108">
        <v>6.004</v>
      </c>
      <c r="IL108">
        <v>0.4393</v>
      </c>
      <c r="IM108">
        <v>4.33581596003083</v>
      </c>
      <c r="IN108">
        <v>0.00480937478205192</v>
      </c>
      <c r="IO108">
        <v>-2.11129389927988e-06</v>
      </c>
      <c r="IP108">
        <v>4.70916883727294e-10</v>
      </c>
      <c r="IQ108">
        <v>0.0744581765299928</v>
      </c>
      <c r="IR108">
        <v>0.00865277752241637</v>
      </c>
      <c r="IS108">
        <v>0.000116572056065873</v>
      </c>
      <c r="IT108">
        <v>5.89758572995984e-06</v>
      </c>
      <c r="IU108">
        <v>1</v>
      </c>
      <c r="IV108">
        <v>2033</v>
      </c>
      <c r="IW108">
        <v>1</v>
      </c>
      <c r="IX108">
        <v>28</v>
      </c>
      <c r="IY108">
        <v>29324088.3</v>
      </c>
      <c r="IZ108">
        <v>29324088.3</v>
      </c>
      <c r="JA108">
        <v>1.04004</v>
      </c>
      <c r="JB108">
        <v>2.38525</v>
      </c>
      <c r="JC108">
        <v>1.49902</v>
      </c>
      <c r="JD108">
        <v>2.33032</v>
      </c>
      <c r="JE108">
        <v>1.54419</v>
      </c>
      <c r="JF108">
        <v>2.2876</v>
      </c>
      <c r="JG108">
        <v>35.3365</v>
      </c>
      <c r="JH108">
        <v>24.2451</v>
      </c>
      <c r="JI108">
        <v>18</v>
      </c>
      <c r="JJ108">
        <v>546.292</v>
      </c>
      <c r="JK108">
        <v>438.922</v>
      </c>
      <c r="JL108">
        <v>31.6852</v>
      </c>
      <c r="JM108">
        <v>28.8973</v>
      </c>
      <c r="JN108">
        <v>30.0001</v>
      </c>
      <c r="JO108">
        <v>28.7043</v>
      </c>
      <c r="JP108">
        <v>28.7286</v>
      </c>
      <c r="JQ108">
        <v>20.865</v>
      </c>
      <c r="JR108">
        <v>19.8008</v>
      </c>
      <c r="JS108">
        <v>100</v>
      </c>
      <c r="JT108">
        <v>31.7235</v>
      </c>
      <c r="JU108">
        <v>420</v>
      </c>
      <c r="JV108">
        <v>24.5343</v>
      </c>
      <c r="JW108">
        <v>92.4597</v>
      </c>
      <c r="JX108">
        <v>98.5714</v>
      </c>
    </row>
    <row r="109" spans="1:284">
      <c r="A109">
        <v>93</v>
      </c>
      <c r="B109">
        <v>1759445299.1</v>
      </c>
      <c r="C109">
        <v>1260.09999990463</v>
      </c>
      <c r="D109" t="s">
        <v>614</v>
      </c>
      <c r="E109" t="s">
        <v>615</v>
      </c>
      <c r="F109">
        <v>5</v>
      </c>
      <c r="G109" t="s">
        <v>576</v>
      </c>
      <c r="H109" t="s">
        <v>419</v>
      </c>
      <c r="I109">
        <v>1759445296.76667</v>
      </c>
      <c r="J109">
        <f>(K109)/1000</f>
        <v>0</v>
      </c>
      <c r="K109">
        <f>1000*DK109*AI109*(DG109-DH109)/(100*CZ109*(1000-AI109*DG109))</f>
        <v>0</v>
      </c>
      <c r="L109">
        <f>DK109*AI109*(DF109-DE109*(1000-AI109*DH109)/(1000-AI109*DG109))/(100*CZ109)</f>
        <v>0</v>
      </c>
      <c r="M109">
        <f>DE109 - IF(AI109&gt;1, L109*CZ109*100.0/(AK109), 0)</f>
        <v>0</v>
      </c>
      <c r="N109">
        <f>((T109-J109/2)*M109-L109)/(T109+J109/2)</f>
        <v>0</v>
      </c>
      <c r="O109">
        <f>N109*(DL109+DM109)/1000.0</f>
        <v>0</v>
      </c>
      <c r="P109">
        <f>(DE109 - IF(AI109&gt;1, L109*CZ109*100.0/(AK109), 0))*(DL109+DM109)/1000.0</f>
        <v>0</v>
      </c>
      <c r="Q109">
        <f>2.0/((1/S109-1/R109)+SIGN(S109)*SQRT((1/S109-1/R109)*(1/S109-1/R109) + 4*DA109/((DA109+1)*(DA109+1))*(2*1/S109*1/R109-1/R109*1/R109)))</f>
        <v>0</v>
      </c>
      <c r="R109">
        <f>IF(LEFT(DB109,1)&lt;&gt;"0",IF(LEFT(DB109,1)="1",3.0,DC109),$D$5+$E$5*(DS109*DL109/($K$5*1000))+$F$5*(DS109*DL109/($K$5*1000))*MAX(MIN(CZ109,$J$5),$I$5)*MAX(MIN(CZ109,$J$5),$I$5)+$G$5*MAX(MIN(CZ109,$J$5),$I$5)*(DS109*DL109/($K$5*1000))+$H$5*(DS109*DL109/($K$5*1000))*(DS109*DL109/($K$5*1000)))</f>
        <v>0</v>
      </c>
      <c r="S109">
        <f>J109*(1000-(1000*0.61365*exp(17.502*W109/(240.97+W109))/(DL109+DM109)+DG109)/2)/(1000*0.61365*exp(17.502*W109/(240.97+W109))/(DL109+DM109)-DG109)</f>
        <v>0</v>
      </c>
      <c r="T109">
        <f>1/((DA109+1)/(Q109/1.6)+1/(R109/1.37)) + DA109/((DA109+1)/(Q109/1.6) + DA109/(R109/1.37))</f>
        <v>0</v>
      </c>
      <c r="U109">
        <f>(CV109*CY109)</f>
        <v>0</v>
      </c>
      <c r="V109">
        <f>(DN109+(U109+2*0.95*5.67E-8*(((DN109+$B$7)+273)^4-(DN109+273)^4)-44100*J109)/(1.84*29.3*R109+8*0.95*5.67E-8*(DN109+273)^3))</f>
        <v>0</v>
      </c>
      <c r="W109">
        <f>($C$7*DO109+$D$7*DP109+$E$7*V109)</f>
        <v>0</v>
      </c>
      <c r="X109">
        <f>0.61365*exp(17.502*W109/(240.97+W109))</f>
        <v>0</v>
      </c>
      <c r="Y109">
        <f>(Z109/AA109*100)</f>
        <v>0</v>
      </c>
      <c r="Z109">
        <f>DG109*(DL109+DM109)/1000</f>
        <v>0</v>
      </c>
      <c r="AA109">
        <f>0.61365*exp(17.502*DN109/(240.97+DN109))</f>
        <v>0</v>
      </c>
      <c r="AB109">
        <f>(X109-DG109*(DL109+DM109)/1000)</f>
        <v>0</v>
      </c>
      <c r="AC109">
        <f>(-J109*44100)</f>
        <v>0</v>
      </c>
      <c r="AD109">
        <f>2*29.3*R109*0.92*(DN109-W109)</f>
        <v>0</v>
      </c>
      <c r="AE109">
        <f>2*0.95*5.67E-8*(((DN109+$B$7)+273)^4-(W109+273)^4)</f>
        <v>0</v>
      </c>
      <c r="AF109">
        <f>U109+AE109+AC109+AD109</f>
        <v>0</v>
      </c>
      <c r="AG109">
        <v>0</v>
      </c>
      <c r="AH109">
        <v>0</v>
      </c>
      <c r="AI109">
        <f>IF(AG109*$H$13&gt;=AK109,1.0,(AK109/(AK109-AG109*$H$13)))</f>
        <v>0</v>
      </c>
      <c r="AJ109">
        <f>(AI109-1)*100</f>
        <v>0</v>
      </c>
      <c r="AK109">
        <f>MAX(0,($B$13+$C$13*DS109)/(1+$D$13*DS109)*DL109/(DN109+273)*$E$13)</f>
        <v>0</v>
      </c>
      <c r="AL109" t="s">
        <v>420</v>
      </c>
      <c r="AM109" t="s">
        <v>420</v>
      </c>
      <c r="AN109">
        <v>0</v>
      </c>
      <c r="AO109">
        <v>0</v>
      </c>
      <c r="AP109">
        <f>1-AN109/AO109</f>
        <v>0</v>
      </c>
      <c r="AQ109">
        <v>0</v>
      </c>
      <c r="AR109" t="s">
        <v>420</v>
      </c>
      <c r="AS109" t="s">
        <v>420</v>
      </c>
      <c r="AT109">
        <v>0</v>
      </c>
      <c r="AU109">
        <v>0</v>
      </c>
      <c r="AV109">
        <f>1-AT109/AU109</f>
        <v>0</v>
      </c>
      <c r="AW109">
        <v>0.5</v>
      </c>
      <c r="AX109">
        <f>CW109</f>
        <v>0</v>
      </c>
      <c r="AY109">
        <f>L109</f>
        <v>0</v>
      </c>
      <c r="AZ109">
        <f>AV109*AW109*AX109</f>
        <v>0</v>
      </c>
      <c r="BA109">
        <f>(AY109-AQ109)/AX109</f>
        <v>0</v>
      </c>
      <c r="BB109">
        <f>(AO109-AU109)/AU109</f>
        <v>0</v>
      </c>
      <c r="BC109">
        <f>AN109/(AP109+AN109/AU109)</f>
        <v>0</v>
      </c>
      <c r="BD109" t="s">
        <v>420</v>
      </c>
      <c r="BE109">
        <v>0</v>
      </c>
      <c r="BF109">
        <f>IF(BE109&lt;&gt;0, BE109, BC109)</f>
        <v>0</v>
      </c>
      <c r="BG109">
        <f>1-BF109/AU109</f>
        <v>0</v>
      </c>
      <c r="BH109">
        <f>(AU109-AT109)/(AU109-BF109)</f>
        <v>0</v>
      </c>
      <c r="BI109">
        <f>(AO109-AU109)/(AO109-BF109)</f>
        <v>0</v>
      </c>
      <c r="BJ109">
        <f>(AU109-AT109)/(AU109-AN109)</f>
        <v>0</v>
      </c>
      <c r="BK109">
        <f>(AO109-AU109)/(AO109-AN109)</f>
        <v>0</v>
      </c>
      <c r="BL109">
        <f>(BH109*BF109/AT109)</f>
        <v>0</v>
      </c>
      <c r="BM109">
        <f>(1-BL109)</f>
        <v>0</v>
      </c>
      <c r="CV109">
        <f>$B$11*DT109+$C$11*DU109+$F$11*EF109*(1-EI109)</f>
        <v>0</v>
      </c>
      <c r="CW109">
        <f>CV109*CX109</f>
        <v>0</v>
      </c>
      <c r="CX109">
        <f>($B$11*$D$9+$C$11*$D$9+$F$11*((ES109+EK109)/MAX(ES109+EK109+ET109, 0.1)*$I$9+ET109/MAX(ES109+EK109+ET109, 0.1)*$J$9))/($B$11+$C$11+$F$11)</f>
        <v>0</v>
      </c>
      <c r="CY109">
        <f>($B$11*$K$9+$C$11*$K$9+$F$11*((ES109+EK109)/MAX(ES109+EK109+ET109, 0.1)*$P$9+ET109/MAX(ES109+EK109+ET109, 0.1)*$Q$9))/($B$11+$C$11+$F$11)</f>
        <v>0</v>
      </c>
      <c r="CZ109">
        <v>5.9</v>
      </c>
      <c r="DA109">
        <v>0.5</v>
      </c>
      <c r="DB109" t="s">
        <v>421</v>
      </c>
      <c r="DC109">
        <v>2</v>
      </c>
      <c r="DD109">
        <v>1759445296.76667</v>
      </c>
      <c r="DE109">
        <v>421.913333333333</v>
      </c>
      <c r="DF109">
        <v>420.031666666667</v>
      </c>
      <c r="DG109">
        <v>24.7849</v>
      </c>
      <c r="DH109">
        <v>24.4663</v>
      </c>
      <c r="DI109">
        <v>415.908666666667</v>
      </c>
      <c r="DJ109">
        <v>24.3455666666667</v>
      </c>
      <c r="DK109">
        <v>499.981666666667</v>
      </c>
      <c r="DL109">
        <v>90.5707333333333</v>
      </c>
      <c r="DM109">
        <v>0.0290005</v>
      </c>
      <c r="DN109">
        <v>30.9171666666667</v>
      </c>
      <c r="DO109">
        <v>29.9408666666667</v>
      </c>
      <c r="DP109">
        <v>999.9</v>
      </c>
      <c r="DQ109">
        <v>0</v>
      </c>
      <c r="DR109">
        <v>0</v>
      </c>
      <c r="DS109">
        <v>9989.36666666667</v>
      </c>
      <c r="DT109">
        <v>0</v>
      </c>
      <c r="DU109">
        <v>0.667702</v>
      </c>
      <c r="DV109">
        <v>1.88165333333333</v>
      </c>
      <c r="DW109">
        <v>432.636333333333</v>
      </c>
      <c r="DX109">
        <v>430.566</v>
      </c>
      <c r="DY109">
        <v>0.318581333333333</v>
      </c>
      <c r="DZ109">
        <v>420.031666666667</v>
      </c>
      <c r="EA109">
        <v>24.4663</v>
      </c>
      <c r="EB109">
        <v>2.24478333333333</v>
      </c>
      <c r="EC109">
        <v>2.21593</v>
      </c>
      <c r="ED109">
        <v>19.2855333333333</v>
      </c>
      <c r="EE109">
        <v>19.0779666666667</v>
      </c>
      <c r="EF109">
        <v>0.00500016</v>
      </c>
      <c r="EG109">
        <v>0</v>
      </c>
      <c r="EH109">
        <v>0</v>
      </c>
      <c r="EI109">
        <v>0</v>
      </c>
      <c r="EJ109">
        <v>901.6</v>
      </c>
      <c r="EK109">
        <v>0.00500016</v>
      </c>
      <c r="EL109">
        <v>-28.9</v>
      </c>
      <c r="EM109">
        <v>-2.16666666666667</v>
      </c>
      <c r="EN109">
        <v>38</v>
      </c>
      <c r="EO109">
        <v>41.937</v>
      </c>
      <c r="EP109">
        <v>40.062</v>
      </c>
      <c r="EQ109">
        <v>42.208</v>
      </c>
      <c r="ER109">
        <v>41.312</v>
      </c>
      <c r="ES109">
        <v>0</v>
      </c>
      <c r="ET109">
        <v>0</v>
      </c>
      <c r="EU109">
        <v>0</v>
      </c>
      <c r="EV109">
        <v>1759445300.9</v>
      </c>
      <c r="EW109">
        <v>0</v>
      </c>
      <c r="EX109">
        <v>902.734615384615</v>
      </c>
      <c r="EY109">
        <v>1.09059830869695</v>
      </c>
      <c r="EZ109">
        <v>-5.80512826682548</v>
      </c>
      <c r="FA109">
        <v>-26.2230769230769</v>
      </c>
      <c r="FB109">
        <v>15</v>
      </c>
      <c r="FC109">
        <v>0</v>
      </c>
      <c r="FD109" t="s">
        <v>422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1.87673857142857</v>
      </c>
      <c r="FQ109">
        <v>-0.100524155844158</v>
      </c>
      <c r="FR109">
        <v>0.0295127261146965</v>
      </c>
      <c r="FS109">
        <v>1</v>
      </c>
      <c r="FT109">
        <v>901.567647058823</v>
      </c>
      <c r="FU109">
        <v>21.6485865834244</v>
      </c>
      <c r="FV109">
        <v>5.0241019442305</v>
      </c>
      <c r="FW109">
        <v>-1</v>
      </c>
      <c r="FX109">
        <v>0.316827857142857</v>
      </c>
      <c r="FY109">
        <v>0.00790870129870116</v>
      </c>
      <c r="FZ109">
        <v>0.00115332142654385</v>
      </c>
      <c r="GA109">
        <v>1</v>
      </c>
      <c r="GB109">
        <v>2</v>
      </c>
      <c r="GC109">
        <v>2</v>
      </c>
      <c r="GD109" t="s">
        <v>423</v>
      </c>
      <c r="GE109">
        <v>3.12588</v>
      </c>
      <c r="GF109">
        <v>2.65472</v>
      </c>
      <c r="GG109">
        <v>0.0891714</v>
      </c>
      <c r="GH109">
        <v>0.0897875</v>
      </c>
      <c r="GI109">
        <v>0.103695</v>
      </c>
      <c r="GJ109">
        <v>0.103425</v>
      </c>
      <c r="GK109">
        <v>23303.9</v>
      </c>
      <c r="GL109">
        <v>22169.5</v>
      </c>
      <c r="GM109">
        <v>22883.5</v>
      </c>
      <c r="GN109">
        <v>23718.8</v>
      </c>
      <c r="GO109">
        <v>34951.8</v>
      </c>
      <c r="GP109">
        <v>35196.1</v>
      </c>
      <c r="GQ109">
        <v>41252.2</v>
      </c>
      <c r="GR109">
        <v>42293.9</v>
      </c>
      <c r="GS109">
        <v>1.89495</v>
      </c>
      <c r="GT109">
        <v>1.81857</v>
      </c>
      <c r="GU109">
        <v>0.0792816</v>
      </c>
      <c r="GV109">
        <v>0</v>
      </c>
      <c r="GW109">
        <v>28.6519</v>
      </c>
      <c r="GX109">
        <v>999.9</v>
      </c>
      <c r="GY109">
        <v>59.016</v>
      </c>
      <c r="GZ109">
        <v>29.306</v>
      </c>
      <c r="HA109">
        <v>26.6746</v>
      </c>
      <c r="HB109">
        <v>54.4946</v>
      </c>
      <c r="HC109">
        <v>40.7692</v>
      </c>
      <c r="HD109">
        <v>1</v>
      </c>
      <c r="HE109">
        <v>0.098313</v>
      </c>
      <c r="HF109">
        <v>-1.71624</v>
      </c>
      <c r="HG109">
        <v>20.2274</v>
      </c>
      <c r="HH109">
        <v>5.23436</v>
      </c>
      <c r="HI109">
        <v>11.992</v>
      </c>
      <c r="HJ109">
        <v>4.9557</v>
      </c>
      <c r="HK109">
        <v>3.304</v>
      </c>
      <c r="HL109">
        <v>9999</v>
      </c>
      <c r="HM109">
        <v>9999</v>
      </c>
      <c r="HN109">
        <v>9999</v>
      </c>
      <c r="HO109">
        <v>999.9</v>
      </c>
      <c r="HP109">
        <v>1.86849</v>
      </c>
      <c r="HQ109">
        <v>1.86417</v>
      </c>
      <c r="HR109">
        <v>1.8718</v>
      </c>
      <c r="HS109">
        <v>1.86268</v>
      </c>
      <c r="HT109">
        <v>1.86209</v>
      </c>
      <c r="HU109">
        <v>1.86859</v>
      </c>
      <c r="HV109">
        <v>1.85867</v>
      </c>
      <c r="HW109">
        <v>1.86508</v>
      </c>
      <c r="HX109">
        <v>5</v>
      </c>
      <c r="HY109">
        <v>0</v>
      </c>
      <c r="HZ109">
        <v>0</v>
      </c>
      <c r="IA109">
        <v>0</v>
      </c>
      <c r="IB109" t="s">
        <v>424</v>
      </c>
      <c r="IC109" t="s">
        <v>425</v>
      </c>
      <c r="ID109" t="s">
        <v>426</v>
      </c>
      <c r="IE109" t="s">
        <v>426</v>
      </c>
      <c r="IF109" t="s">
        <v>426</v>
      </c>
      <c r="IG109" t="s">
        <v>426</v>
      </c>
      <c r="IH109">
        <v>0</v>
      </c>
      <c r="II109">
        <v>100</v>
      </c>
      <c r="IJ109">
        <v>100</v>
      </c>
      <c r="IK109">
        <v>6.005</v>
      </c>
      <c r="IL109">
        <v>0.4393</v>
      </c>
      <c r="IM109">
        <v>4.33581596003083</v>
      </c>
      <c r="IN109">
        <v>0.00480937478205192</v>
      </c>
      <c r="IO109">
        <v>-2.11129389927988e-06</v>
      </c>
      <c r="IP109">
        <v>4.70916883727294e-10</v>
      </c>
      <c r="IQ109">
        <v>0.0744581765299928</v>
      </c>
      <c r="IR109">
        <v>0.00865277752241637</v>
      </c>
      <c r="IS109">
        <v>0.000116572056065873</v>
      </c>
      <c r="IT109">
        <v>5.89758572995984e-06</v>
      </c>
      <c r="IU109">
        <v>1</v>
      </c>
      <c r="IV109">
        <v>2033</v>
      </c>
      <c r="IW109">
        <v>1</v>
      </c>
      <c r="IX109">
        <v>28</v>
      </c>
      <c r="IY109">
        <v>29324088.3</v>
      </c>
      <c r="IZ109">
        <v>29324088.3</v>
      </c>
      <c r="JA109">
        <v>1.04004</v>
      </c>
      <c r="JB109">
        <v>2.3645</v>
      </c>
      <c r="JC109">
        <v>1.4978</v>
      </c>
      <c r="JD109">
        <v>2.33032</v>
      </c>
      <c r="JE109">
        <v>1.54419</v>
      </c>
      <c r="JF109">
        <v>2.33887</v>
      </c>
      <c r="JG109">
        <v>35.3365</v>
      </c>
      <c r="JH109">
        <v>24.2539</v>
      </c>
      <c r="JI109">
        <v>18</v>
      </c>
      <c r="JJ109">
        <v>546.079</v>
      </c>
      <c r="JK109">
        <v>439.338</v>
      </c>
      <c r="JL109">
        <v>31.7081</v>
      </c>
      <c r="JM109">
        <v>28.8973</v>
      </c>
      <c r="JN109">
        <v>30.0001</v>
      </c>
      <c r="JO109">
        <v>28.7043</v>
      </c>
      <c r="JP109">
        <v>28.7279</v>
      </c>
      <c r="JQ109">
        <v>20.8666</v>
      </c>
      <c r="JR109">
        <v>19.528</v>
      </c>
      <c r="JS109">
        <v>100</v>
      </c>
      <c r="JT109">
        <v>31.7235</v>
      </c>
      <c r="JU109">
        <v>420</v>
      </c>
      <c r="JV109">
        <v>24.5343</v>
      </c>
      <c r="JW109">
        <v>92.4594</v>
      </c>
      <c r="JX109">
        <v>98.5718</v>
      </c>
    </row>
    <row r="110" spans="1:284">
      <c r="A110">
        <v>94</v>
      </c>
      <c r="B110">
        <v>1759445301.1</v>
      </c>
      <c r="C110">
        <v>1262.09999990463</v>
      </c>
      <c r="D110" t="s">
        <v>616</v>
      </c>
      <c r="E110" t="s">
        <v>617</v>
      </c>
      <c r="F110">
        <v>5</v>
      </c>
      <c r="G110" t="s">
        <v>576</v>
      </c>
      <c r="H110" t="s">
        <v>419</v>
      </c>
      <c r="I110">
        <v>1759445297.6</v>
      </c>
      <c r="J110">
        <f>(K110)/1000</f>
        <v>0</v>
      </c>
      <c r="K110">
        <f>1000*DK110*AI110*(DG110-DH110)/(100*CZ110*(1000-AI110*DG110))</f>
        <v>0</v>
      </c>
      <c r="L110">
        <f>DK110*AI110*(DF110-DE110*(1000-AI110*DH110)/(1000-AI110*DG110))/(100*CZ110)</f>
        <v>0</v>
      </c>
      <c r="M110">
        <f>DE110 - IF(AI110&gt;1, L110*CZ110*100.0/(AK110), 0)</f>
        <v>0</v>
      </c>
      <c r="N110">
        <f>((T110-J110/2)*M110-L110)/(T110+J110/2)</f>
        <v>0</v>
      </c>
      <c r="O110">
        <f>N110*(DL110+DM110)/1000.0</f>
        <v>0</v>
      </c>
      <c r="P110">
        <f>(DE110 - IF(AI110&gt;1, L110*CZ110*100.0/(AK110), 0))*(DL110+DM110)/1000.0</f>
        <v>0</v>
      </c>
      <c r="Q110">
        <f>2.0/((1/S110-1/R110)+SIGN(S110)*SQRT((1/S110-1/R110)*(1/S110-1/R110) + 4*DA110/((DA110+1)*(DA110+1))*(2*1/S110*1/R110-1/R110*1/R110)))</f>
        <v>0</v>
      </c>
      <c r="R110">
        <f>IF(LEFT(DB110,1)&lt;&gt;"0",IF(LEFT(DB110,1)="1",3.0,DC110),$D$5+$E$5*(DS110*DL110/($K$5*1000))+$F$5*(DS110*DL110/($K$5*1000))*MAX(MIN(CZ110,$J$5),$I$5)*MAX(MIN(CZ110,$J$5),$I$5)+$G$5*MAX(MIN(CZ110,$J$5),$I$5)*(DS110*DL110/($K$5*1000))+$H$5*(DS110*DL110/($K$5*1000))*(DS110*DL110/($K$5*1000)))</f>
        <v>0</v>
      </c>
      <c r="S110">
        <f>J110*(1000-(1000*0.61365*exp(17.502*W110/(240.97+W110))/(DL110+DM110)+DG110)/2)/(1000*0.61365*exp(17.502*W110/(240.97+W110))/(DL110+DM110)-DG110)</f>
        <v>0</v>
      </c>
      <c r="T110">
        <f>1/((DA110+1)/(Q110/1.6)+1/(R110/1.37)) + DA110/((DA110+1)/(Q110/1.6) + DA110/(R110/1.37))</f>
        <v>0</v>
      </c>
      <c r="U110">
        <f>(CV110*CY110)</f>
        <v>0</v>
      </c>
      <c r="V110">
        <f>(DN110+(U110+2*0.95*5.67E-8*(((DN110+$B$7)+273)^4-(DN110+273)^4)-44100*J110)/(1.84*29.3*R110+8*0.95*5.67E-8*(DN110+273)^3))</f>
        <v>0</v>
      </c>
      <c r="W110">
        <f>($C$7*DO110+$D$7*DP110+$E$7*V110)</f>
        <v>0</v>
      </c>
      <c r="X110">
        <f>0.61365*exp(17.502*W110/(240.97+W110))</f>
        <v>0</v>
      </c>
      <c r="Y110">
        <f>(Z110/AA110*100)</f>
        <v>0</v>
      </c>
      <c r="Z110">
        <f>DG110*(DL110+DM110)/1000</f>
        <v>0</v>
      </c>
      <c r="AA110">
        <f>0.61365*exp(17.502*DN110/(240.97+DN110))</f>
        <v>0</v>
      </c>
      <c r="AB110">
        <f>(X110-DG110*(DL110+DM110)/1000)</f>
        <v>0</v>
      </c>
      <c r="AC110">
        <f>(-J110*44100)</f>
        <v>0</v>
      </c>
      <c r="AD110">
        <f>2*29.3*R110*0.92*(DN110-W110)</f>
        <v>0</v>
      </c>
      <c r="AE110">
        <f>2*0.95*5.67E-8*(((DN110+$B$7)+273)^4-(W110+273)^4)</f>
        <v>0</v>
      </c>
      <c r="AF110">
        <f>U110+AE110+AC110+AD110</f>
        <v>0</v>
      </c>
      <c r="AG110">
        <v>0</v>
      </c>
      <c r="AH110">
        <v>0</v>
      </c>
      <c r="AI110">
        <f>IF(AG110*$H$13&gt;=AK110,1.0,(AK110/(AK110-AG110*$H$13)))</f>
        <v>0</v>
      </c>
      <c r="AJ110">
        <f>(AI110-1)*100</f>
        <v>0</v>
      </c>
      <c r="AK110">
        <f>MAX(0,($B$13+$C$13*DS110)/(1+$D$13*DS110)*DL110/(DN110+273)*$E$13)</f>
        <v>0</v>
      </c>
      <c r="AL110" t="s">
        <v>420</v>
      </c>
      <c r="AM110" t="s">
        <v>420</v>
      </c>
      <c r="AN110">
        <v>0</v>
      </c>
      <c r="AO110">
        <v>0</v>
      </c>
      <c r="AP110">
        <f>1-AN110/AO110</f>
        <v>0</v>
      </c>
      <c r="AQ110">
        <v>0</v>
      </c>
      <c r="AR110" t="s">
        <v>420</v>
      </c>
      <c r="AS110" t="s">
        <v>420</v>
      </c>
      <c r="AT110">
        <v>0</v>
      </c>
      <c r="AU110">
        <v>0</v>
      </c>
      <c r="AV110">
        <f>1-AT110/AU110</f>
        <v>0</v>
      </c>
      <c r="AW110">
        <v>0.5</v>
      </c>
      <c r="AX110">
        <f>CW110</f>
        <v>0</v>
      </c>
      <c r="AY110">
        <f>L110</f>
        <v>0</v>
      </c>
      <c r="AZ110">
        <f>AV110*AW110*AX110</f>
        <v>0</v>
      </c>
      <c r="BA110">
        <f>(AY110-AQ110)/AX110</f>
        <v>0</v>
      </c>
      <c r="BB110">
        <f>(AO110-AU110)/AU110</f>
        <v>0</v>
      </c>
      <c r="BC110">
        <f>AN110/(AP110+AN110/AU110)</f>
        <v>0</v>
      </c>
      <c r="BD110" t="s">
        <v>420</v>
      </c>
      <c r="BE110">
        <v>0</v>
      </c>
      <c r="BF110">
        <f>IF(BE110&lt;&gt;0, BE110, BC110)</f>
        <v>0</v>
      </c>
      <c r="BG110">
        <f>1-BF110/AU110</f>
        <v>0</v>
      </c>
      <c r="BH110">
        <f>(AU110-AT110)/(AU110-BF110)</f>
        <v>0</v>
      </c>
      <c r="BI110">
        <f>(AO110-AU110)/(AO110-BF110)</f>
        <v>0</v>
      </c>
      <c r="BJ110">
        <f>(AU110-AT110)/(AU110-AN110)</f>
        <v>0</v>
      </c>
      <c r="BK110">
        <f>(AO110-AU110)/(AO110-AN110)</f>
        <v>0</v>
      </c>
      <c r="BL110">
        <f>(BH110*BF110/AT110)</f>
        <v>0</v>
      </c>
      <c r="BM110">
        <f>(1-BL110)</f>
        <v>0</v>
      </c>
      <c r="CV110">
        <f>$B$11*DT110+$C$11*DU110+$F$11*EF110*(1-EI110)</f>
        <v>0</v>
      </c>
      <c r="CW110">
        <f>CV110*CX110</f>
        <v>0</v>
      </c>
      <c r="CX110">
        <f>($B$11*$D$9+$C$11*$D$9+$F$11*((ES110+EK110)/MAX(ES110+EK110+ET110, 0.1)*$I$9+ET110/MAX(ES110+EK110+ET110, 0.1)*$J$9))/($B$11+$C$11+$F$11)</f>
        <v>0</v>
      </c>
      <c r="CY110">
        <f>($B$11*$K$9+$C$11*$K$9+$F$11*((ES110+EK110)/MAX(ES110+EK110+ET110, 0.1)*$P$9+ET110/MAX(ES110+EK110+ET110, 0.1)*$Q$9))/($B$11+$C$11+$F$11)</f>
        <v>0</v>
      </c>
      <c r="CZ110">
        <v>5.9</v>
      </c>
      <c r="DA110">
        <v>0.5</v>
      </c>
      <c r="DB110" t="s">
        <v>421</v>
      </c>
      <c r="DC110">
        <v>2</v>
      </c>
      <c r="DD110">
        <v>1759445297.6</v>
      </c>
      <c r="DE110">
        <v>421.90175</v>
      </c>
      <c r="DF110">
        <v>420.013</v>
      </c>
      <c r="DG110">
        <v>24.78445</v>
      </c>
      <c r="DH110">
        <v>24.467225</v>
      </c>
      <c r="DI110">
        <v>415.89725</v>
      </c>
      <c r="DJ110">
        <v>24.345125</v>
      </c>
      <c r="DK110">
        <v>499.974</v>
      </c>
      <c r="DL110">
        <v>90.57105</v>
      </c>
      <c r="DM110">
        <v>0.029044725</v>
      </c>
      <c r="DN110">
        <v>30.9183</v>
      </c>
      <c r="DO110">
        <v>29.94145</v>
      </c>
      <c r="DP110">
        <v>999.9</v>
      </c>
      <c r="DQ110">
        <v>0</v>
      </c>
      <c r="DR110">
        <v>0</v>
      </c>
      <c r="DS110">
        <v>9990.4625</v>
      </c>
      <c r="DT110">
        <v>0</v>
      </c>
      <c r="DU110">
        <v>0.667702</v>
      </c>
      <c r="DV110">
        <v>1.8889625</v>
      </c>
      <c r="DW110">
        <v>432.62425</v>
      </c>
      <c r="DX110">
        <v>430.54725</v>
      </c>
      <c r="DY110">
        <v>0.317204</v>
      </c>
      <c r="DZ110">
        <v>420.013</v>
      </c>
      <c r="EA110">
        <v>24.467225</v>
      </c>
      <c r="EB110">
        <v>2.2447525</v>
      </c>
      <c r="EC110">
        <v>2.2160225</v>
      </c>
      <c r="ED110">
        <v>19.2853</v>
      </c>
      <c r="EE110">
        <v>19.078625</v>
      </c>
      <c r="EF110">
        <v>0.00500016</v>
      </c>
      <c r="EG110">
        <v>0</v>
      </c>
      <c r="EH110">
        <v>0</v>
      </c>
      <c r="EI110">
        <v>0</v>
      </c>
      <c r="EJ110">
        <v>902.7</v>
      </c>
      <c r="EK110">
        <v>0.00500016</v>
      </c>
      <c r="EL110">
        <v>-27.575</v>
      </c>
      <c r="EM110">
        <v>-1.8</v>
      </c>
      <c r="EN110">
        <v>38</v>
      </c>
      <c r="EO110">
        <v>41.937</v>
      </c>
      <c r="EP110">
        <v>40.062</v>
      </c>
      <c r="EQ110">
        <v>42.20275</v>
      </c>
      <c r="ER110">
        <v>41.312</v>
      </c>
      <c r="ES110">
        <v>0</v>
      </c>
      <c r="ET110">
        <v>0</v>
      </c>
      <c r="EU110">
        <v>0</v>
      </c>
      <c r="EV110">
        <v>1759445302.7</v>
      </c>
      <c r="EW110">
        <v>0</v>
      </c>
      <c r="EX110">
        <v>903.412</v>
      </c>
      <c r="EY110">
        <v>-3.9999999908265</v>
      </c>
      <c r="EZ110">
        <v>-5.26923080896729</v>
      </c>
      <c r="FA110">
        <v>-26.372</v>
      </c>
      <c r="FB110">
        <v>15</v>
      </c>
      <c r="FC110">
        <v>0</v>
      </c>
      <c r="FD110" t="s">
        <v>422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1.8785445</v>
      </c>
      <c r="FQ110">
        <v>-0.0228618045112777</v>
      </c>
      <c r="FR110">
        <v>0.0308488736382708</v>
      </c>
      <c r="FS110">
        <v>1</v>
      </c>
      <c r="FT110">
        <v>902.158823529412</v>
      </c>
      <c r="FU110">
        <v>11.3216194939537</v>
      </c>
      <c r="FV110">
        <v>5.21728561650138</v>
      </c>
      <c r="FW110">
        <v>-1</v>
      </c>
      <c r="FX110">
        <v>0.3172598</v>
      </c>
      <c r="FY110">
        <v>0.0100070977443605</v>
      </c>
      <c r="FZ110">
        <v>0.00127295108311356</v>
      </c>
      <c r="GA110">
        <v>1</v>
      </c>
      <c r="GB110">
        <v>2</v>
      </c>
      <c r="GC110">
        <v>2</v>
      </c>
      <c r="GD110" t="s">
        <v>423</v>
      </c>
      <c r="GE110">
        <v>3.12601</v>
      </c>
      <c r="GF110">
        <v>2.65466</v>
      </c>
      <c r="GG110">
        <v>0.089154</v>
      </c>
      <c r="GH110">
        <v>0.0897818</v>
      </c>
      <c r="GI110">
        <v>0.103695</v>
      </c>
      <c r="GJ110">
        <v>0.103474</v>
      </c>
      <c r="GK110">
        <v>23304.2</v>
      </c>
      <c r="GL110">
        <v>22169.5</v>
      </c>
      <c r="GM110">
        <v>22883.4</v>
      </c>
      <c r="GN110">
        <v>23718.7</v>
      </c>
      <c r="GO110">
        <v>34951.9</v>
      </c>
      <c r="GP110">
        <v>35194</v>
      </c>
      <c r="GQ110">
        <v>41252.4</v>
      </c>
      <c r="GR110">
        <v>42293.7</v>
      </c>
      <c r="GS110">
        <v>1.89475</v>
      </c>
      <c r="GT110">
        <v>1.81837</v>
      </c>
      <c r="GU110">
        <v>0.0792742</v>
      </c>
      <c r="GV110">
        <v>0</v>
      </c>
      <c r="GW110">
        <v>28.6531</v>
      </c>
      <c r="GX110">
        <v>999.9</v>
      </c>
      <c r="GY110">
        <v>59.016</v>
      </c>
      <c r="GZ110">
        <v>29.316</v>
      </c>
      <c r="HA110">
        <v>26.6866</v>
      </c>
      <c r="HB110">
        <v>54.7746</v>
      </c>
      <c r="HC110">
        <v>40.641</v>
      </c>
      <c r="HD110">
        <v>1</v>
      </c>
      <c r="HE110">
        <v>0.0983232</v>
      </c>
      <c r="HF110">
        <v>-1.69183</v>
      </c>
      <c r="HG110">
        <v>20.2277</v>
      </c>
      <c r="HH110">
        <v>5.23466</v>
      </c>
      <c r="HI110">
        <v>11.992</v>
      </c>
      <c r="HJ110">
        <v>4.95575</v>
      </c>
      <c r="HK110">
        <v>3.304</v>
      </c>
      <c r="HL110">
        <v>9999</v>
      </c>
      <c r="HM110">
        <v>9999</v>
      </c>
      <c r="HN110">
        <v>9999</v>
      </c>
      <c r="HO110">
        <v>999.9</v>
      </c>
      <c r="HP110">
        <v>1.8685</v>
      </c>
      <c r="HQ110">
        <v>1.86418</v>
      </c>
      <c r="HR110">
        <v>1.8718</v>
      </c>
      <c r="HS110">
        <v>1.86267</v>
      </c>
      <c r="HT110">
        <v>1.86211</v>
      </c>
      <c r="HU110">
        <v>1.86859</v>
      </c>
      <c r="HV110">
        <v>1.85867</v>
      </c>
      <c r="HW110">
        <v>1.86508</v>
      </c>
      <c r="HX110">
        <v>5</v>
      </c>
      <c r="HY110">
        <v>0</v>
      </c>
      <c r="HZ110">
        <v>0</v>
      </c>
      <c r="IA110">
        <v>0</v>
      </c>
      <c r="IB110" t="s">
        <v>424</v>
      </c>
      <c r="IC110" t="s">
        <v>425</v>
      </c>
      <c r="ID110" t="s">
        <v>426</v>
      </c>
      <c r="IE110" t="s">
        <v>426</v>
      </c>
      <c r="IF110" t="s">
        <v>426</v>
      </c>
      <c r="IG110" t="s">
        <v>426</v>
      </c>
      <c r="IH110">
        <v>0</v>
      </c>
      <c r="II110">
        <v>100</v>
      </c>
      <c r="IJ110">
        <v>100</v>
      </c>
      <c r="IK110">
        <v>6.004</v>
      </c>
      <c r="IL110">
        <v>0.4393</v>
      </c>
      <c r="IM110">
        <v>4.33581596003083</v>
      </c>
      <c r="IN110">
        <v>0.00480937478205192</v>
      </c>
      <c r="IO110">
        <v>-2.11129389927988e-06</v>
      </c>
      <c r="IP110">
        <v>4.70916883727294e-10</v>
      </c>
      <c r="IQ110">
        <v>0.0744581765299928</v>
      </c>
      <c r="IR110">
        <v>0.00865277752241637</v>
      </c>
      <c r="IS110">
        <v>0.000116572056065873</v>
      </c>
      <c r="IT110">
        <v>5.89758572995984e-06</v>
      </c>
      <c r="IU110">
        <v>1</v>
      </c>
      <c r="IV110">
        <v>2033</v>
      </c>
      <c r="IW110">
        <v>1</v>
      </c>
      <c r="IX110">
        <v>28</v>
      </c>
      <c r="IY110">
        <v>29324088.4</v>
      </c>
      <c r="IZ110">
        <v>29324088.4</v>
      </c>
      <c r="JA110">
        <v>1.04004</v>
      </c>
      <c r="JB110">
        <v>2.36816</v>
      </c>
      <c r="JC110">
        <v>1.4978</v>
      </c>
      <c r="JD110">
        <v>2.33032</v>
      </c>
      <c r="JE110">
        <v>1.54419</v>
      </c>
      <c r="JF110">
        <v>2.37671</v>
      </c>
      <c r="JG110">
        <v>35.3365</v>
      </c>
      <c r="JH110">
        <v>24.2539</v>
      </c>
      <c r="JI110">
        <v>18</v>
      </c>
      <c r="JJ110">
        <v>545.949</v>
      </c>
      <c r="JK110">
        <v>439.208</v>
      </c>
      <c r="JL110">
        <v>31.7257</v>
      </c>
      <c r="JM110">
        <v>28.8969</v>
      </c>
      <c r="JN110">
        <v>30.0001</v>
      </c>
      <c r="JO110">
        <v>28.7043</v>
      </c>
      <c r="JP110">
        <v>28.7266</v>
      </c>
      <c r="JQ110">
        <v>20.8663</v>
      </c>
      <c r="JR110">
        <v>19.528</v>
      </c>
      <c r="JS110">
        <v>100</v>
      </c>
      <c r="JT110">
        <v>31.7637</v>
      </c>
      <c r="JU110">
        <v>420</v>
      </c>
      <c r="JV110">
        <v>24.5343</v>
      </c>
      <c r="JW110">
        <v>92.4594</v>
      </c>
      <c r="JX110">
        <v>98.5712</v>
      </c>
    </row>
    <row r="111" spans="1:284">
      <c r="A111">
        <v>95</v>
      </c>
      <c r="B111">
        <v>1759445303.1</v>
      </c>
      <c r="C111">
        <v>1264.09999990463</v>
      </c>
      <c r="D111" t="s">
        <v>618</v>
      </c>
      <c r="E111" t="s">
        <v>619</v>
      </c>
      <c r="F111">
        <v>5</v>
      </c>
      <c r="G111" t="s">
        <v>576</v>
      </c>
      <c r="H111" t="s">
        <v>419</v>
      </c>
      <c r="I111">
        <v>1759445300.1</v>
      </c>
      <c r="J111">
        <f>(K111)/1000</f>
        <v>0</v>
      </c>
      <c r="K111">
        <f>1000*DK111*AI111*(DG111-DH111)/(100*CZ111*(1000-AI111*DG111))</f>
        <v>0</v>
      </c>
      <c r="L111">
        <f>DK111*AI111*(DF111-DE111*(1000-AI111*DH111)/(1000-AI111*DG111))/(100*CZ111)</f>
        <v>0</v>
      </c>
      <c r="M111">
        <f>DE111 - IF(AI111&gt;1, L111*CZ111*100.0/(AK111), 0)</f>
        <v>0</v>
      </c>
      <c r="N111">
        <f>((T111-J111/2)*M111-L111)/(T111+J111/2)</f>
        <v>0</v>
      </c>
      <c r="O111">
        <f>N111*(DL111+DM111)/1000.0</f>
        <v>0</v>
      </c>
      <c r="P111">
        <f>(DE111 - IF(AI111&gt;1, L111*CZ111*100.0/(AK111), 0))*(DL111+DM111)/1000.0</f>
        <v>0</v>
      </c>
      <c r="Q111">
        <f>2.0/((1/S111-1/R111)+SIGN(S111)*SQRT((1/S111-1/R111)*(1/S111-1/R111) + 4*DA111/((DA111+1)*(DA111+1))*(2*1/S111*1/R111-1/R111*1/R111)))</f>
        <v>0</v>
      </c>
      <c r="R111">
        <f>IF(LEFT(DB111,1)&lt;&gt;"0",IF(LEFT(DB111,1)="1",3.0,DC111),$D$5+$E$5*(DS111*DL111/($K$5*1000))+$F$5*(DS111*DL111/($K$5*1000))*MAX(MIN(CZ111,$J$5),$I$5)*MAX(MIN(CZ111,$J$5),$I$5)+$G$5*MAX(MIN(CZ111,$J$5),$I$5)*(DS111*DL111/($K$5*1000))+$H$5*(DS111*DL111/($K$5*1000))*(DS111*DL111/($K$5*1000)))</f>
        <v>0</v>
      </c>
      <c r="S111">
        <f>J111*(1000-(1000*0.61365*exp(17.502*W111/(240.97+W111))/(DL111+DM111)+DG111)/2)/(1000*0.61365*exp(17.502*W111/(240.97+W111))/(DL111+DM111)-DG111)</f>
        <v>0</v>
      </c>
      <c r="T111">
        <f>1/((DA111+1)/(Q111/1.6)+1/(R111/1.37)) + DA111/((DA111+1)/(Q111/1.6) + DA111/(R111/1.37))</f>
        <v>0</v>
      </c>
      <c r="U111">
        <f>(CV111*CY111)</f>
        <v>0</v>
      </c>
      <c r="V111">
        <f>(DN111+(U111+2*0.95*5.67E-8*(((DN111+$B$7)+273)^4-(DN111+273)^4)-44100*J111)/(1.84*29.3*R111+8*0.95*5.67E-8*(DN111+273)^3))</f>
        <v>0</v>
      </c>
      <c r="W111">
        <f>($C$7*DO111+$D$7*DP111+$E$7*V111)</f>
        <v>0</v>
      </c>
      <c r="X111">
        <f>0.61365*exp(17.502*W111/(240.97+W111))</f>
        <v>0</v>
      </c>
      <c r="Y111">
        <f>(Z111/AA111*100)</f>
        <v>0</v>
      </c>
      <c r="Z111">
        <f>DG111*(DL111+DM111)/1000</f>
        <v>0</v>
      </c>
      <c r="AA111">
        <f>0.61365*exp(17.502*DN111/(240.97+DN111))</f>
        <v>0</v>
      </c>
      <c r="AB111">
        <f>(X111-DG111*(DL111+DM111)/1000)</f>
        <v>0</v>
      </c>
      <c r="AC111">
        <f>(-J111*44100)</f>
        <v>0</v>
      </c>
      <c r="AD111">
        <f>2*29.3*R111*0.92*(DN111-W111)</f>
        <v>0</v>
      </c>
      <c r="AE111">
        <f>2*0.95*5.67E-8*(((DN111+$B$7)+273)^4-(W111+273)^4)</f>
        <v>0</v>
      </c>
      <c r="AF111">
        <f>U111+AE111+AC111+AD111</f>
        <v>0</v>
      </c>
      <c r="AG111">
        <v>0</v>
      </c>
      <c r="AH111">
        <v>0</v>
      </c>
      <c r="AI111">
        <f>IF(AG111*$H$13&gt;=AK111,1.0,(AK111/(AK111-AG111*$H$13)))</f>
        <v>0</v>
      </c>
      <c r="AJ111">
        <f>(AI111-1)*100</f>
        <v>0</v>
      </c>
      <c r="AK111">
        <f>MAX(0,($B$13+$C$13*DS111)/(1+$D$13*DS111)*DL111/(DN111+273)*$E$13)</f>
        <v>0</v>
      </c>
      <c r="AL111" t="s">
        <v>420</v>
      </c>
      <c r="AM111" t="s">
        <v>420</v>
      </c>
      <c r="AN111">
        <v>0</v>
      </c>
      <c r="AO111">
        <v>0</v>
      </c>
      <c r="AP111">
        <f>1-AN111/AO111</f>
        <v>0</v>
      </c>
      <c r="AQ111">
        <v>0</v>
      </c>
      <c r="AR111" t="s">
        <v>420</v>
      </c>
      <c r="AS111" t="s">
        <v>420</v>
      </c>
      <c r="AT111">
        <v>0</v>
      </c>
      <c r="AU111">
        <v>0</v>
      </c>
      <c r="AV111">
        <f>1-AT111/AU111</f>
        <v>0</v>
      </c>
      <c r="AW111">
        <v>0.5</v>
      </c>
      <c r="AX111">
        <f>CW111</f>
        <v>0</v>
      </c>
      <c r="AY111">
        <f>L111</f>
        <v>0</v>
      </c>
      <c r="AZ111">
        <f>AV111*AW111*AX111</f>
        <v>0</v>
      </c>
      <c r="BA111">
        <f>(AY111-AQ111)/AX111</f>
        <v>0</v>
      </c>
      <c r="BB111">
        <f>(AO111-AU111)/AU111</f>
        <v>0</v>
      </c>
      <c r="BC111">
        <f>AN111/(AP111+AN111/AU111)</f>
        <v>0</v>
      </c>
      <c r="BD111" t="s">
        <v>420</v>
      </c>
      <c r="BE111">
        <v>0</v>
      </c>
      <c r="BF111">
        <f>IF(BE111&lt;&gt;0, BE111, BC111)</f>
        <v>0</v>
      </c>
      <c r="BG111">
        <f>1-BF111/AU111</f>
        <v>0</v>
      </c>
      <c r="BH111">
        <f>(AU111-AT111)/(AU111-BF111)</f>
        <v>0</v>
      </c>
      <c r="BI111">
        <f>(AO111-AU111)/(AO111-BF111)</f>
        <v>0</v>
      </c>
      <c r="BJ111">
        <f>(AU111-AT111)/(AU111-AN111)</f>
        <v>0</v>
      </c>
      <c r="BK111">
        <f>(AO111-AU111)/(AO111-AN111)</f>
        <v>0</v>
      </c>
      <c r="BL111">
        <f>(BH111*BF111/AT111)</f>
        <v>0</v>
      </c>
      <c r="BM111">
        <f>(1-BL111)</f>
        <v>0</v>
      </c>
      <c r="CV111">
        <f>$B$11*DT111+$C$11*DU111+$F$11*EF111*(1-EI111)</f>
        <v>0</v>
      </c>
      <c r="CW111">
        <f>CV111*CX111</f>
        <v>0</v>
      </c>
      <c r="CX111">
        <f>($B$11*$D$9+$C$11*$D$9+$F$11*((ES111+EK111)/MAX(ES111+EK111+ET111, 0.1)*$I$9+ET111/MAX(ES111+EK111+ET111, 0.1)*$J$9))/($B$11+$C$11+$F$11)</f>
        <v>0</v>
      </c>
      <c r="CY111">
        <f>($B$11*$K$9+$C$11*$K$9+$F$11*((ES111+EK111)/MAX(ES111+EK111+ET111, 0.1)*$P$9+ET111/MAX(ES111+EK111+ET111, 0.1)*$Q$9))/($B$11+$C$11+$F$11)</f>
        <v>0</v>
      </c>
      <c r="CZ111">
        <v>5.9</v>
      </c>
      <c r="DA111">
        <v>0.5</v>
      </c>
      <c r="DB111" t="s">
        <v>421</v>
      </c>
      <c r="DC111">
        <v>2</v>
      </c>
      <c r="DD111">
        <v>1759445300.1</v>
      </c>
      <c r="DE111">
        <v>421.847</v>
      </c>
      <c r="DF111">
        <v>419.978333333333</v>
      </c>
      <c r="DG111">
        <v>24.7840333333333</v>
      </c>
      <c r="DH111">
        <v>24.4761</v>
      </c>
      <c r="DI111">
        <v>415.842666666667</v>
      </c>
      <c r="DJ111">
        <v>24.3447333333333</v>
      </c>
      <c r="DK111">
        <v>499.947666666667</v>
      </c>
      <c r="DL111">
        <v>90.5715666666667</v>
      </c>
      <c r="DM111">
        <v>0.0293452666666667</v>
      </c>
      <c r="DN111">
        <v>30.9216333333333</v>
      </c>
      <c r="DO111">
        <v>29.9442666666667</v>
      </c>
      <c r="DP111">
        <v>999.9</v>
      </c>
      <c r="DQ111">
        <v>0</v>
      </c>
      <c r="DR111">
        <v>0</v>
      </c>
      <c r="DS111">
        <v>9967.29333333333</v>
      </c>
      <c r="DT111">
        <v>0</v>
      </c>
      <c r="DU111">
        <v>0.667702</v>
      </c>
      <c r="DV111">
        <v>1.86880666666667</v>
      </c>
      <c r="DW111">
        <v>432.568</v>
      </c>
      <c r="DX111">
        <v>430.515666666667</v>
      </c>
      <c r="DY111">
        <v>0.307907666666667</v>
      </c>
      <c r="DZ111">
        <v>419.978333333333</v>
      </c>
      <c r="EA111">
        <v>24.4761</v>
      </c>
      <c r="EB111">
        <v>2.24473</v>
      </c>
      <c r="EC111">
        <v>2.21684</v>
      </c>
      <c r="ED111">
        <v>19.2851333333333</v>
      </c>
      <c r="EE111">
        <v>19.0845333333333</v>
      </c>
      <c r="EF111">
        <v>0.00500016</v>
      </c>
      <c r="EG111">
        <v>0</v>
      </c>
      <c r="EH111">
        <v>0</v>
      </c>
      <c r="EI111">
        <v>0</v>
      </c>
      <c r="EJ111">
        <v>905</v>
      </c>
      <c r="EK111">
        <v>0.00500016</v>
      </c>
      <c r="EL111">
        <v>-28.5</v>
      </c>
      <c r="EM111">
        <v>-2.03333333333333</v>
      </c>
      <c r="EN111">
        <v>38</v>
      </c>
      <c r="EO111">
        <v>41.937</v>
      </c>
      <c r="EP111">
        <v>40.062</v>
      </c>
      <c r="EQ111">
        <v>42.208</v>
      </c>
      <c r="ER111">
        <v>41.312</v>
      </c>
      <c r="ES111">
        <v>0</v>
      </c>
      <c r="ET111">
        <v>0</v>
      </c>
      <c r="EU111">
        <v>0</v>
      </c>
      <c r="EV111">
        <v>1759445305.1</v>
      </c>
      <c r="EW111">
        <v>0</v>
      </c>
      <c r="EX111">
        <v>902.78</v>
      </c>
      <c r="EY111">
        <v>-6.78461546709789</v>
      </c>
      <c r="EZ111">
        <v>2.60769223374486</v>
      </c>
      <c r="FA111">
        <v>-25.692</v>
      </c>
      <c r="FB111">
        <v>15</v>
      </c>
      <c r="FC111">
        <v>0</v>
      </c>
      <c r="FD111" t="s">
        <v>422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1.8795135</v>
      </c>
      <c r="FQ111">
        <v>-0.00909609022556275</v>
      </c>
      <c r="FR111">
        <v>0.0317869193655189</v>
      </c>
      <c r="FS111">
        <v>1</v>
      </c>
      <c r="FT111">
        <v>903.141176470588</v>
      </c>
      <c r="FU111">
        <v>1.79679140277886</v>
      </c>
      <c r="FV111">
        <v>4.39512548486179</v>
      </c>
      <c r="FW111">
        <v>-1</v>
      </c>
      <c r="FX111">
        <v>0.3164725</v>
      </c>
      <c r="FY111">
        <v>-0.00789771428571387</v>
      </c>
      <c r="FZ111">
        <v>0.00342275293440821</v>
      </c>
      <c r="GA111">
        <v>1</v>
      </c>
      <c r="GB111">
        <v>2</v>
      </c>
      <c r="GC111">
        <v>2</v>
      </c>
      <c r="GD111" t="s">
        <v>423</v>
      </c>
      <c r="GE111">
        <v>3.12593</v>
      </c>
      <c r="GF111">
        <v>2.65487</v>
      </c>
      <c r="GG111">
        <v>0.0891463</v>
      </c>
      <c r="GH111">
        <v>0.0897868</v>
      </c>
      <c r="GI111">
        <v>0.103708</v>
      </c>
      <c r="GJ111">
        <v>0.103555</v>
      </c>
      <c r="GK111">
        <v>23304.3</v>
      </c>
      <c r="GL111">
        <v>22169.3</v>
      </c>
      <c r="GM111">
        <v>22883.2</v>
      </c>
      <c r="GN111">
        <v>23718.6</v>
      </c>
      <c r="GO111">
        <v>34951.4</v>
      </c>
      <c r="GP111">
        <v>35190.6</v>
      </c>
      <c r="GQ111">
        <v>41252.4</v>
      </c>
      <c r="GR111">
        <v>42293.4</v>
      </c>
      <c r="GS111">
        <v>1.8947</v>
      </c>
      <c r="GT111">
        <v>1.81822</v>
      </c>
      <c r="GU111">
        <v>0.0796914</v>
      </c>
      <c r="GV111">
        <v>0</v>
      </c>
      <c r="GW111">
        <v>28.6535</v>
      </c>
      <c r="GX111">
        <v>999.9</v>
      </c>
      <c r="GY111">
        <v>59.016</v>
      </c>
      <c r="GZ111">
        <v>29.336</v>
      </c>
      <c r="HA111">
        <v>26.7177</v>
      </c>
      <c r="HB111">
        <v>54.8446</v>
      </c>
      <c r="HC111">
        <v>40.633</v>
      </c>
      <c r="HD111">
        <v>1</v>
      </c>
      <c r="HE111">
        <v>0.0982952</v>
      </c>
      <c r="HF111">
        <v>-1.7152</v>
      </c>
      <c r="HG111">
        <v>20.2275</v>
      </c>
      <c r="HH111">
        <v>5.23466</v>
      </c>
      <c r="HI111">
        <v>11.992</v>
      </c>
      <c r="HJ111">
        <v>4.9558</v>
      </c>
      <c r="HK111">
        <v>3.304</v>
      </c>
      <c r="HL111">
        <v>9999</v>
      </c>
      <c r="HM111">
        <v>9999</v>
      </c>
      <c r="HN111">
        <v>9999</v>
      </c>
      <c r="HO111">
        <v>999.9</v>
      </c>
      <c r="HP111">
        <v>1.86849</v>
      </c>
      <c r="HQ111">
        <v>1.86418</v>
      </c>
      <c r="HR111">
        <v>1.8718</v>
      </c>
      <c r="HS111">
        <v>1.86267</v>
      </c>
      <c r="HT111">
        <v>1.86212</v>
      </c>
      <c r="HU111">
        <v>1.86859</v>
      </c>
      <c r="HV111">
        <v>1.85867</v>
      </c>
      <c r="HW111">
        <v>1.86508</v>
      </c>
      <c r="HX111">
        <v>5</v>
      </c>
      <c r="HY111">
        <v>0</v>
      </c>
      <c r="HZ111">
        <v>0</v>
      </c>
      <c r="IA111">
        <v>0</v>
      </c>
      <c r="IB111" t="s">
        <v>424</v>
      </c>
      <c r="IC111" t="s">
        <v>425</v>
      </c>
      <c r="ID111" t="s">
        <v>426</v>
      </c>
      <c r="IE111" t="s">
        <v>426</v>
      </c>
      <c r="IF111" t="s">
        <v>426</v>
      </c>
      <c r="IG111" t="s">
        <v>426</v>
      </c>
      <c r="IH111">
        <v>0</v>
      </c>
      <c r="II111">
        <v>100</v>
      </c>
      <c r="IJ111">
        <v>100</v>
      </c>
      <c r="IK111">
        <v>6.004</v>
      </c>
      <c r="IL111">
        <v>0.4394</v>
      </c>
      <c r="IM111">
        <v>4.33581596003083</v>
      </c>
      <c r="IN111">
        <v>0.00480937478205192</v>
      </c>
      <c r="IO111">
        <v>-2.11129389927988e-06</v>
      </c>
      <c r="IP111">
        <v>4.70916883727294e-10</v>
      </c>
      <c r="IQ111">
        <v>0.0744581765299928</v>
      </c>
      <c r="IR111">
        <v>0.00865277752241637</v>
      </c>
      <c r="IS111">
        <v>0.000116572056065873</v>
      </c>
      <c r="IT111">
        <v>5.89758572995984e-06</v>
      </c>
      <c r="IU111">
        <v>1</v>
      </c>
      <c r="IV111">
        <v>2033</v>
      </c>
      <c r="IW111">
        <v>1</v>
      </c>
      <c r="IX111">
        <v>28</v>
      </c>
      <c r="IY111">
        <v>29324088.4</v>
      </c>
      <c r="IZ111">
        <v>29324088.4</v>
      </c>
      <c r="JA111">
        <v>1.04004</v>
      </c>
      <c r="JB111">
        <v>2.38403</v>
      </c>
      <c r="JC111">
        <v>1.4978</v>
      </c>
      <c r="JD111">
        <v>2.33032</v>
      </c>
      <c r="JE111">
        <v>1.54419</v>
      </c>
      <c r="JF111">
        <v>2.36572</v>
      </c>
      <c r="JG111">
        <v>35.3596</v>
      </c>
      <c r="JH111">
        <v>24.2539</v>
      </c>
      <c r="JI111">
        <v>18</v>
      </c>
      <c r="JJ111">
        <v>545.917</v>
      </c>
      <c r="JK111">
        <v>439.114</v>
      </c>
      <c r="JL111">
        <v>31.7406</v>
      </c>
      <c r="JM111">
        <v>28.8957</v>
      </c>
      <c r="JN111">
        <v>30.0001</v>
      </c>
      <c r="JO111">
        <v>28.7043</v>
      </c>
      <c r="JP111">
        <v>28.7261</v>
      </c>
      <c r="JQ111">
        <v>20.8661</v>
      </c>
      <c r="JR111">
        <v>19.528</v>
      </c>
      <c r="JS111">
        <v>100</v>
      </c>
      <c r="JT111">
        <v>31.7637</v>
      </c>
      <c r="JU111">
        <v>420</v>
      </c>
      <c r="JV111">
        <v>24.5343</v>
      </c>
      <c r="JW111">
        <v>92.4591</v>
      </c>
      <c r="JX111">
        <v>98.5707</v>
      </c>
    </row>
    <row r="112" spans="1:284">
      <c r="A112">
        <v>96</v>
      </c>
      <c r="B112">
        <v>1759445306.1</v>
      </c>
      <c r="C112">
        <v>1267.09999990463</v>
      </c>
      <c r="D112" t="s">
        <v>620</v>
      </c>
      <c r="E112" t="s">
        <v>621</v>
      </c>
      <c r="F112">
        <v>5</v>
      </c>
      <c r="G112" t="s">
        <v>576</v>
      </c>
      <c r="H112" t="s">
        <v>419</v>
      </c>
      <c r="I112">
        <v>1759445302.85</v>
      </c>
      <c r="J112">
        <f>(K112)/1000</f>
        <v>0</v>
      </c>
      <c r="K112">
        <f>1000*DK112*AI112*(DG112-DH112)/(100*CZ112*(1000-AI112*DG112))</f>
        <v>0</v>
      </c>
      <c r="L112">
        <f>DK112*AI112*(DF112-DE112*(1000-AI112*DH112)/(1000-AI112*DG112))/(100*CZ112)</f>
        <v>0</v>
      </c>
      <c r="M112">
        <f>DE112 - IF(AI112&gt;1, L112*CZ112*100.0/(AK112), 0)</f>
        <v>0</v>
      </c>
      <c r="N112">
        <f>((T112-J112/2)*M112-L112)/(T112+J112/2)</f>
        <v>0</v>
      </c>
      <c r="O112">
        <f>N112*(DL112+DM112)/1000.0</f>
        <v>0</v>
      </c>
      <c r="P112">
        <f>(DE112 - IF(AI112&gt;1, L112*CZ112*100.0/(AK112), 0))*(DL112+DM112)/1000.0</f>
        <v>0</v>
      </c>
      <c r="Q112">
        <f>2.0/((1/S112-1/R112)+SIGN(S112)*SQRT((1/S112-1/R112)*(1/S112-1/R112) + 4*DA112/((DA112+1)*(DA112+1))*(2*1/S112*1/R112-1/R112*1/R112)))</f>
        <v>0</v>
      </c>
      <c r="R112">
        <f>IF(LEFT(DB112,1)&lt;&gt;"0",IF(LEFT(DB112,1)="1",3.0,DC112),$D$5+$E$5*(DS112*DL112/($K$5*1000))+$F$5*(DS112*DL112/($K$5*1000))*MAX(MIN(CZ112,$J$5),$I$5)*MAX(MIN(CZ112,$J$5),$I$5)+$G$5*MAX(MIN(CZ112,$J$5),$I$5)*(DS112*DL112/($K$5*1000))+$H$5*(DS112*DL112/($K$5*1000))*(DS112*DL112/($K$5*1000)))</f>
        <v>0</v>
      </c>
      <c r="S112">
        <f>J112*(1000-(1000*0.61365*exp(17.502*W112/(240.97+W112))/(DL112+DM112)+DG112)/2)/(1000*0.61365*exp(17.502*W112/(240.97+W112))/(DL112+DM112)-DG112)</f>
        <v>0</v>
      </c>
      <c r="T112">
        <f>1/((DA112+1)/(Q112/1.6)+1/(R112/1.37)) + DA112/((DA112+1)/(Q112/1.6) + DA112/(R112/1.37))</f>
        <v>0</v>
      </c>
      <c r="U112">
        <f>(CV112*CY112)</f>
        <v>0</v>
      </c>
      <c r="V112">
        <f>(DN112+(U112+2*0.95*5.67E-8*(((DN112+$B$7)+273)^4-(DN112+273)^4)-44100*J112)/(1.84*29.3*R112+8*0.95*5.67E-8*(DN112+273)^3))</f>
        <v>0</v>
      </c>
      <c r="W112">
        <f>($C$7*DO112+$D$7*DP112+$E$7*V112)</f>
        <v>0</v>
      </c>
      <c r="X112">
        <f>0.61365*exp(17.502*W112/(240.97+W112))</f>
        <v>0</v>
      </c>
      <c r="Y112">
        <f>(Z112/AA112*100)</f>
        <v>0</v>
      </c>
      <c r="Z112">
        <f>DG112*(DL112+DM112)/1000</f>
        <v>0</v>
      </c>
      <c r="AA112">
        <f>0.61365*exp(17.502*DN112/(240.97+DN112))</f>
        <v>0</v>
      </c>
      <c r="AB112">
        <f>(X112-DG112*(DL112+DM112)/1000)</f>
        <v>0</v>
      </c>
      <c r="AC112">
        <f>(-J112*44100)</f>
        <v>0</v>
      </c>
      <c r="AD112">
        <f>2*29.3*R112*0.92*(DN112-W112)</f>
        <v>0</v>
      </c>
      <c r="AE112">
        <f>2*0.95*5.67E-8*(((DN112+$B$7)+273)^4-(W112+273)^4)</f>
        <v>0</v>
      </c>
      <c r="AF112">
        <f>U112+AE112+AC112+AD112</f>
        <v>0</v>
      </c>
      <c r="AG112">
        <v>0</v>
      </c>
      <c r="AH112">
        <v>0</v>
      </c>
      <c r="AI112">
        <f>IF(AG112*$H$13&gt;=AK112,1.0,(AK112/(AK112-AG112*$H$13)))</f>
        <v>0</v>
      </c>
      <c r="AJ112">
        <f>(AI112-1)*100</f>
        <v>0</v>
      </c>
      <c r="AK112">
        <f>MAX(0,($B$13+$C$13*DS112)/(1+$D$13*DS112)*DL112/(DN112+273)*$E$13)</f>
        <v>0</v>
      </c>
      <c r="AL112" t="s">
        <v>420</v>
      </c>
      <c r="AM112" t="s">
        <v>420</v>
      </c>
      <c r="AN112">
        <v>0</v>
      </c>
      <c r="AO112">
        <v>0</v>
      </c>
      <c r="AP112">
        <f>1-AN112/AO112</f>
        <v>0</v>
      </c>
      <c r="AQ112">
        <v>0</v>
      </c>
      <c r="AR112" t="s">
        <v>420</v>
      </c>
      <c r="AS112" t="s">
        <v>420</v>
      </c>
      <c r="AT112">
        <v>0</v>
      </c>
      <c r="AU112">
        <v>0</v>
      </c>
      <c r="AV112">
        <f>1-AT112/AU112</f>
        <v>0</v>
      </c>
      <c r="AW112">
        <v>0.5</v>
      </c>
      <c r="AX112">
        <f>CW112</f>
        <v>0</v>
      </c>
      <c r="AY112">
        <f>L112</f>
        <v>0</v>
      </c>
      <c r="AZ112">
        <f>AV112*AW112*AX112</f>
        <v>0</v>
      </c>
      <c r="BA112">
        <f>(AY112-AQ112)/AX112</f>
        <v>0</v>
      </c>
      <c r="BB112">
        <f>(AO112-AU112)/AU112</f>
        <v>0</v>
      </c>
      <c r="BC112">
        <f>AN112/(AP112+AN112/AU112)</f>
        <v>0</v>
      </c>
      <c r="BD112" t="s">
        <v>420</v>
      </c>
      <c r="BE112">
        <v>0</v>
      </c>
      <c r="BF112">
        <f>IF(BE112&lt;&gt;0, BE112, BC112)</f>
        <v>0</v>
      </c>
      <c r="BG112">
        <f>1-BF112/AU112</f>
        <v>0</v>
      </c>
      <c r="BH112">
        <f>(AU112-AT112)/(AU112-BF112)</f>
        <v>0</v>
      </c>
      <c r="BI112">
        <f>(AO112-AU112)/(AO112-BF112)</f>
        <v>0</v>
      </c>
      <c r="BJ112">
        <f>(AU112-AT112)/(AU112-AN112)</f>
        <v>0</v>
      </c>
      <c r="BK112">
        <f>(AO112-AU112)/(AO112-AN112)</f>
        <v>0</v>
      </c>
      <c r="BL112">
        <f>(BH112*BF112/AT112)</f>
        <v>0</v>
      </c>
      <c r="BM112">
        <f>(1-BL112)</f>
        <v>0</v>
      </c>
      <c r="CV112">
        <f>$B$11*DT112+$C$11*DU112+$F$11*EF112*(1-EI112)</f>
        <v>0</v>
      </c>
      <c r="CW112">
        <f>CV112*CX112</f>
        <v>0</v>
      </c>
      <c r="CX112">
        <f>($B$11*$D$9+$C$11*$D$9+$F$11*((ES112+EK112)/MAX(ES112+EK112+ET112, 0.1)*$I$9+ET112/MAX(ES112+EK112+ET112, 0.1)*$J$9))/($B$11+$C$11+$F$11)</f>
        <v>0</v>
      </c>
      <c r="CY112">
        <f>($B$11*$K$9+$C$11*$K$9+$F$11*((ES112+EK112)/MAX(ES112+EK112+ET112, 0.1)*$P$9+ET112/MAX(ES112+EK112+ET112, 0.1)*$Q$9))/($B$11+$C$11+$F$11)</f>
        <v>0</v>
      </c>
      <c r="CZ112">
        <v>5.9</v>
      </c>
      <c r="DA112">
        <v>0.5</v>
      </c>
      <c r="DB112" t="s">
        <v>421</v>
      </c>
      <c r="DC112">
        <v>2</v>
      </c>
      <c r="DD112">
        <v>1759445302.85</v>
      </c>
      <c r="DE112">
        <v>421.813</v>
      </c>
      <c r="DF112">
        <v>419.974</v>
      </c>
      <c r="DG112">
        <v>24.790125</v>
      </c>
      <c r="DH112">
        <v>24.49985</v>
      </c>
      <c r="DI112">
        <v>415.809</v>
      </c>
      <c r="DJ112">
        <v>24.3507</v>
      </c>
      <c r="DK112">
        <v>499.90725</v>
      </c>
      <c r="DL112">
        <v>90.571725</v>
      </c>
      <c r="DM112">
        <v>0.029588225</v>
      </c>
      <c r="DN112">
        <v>30.925625</v>
      </c>
      <c r="DO112">
        <v>29.950725</v>
      </c>
      <c r="DP112">
        <v>999.9</v>
      </c>
      <c r="DQ112">
        <v>0</v>
      </c>
      <c r="DR112">
        <v>0</v>
      </c>
      <c r="DS112">
        <v>9971.405</v>
      </c>
      <c r="DT112">
        <v>0</v>
      </c>
      <c r="DU112">
        <v>0.667702</v>
      </c>
      <c r="DV112">
        <v>1.8390075</v>
      </c>
      <c r="DW112">
        <v>432.5355</v>
      </c>
      <c r="DX112">
        <v>430.522</v>
      </c>
      <c r="DY112">
        <v>0.29031175</v>
      </c>
      <c r="DZ112">
        <v>419.974</v>
      </c>
      <c r="EA112">
        <v>24.49985</v>
      </c>
      <c r="EB112">
        <v>2.2452875</v>
      </c>
      <c r="EC112">
        <v>2.2189925</v>
      </c>
      <c r="ED112">
        <v>19.289125</v>
      </c>
      <c r="EE112">
        <v>19.100075</v>
      </c>
      <c r="EF112">
        <v>0.00500016</v>
      </c>
      <c r="EG112">
        <v>0</v>
      </c>
      <c r="EH112">
        <v>0</v>
      </c>
      <c r="EI112">
        <v>0</v>
      </c>
      <c r="EJ112">
        <v>904.375</v>
      </c>
      <c r="EK112">
        <v>0.00500016</v>
      </c>
      <c r="EL112">
        <v>-26.3</v>
      </c>
      <c r="EM112">
        <v>-1.575</v>
      </c>
      <c r="EN112">
        <v>38</v>
      </c>
      <c r="EO112">
        <v>41.937</v>
      </c>
      <c r="EP112">
        <v>40.062</v>
      </c>
      <c r="EQ112">
        <v>42.20275</v>
      </c>
      <c r="ER112">
        <v>41.312</v>
      </c>
      <c r="ES112">
        <v>0</v>
      </c>
      <c r="ET112">
        <v>0</v>
      </c>
      <c r="EU112">
        <v>0</v>
      </c>
      <c r="EV112">
        <v>1759445308.1</v>
      </c>
      <c r="EW112">
        <v>0</v>
      </c>
      <c r="EX112">
        <v>903.5</v>
      </c>
      <c r="EY112">
        <v>5.32649570040724</v>
      </c>
      <c r="EZ112">
        <v>0.458119497522909</v>
      </c>
      <c r="FA112">
        <v>-25.7769230769231</v>
      </c>
      <c r="FB112">
        <v>15</v>
      </c>
      <c r="FC112">
        <v>0</v>
      </c>
      <c r="FD112" t="s">
        <v>422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1.869843</v>
      </c>
      <c r="FQ112">
        <v>-0.0852496240601478</v>
      </c>
      <c r="FR112">
        <v>0.0378242061516167</v>
      </c>
      <c r="FS112">
        <v>1</v>
      </c>
      <c r="FT112">
        <v>902.717647058824</v>
      </c>
      <c r="FU112">
        <v>-0.97478993764011</v>
      </c>
      <c r="FV112">
        <v>4.08897157991039</v>
      </c>
      <c r="FW112">
        <v>-1</v>
      </c>
      <c r="FX112">
        <v>0.31345735</v>
      </c>
      <c r="FY112">
        <v>-0.0579673533834585</v>
      </c>
      <c r="FZ112">
        <v>0.00988380619637495</v>
      </c>
      <c r="GA112">
        <v>1</v>
      </c>
      <c r="GB112">
        <v>2</v>
      </c>
      <c r="GC112">
        <v>2</v>
      </c>
      <c r="GD112" t="s">
        <v>423</v>
      </c>
      <c r="GE112">
        <v>3.12592</v>
      </c>
      <c r="GF112">
        <v>2.6553</v>
      </c>
      <c r="GG112">
        <v>0.0891658</v>
      </c>
      <c r="GH112">
        <v>0.0897928</v>
      </c>
      <c r="GI112">
        <v>0.103755</v>
      </c>
      <c r="GJ112">
        <v>0.103598</v>
      </c>
      <c r="GK112">
        <v>23304.1</v>
      </c>
      <c r="GL112">
        <v>22169.3</v>
      </c>
      <c r="GM112">
        <v>22883.5</v>
      </c>
      <c r="GN112">
        <v>23718.8</v>
      </c>
      <c r="GO112">
        <v>34949.7</v>
      </c>
      <c r="GP112">
        <v>35189.5</v>
      </c>
      <c r="GQ112">
        <v>41252.6</v>
      </c>
      <c r="GR112">
        <v>42294.2</v>
      </c>
      <c r="GS112">
        <v>1.89503</v>
      </c>
      <c r="GT112">
        <v>1.8182</v>
      </c>
      <c r="GU112">
        <v>0.0799447</v>
      </c>
      <c r="GV112">
        <v>0</v>
      </c>
      <c r="GW112">
        <v>28.6535</v>
      </c>
      <c r="GX112">
        <v>999.9</v>
      </c>
      <c r="GY112">
        <v>59.016</v>
      </c>
      <c r="GZ112">
        <v>29.336</v>
      </c>
      <c r="HA112">
        <v>26.7205</v>
      </c>
      <c r="HB112">
        <v>54.4246</v>
      </c>
      <c r="HC112">
        <v>40.7131</v>
      </c>
      <c r="HD112">
        <v>1</v>
      </c>
      <c r="HE112">
        <v>0.0982393</v>
      </c>
      <c r="HF112">
        <v>-1.70758</v>
      </c>
      <c r="HG112">
        <v>20.2276</v>
      </c>
      <c r="HH112">
        <v>5.23451</v>
      </c>
      <c r="HI112">
        <v>11.992</v>
      </c>
      <c r="HJ112">
        <v>4.9558</v>
      </c>
      <c r="HK112">
        <v>3.304</v>
      </c>
      <c r="HL112">
        <v>9999</v>
      </c>
      <c r="HM112">
        <v>9999</v>
      </c>
      <c r="HN112">
        <v>9999</v>
      </c>
      <c r="HO112">
        <v>999.9</v>
      </c>
      <c r="HP112">
        <v>1.86846</v>
      </c>
      <c r="HQ112">
        <v>1.86417</v>
      </c>
      <c r="HR112">
        <v>1.8718</v>
      </c>
      <c r="HS112">
        <v>1.86266</v>
      </c>
      <c r="HT112">
        <v>1.8621</v>
      </c>
      <c r="HU112">
        <v>1.86859</v>
      </c>
      <c r="HV112">
        <v>1.85867</v>
      </c>
      <c r="HW112">
        <v>1.86508</v>
      </c>
      <c r="HX112">
        <v>5</v>
      </c>
      <c r="HY112">
        <v>0</v>
      </c>
      <c r="HZ112">
        <v>0</v>
      </c>
      <c r="IA112">
        <v>0</v>
      </c>
      <c r="IB112" t="s">
        <v>424</v>
      </c>
      <c r="IC112" t="s">
        <v>425</v>
      </c>
      <c r="ID112" t="s">
        <v>426</v>
      </c>
      <c r="IE112" t="s">
        <v>426</v>
      </c>
      <c r="IF112" t="s">
        <v>426</v>
      </c>
      <c r="IG112" t="s">
        <v>426</v>
      </c>
      <c r="IH112">
        <v>0</v>
      </c>
      <c r="II112">
        <v>100</v>
      </c>
      <c r="IJ112">
        <v>100</v>
      </c>
      <c r="IK112">
        <v>6.005</v>
      </c>
      <c r="IL112">
        <v>0.4397</v>
      </c>
      <c r="IM112">
        <v>4.33581596003083</v>
      </c>
      <c r="IN112">
        <v>0.00480937478205192</v>
      </c>
      <c r="IO112">
        <v>-2.11129389927988e-06</v>
      </c>
      <c r="IP112">
        <v>4.70916883727294e-10</v>
      </c>
      <c r="IQ112">
        <v>0.0744581765299928</v>
      </c>
      <c r="IR112">
        <v>0.00865277752241637</v>
      </c>
      <c r="IS112">
        <v>0.000116572056065873</v>
      </c>
      <c r="IT112">
        <v>5.89758572995984e-06</v>
      </c>
      <c r="IU112">
        <v>1</v>
      </c>
      <c r="IV112">
        <v>2033</v>
      </c>
      <c r="IW112">
        <v>1</v>
      </c>
      <c r="IX112">
        <v>28</v>
      </c>
      <c r="IY112">
        <v>29324088.4</v>
      </c>
      <c r="IZ112">
        <v>29324088.4</v>
      </c>
      <c r="JA112">
        <v>1.04004</v>
      </c>
      <c r="JB112">
        <v>2.38159</v>
      </c>
      <c r="JC112">
        <v>1.49902</v>
      </c>
      <c r="JD112">
        <v>2.33032</v>
      </c>
      <c r="JE112">
        <v>1.54419</v>
      </c>
      <c r="JF112">
        <v>2.26562</v>
      </c>
      <c r="JG112">
        <v>35.3596</v>
      </c>
      <c r="JH112">
        <v>24.2451</v>
      </c>
      <c r="JI112">
        <v>18</v>
      </c>
      <c r="JJ112">
        <v>546.122</v>
      </c>
      <c r="JK112">
        <v>439.099</v>
      </c>
      <c r="JL112">
        <v>31.7652</v>
      </c>
      <c r="JM112">
        <v>28.8948</v>
      </c>
      <c r="JN112">
        <v>30</v>
      </c>
      <c r="JO112">
        <v>28.7035</v>
      </c>
      <c r="JP112">
        <v>28.7261</v>
      </c>
      <c r="JQ112">
        <v>20.8663</v>
      </c>
      <c r="JR112">
        <v>19.528</v>
      </c>
      <c r="JS112">
        <v>100</v>
      </c>
      <c r="JT112">
        <v>31.7962</v>
      </c>
      <c r="JU112">
        <v>420</v>
      </c>
      <c r="JV112">
        <v>24.5343</v>
      </c>
      <c r="JW112">
        <v>92.4599</v>
      </c>
      <c r="JX112">
        <v>98.5721</v>
      </c>
    </row>
    <row r="113" spans="1:284">
      <c r="A113">
        <v>97</v>
      </c>
      <c r="B113">
        <v>1759445308.1</v>
      </c>
      <c r="C113">
        <v>1269.09999990463</v>
      </c>
      <c r="D113" t="s">
        <v>622</v>
      </c>
      <c r="E113" t="s">
        <v>623</v>
      </c>
      <c r="F113">
        <v>5</v>
      </c>
      <c r="G113" t="s">
        <v>576</v>
      </c>
      <c r="H113" t="s">
        <v>419</v>
      </c>
      <c r="I113">
        <v>1759445305.43333</v>
      </c>
      <c r="J113">
        <f>(K113)/1000</f>
        <v>0</v>
      </c>
      <c r="K113">
        <f>1000*DK113*AI113*(DG113-DH113)/(100*CZ113*(1000-AI113*DG113))</f>
        <v>0</v>
      </c>
      <c r="L113">
        <f>DK113*AI113*(DF113-DE113*(1000-AI113*DH113)/(1000-AI113*DG113))/(100*CZ113)</f>
        <v>0</v>
      </c>
      <c r="M113">
        <f>DE113 - IF(AI113&gt;1, L113*CZ113*100.0/(AK113), 0)</f>
        <v>0</v>
      </c>
      <c r="N113">
        <f>((T113-J113/2)*M113-L113)/(T113+J113/2)</f>
        <v>0</v>
      </c>
      <c r="O113">
        <f>N113*(DL113+DM113)/1000.0</f>
        <v>0</v>
      </c>
      <c r="P113">
        <f>(DE113 - IF(AI113&gt;1, L113*CZ113*100.0/(AK113), 0))*(DL113+DM113)/1000.0</f>
        <v>0</v>
      </c>
      <c r="Q113">
        <f>2.0/((1/S113-1/R113)+SIGN(S113)*SQRT((1/S113-1/R113)*(1/S113-1/R113) + 4*DA113/((DA113+1)*(DA113+1))*(2*1/S113*1/R113-1/R113*1/R113)))</f>
        <v>0</v>
      </c>
      <c r="R113">
        <f>IF(LEFT(DB113,1)&lt;&gt;"0",IF(LEFT(DB113,1)="1",3.0,DC113),$D$5+$E$5*(DS113*DL113/($K$5*1000))+$F$5*(DS113*DL113/($K$5*1000))*MAX(MIN(CZ113,$J$5),$I$5)*MAX(MIN(CZ113,$J$5),$I$5)+$G$5*MAX(MIN(CZ113,$J$5),$I$5)*(DS113*DL113/($K$5*1000))+$H$5*(DS113*DL113/($K$5*1000))*(DS113*DL113/($K$5*1000)))</f>
        <v>0</v>
      </c>
      <c r="S113">
        <f>J113*(1000-(1000*0.61365*exp(17.502*W113/(240.97+W113))/(DL113+DM113)+DG113)/2)/(1000*0.61365*exp(17.502*W113/(240.97+W113))/(DL113+DM113)-DG113)</f>
        <v>0</v>
      </c>
      <c r="T113">
        <f>1/((DA113+1)/(Q113/1.6)+1/(R113/1.37)) + DA113/((DA113+1)/(Q113/1.6) + DA113/(R113/1.37))</f>
        <v>0</v>
      </c>
      <c r="U113">
        <f>(CV113*CY113)</f>
        <v>0</v>
      </c>
      <c r="V113">
        <f>(DN113+(U113+2*0.95*5.67E-8*(((DN113+$B$7)+273)^4-(DN113+273)^4)-44100*J113)/(1.84*29.3*R113+8*0.95*5.67E-8*(DN113+273)^3))</f>
        <v>0</v>
      </c>
      <c r="W113">
        <f>($C$7*DO113+$D$7*DP113+$E$7*V113)</f>
        <v>0</v>
      </c>
      <c r="X113">
        <f>0.61365*exp(17.502*W113/(240.97+W113))</f>
        <v>0</v>
      </c>
      <c r="Y113">
        <f>(Z113/AA113*100)</f>
        <v>0</v>
      </c>
      <c r="Z113">
        <f>DG113*(DL113+DM113)/1000</f>
        <v>0</v>
      </c>
      <c r="AA113">
        <f>0.61365*exp(17.502*DN113/(240.97+DN113))</f>
        <v>0</v>
      </c>
      <c r="AB113">
        <f>(X113-DG113*(DL113+DM113)/1000)</f>
        <v>0</v>
      </c>
      <c r="AC113">
        <f>(-J113*44100)</f>
        <v>0</v>
      </c>
      <c r="AD113">
        <f>2*29.3*R113*0.92*(DN113-W113)</f>
        <v>0</v>
      </c>
      <c r="AE113">
        <f>2*0.95*5.67E-8*(((DN113+$B$7)+273)^4-(W113+273)^4)</f>
        <v>0</v>
      </c>
      <c r="AF113">
        <f>U113+AE113+AC113+AD113</f>
        <v>0</v>
      </c>
      <c r="AG113">
        <v>0</v>
      </c>
      <c r="AH113">
        <v>0</v>
      </c>
      <c r="AI113">
        <f>IF(AG113*$H$13&gt;=AK113,1.0,(AK113/(AK113-AG113*$H$13)))</f>
        <v>0</v>
      </c>
      <c r="AJ113">
        <f>(AI113-1)*100</f>
        <v>0</v>
      </c>
      <c r="AK113">
        <f>MAX(0,($B$13+$C$13*DS113)/(1+$D$13*DS113)*DL113/(DN113+273)*$E$13)</f>
        <v>0</v>
      </c>
      <c r="AL113" t="s">
        <v>420</v>
      </c>
      <c r="AM113" t="s">
        <v>420</v>
      </c>
      <c r="AN113">
        <v>0</v>
      </c>
      <c r="AO113">
        <v>0</v>
      </c>
      <c r="AP113">
        <f>1-AN113/AO113</f>
        <v>0</v>
      </c>
      <c r="AQ113">
        <v>0</v>
      </c>
      <c r="AR113" t="s">
        <v>420</v>
      </c>
      <c r="AS113" t="s">
        <v>420</v>
      </c>
      <c r="AT113">
        <v>0</v>
      </c>
      <c r="AU113">
        <v>0</v>
      </c>
      <c r="AV113">
        <f>1-AT113/AU113</f>
        <v>0</v>
      </c>
      <c r="AW113">
        <v>0.5</v>
      </c>
      <c r="AX113">
        <f>CW113</f>
        <v>0</v>
      </c>
      <c r="AY113">
        <f>L113</f>
        <v>0</v>
      </c>
      <c r="AZ113">
        <f>AV113*AW113*AX113</f>
        <v>0</v>
      </c>
      <c r="BA113">
        <f>(AY113-AQ113)/AX113</f>
        <v>0</v>
      </c>
      <c r="BB113">
        <f>(AO113-AU113)/AU113</f>
        <v>0</v>
      </c>
      <c r="BC113">
        <f>AN113/(AP113+AN113/AU113)</f>
        <v>0</v>
      </c>
      <c r="BD113" t="s">
        <v>420</v>
      </c>
      <c r="BE113">
        <v>0</v>
      </c>
      <c r="BF113">
        <f>IF(BE113&lt;&gt;0, BE113, BC113)</f>
        <v>0</v>
      </c>
      <c r="BG113">
        <f>1-BF113/AU113</f>
        <v>0</v>
      </c>
      <c r="BH113">
        <f>(AU113-AT113)/(AU113-BF113)</f>
        <v>0</v>
      </c>
      <c r="BI113">
        <f>(AO113-AU113)/(AO113-BF113)</f>
        <v>0</v>
      </c>
      <c r="BJ113">
        <f>(AU113-AT113)/(AU113-AN113)</f>
        <v>0</v>
      </c>
      <c r="BK113">
        <f>(AO113-AU113)/(AO113-AN113)</f>
        <v>0</v>
      </c>
      <c r="BL113">
        <f>(BH113*BF113/AT113)</f>
        <v>0</v>
      </c>
      <c r="BM113">
        <f>(1-BL113)</f>
        <v>0</v>
      </c>
      <c r="CV113">
        <f>$B$11*DT113+$C$11*DU113+$F$11*EF113*(1-EI113)</f>
        <v>0</v>
      </c>
      <c r="CW113">
        <f>CV113*CX113</f>
        <v>0</v>
      </c>
      <c r="CX113">
        <f>($B$11*$D$9+$C$11*$D$9+$F$11*((ES113+EK113)/MAX(ES113+EK113+ET113, 0.1)*$I$9+ET113/MAX(ES113+EK113+ET113, 0.1)*$J$9))/($B$11+$C$11+$F$11)</f>
        <v>0</v>
      </c>
      <c r="CY113">
        <f>($B$11*$K$9+$C$11*$K$9+$F$11*((ES113+EK113)/MAX(ES113+EK113+ET113, 0.1)*$P$9+ET113/MAX(ES113+EK113+ET113, 0.1)*$Q$9))/($B$11+$C$11+$F$11)</f>
        <v>0</v>
      </c>
      <c r="CZ113">
        <v>5.9</v>
      </c>
      <c r="DA113">
        <v>0.5</v>
      </c>
      <c r="DB113" t="s">
        <v>421</v>
      </c>
      <c r="DC113">
        <v>2</v>
      </c>
      <c r="DD113">
        <v>1759445305.43333</v>
      </c>
      <c r="DE113">
        <v>421.835333333333</v>
      </c>
      <c r="DF113">
        <v>420.004666666667</v>
      </c>
      <c r="DG113">
        <v>24.8000333333333</v>
      </c>
      <c r="DH113">
        <v>24.5195666666667</v>
      </c>
      <c r="DI113">
        <v>415.831333333333</v>
      </c>
      <c r="DJ113">
        <v>24.3603666666667</v>
      </c>
      <c r="DK113">
        <v>499.870333333333</v>
      </c>
      <c r="DL113">
        <v>90.5714</v>
      </c>
      <c r="DM113">
        <v>0.0295571</v>
      </c>
      <c r="DN113">
        <v>30.9295333333333</v>
      </c>
      <c r="DO113">
        <v>29.9562333333333</v>
      </c>
      <c r="DP113">
        <v>999.9</v>
      </c>
      <c r="DQ113">
        <v>0</v>
      </c>
      <c r="DR113">
        <v>0</v>
      </c>
      <c r="DS113">
        <v>10006.6733333333</v>
      </c>
      <c r="DT113">
        <v>0</v>
      </c>
      <c r="DU113">
        <v>0.667702</v>
      </c>
      <c r="DV113">
        <v>1.83041666666667</v>
      </c>
      <c r="DW113">
        <v>432.563</v>
      </c>
      <c r="DX113">
        <v>430.562333333333</v>
      </c>
      <c r="DY113">
        <v>0.280511333333333</v>
      </c>
      <c r="DZ113">
        <v>420.004666666667</v>
      </c>
      <c r="EA113">
        <v>24.5195666666667</v>
      </c>
      <c r="EB113">
        <v>2.24617666666667</v>
      </c>
      <c r="EC113">
        <v>2.22077</v>
      </c>
      <c r="ED113">
        <v>19.2955</v>
      </c>
      <c r="EE113">
        <v>19.1129333333333</v>
      </c>
      <c r="EF113">
        <v>0.00500016</v>
      </c>
      <c r="EG113">
        <v>0</v>
      </c>
      <c r="EH113">
        <v>0</v>
      </c>
      <c r="EI113">
        <v>0</v>
      </c>
      <c r="EJ113">
        <v>907.733333333333</v>
      </c>
      <c r="EK113">
        <v>0.00500016</v>
      </c>
      <c r="EL113">
        <v>-26.5</v>
      </c>
      <c r="EM113">
        <v>-1.43333333333333</v>
      </c>
      <c r="EN113">
        <v>38</v>
      </c>
      <c r="EO113">
        <v>41.937</v>
      </c>
      <c r="EP113">
        <v>40.062</v>
      </c>
      <c r="EQ113">
        <v>42.229</v>
      </c>
      <c r="ER113">
        <v>41.312</v>
      </c>
      <c r="ES113">
        <v>0</v>
      </c>
      <c r="ET113">
        <v>0</v>
      </c>
      <c r="EU113">
        <v>0</v>
      </c>
      <c r="EV113">
        <v>1759445309.9</v>
      </c>
      <c r="EW113">
        <v>0</v>
      </c>
      <c r="EX113">
        <v>903.384</v>
      </c>
      <c r="EY113">
        <v>12.8846153702983</v>
      </c>
      <c r="EZ113">
        <v>24.3538459742563</v>
      </c>
      <c r="FA113">
        <v>-25.6</v>
      </c>
      <c r="FB113">
        <v>15</v>
      </c>
      <c r="FC113">
        <v>0</v>
      </c>
      <c r="FD113" t="s">
        <v>422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1.85853904761905</v>
      </c>
      <c r="FQ113">
        <v>-0.0384950649350611</v>
      </c>
      <c r="FR113">
        <v>0.0342639475813117</v>
      </c>
      <c r="FS113">
        <v>1</v>
      </c>
      <c r="FT113">
        <v>903.508823529412</v>
      </c>
      <c r="FU113">
        <v>1.26661571984411</v>
      </c>
      <c r="FV113">
        <v>4.15248810226428</v>
      </c>
      <c r="FW113">
        <v>-1</v>
      </c>
      <c r="FX113">
        <v>0.308235666666667</v>
      </c>
      <c r="FY113">
        <v>-0.114966467532467</v>
      </c>
      <c r="FZ113">
        <v>0.0152009948745009</v>
      </c>
      <c r="GA113">
        <v>0</v>
      </c>
      <c r="GB113">
        <v>1</v>
      </c>
      <c r="GC113">
        <v>2</v>
      </c>
      <c r="GD113" t="s">
        <v>435</v>
      </c>
      <c r="GE113">
        <v>3.1261</v>
      </c>
      <c r="GF113">
        <v>2.65528</v>
      </c>
      <c r="GG113">
        <v>0.0891599</v>
      </c>
      <c r="GH113">
        <v>0.0897948</v>
      </c>
      <c r="GI113">
        <v>0.103773</v>
      </c>
      <c r="GJ113">
        <v>0.103596</v>
      </c>
      <c r="GK113">
        <v>23304.4</v>
      </c>
      <c r="GL113">
        <v>22169.3</v>
      </c>
      <c r="GM113">
        <v>22883.6</v>
      </c>
      <c r="GN113">
        <v>23718.9</v>
      </c>
      <c r="GO113">
        <v>34949</v>
      </c>
      <c r="GP113">
        <v>35189.8</v>
      </c>
      <c r="GQ113">
        <v>41252.6</v>
      </c>
      <c r="GR113">
        <v>42294.4</v>
      </c>
      <c r="GS113">
        <v>1.89505</v>
      </c>
      <c r="GT113">
        <v>1.81815</v>
      </c>
      <c r="GU113">
        <v>0.0802577</v>
      </c>
      <c r="GV113">
        <v>0</v>
      </c>
      <c r="GW113">
        <v>28.6535</v>
      </c>
      <c r="GX113">
        <v>999.9</v>
      </c>
      <c r="GY113">
        <v>59.016</v>
      </c>
      <c r="GZ113">
        <v>29.316</v>
      </c>
      <c r="HA113">
        <v>26.6884</v>
      </c>
      <c r="HB113">
        <v>53.9546</v>
      </c>
      <c r="HC113">
        <v>40.7853</v>
      </c>
      <c r="HD113">
        <v>1</v>
      </c>
      <c r="HE113">
        <v>0.098247</v>
      </c>
      <c r="HF113">
        <v>-1.71756</v>
      </c>
      <c r="HG113">
        <v>20.2274</v>
      </c>
      <c r="HH113">
        <v>5.23466</v>
      </c>
      <c r="HI113">
        <v>11.992</v>
      </c>
      <c r="HJ113">
        <v>4.9558</v>
      </c>
      <c r="HK113">
        <v>3.304</v>
      </c>
      <c r="HL113">
        <v>9999</v>
      </c>
      <c r="HM113">
        <v>9999</v>
      </c>
      <c r="HN113">
        <v>9999</v>
      </c>
      <c r="HO113">
        <v>999.9</v>
      </c>
      <c r="HP113">
        <v>1.86845</v>
      </c>
      <c r="HQ113">
        <v>1.86417</v>
      </c>
      <c r="HR113">
        <v>1.8718</v>
      </c>
      <c r="HS113">
        <v>1.86266</v>
      </c>
      <c r="HT113">
        <v>1.86209</v>
      </c>
      <c r="HU113">
        <v>1.86859</v>
      </c>
      <c r="HV113">
        <v>1.85867</v>
      </c>
      <c r="HW113">
        <v>1.86508</v>
      </c>
      <c r="HX113">
        <v>5</v>
      </c>
      <c r="HY113">
        <v>0</v>
      </c>
      <c r="HZ113">
        <v>0</v>
      </c>
      <c r="IA113">
        <v>0</v>
      </c>
      <c r="IB113" t="s">
        <v>424</v>
      </c>
      <c r="IC113" t="s">
        <v>425</v>
      </c>
      <c r="ID113" t="s">
        <v>426</v>
      </c>
      <c r="IE113" t="s">
        <v>426</v>
      </c>
      <c r="IF113" t="s">
        <v>426</v>
      </c>
      <c r="IG113" t="s">
        <v>426</v>
      </c>
      <c r="IH113">
        <v>0</v>
      </c>
      <c r="II113">
        <v>100</v>
      </c>
      <c r="IJ113">
        <v>100</v>
      </c>
      <c r="IK113">
        <v>6.004</v>
      </c>
      <c r="IL113">
        <v>0.44</v>
      </c>
      <c r="IM113">
        <v>4.33581596003083</v>
      </c>
      <c r="IN113">
        <v>0.00480937478205192</v>
      </c>
      <c r="IO113">
        <v>-2.11129389927988e-06</v>
      </c>
      <c r="IP113">
        <v>4.70916883727294e-10</v>
      </c>
      <c r="IQ113">
        <v>0.0744581765299928</v>
      </c>
      <c r="IR113">
        <v>0.00865277752241637</v>
      </c>
      <c r="IS113">
        <v>0.000116572056065873</v>
      </c>
      <c r="IT113">
        <v>5.89758572995984e-06</v>
      </c>
      <c r="IU113">
        <v>1</v>
      </c>
      <c r="IV113">
        <v>2033</v>
      </c>
      <c r="IW113">
        <v>1</v>
      </c>
      <c r="IX113">
        <v>28</v>
      </c>
      <c r="IY113">
        <v>29324088.5</v>
      </c>
      <c r="IZ113">
        <v>29324088.5</v>
      </c>
      <c r="JA113">
        <v>1.04004</v>
      </c>
      <c r="JB113">
        <v>2.37305</v>
      </c>
      <c r="JC113">
        <v>1.49902</v>
      </c>
      <c r="JD113">
        <v>2.33032</v>
      </c>
      <c r="JE113">
        <v>1.54419</v>
      </c>
      <c r="JF113">
        <v>2.30713</v>
      </c>
      <c r="JG113">
        <v>35.3596</v>
      </c>
      <c r="JH113">
        <v>24.2451</v>
      </c>
      <c r="JI113">
        <v>18</v>
      </c>
      <c r="JJ113">
        <v>546.128</v>
      </c>
      <c r="JK113">
        <v>439.069</v>
      </c>
      <c r="JL113">
        <v>31.7789</v>
      </c>
      <c r="JM113">
        <v>28.8948</v>
      </c>
      <c r="JN113">
        <v>30</v>
      </c>
      <c r="JO113">
        <v>28.7023</v>
      </c>
      <c r="JP113">
        <v>28.7261</v>
      </c>
      <c r="JQ113">
        <v>20.8654</v>
      </c>
      <c r="JR113">
        <v>19.528</v>
      </c>
      <c r="JS113">
        <v>100</v>
      </c>
      <c r="JT113">
        <v>31.7962</v>
      </c>
      <c r="JU113">
        <v>420</v>
      </c>
      <c r="JV113">
        <v>24.5343</v>
      </c>
      <c r="JW113">
        <v>92.4601</v>
      </c>
      <c r="JX113">
        <v>98.5726</v>
      </c>
    </row>
    <row r="114" spans="1:284">
      <c r="A114">
        <v>98</v>
      </c>
      <c r="B114">
        <v>1759445311.1</v>
      </c>
      <c r="C114">
        <v>1272.09999990463</v>
      </c>
      <c r="D114" t="s">
        <v>624</v>
      </c>
      <c r="E114" t="s">
        <v>625</v>
      </c>
      <c r="F114">
        <v>5</v>
      </c>
      <c r="G114" t="s">
        <v>576</v>
      </c>
      <c r="H114" t="s">
        <v>419</v>
      </c>
      <c r="I114">
        <v>1759445308.76667</v>
      </c>
      <c r="J114">
        <f>(K114)/1000</f>
        <v>0</v>
      </c>
      <c r="K114">
        <f>1000*DK114*AI114*(DG114-DH114)/(100*CZ114*(1000-AI114*DG114))</f>
        <v>0</v>
      </c>
      <c r="L114">
        <f>DK114*AI114*(DF114-DE114*(1000-AI114*DH114)/(1000-AI114*DG114))/(100*CZ114)</f>
        <v>0</v>
      </c>
      <c r="M114">
        <f>DE114 - IF(AI114&gt;1, L114*CZ114*100.0/(AK114), 0)</f>
        <v>0</v>
      </c>
      <c r="N114">
        <f>((T114-J114/2)*M114-L114)/(T114+J114/2)</f>
        <v>0</v>
      </c>
      <c r="O114">
        <f>N114*(DL114+DM114)/1000.0</f>
        <v>0</v>
      </c>
      <c r="P114">
        <f>(DE114 - IF(AI114&gt;1, L114*CZ114*100.0/(AK114), 0))*(DL114+DM114)/1000.0</f>
        <v>0</v>
      </c>
      <c r="Q114">
        <f>2.0/((1/S114-1/R114)+SIGN(S114)*SQRT((1/S114-1/R114)*(1/S114-1/R114) + 4*DA114/((DA114+1)*(DA114+1))*(2*1/S114*1/R114-1/R114*1/R114)))</f>
        <v>0</v>
      </c>
      <c r="R114">
        <f>IF(LEFT(DB114,1)&lt;&gt;"0",IF(LEFT(DB114,1)="1",3.0,DC114),$D$5+$E$5*(DS114*DL114/($K$5*1000))+$F$5*(DS114*DL114/($K$5*1000))*MAX(MIN(CZ114,$J$5),$I$5)*MAX(MIN(CZ114,$J$5),$I$5)+$G$5*MAX(MIN(CZ114,$J$5),$I$5)*(DS114*DL114/($K$5*1000))+$H$5*(DS114*DL114/($K$5*1000))*(DS114*DL114/($K$5*1000)))</f>
        <v>0</v>
      </c>
      <c r="S114">
        <f>J114*(1000-(1000*0.61365*exp(17.502*W114/(240.97+W114))/(DL114+DM114)+DG114)/2)/(1000*0.61365*exp(17.502*W114/(240.97+W114))/(DL114+DM114)-DG114)</f>
        <v>0</v>
      </c>
      <c r="T114">
        <f>1/((DA114+1)/(Q114/1.6)+1/(R114/1.37)) + DA114/((DA114+1)/(Q114/1.6) + DA114/(R114/1.37))</f>
        <v>0</v>
      </c>
      <c r="U114">
        <f>(CV114*CY114)</f>
        <v>0</v>
      </c>
      <c r="V114">
        <f>(DN114+(U114+2*0.95*5.67E-8*(((DN114+$B$7)+273)^4-(DN114+273)^4)-44100*J114)/(1.84*29.3*R114+8*0.95*5.67E-8*(DN114+273)^3))</f>
        <v>0</v>
      </c>
      <c r="W114">
        <f>($C$7*DO114+$D$7*DP114+$E$7*V114)</f>
        <v>0</v>
      </c>
      <c r="X114">
        <f>0.61365*exp(17.502*W114/(240.97+W114))</f>
        <v>0</v>
      </c>
      <c r="Y114">
        <f>(Z114/AA114*100)</f>
        <v>0</v>
      </c>
      <c r="Z114">
        <f>DG114*(DL114+DM114)/1000</f>
        <v>0</v>
      </c>
      <c r="AA114">
        <f>0.61365*exp(17.502*DN114/(240.97+DN114))</f>
        <v>0</v>
      </c>
      <c r="AB114">
        <f>(X114-DG114*(DL114+DM114)/1000)</f>
        <v>0</v>
      </c>
      <c r="AC114">
        <f>(-J114*44100)</f>
        <v>0</v>
      </c>
      <c r="AD114">
        <f>2*29.3*R114*0.92*(DN114-W114)</f>
        <v>0</v>
      </c>
      <c r="AE114">
        <f>2*0.95*5.67E-8*(((DN114+$B$7)+273)^4-(W114+273)^4)</f>
        <v>0</v>
      </c>
      <c r="AF114">
        <f>U114+AE114+AC114+AD114</f>
        <v>0</v>
      </c>
      <c r="AG114">
        <v>0</v>
      </c>
      <c r="AH114">
        <v>0</v>
      </c>
      <c r="AI114">
        <f>IF(AG114*$H$13&gt;=AK114,1.0,(AK114/(AK114-AG114*$H$13)))</f>
        <v>0</v>
      </c>
      <c r="AJ114">
        <f>(AI114-1)*100</f>
        <v>0</v>
      </c>
      <c r="AK114">
        <f>MAX(0,($B$13+$C$13*DS114)/(1+$D$13*DS114)*DL114/(DN114+273)*$E$13)</f>
        <v>0</v>
      </c>
      <c r="AL114" t="s">
        <v>420</v>
      </c>
      <c r="AM114" t="s">
        <v>420</v>
      </c>
      <c r="AN114">
        <v>0</v>
      </c>
      <c r="AO114">
        <v>0</v>
      </c>
      <c r="AP114">
        <f>1-AN114/AO114</f>
        <v>0</v>
      </c>
      <c r="AQ114">
        <v>0</v>
      </c>
      <c r="AR114" t="s">
        <v>420</v>
      </c>
      <c r="AS114" t="s">
        <v>420</v>
      </c>
      <c r="AT114">
        <v>0</v>
      </c>
      <c r="AU114">
        <v>0</v>
      </c>
      <c r="AV114">
        <f>1-AT114/AU114</f>
        <v>0</v>
      </c>
      <c r="AW114">
        <v>0.5</v>
      </c>
      <c r="AX114">
        <f>CW114</f>
        <v>0</v>
      </c>
      <c r="AY114">
        <f>L114</f>
        <v>0</v>
      </c>
      <c r="AZ114">
        <f>AV114*AW114*AX114</f>
        <v>0</v>
      </c>
      <c r="BA114">
        <f>(AY114-AQ114)/AX114</f>
        <v>0</v>
      </c>
      <c r="BB114">
        <f>(AO114-AU114)/AU114</f>
        <v>0</v>
      </c>
      <c r="BC114">
        <f>AN114/(AP114+AN114/AU114)</f>
        <v>0</v>
      </c>
      <c r="BD114" t="s">
        <v>420</v>
      </c>
      <c r="BE114">
        <v>0</v>
      </c>
      <c r="BF114">
        <f>IF(BE114&lt;&gt;0, BE114, BC114)</f>
        <v>0</v>
      </c>
      <c r="BG114">
        <f>1-BF114/AU114</f>
        <v>0</v>
      </c>
      <c r="BH114">
        <f>(AU114-AT114)/(AU114-BF114)</f>
        <v>0</v>
      </c>
      <c r="BI114">
        <f>(AO114-AU114)/(AO114-BF114)</f>
        <v>0</v>
      </c>
      <c r="BJ114">
        <f>(AU114-AT114)/(AU114-AN114)</f>
        <v>0</v>
      </c>
      <c r="BK114">
        <f>(AO114-AU114)/(AO114-AN114)</f>
        <v>0</v>
      </c>
      <c r="BL114">
        <f>(BH114*BF114/AT114)</f>
        <v>0</v>
      </c>
      <c r="BM114">
        <f>(1-BL114)</f>
        <v>0</v>
      </c>
      <c r="CV114">
        <f>$B$11*DT114+$C$11*DU114+$F$11*EF114*(1-EI114)</f>
        <v>0</v>
      </c>
      <c r="CW114">
        <f>CV114*CX114</f>
        <v>0</v>
      </c>
      <c r="CX114">
        <f>($B$11*$D$9+$C$11*$D$9+$F$11*((ES114+EK114)/MAX(ES114+EK114+ET114, 0.1)*$I$9+ET114/MAX(ES114+EK114+ET114, 0.1)*$J$9))/($B$11+$C$11+$F$11)</f>
        <v>0</v>
      </c>
      <c r="CY114">
        <f>($B$11*$K$9+$C$11*$K$9+$F$11*((ES114+EK114)/MAX(ES114+EK114+ET114, 0.1)*$P$9+ET114/MAX(ES114+EK114+ET114, 0.1)*$Q$9))/($B$11+$C$11+$F$11)</f>
        <v>0</v>
      </c>
      <c r="CZ114">
        <v>5.9</v>
      </c>
      <c r="DA114">
        <v>0.5</v>
      </c>
      <c r="DB114" t="s">
        <v>421</v>
      </c>
      <c r="DC114">
        <v>2</v>
      </c>
      <c r="DD114">
        <v>1759445308.76667</v>
      </c>
      <c r="DE114">
        <v>421.862</v>
      </c>
      <c r="DF114">
        <v>419.998</v>
      </c>
      <c r="DG114">
        <v>24.8117333333333</v>
      </c>
      <c r="DH114">
        <v>24.5220333333333</v>
      </c>
      <c r="DI114">
        <v>415.858</v>
      </c>
      <c r="DJ114">
        <v>24.3718</v>
      </c>
      <c r="DK114">
        <v>500.055666666667</v>
      </c>
      <c r="DL114">
        <v>90.5715333333333</v>
      </c>
      <c r="DM114">
        <v>0.0288994</v>
      </c>
      <c r="DN114">
        <v>30.9356666666667</v>
      </c>
      <c r="DO114">
        <v>29.963</v>
      </c>
      <c r="DP114">
        <v>999.9</v>
      </c>
      <c r="DQ114">
        <v>0</v>
      </c>
      <c r="DR114">
        <v>0</v>
      </c>
      <c r="DS114">
        <v>10073.5666666667</v>
      </c>
      <c r="DT114">
        <v>0</v>
      </c>
      <c r="DU114">
        <v>0.667702</v>
      </c>
      <c r="DV114">
        <v>1.86419666666667</v>
      </c>
      <c r="DW114">
        <v>432.596</v>
      </c>
      <c r="DX114">
        <v>430.556333333333</v>
      </c>
      <c r="DY114">
        <v>0.289705666666667</v>
      </c>
      <c r="DZ114">
        <v>419.998</v>
      </c>
      <c r="EA114">
        <v>24.5220333333333</v>
      </c>
      <c r="EB114">
        <v>2.24724</v>
      </c>
      <c r="EC114">
        <v>2.221</v>
      </c>
      <c r="ED114">
        <v>19.3031</v>
      </c>
      <c r="EE114">
        <v>19.1146</v>
      </c>
      <c r="EF114">
        <v>0.00500016</v>
      </c>
      <c r="EG114">
        <v>0</v>
      </c>
      <c r="EH114">
        <v>0</v>
      </c>
      <c r="EI114">
        <v>0</v>
      </c>
      <c r="EJ114">
        <v>907.2</v>
      </c>
      <c r="EK114">
        <v>0.00500016</v>
      </c>
      <c r="EL114">
        <v>-23.5333333333333</v>
      </c>
      <c r="EM114">
        <v>0.0666666666666667</v>
      </c>
      <c r="EN114">
        <v>38</v>
      </c>
      <c r="EO114">
        <v>41.937</v>
      </c>
      <c r="EP114">
        <v>40.062</v>
      </c>
      <c r="EQ114">
        <v>42.229</v>
      </c>
      <c r="ER114">
        <v>41.312</v>
      </c>
      <c r="ES114">
        <v>0</v>
      </c>
      <c r="ET114">
        <v>0</v>
      </c>
      <c r="EU114">
        <v>0</v>
      </c>
      <c r="EV114">
        <v>1759445312.9</v>
      </c>
      <c r="EW114">
        <v>0</v>
      </c>
      <c r="EX114">
        <v>904.188461538462</v>
      </c>
      <c r="EY114">
        <v>17.4119660299969</v>
      </c>
      <c r="EZ114">
        <v>32.4307689121253</v>
      </c>
      <c r="FA114">
        <v>-25.5307692307692</v>
      </c>
      <c r="FB114">
        <v>15</v>
      </c>
      <c r="FC114">
        <v>0</v>
      </c>
      <c r="FD114" t="s">
        <v>422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1.85725761904762</v>
      </c>
      <c r="FQ114">
        <v>-0.0643184415584376</v>
      </c>
      <c r="FR114">
        <v>0.0352907894235959</v>
      </c>
      <c r="FS114">
        <v>1</v>
      </c>
      <c r="FT114">
        <v>903.467647058823</v>
      </c>
      <c r="FU114">
        <v>4.08708935847512</v>
      </c>
      <c r="FV114">
        <v>3.93204935252937</v>
      </c>
      <c r="FW114">
        <v>-1</v>
      </c>
      <c r="FX114">
        <v>0.30538</v>
      </c>
      <c r="FY114">
        <v>-0.131584675324675</v>
      </c>
      <c r="FZ114">
        <v>0.0161416210875281</v>
      </c>
      <c r="GA114">
        <v>0</v>
      </c>
      <c r="GB114">
        <v>1</v>
      </c>
      <c r="GC114">
        <v>2</v>
      </c>
      <c r="GD114" t="s">
        <v>435</v>
      </c>
      <c r="GE114">
        <v>3.12632</v>
      </c>
      <c r="GF114">
        <v>2.65479</v>
      </c>
      <c r="GG114">
        <v>0.0891647</v>
      </c>
      <c r="GH114">
        <v>0.0897847</v>
      </c>
      <c r="GI114">
        <v>0.103798</v>
      </c>
      <c r="GJ114">
        <v>0.103595</v>
      </c>
      <c r="GK114">
        <v>23304.2</v>
      </c>
      <c r="GL114">
        <v>22169.3</v>
      </c>
      <c r="GM114">
        <v>22883.6</v>
      </c>
      <c r="GN114">
        <v>23718.6</v>
      </c>
      <c r="GO114">
        <v>34948.1</v>
      </c>
      <c r="GP114">
        <v>35189.5</v>
      </c>
      <c r="GQ114">
        <v>41252.8</v>
      </c>
      <c r="GR114">
        <v>42294</v>
      </c>
      <c r="GS114">
        <v>1.89557</v>
      </c>
      <c r="GT114">
        <v>1.81755</v>
      </c>
      <c r="GU114">
        <v>0.0810102</v>
      </c>
      <c r="GV114">
        <v>0</v>
      </c>
      <c r="GW114">
        <v>28.6535</v>
      </c>
      <c r="GX114">
        <v>999.9</v>
      </c>
      <c r="GY114">
        <v>59.016</v>
      </c>
      <c r="GZ114">
        <v>29.336</v>
      </c>
      <c r="HA114">
        <v>26.7176</v>
      </c>
      <c r="HB114">
        <v>53.9846</v>
      </c>
      <c r="HC114">
        <v>40.7011</v>
      </c>
      <c r="HD114">
        <v>1</v>
      </c>
      <c r="HE114">
        <v>0.0982825</v>
      </c>
      <c r="HF114">
        <v>-1.70042</v>
      </c>
      <c r="HG114">
        <v>20.2278</v>
      </c>
      <c r="HH114">
        <v>5.23496</v>
      </c>
      <c r="HI114">
        <v>11.992</v>
      </c>
      <c r="HJ114">
        <v>4.9558</v>
      </c>
      <c r="HK114">
        <v>3.30398</v>
      </c>
      <c r="HL114">
        <v>9999</v>
      </c>
      <c r="HM114">
        <v>9999</v>
      </c>
      <c r="HN114">
        <v>9999</v>
      </c>
      <c r="HO114">
        <v>999.9</v>
      </c>
      <c r="HP114">
        <v>1.86848</v>
      </c>
      <c r="HQ114">
        <v>1.86417</v>
      </c>
      <c r="HR114">
        <v>1.8718</v>
      </c>
      <c r="HS114">
        <v>1.86266</v>
      </c>
      <c r="HT114">
        <v>1.86208</v>
      </c>
      <c r="HU114">
        <v>1.86859</v>
      </c>
      <c r="HV114">
        <v>1.85867</v>
      </c>
      <c r="HW114">
        <v>1.86508</v>
      </c>
      <c r="HX114">
        <v>5</v>
      </c>
      <c r="HY114">
        <v>0</v>
      </c>
      <c r="HZ114">
        <v>0</v>
      </c>
      <c r="IA114">
        <v>0</v>
      </c>
      <c r="IB114" t="s">
        <v>424</v>
      </c>
      <c r="IC114" t="s">
        <v>425</v>
      </c>
      <c r="ID114" t="s">
        <v>426</v>
      </c>
      <c r="IE114" t="s">
        <v>426</v>
      </c>
      <c r="IF114" t="s">
        <v>426</v>
      </c>
      <c r="IG114" t="s">
        <v>426</v>
      </c>
      <c r="IH114">
        <v>0</v>
      </c>
      <c r="II114">
        <v>100</v>
      </c>
      <c r="IJ114">
        <v>100</v>
      </c>
      <c r="IK114">
        <v>6.005</v>
      </c>
      <c r="IL114">
        <v>0.4401</v>
      </c>
      <c r="IM114">
        <v>4.33581596003083</v>
      </c>
      <c r="IN114">
        <v>0.00480937478205192</v>
      </c>
      <c r="IO114">
        <v>-2.11129389927988e-06</v>
      </c>
      <c r="IP114">
        <v>4.70916883727294e-10</v>
      </c>
      <c r="IQ114">
        <v>0.0744581765299928</v>
      </c>
      <c r="IR114">
        <v>0.00865277752241637</v>
      </c>
      <c r="IS114">
        <v>0.000116572056065873</v>
      </c>
      <c r="IT114">
        <v>5.89758572995984e-06</v>
      </c>
      <c r="IU114">
        <v>1</v>
      </c>
      <c r="IV114">
        <v>2033</v>
      </c>
      <c r="IW114">
        <v>1</v>
      </c>
      <c r="IX114">
        <v>28</v>
      </c>
      <c r="IY114">
        <v>29324088.5</v>
      </c>
      <c r="IZ114">
        <v>29324088.5</v>
      </c>
      <c r="JA114">
        <v>1.04004</v>
      </c>
      <c r="JB114">
        <v>2.36572</v>
      </c>
      <c r="JC114">
        <v>1.4978</v>
      </c>
      <c r="JD114">
        <v>2.33032</v>
      </c>
      <c r="JE114">
        <v>1.54419</v>
      </c>
      <c r="JF114">
        <v>2.34497</v>
      </c>
      <c r="JG114">
        <v>35.3596</v>
      </c>
      <c r="JH114">
        <v>24.2539</v>
      </c>
      <c r="JI114">
        <v>18</v>
      </c>
      <c r="JJ114">
        <v>546.467</v>
      </c>
      <c r="JK114">
        <v>438.707</v>
      </c>
      <c r="JL114">
        <v>31.8</v>
      </c>
      <c r="JM114">
        <v>28.8948</v>
      </c>
      <c r="JN114">
        <v>30</v>
      </c>
      <c r="JO114">
        <v>28.7019</v>
      </c>
      <c r="JP114">
        <v>28.7261</v>
      </c>
      <c r="JQ114">
        <v>20.8678</v>
      </c>
      <c r="JR114">
        <v>19.528</v>
      </c>
      <c r="JS114">
        <v>100</v>
      </c>
      <c r="JT114">
        <v>31.821</v>
      </c>
      <c r="JU114">
        <v>420</v>
      </c>
      <c r="JV114">
        <v>24.5343</v>
      </c>
      <c r="JW114">
        <v>92.4603</v>
      </c>
      <c r="JX114">
        <v>98.5715</v>
      </c>
    </row>
    <row r="115" spans="1:284">
      <c r="A115">
        <v>99</v>
      </c>
      <c r="B115">
        <v>1759445663.1</v>
      </c>
      <c r="C115">
        <v>1624.09999990463</v>
      </c>
      <c r="D115" t="s">
        <v>626</v>
      </c>
      <c r="E115" t="s">
        <v>627</v>
      </c>
      <c r="F115">
        <v>5</v>
      </c>
      <c r="G115" t="s">
        <v>628</v>
      </c>
      <c r="H115" t="s">
        <v>419</v>
      </c>
      <c r="I115">
        <v>1759445660.1</v>
      </c>
      <c r="J115">
        <f>(K115)/1000</f>
        <v>0</v>
      </c>
      <c r="K115">
        <f>1000*DK115*AI115*(DG115-DH115)/(100*CZ115*(1000-AI115*DG115))</f>
        <v>0</v>
      </c>
      <c r="L115">
        <f>DK115*AI115*(DF115-DE115*(1000-AI115*DH115)/(1000-AI115*DG115))/(100*CZ115)</f>
        <v>0</v>
      </c>
      <c r="M115">
        <f>DE115 - IF(AI115&gt;1, L115*CZ115*100.0/(AK115), 0)</f>
        <v>0</v>
      </c>
      <c r="N115">
        <f>((T115-J115/2)*M115-L115)/(T115+J115/2)</f>
        <v>0</v>
      </c>
      <c r="O115">
        <f>N115*(DL115+DM115)/1000.0</f>
        <v>0</v>
      </c>
      <c r="P115">
        <f>(DE115 - IF(AI115&gt;1, L115*CZ115*100.0/(AK115), 0))*(DL115+DM115)/1000.0</f>
        <v>0</v>
      </c>
      <c r="Q115">
        <f>2.0/((1/S115-1/R115)+SIGN(S115)*SQRT((1/S115-1/R115)*(1/S115-1/R115) + 4*DA115/((DA115+1)*(DA115+1))*(2*1/S115*1/R115-1/R115*1/R115)))</f>
        <v>0</v>
      </c>
      <c r="R115">
        <f>IF(LEFT(DB115,1)&lt;&gt;"0",IF(LEFT(DB115,1)="1",3.0,DC115),$D$5+$E$5*(DS115*DL115/($K$5*1000))+$F$5*(DS115*DL115/($K$5*1000))*MAX(MIN(CZ115,$J$5),$I$5)*MAX(MIN(CZ115,$J$5),$I$5)+$G$5*MAX(MIN(CZ115,$J$5),$I$5)*(DS115*DL115/($K$5*1000))+$H$5*(DS115*DL115/($K$5*1000))*(DS115*DL115/($K$5*1000)))</f>
        <v>0</v>
      </c>
      <c r="S115">
        <f>J115*(1000-(1000*0.61365*exp(17.502*W115/(240.97+W115))/(DL115+DM115)+DG115)/2)/(1000*0.61365*exp(17.502*W115/(240.97+W115))/(DL115+DM115)-DG115)</f>
        <v>0</v>
      </c>
      <c r="T115">
        <f>1/((DA115+1)/(Q115/1.6)+1/(R115/1.37)) + DA115/((DA115+1)/(Q115/1.6) + DA115/(R115/1.37))</f>
        <v>0</v>
      </c>
      <c r="U115">
        <f>(CV115*CY115)</f>
        <v>0</v>
      </c>
      <c r="V115">
        <f>(DN115+(U115+2*0.95*5.67E-8*(((DN115+$B$7)+273)^4-(DN115+273)^4)-44100*J115)/(1.84*29.3*R115+8*0.95*5.67E-8*(DN115+273)^3))</f>
        <v>0</v>
      </c>
      <c r="W115">
        <f>($C$7*DO115+$D$7*DP115+$E$7*V115)</f>
        <v>0</v>
      </c>
      <c r="X115">
        <f>0.61365*exp(17.502*W115/(240.97+W115))</f>
        <v>0</v>
      </c>
      <c r="Y115">
        <f>(Z115/AA115*100)</f>
        <v>0</v>
      </c>
      <c r="Z115">
        <f>DG115*(DL115+DM115)/1000</f>
        <v>0</v>
      </c>
      <c r="AA115">
        <f>0.61365*exp(17.502*DN115/(240.97+DN115))</f>
        <v>0</v>
      </c>
      <c r="AB115">
        <f>(X115-DG115*(DL115+DM115)/1000)</f>
        <v>0</v>
      </c>
      <c r="AC115">
        <f>(-J115*44100)</f>
        <v>0</v>
      </c>
      <c r="AD115">
        <f>2*29.3*R115*0.92*(DN115-W115)</f>
        <v>0</v>
      </c>
      <c r="AE115">
        <f>2*0.95*5.67E-8*(((DN115+$B$7)+273)^4-(W115+273)^4)</f>
        <v>0</v>
      </c>
      <c r="AF115">
        <f>U115+AE115+AC115+AD115</f>
        <v>0</v>
      </c>
      <c r="AG115">
        <v>0</v>
      </c>
      <c r="AH115">
        <v>0</v>
      </c>
      <c r="AI115">
        <f>IF(AG115*$H$13&gt;=AK115,1.0,(AK115/(AK115-AG115*$H$13)))</f>
        <v>0</v>
      </c>
      <c r="AJ115">
        <f>(AI115-1)*100</f>
        <v>0</v>
      </c>
      <c r="AK115">
        <f>MAX(0,($B$13+$C$13*DS115)/(1+$D$13*DS115)*DL115/(DN115+273)*$E$13)</f>
        <v>0</v>
      </c>
      <c r="AL115" t="s">
        <v>420</v>
      </c>
      <c r="AM115" t="s">
        <v>420</v>
      </c>
      <c r="AN115">
        <v>0</v>
      </c>
      <c r="AO115">
        <v>0</v>
      </c>
      <c r="AP115">
        <f>1-AN115/AO115</f>
        <v>0</v>
      </c>
      <c r="AQ115">
        <v>0</v>
      </c>
      <c r="AR115" t="s">
        <v>420</v>
      </c>
      <c r="AS115" t="s">
        <v>420</v>
      </c>
      <c r="AT115">
        <v>0</v>
      </c>
      <c r="AU115">
        <v>0</v>
      </c>
      <c r="AV115">
        <f>1-AT115/AU115</f>
        <v>0</v>
      </c>
      <c r="AW115">
        <v>0.5</v>
      </c>
      <c r="AX115">
        <f>CW115</f>
        <v>0</v>
      </c>
      <c r="AY115">
        <f>L115</f>
        <v>0</v>
      </c>
      <c r="AZ115">
        <f>AV115*AW115*AX115</f>
        <v>0</v>
      </c>
      <c r="BA115">
        <f>(AY115-AQ115)/AX115</f>
        <v>0</v>
      </c>
      <c r="BB115">
        <f>(AO115-AU115)/AU115</f>
        <v>0</v>
      </c>
      <c r="BC115">
        <f>AN115/(AP115+AN115/AU115)</f>
        <v>0</v>
      </c>
      <c r="BD115" t="s">
        <v>420</v>
      </c>
      <c r="BE115">
        <v>0</v>
      </c>
      <c r="BF115">
        <f>IF(BE115&lt;&gt;0, BE115, BC115)</f>
        <v>0</v>
      </c>
      <c r="BG115">
        <f>1-BF115/AU115</f>
        <v>0</v>
      </c>
      <c r="BH115">
        <f>(AU115-AT115)/(AU115-BF115)</f>
        <v>0</v>
      </c>
      <c r="BI115">
        <f>(AO115-AU115)/(AO115-BF115)</f>
        <v>0</v>
      </c>
      <c r="BJ115">
        <f>(AU115-AT115)/(AU115-AN115)</f>
        <v>0</v>
      </c>
      <c r="BK115">
        <f>(AO115-AU115)/(AO115-AN115)</f>
        <v>0</v>
      </c>
      <c r="BL115">
        <f>(BH115*BF115/AT115)</f>
        <v>0</v>
      </c>
      <c r="BM115">
        <f>(1-BL115)</f>
        <v>0</v>
      </c>
      <c r="CV115">
        <f>$B$11*DT115+$C$11*DU115+$F$11*EF115*(1-EI115)</f>
        <v>0</v>
      </c>
      <c r="CW115">
        <f>CV115*CX115</f>
        <v>0</v>
      </c>
      <c r="CX115">
        <f>($B$11*$D$9+$C$11*$D$9+$F$11*((ES115+EK115)/MAX(ES115+EK115+ET115, 0.1)*$I$9+ET115/MAX(ES115+EK115+ET115, 0.1)*$J$9))/($B$11+$C$11+$F$11)</f>
        <v>0</v>
      </c>
      <c r="CY115">
        <f>($B$11*$K$9+$C$11*$K$9+$F$11*((ES115+EK115)/MAX(ES115+EK115+ET115, 0.1)*$P$9+ET115/MAX(ES115+EK115+ET115, 0.1)*$Q$9))/($B$11+$C$11+$F$11)</f>
        <v>0</v>
      </c>
      <c r="CZ115">
        <v>5.66</v>
      </c>
      <c r="DA115">
        <v>0.5</v>
      </c>
      <c r="DB115" t="s">
        <v>421</v>
      </c>
      <c r="DC115">
        <v>2</v>
      </c>
      <c r="DD115">
        <v>1759445660.1</v>
      </c>
      <c r="DE115">
        <v>421.0498</v>
      </c>
      <c r="DF115">
        <v>419.9764</v>
      </c>
      <c r="DG115">
        <v>25.3013</v>
      </c>
      <c r="DH115">
        <v>25.01994</v>
      </c>
      <c r="DI115">
        <v>415.0478</v>
      </c>
      <c r="DJ115">
        <v>24.84934</v>
      </c>
      <c r="DK115">
        <v>499.9906</v>
      </c>
      <c r="DL115">
        <v>90.57192</v>
      </c>
      <c r="DM115">
        <v>0.02906518</v>
      </c>
      <c r="DN115">
        <v>31.36718</v>
      </c>
      <c r="DO115">
        <v>30.1322</v>
      </c>
      <c r="DP115">
        <v>999.9</v>
      </c>
      <c r="DQ115">
        <v>0</v>
      </c>
      <c r="DR115">
        <v>0</v>
      </c>
      <c r="DS115">
        <v>9985.866</v>
      </c>
      <c r="DT115">
        <v>0</v>
      </c>
      <c r="DU115">
        <v>0.667702</v>
      </c>
      <c r="DV115">
        <v>1.073516</v>
      </c>
      <c r="DW115">
        <v>431.9794</v>
      </c>
      <c r="DX115">
        <v>430.7536</v>
      </c>
      <c r="DY115">
        <v>0.2813672</v>
      </c>
      <c r="DZ115">
        <v>419.9764</v>
      </c>
      <c r="EA115">
        <v>25.01994</v>
      </c>
      <c r="EB115">
        <v>2.291588</v>
      </c>
      <c r="EC115">
        <v>2.266104</v>
      </c>
      <c r="ED115">
        <v>19.6174</v>
      </c>
      <c r="EE115">
        <v>19.43746</v>
      </c>
      <c r="EF115">
        <v>0.00500016</v>
      </c>
      <c r="EG115">
        <v>0</v>
      </c>
      <c r="EH115">
        <v>0</v>
      </c>
      <c r="EI115">
        <v>0</v>
      </c>
      <c r="EJ115">
        <v>901</v>
      </c>
      <c r="EK115">
        <v>0.00500016</v>
      </c>
      <c r="EL115">
        <v>-24.02</v>
      </c>
      <c r="EM115">
        <v>-2.44</v>
      </c>
      <c r="EN115">
        <v>38.0248</v>
      </c>
      <c r="EO115">
        <v>42.0248</v>
      </c>
      <c r="EP115">
        <v>40.125</v>
      </c>
      <c r="EQ115">
        <v>42.25</v>
      </c>
      <c r="ER115">
        <v>41.375</v>
      </c>
      <c r="ES115">
        <v>0</v>
      </c>
      <c r="ET115">
        <v>0</v>
      </c>
      <c r="EU115">
        <v>0</v>
      </c>
      <c r="EV115">
        <v>1759445665.1</v>
      </c>
      <c r="EW115">
        <v>0</v>
      </c>
      <c r="EX115">
        <v>902.98</v>
      </c>
      <c r="EY115">
        <v>-22.5999998483887</v>
      </c>
      <c r="EZ115">
        <v>9.5538460369411</v>
      </c>
      <c r="FA115">
        <v>-25.14</v>
      </c>
      <c r="FB115">
        <v>15</v>
      </c>
      <c r="FC115">
        <v>0</v>
      </c>
      <c r="FD115" t="s">
        <v>422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1.07533585714286</v>
      </c>
      <c r="FQ115">
        <v>0.157787142857144</v>
      </c>
      <c r="FR115">
        <v>0.0445471873242678</v>
      </c>
      <c r="FS115">
        <v>1</v>
      </c>
      <c r="FT115">
        <v>902.611764705882</v>
      </c>
      <c r="FU115">
        <v>1.48510316922286</v>
      </c>
      <c r="FV115">
        <v>4.88995156392963</v>
      </c>
      <c r="FW115">
        <v>-1</v>
      </c>
      <c r="FX115">
        <v>0.337733952380952</v>
      </c>
      <c r="FY115">
        <v>-0.380492727272726</v>
      </c>
      <c r="FZ115">
        <v>0.0405275134275072</v>
      </c>
      <c r="GA115">
        <v>0</v>
      </c>
      <c r="GB115">
        <v>1</v>
      </c>
      <c r="GC115">
        <v>2</v>
      </c>
      <c r="GD115" t="s">
        <v>435</v>
      </c>
      <c r="GE115">
        <v>3.126</v>
      </c>
      <c r="GF115">
        <v>2.65483</v>
      </c>
      <c r="GG115">
        <v>0.0890527</v>
      </c>
      <c r="GH115">
        <v>0.0898001</v>
      </c>
      <c r="GI115">
        <v>0.105176</v>
      </c>
      <c r="GJ115">
        <v>0.105086</v>
      </c>
      <c r="GK115">
        <v>23308</v>
      </c>
      <c r="GL115">
        <v>22173.7</v>
      </c>
      <c r="GM115">
        <v>22884.5</v>
      </c>
      <c r="GN115">
        <v>23723.6</v>
      </c>
      <c r="GO115">
        <v>34894.9</v>
      </c>
      <c r="GP115">
        <v>35138.4</v>
      </c>
      <c r="GQ115">
        <v>41253.8</v>
      </c>
      <c r="GR115">
        <v>42303</v>
      </c>
      <c r="GS115">
        <v>1.89505</v>
      </c>
      <c r="GT115">
        <v>1.81857</v>
      </c>
      <c r="GU115">
        <v>0.0920668</v>
      </c>
      <c r="GV115">
        <v>0</v>
      </c>
      <c r="GW115">
        <v>28.6193</v>
      </c>
      <c r="GX115">
        <v>999.9</v>
      </c>
      <c r="GY115">
        <v>58.412</v>
      </c>
      <c r="GZ115">
        <v>29.406</v>
      </c>
      <c r="HA115">
        <v>26.5525</v>
      </c>
      <c r="HB115">
        <v>54.3946</v>
      </c>
      <c r="HC115">
        <v>40.8694</v>
      </c>
      <c r="HD115">
        <v>1</v>
      </c>
      <c r="HE115">
        <v>0.0938948</v>
      </c>
      <c r="HF115">
        <v>-0.34094</v>
      </c>
      <c r="HG115">
        <v>20.236</v>
      </c>
      <c r="HH115">
        <v>5.23301</v>
      </c>
      <c r="HI115">
        <v>11.992</v>
      </c>
      <c r="HJ115">
        <v>4.9558</v>
      </c>
      <c r="HK115">
        <v>3.304</v>
      </c>
      <c r="HL115">
        <v>9999</v>
      </c>
      <c r="HM115">
        <v>9999</v>
      </c>
      <c r="HN115">
        <v>9999</v>
      </c>
      <c r="HO115">
        <v>999.9</v>
      </c>
      <c r="HP115">
        <v>1.8685</v>
      </c>
      <c r="HQ115">
        <v>1.8642</v>
      </c>
      <c r="HR115">
        <v>1.8718</v>
      </c>
      <c r="HS115">
        <v>1.86268</v>
      </c>
      <c r="HT115">
        <v>1.8621</v>
      </c>
      <c r="HU115">
        <v>1.86859</v>
      </c>
      <c r="HV115">
        <v>1.85867</v>
      </c>
      <c r="HW115">
        <v>1.86508</v>
      </c>
      <c r="HX115">
        <v>5</v>
      </c>
      <c r="HY115">
        <v>0</v>
      </c>
      <c r="HZ115">
        <v>0</v>
      </c>
      <c r="IA115">
        <v>0</v>
      </c>
      <c r="IB115" t="s">
        <v>424</v>
      </c>
      <c r="IC115" t="s">
        <v>425</v>
      </c>
      <c r="ID115" t="s">
        <v>426</v>
      </c>
      <c r="IE115" t="s">
        <v>426</v>
      </c>
      <c r="IF115" t="s">
        <v>426</v>
      </c>
      <c r="IG115" t="s">
        <v>426</v>
      </c>
      <c r="IH115">
        <v>0</v>
      </c>
      <c r="II115">
        <v>100</v>
      </c>
      <c r="IJ115">
        <v>100</v>
      </c>
      <c r="IK115">
        <v>6.002</v>
      </c>
      <c r="IL115">
        <v>0.4516</v>
      </c>
      <c r="IM115">
        <v>4.33581596003083</v>
      </c>
      <c r="IN115">
        <v>0.00480937478205192</v>
      </c>
      <c r="IO115">
        <v>-2.11129389927988e-06</v>
      </c>
      <c r="IP115">
        <v>4.70916883727294e-10</v>
      </c>
      <c r="IQ115">
        <v>0.0744581765299928</v>
      </c>
      <c r="IR115">
        <v>0.00865277752241637</v>
      </c>
      <c r="IS115">
        <v>0.000116572056065873</v>
      </c>
      <c r="IT115">
        <v>5.89758572995984e-06</v>
      </c>
      <c r="IU115">
        <v>1</v>
      </c>
      <c r="IV115">
        <v>2033</v>
      </c>
      <c r="IW115">
        <v>1</v>
      </c>
      <c r="IX115">
        <v>28</v>
      </c>
      <c r="IY115">
        <v>29324094.4</v>
      </c>
      <c r="IZ115">
        <v>29324094.4</v>
      </c>
      <c r="JA115">
        <v>1.04126</v>
      </c>
      <c r="JB115">
        <v>2.38647</v>
      </c>
      <c r="JC115">
        <v>1.4978</v>
      </c>
      <c r="JD115">
        <v>2.33032</v>
      </c>
      <c r="JE115">
        <v>1.54419</v>
      </c>
      <c r="JF115">
        <v>2.28882</v>
      </c>
      <c r="JG115">
        <v>35.4754</v>
      </c>
      <c r="JH115">
        <v>24.2539</v>
      </c>
      <c r="JI115">
        <v>18</v>
      </c>
      <c r="JJ115">
        <v>545.818</v>
      </c>
      <c r="JK115">
        <v>439.051</v>
      </c>
      <c r="JL115">
        <v>31.9072</v>
      </c>
      <c r="JM115">
        <v>28.8948</v>
      </c>
      <c r="JN115">
        <v>29.9997</v>
      </c>
      <c r="JO115">
        <v>28.6654</v>
      </c>
      <c r="JP115">
        <v>28.6896</v>
      </c>
      <c r="JQ115">
        <v>20.8926</v>
      </c>
      <c r="JR115">
        <v>14.9773</v>
      </c>
      <c r="JS115">
        <v>100</v>
      </c>
      <c r="JT115">
        <v>31.8465</v>
      </c>
      <c r="JU115">
        <v>420</v>
      </c>
      <c r="JV115">
        <v>25.1965</v>
      </c>
      <c r="JW115">
        <v>92.4631</v>
      </c>
      <c r="JX115">
        <v>98.5926</v>
      </c>
    </row>
    <row r="116" spans="1:284">
      <c r="A116">
        <v>100</v>
      </c>
      <c r="B116">
        <v>1759445665.1</v>
      </c>
      <c r="C116">
        <v>1626.09999990463</v>
      </c>
      <c r="D116" t="s">
        <v>629</v>
      </c>
      <c r="E116" t="s">
        <v>630</v>
      </c>
      <c r="F116">
        <v>5</v>
      </c>
      <c r="G116" t="s">
        <v>628</v>
      </c>
      <c r="H116" t="s">
        <v>419</v>
      </c>
      <c r="I116">
        <v>1759445661.85</v>
      </c>
      <c r="J116">
        <f>(K116)/1000</f>
        <v>0</v>
      </c>
      <c r="K116">
        <f>1000*DK116*AI116*(DG116-DH116)/(100*CZ116*(1000-AI116*DG116))</f>
        <v>0</v>
      </c>
      <c r="L116">
        <f>DK116*AI116*(DF116-DE116*(1000-AI116*DH116)/(1000-AI116*DG116))/(100*CZ116)</f>
        <v>0</v>
      </c>
      <c r="M116">
        <f>DE116 - IF(AI116&gt;1, L116*CZ116*100.0/(AK116), 0)</f>
        <v>0</v>
      </c>
      <c r="N116">
        <f>((T116-J116/2)*M116-L116)/(T116+J116/2)</f>
        <v>0</v>
      </c>
      <c r="O116">
        <f>N116*(DL116+DM116)/1000.0</f>
        <v>0</v>
      </c>
      <c r="P116">
        <f>(DE116 - IF(AI116&gt;1, L116*CZ116*100.0/(AK116), 0))*(DL116+DM116)/1000.0</f>
        <v>0</v>
      </c>
      <c r="Q116">
        <f>2.0/((1/S116-1/R116)+SIGN(S116)*SQRT((1/S116-1/R116)*(1/S116-1/R116) + 4*DA116/((DA116+1)*(DA116+1))*(2*1/S116*1/R116-1/R116*1/R116)))</f>
        <v>0</v>
      </c>
      <c r="R116">
        <f>IF(LEFT(DB116,1)&lt;&gt;"0",IF(LEFT(DB116,1)="1",3.0,DC116),$D$5+$E$5*(DS116*DL116/($K$5*1000))+$F$5*(DS116*DL116/($K$5*1000))*MAX(MIN(CZ116,$J$5),$I$5)*MAX(MIN(CZ116,$J$5),$I$5)+$G$5*MAX(MIN(CZ116,$J$5),$I$5)*(DS116*DL116/($K$5*1000))+$H$5*(DS116*DL116/($K$5*1000))*(DS116*DL116/($K$5*1000)))</f>
        <v>0</v>
      </c>
      <c r="S116">
        <f>J116*(1000-(1000*0.61365*exp(17.502*W116/(240.97+W116))/(DL116+DM116)+DG116)/2)/(1000*0.61365*exp(17.502*W116/(240.97+W116))/(DL116+DM116)-DG116)</f>
        <v>0</v>
      </c>
      <c r="T116">
        <f>1/((DA116+1)/(Q116/1.6)+1/(R116/1.37)) + DA116/((DA116+1)/(Q116/1.6) + DA116/(R116/1.37))</f>
        <v>0</v>
      </c>
      <c r="U116">
        <f>(CV116*CY116)</f>
        <v>0</v>
      </c>
      <c r="V116">
        <f>(DN116+(U116+2*0.95*5.67E-8*(((DN116+$B$7)+273)^4-(DN116+273)^4)-44100*J116)/(1.84*29.3*R116+8*0.95*5.67E-8*(DN116+273)^3))</f>
        <v>0</v>
      </c>
      <c r="W116">
        <f>($C$7*DO116+$D$7*DP116+$E$7*V116)</f>
        <v>0</v>
      </c>
      <c r="X116">
        <f>0.61365*exp(17.502*W116/(240.97+W116))</f>
        <v>0</v>
      </c>
      <c r="Y116">
        <f>(Z116/AA116*100)</f>
        <v>0</v>
      </c>
      <c r="Z116">
        <f>DG116*(DL116+DM116)/1000</f>
        <v>0</v>
      </c>
      <c r="AA116">
        <f>0.61365*exp(17.502*DN116/(240.97+DN116))</f>
        <v>0</v>
      </c>
      <c r="AB116">
        <f>(X116-DG116*(DL116+DM116)/1000)</f>
        <v>0</v>
      </c>
      <c r="AC116">
        <f>(-J116*44100)</f>
        <v>0</v>
      </c>
      <c r="AD116">
        <f>2*29.3*R116*0.92*(DN116-W116)</f>
        <v>0</v>
      </c>
      <c r="AE116">
        <f>2*0.95*5.67E-8*(((DN116+$B$7)+273)^4-(W116+273)^4)</f>
        <v>0</v>
      </c>
      <c r="AF116">
        <f>U116+AE116+AC116+AD116</f>
        <v>0</v>
      </c>
      <c r="AG116">
        <v>0</v>
      </c>
      <c r="AH116">
        <v>0</v>
      </c>
      <c r="AI116">
        <f>IF(AG116*$H$13&gt;=AK116,1.0,(AK116/(AK116-AG116*$H$13)))</f>
        <v>0</v>
      </c>
      <c r="AJ116">
        <f>(AI116-1)*100</f>
        <v>0</v>
      </c>
      <c r="AK116">
        <f>MAX(0,($B$13+$C$13*DS116)/(1+$D$13*DS116)*DL116/(DN116+273)*$E$13)</f>
        <v>0</v>
      </c>
      <c r="AL116" t="s">
        <v>420</v>
      </c>
      <c r="AM116" t="s">
        <v>420</v>
      </c>
      <c r="AN116">
        <v>0</v>
      </c>
      <c r="AO116">
        <v>0</v>
      </c>
      <c r="AP116">
        <f>1-AN116/AO116</f>
        <v>0</v>
      </c>
      <c r="AQ116">
        <v>0</v>
      </c>
      <c r="AR116" t="s">
        <v>420</v>
      </c>
      <c r="AS116" t="s">
        <v>420</v>
      </c>
      <c r="AT116">
        <v>0</v>
      </c>
      <c r="AU116">
        <v>0</v>
      </c>
      <c r="AV116">
        <f>1-AT116/AU116</f>
        <v>0</v>
      </c>
      <c r="AW116">
        <v>0.5</v>
      </c>
      <c r="AX116">
        <f>CW116</f>
        <v>0</v>
      </c>
      <c r="AY116">
        <f>L116</f>
        <v>0</v>
      </c>
      <c r="AZ116">
        <f>AV116*AW116*AX116</f>
        <v>0</v>
      </c>
      <c r="BA116">
        <f>(AY116-AQ116)/AX116</f>
        <v>0</v>
      </c>
      <c r="BB116">
        <f>(AO116-AU116)/AU116</f>
        <v>0</v>
      </c>
      <c r="BC116">
        <f>AN116/(AP116+AN116/AU116)</f>
        <v>0</v>
      </c>
      <c r="BD116" t="s">
        <v>420</v>
      </c>
      <c r="BE116">
        <v>0</v>
      </c>
      <c r="BF116">
        <f>IF(BE116&lt;&gt;0, BE116, BC116)</f>
        <v>0</v>
      </c>
      <c r="BG116">
        <f>1-BF116/AU116</f>
        <v>0</v>
      </c>
      <c r="BH116">
        <f>(AU116-AT116)/(AU116-BF116)</f>
        <v>0</v>
      </c>
      <c r="BI116">
        <f>(AO116-AU116)/(AO116-BF116)</f>
        <v>0</v>
      </c>
      <c r="BJ116">
        <f>(AU116-AT116)/(AU116-AN116)</f>
        <v>0</v>
      </c>
      <c r="BK116">
        <f>(AO116-AU116)/(AO116-AN116)</f>
        <v>0</v>
      </c>
      <c r="BL116">
        <f>(BH116*BF116/AT116)</f>
        <v>0</v>
      </c>
      <c r="BM116">
        <f>(1-BL116)</f>
        <v>0</v>
      </c>
      <c r="CV116">
        <f>$B$11*DT116+$C$11*DU116+$F$11*EF116*(1-EI116)</f>
        <v>0</v>
      </c>
      <c r="CW116">
        <f>CV116*CX116</f>
        <v>0</v>
      </c>
      <c r="CX116">
        <f>($B$11*$D$9+$C$11*$D$9+$F$11*((ES116+EK116)/MAX(ES116+EK116+ET116, 0.1)*$I$9+ET116/MAX(ES116+EK116+ET116, 0.1)*$J$9))/($B$11+$C$11+$F$11)</f>
        <v>0</v>
      </c>
      <c r="CY116">
        <f>($B$11*$K$9+$C$11*$K$9+$F$11*((ES116+EK116)/MAX(ES116+EK116+ET116, 0.1)*$P$9+ET116/MAX(ES116+EK116+ET116, 0.1)*$Q$9))/($B$11+$C$11+$F$11)</f>
        <v>0</v>
      </c>
      <c r="CZ116">
        <v>5.66</v>
      </c>
      <c r="DA116">
        <v>0.5</v>
      </c>
      <c r="DB116" t="s">
        <v>421</v>
      </c>
      <c r="DC116">
        <v>2</v>
      </c>
      <c r="DD116">
        <v>1759445661.85</v>
      </c>
      <c r="DE116">
        <v>421.0715</v>
      </c>
      <c r="DF116">
        <v>419.9805</v>
      </c>
      <c r="DG116">
        <v>25.29055</v>
      </c>
      <c r="DH116">
        <v>25.020475</v>
      </c>
      <c r="DI116">
        <v>415.0695</v>
      </c>
      <c r="DJ116">
        <v>24.83885</v>
      </c>
      <c r="DK116">
        <v>499.96125</v>
      </c>
      <c r="DL116">
        <v>90.5714</v>
      </c>
      <c r="DM116">
        <v>0.029211325</v>
      </c>
      <c r="DN116">
        <v>31.3615</v>
      </c>
      <c r="DO116">
        <v>30.12615</v>
      </c>
      <c r="DP116">
        <v>999.9</v>
      </c>
      <c r="DQ116">
        <v>0</v>
      </c>
      <c r="DR116">
        <v>0</v>
      </c>
      <c r="DS116">
        <v>9985.62</v>
      </c>
      <c r="DT116">
        <v>0</v>
      </c>
      <c r="DU116">
        <v>0.667702</v>
      </c>
      <c r="DV116">
        <v>1.0912325</v>
      </c>
      <c r="DW116">
        <v>431.99675</v>
      </c>
      <c r="DX116">
        <v>430.758</v>
      </c>
      <c r="DY116">
        <v>0.27008075</v>
      </c>
      <c r="DZ116">
        <v>419.9805</v>
      </c>
      <c r="EA116">
        <v>25.020475</v>
      </c>
      <c r="EB116">
        <v>2.2906</v>
      </c>
      <c r="EC116">
        <v>2.2661375</v>
      </c>
      <c r="ED116">
        <v>19.610475</v>
      </c>
      <c r="EE116">
        <v>19.437725</v>
      </c>
      <c r="EF116">
        <v>0.00500016</v>
      </c>
      <c r="EG116">
        <v>0</v>
      </c>
      <c r="EH116">
        <v>0</v>
      </c>
      <c r="EI116">
        <v>0</v>
      </c>
      <c r="EJ116">
        <v>898.475</v>
      </c>
      <c r="EK116">
        <v>0.00500016</v>
      </c>
      <c r="EL116">
        <v>-22.05</v>
      </c>
      <c r="EM116">
        <v>-1.45</v>
      </c>
      <c r="EN116">
        <v>38.031</v>
      </c>
      <c r="EO116">
        <v>42.0155</v>
      </c>
      <c r="EP116">
        <v>40.125</v>
      </c>
      <c r="EQ116">
        <v>42.25</v>
      </c>
      <c r="ER116">
        <v>41.375</v>
      </c>
      <c r="ES116">
        <v>0</v>
      </c>
      <c r="ET116">
        <v>0</v>
      </c>
      <c r="EU116">
        <v>0</v>
      </c>
      <c r="EV116">
        <v>1759445666.9</v>
      </c>
      <c r="EW116">
        <v>0</v>
      </c>
      <c r="EX116">
        <v>902.738461538462</v>
      </c>
      <c r="EY116">
        <v>-18.3111109072083</v>
      </c>
      <c r="EZ116">
        <v>8.80683757055479</v>
      </c>
      <c r="FA116">
        <v>-25.1615384615385</v>
      </c>
      <c r="FB116">
        <v>15</v>
      </c>
      <c r="FC116">
        <v>0</v>
      </c>
      <c r="FD116" t="s">
        <v>422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1.07707915</v>
      </c>
      <c r="FQ116">
        <v>0.259322751879698</v>
      </c>
      <c r="FR116">
        <v>0.047361630290009</v>
      </c>
      <c r="FS116">
        <v>1</v>
      </c>
      <c r="FT116">
        <v>902.302941176471</v>
      </c>
      <c r="FU116">
        <v>-1.94805184503285</v>
      </c>
      <c r="FV116">
        <v>5.38562822236004</v>
      </c>
      <c r="FW116">
        <v>-1</v>
      </c>
      <c r="FX116">
        <v>0.33040865</v>
      </c>
      <c r="FY116">
        <v>-0.435195022556391</v>
      </c>
      <c r="FZ116">
        <v>0.0427838623014274</v>
      </c>
      <c r="GA116">
        <v>0</v>
      </c>
      <c r="GB116">
        <v>1</v>
      </c>
      <c r="GC116">
        <v>2</v>
      </c>
      <c r="GD116" t="s">
        <v>435</v>
      </c>
      <c r="GE116">
        <v>3.12616</v>
      </c>
      <c r="GF116">
        <v>2.65495</v>
      </c>
      <c r="GG116">
        <v>0.0890564</v>
      </c>
      <c r="GH116">
        <v>0.0898011</v>
      </c>
      <c r="GI116">
        <v>0.105152</v>
      </c>
      <c r="GJ116">
        <v>0.105124</v>
      </c>
      <c r="GK116">
        <v>23307.9</v>
      </c>
      <c r="GL116">
        <v>22173.6</v>
      </c>
      <c r="GM116">
        <v>22884.4</v>
      </c>
      <c r="GN116">
        <v>23723.6</v>
      </c>
      <c r="GO116">
        <v>34895.6</v>
      </c>
      <c r="GP116">
        <v>35136.8</v>
      </c>
      <c r="GQ116">
        <v>41253.5</v>
      </c>
      <c r="GR116">
        <v>42302.8</v>
      </c>
      <c r="GS116">
        <v>1.89503</v>
      </c>
      <c r="GT116">
        <v>1.81863</v>
      </c>
      <c r="GU116">
        <v>0.092119</v>
      </c>
      <c r="GV116">
        <v>0</v>
      </c>
      <c r="GW116">
        <v>28.6162</v>
      </c>
      <c r="GX116">
        <v>999.9</v>
      </c>
      <c r="GY116">
        <v>58.412</v>
      </c>
      <c r="GZ116">
        <v>29.386</v>
      </c>
      <c r="HA116">
        <v>26.5249</v>
      </c>
      <c r="HB116">
        <v>54.3446</v>
      </c>
      <c r="HC116">
        <v>40.7492</v>
      </c>
      <c r="HD116">
        <v>1</v>
      </c>
      <c r="HE116">
        <v>0.0938643</v>
      </c>
      <c r="HF116">
        <v>-0.456814</v>
      </c>
      <c r="HG116">
        <v>20.2359</v>
      </c>
      <c r="HH116">
        <v>5.23226</v>
      </c>
      <c r="HI116">
        <v>11.992</v>
      </c>
      <c r="HJ116">
        <v>4.9558</v>
      </c>
      <c r="HK116">
        <v>3.304</v>
      </c>
      <c r="HL116">
        <v>9999</v>
      </c>
      <c r="HM116">
        <v>9999</v>
      </c>
      <c r="HN116">
        <v>9999</v>
      </c>
      <c r="HO116">
        <v>999.9</v>
      </c>
      <c r="HP116">
        <v>1.8685</v>
      </c>
      <c r="HQ116">
        <v>1.86422</v>
      </c>
      <c r="HR116">
        <v>1.8718</v>
      </c>
      <c r="HS116">
        <v>1.86267</v>
      </c>
      <c r="HT116">
        <v>1.86208</v>
      </c>
      <c r="HU116">
        <v>1.86859</v>
      </c>
      <c r="HV116">
        <v>1.85867</v>
      </c>
      <c r="HW116">
        <v>1.86508</v>
      </c>
      <c r="HX116">
        <v>5</v>
      </c>
      <c r="HY116">
        <v>0</v>
      </c>
      <c r="HZ116">
        <v>0</v>
      </c>
      <c r="IA116">
        <v>0</v>
      </c>
      <c r="IB116" t="s">
        <v>424</v>
      </c>
      <c r="IC116" t="s">
        <v>425</v>
      </c>
      <c r="ID116" t="s">
        <v>426</v>
      </c>
      <c r="IE116" t="s">
        <v>426</v>
      </c>
      <c r="IF116" t="s">
        <v>426</v>
      </c>
      <c r="IG116" t="s">
        <v>426</v>
      </c>
      <c r="IH116">
        <v>0</v>
      </c>
      <c r="II116">
        <v>100</v>
      </c>
      <c r="IJ116">
        <v>100</v>
      </c>
      <c r="IK116">
        <v>6.003</v>
      </c>
      <c r="IL116">
        <v>0.4513</v>
      </c>
      <c r="IM116">
        <v>4.33581596003083</v>
      </c>
      <c r="IN116">
        <v>0.00480937478205192</v>
      </c>
      <c r="IO116">
        <v>-2.11129389927988e-06</v>
      </c>
      <c r="IP116">
        <v>4.70916883727294e-10</v>
      </c>
      <c r="IQ116">
        <v>0.0744581765299928</v>
      </c>
      <c r="IR116">
        <v>0.00865277752241637</v>
      </c>
      <c r="IS116">
        <v>0.000116572056065873</v>
      </c>
      <c r="IT116">
        <v>5.89758572995984e-06</v>
      </c>
      <c r="IU116">
        <v>1</v>
      </c>
      <c r="IV116">
        <v>2033</v>
      </c>
      <c r="IW116">
        <v>1</v>
      </c>
      <c r="IX116">
        <v>28</v>
      </c>
      <c r="IY116">
        <v>29324094.4</v>
      </c>
      <c r="IZ116">
        <v>29324094.4</v>
      </c>
      <c r="JA116">
        <v>1.04126</v>
      </c>
      <c r="JB116">
        <v>2.38892</v>
      </c>
      <c r="JC116">
        <v>1.4978</v>
      </c>
      <c r="JD116">
        <v>2.33032</v>
      </c>
      <c r="JE116">
        <v>1.54419</v>
      </c>
      <c r="JF116">
        <v>2.26318</v>
      </c>
      <c r="JG116">
        <v>35.4986</v>
      </c>
      <c r="JH116">
        <v>24.2451</v>
      </c>
      <c r="JI116">
        <v>18</v>
      </c>
      <c r="JJ116">
        <v>545.801</v>
      </c>
      <c r="JK116">
        <v>439.082</v>
      </c>
      <c r="JL116">
        <v>31.8396</v>
      </c>
      <c r="JM116">
        <v>28.8948</v>
      </c>
      <c r="JN116">
        <v>29.9999</v>
      </c>
      <c r="JO116">
        <v>28.6654</v>
      </c>
      <c r="JP116">
        <v>28.6896</v>
      </c>
      <c r="JQ116">
        <v>20.8927</v>
      </c>
      <c r="JR116">
        <v>14.9773</v>
      </c>
      <c r="JS116">
        <v>100</v>
      </c>
      <c r="JT116">
        <v>31.7254</v>
      </c>
      <c r="JU116">
        <v>420</v>
      </c>
      <c r="JV116">
        <v>25.2151</v>
      </c>
      <c r="JW116">
        <v>92.4625</v>
      </c>
      <c r="JX116">
        <v>98.5922</v>
      </c>
    </row>
    <row r="117" spans="1:284">
      <c r="A117">
        <v>101</v>
      </c>
      <c r="B117">
        <v>1759445668.1</v>
      </c>
      <c r="C117">
        <v>1629.09999990463</v>
      </c>
      <c r="D117" t="s">
        <v>631</v>
      </c>
      <c r="E117" t="s">
        <v>632</v>
      </c>
      <c r="F117">
        <v>5</v>
      </c>
      <c r="G117" t="s">
        <v>628</v>
      </c>
      <c r="H117" t="s">
        <v>419</v>
      </c>
      <c r="I117">
        <v>1759445664.85</v>
      </c>
      <c r="J117">
        <f>(K117)/1000</f>
        <v>0</v>
      </c>
      <c r="K117">
        <f>1000*DK117*AI117*(DG117-DH117)/(100*CZ117*(1000-AI117*DG117))</f>
        <v>0</v>
      </c>
      <c r="L117">
        <f>DK117*AI117*(DF117-DE117*(1000-AI117*DH117)/(1000-AI117*DG117))/(100*CZ117)</f>
        <v>0</v>
      </c>
      <c r="M117">
        <f>DE117 - IF(AI117&gt;1, L117*CZ117*100.0/(AK117), 0)</f>
        <v>0</v>
      </c>
      <c r="N117">
        <f>((T117-J117/2)*M117-L117)/(T117+J117/2)</f>
        <v>0</v>
      </c>
      <c r="O117">
        <f>N117*(DL117+DM117)/1000.0</f>
        <v>0</v>
      </c>
      <c r="P117">
        <f>(DE117 - IF(AI117&gt;1, L117*CZ117*100.0/(AK117), 0))*(DL117+DM117)/1000.0</f>
        <v>0</v>
      </c>
      <c r="Q117">
        <f>2.0/((1/S117-1/R117)+SIGN(S117)*SQRT((1/S117-1/R117)*(1/S117-1/R117) + 4*DA117/((DA117+1)*(DA117+1))*(2*1/S117*1/R117-1/R117*1/R117)))</f>
        <v>0</v>
      </c>
      <c r="R117">
        <f>IF(LEFT(DB117,1)&lt;&gt;"0",IF(LEFT(DB117,1)="1",3.0,DC117),$D$5+$E$5*(DS117*DL117/($K$5*1000))+$F$5*(DS117*DL117/($K$5*1000))*MAX(MIN(CZ117,$J$5),$I$5)*MAX(MIN(CZ117,$J$5),$I$5)+$G$5*MAX(MIN(CZ117,$J$5),$I$5)*(DS117*DL117/($K$5*1000))+$H$5*(DS117*DL117/($K$5*1000))*(DS117*DL117/($K$5*1000)))</f>
        <v>0</v>
      </c>
      <c r="S117">
        <f>J117*(1000-(1000*0.61365*exp(17.502*W117/(240.97+W117))/(DL117+DM117)+DG117)/2)/(1000*0.61365*exp(17.502*W117/(240.97+W117))/(DL117+DM117)-DG117)</f>
        <v>0</v>
      </c>
      <c r="T117">
        <f>1/((DA117+1)/(Q117/1.6)+1/(R117/1.37)) + DA117/((DA117+1)/(Q117/1.6) + DA117/(R117/1.37))</f>
        <v>0</v>
      </c>
      <c r="U117">
        <f>(CV117*CY117)</f>
        <v>0</v>
      </c>
      <c r="V117">
        <f>(DN117+(U117+2*0.95*5.67E-8*(((DN117+$B$7)+273)^4-(DN117+273)^4)-44100*J117)/(1.84*29.3*R117+8*0.95*5.67E-8*(DN117+273)^3))</f>
        <v>0</v>
      </c>
      <c r="W117">
        <f>($C$7*DO117+$D$7*DP117+$E$7*V117)</f>
        <v>0</v>
      </c>
      <c r="X117">
        <f>0.61365*exp(17.502*W117/(240.97+W117))</f>
        <v>0</v>
      </c>
      <c r="Y117">
        <f>(Z117/AA117*100)</f>
        <v>0</v>
      </c>
      <c r="Z117">
        <f>DG117*(DL117+DM117)/1000</f>
        <v>0</v>
      </c>
      <c r="AA117">
        <f>0.61365*exp(17.502*DN117/(240.97+DN117))</f>
        <v>0</v>
      </c>
      <c r="AB117">
        <f>(X117-DG117*(DL117+DM117)/1000)</f>
        <v>0</v>
      </c>
      <c r="AC117">
        <f>(-J117*44100)</f>
        <v>0</v>
      </c>
      <c r="AD117">
        <f>2*29.3*R117*0.92*(DN117-W117)</f>
        <v>0</v>
      </c>
      <c r="AE117">
        <f>2*0.95*5.67E-8*(((DN117+$B$7)+273)^4-(W117+273)^4)</f>
        <v>0</v>
      </c>
      <c r="AF117">
        <f>U117+AE117+AC117+AD117</f>
        <v>0</v>
      </c>
      <c r="AG117">
        <v>0</v>
      </c>
      <c r="AH117">
        <v>0</v>
      </c>
      <c r="AI117">
        <f>IF(AG117*$H$13&gt;=AK117,1.0,(AK117/(AK117-AG117*$H$13)))</f>
        <v>0</v>
      </c>
      <c r="AJ117">
        <f>(AI117-1)*100</f>
        <v>0</v>
      </c>
      <c r="AK117">
        <f>MAX(0,($B$13+$C$13*DS117)/(1+$D$13*DS117)*DL117/(DN117+273)*$E$13)</f>
        <v>0</v>
      </c>
      <c r="AL117" t="s">
        <v>420</v>
      </c>
      <c r="AM117" t="s">
        <v>420</v>
      </c>
      <c r="AN117">
        <v>0</v>
      </c>
      <c r="AO117">
        <v>0</v>
      </c>
      <c r="AP117">
        <f>1-AN117/AO117</f>
        <v>0</v>
      </c>
      <c r="AQ117">
        <v>0</v>
      </c>
      <c r="AR117" t="s">
        <v>420</v>
      </c>
      <c r="AS117" t="s">
        <v>420</v>
      </c>
      <c r="AT117">
        <v>0</v>
      </c>
      <c r="AU117">
        <v>0</v>
      </c>
      <c r="AV117">
        <f>1-AT117/AU117</f>
        <v>0</v>
      </c>
      <c r="AW117">
        <v>0.5</v>
      </c>
      <c r="AX117">
        <f>CW117</f>
        <v>0</v>
      </c>
      <c r="AY117">
        <f>L117</f>
        <v>0</v>
      </c>
      <c r="AZ117">
        <f>AV117*AW117*AX117</f>
        <v>0</v>
      </c>
      <c r="BA117">
        <f>(AY117-AQ117)/AX117</f>
        <v>0</v>
      </c>
      <c r="BB117">
        <f>(AO117-AU117)/AU117</f>
        <v>0</v>
      </c>
      <c r="BC117">
        <f>AN117/(AP117+AN117/AU117)</f>
        <v>0</v>
      </c>
      <c r="BD117" t="s">
        <v>420</v>
      </c>
      <c r="BE117">
        <v>0</v>
      </c>
      <c r="BF117">
        <f>IF(BE117&lt;&gt;0, BE117, BC117)</f>
        <v>0</v>
      </c>
      <c r="BG117">
        <f>1-BF117/AU117</f>
        <v>0</v>
      </c>
      <c r="BH117">
        <f>(AU117-AT117)/(AU117-BF117)</f>
        <v>0</v>
      </c>
      <c r="BI117">
        <f>(AO117-AU117)/(AO117-BF117)</f>
        <v>0</v>
      </c>
      <c r="BJ117">
        <f>(AU117-AT117)/(AU117-AN117)</f>
        <v>0</v>
      </c>
      <c r="BK117">
        <f>(AO117-AU117)/(AO117-AN117)</f>
        <v>0</v>
      </c>
      <c r="BL117">
        <f>(BH117*BF117/AT117)</f>
        <v>0</v>
      </c>
      <c r="BM117">
        <f>(1-BL117)</f>
        <v>0</v>
      </c>
      <c r="CV117">
        <f>$B$11*DT117+$C$11*DU117+$F$11*EF117*(1-EI117)</f>
        <v>0</v>
      </c>
      <c r="CW117">
        <f>CV117*CX117</f>
        <v>0</v>
      </c>
      <c r="CX117">
        <f>($B$11*$D$9+$C$11*$D$9+$F$11*((ES117+EK117)/MAX(ES117+EK117+ET117, 0.1)*$I$9+ET117/MAX(ES117+EK117+ET117, 0.1)*$J$9))/($B$11+$C$11+$F$11)</f>
        <v>0</v>
      </c>
      <c r="CY117">
        <f>($B$11*$K$9+$C$11*$K$9+$F$11*((ES117+EK117)/MAX(ES117+EK117+ET117, 0.1)*$P$9+ET117/MAX(ES117+EK117+ET117, 0.1)*$Q$9))/($B$11+$C$11+$F$11)</f>
        <v>0</v>
      </c>
      <c r="CZ117">
        <v>5.66</v>
      </c>
      <c r="DA117">
        <v>0.5</v>
      </c>
      <c r="DB117" t="s">
        <v>421</v>
      </c>
      <c r="DC117">
        <v>2</v>
      </c>
      <c r="DD117">
        <v>1759445664.85</v>
      </c>
      <c r="DE117">
        <v>421.115</v>
      </c>
      <c r="DF117">
        <v>419.97975</v>
      </c>
      <c r="DG117">
        <v>25.2791</v>
      </c>
      <c r="DH117">
        <v>25.03855</v>
      </c>
      <c r="DI117">
        <v>415.113</v>
      </c>
      <c r="DJ117">
        <v>24.827675</v>
      </c>
      <c r="DK117">
        <v>499.9665</v>
      </c>
      <c r="DL117">
        <v>90.5706</v>
      </c>
      <c r="DM117">
        <v>0.029099675</v>
      </c>
      <c r="DN117">
        <v>31.350925</v>
      </c>
      <c r="DO117">
        <v>30.118225</v>
      </c>
      <c r="DP117">
        <v>999.9</v>
      </c>
      <c r="DQ117">
        <v>0</v>
      </c>
      <c r="DR117">
        <v>0</v>
      </c>
      <c r="DS117">
        <v>10013.575</v>
      </c>
      <c r="DT117">
        <v>0</v>
      </c>
      <c r="DU117">
        <v>0.667702</v>
      </c>
      <c r="DV117">
        <v>1.135735</v>
      </c>
      <c r="DW117">
        <v>432.0365</v>
      </c>
      <c r="DX117">
        <v>430.76525</v>
      </c>
      <c r="DY117">
        <v>0.24056975</v>
      </c>
      <c r="DZ117">
        <v>419.97975</v>
      </c>
      <c r="EA117">
        <v>25.03855</v>
      </c>
      <c r="EB117">
        <v>2.289545</v>
      </c>
      <c r="EC117">
        <v>2.267755</v>
      </c>
      <c r="ED117">
        <v>19.603025</v>
      </c>
      <c r="EE117">
        <v>19.449175</v>
      </c>
      <c r="EF117">
        <v>0.00500016</v>
      </c>
      <c r="EG117">
        <v>0</v>
      </c>
      <c r="EH117">
        <v>0</v>
      </c>
      <c r="EI117">
        <v>0</v>
      </c>
      <c r="EJ117">
        <v>900.625</v>
      </c>
      <c r="EK117">
        <v>0.00500016</v>
      </c>
      <c r="EL117">
        <v>-25.625</v>
      </c>
      <c r="EM117">
        <v>-1.6</v>
      </c>
      <c r="EN117">
        <v>38.0155</v>
      </c>
      <c r="EO117">
        <v>42.031</v>
      </c>
      <c r="EP117">
        <v>40.125</v>
      </c>
      <c r="EQ117">
        <v>42.23425</v>
      </c>
      <c r="ER117">
        <v>41.375</v>
      </c>
      <c r="ES117">
        <v>0</v>
      </c>
      <c r="ET117">
        <v>0</v>
      </c>
      <c r="EU117">
        <v>0</v>
      </c>
      <c r="EV117">
        <v>1759445669.9</v>
      </c>
      <c r="EW117">
        <v>0</v>
      </c>
      <c r="EX117">
        <v>902.76</v>
      </c>
      <c r="EY117">
        <v>-4.53076908976144</v>
      </c>
      <c r="EZ117">
        <v>3.20769249901493</v>
      </c>
      <c r="FA117">
        <v>-25.908</v>
      </c>
      <c r="FB117">
        <v>15</v>
      </c>
      <c r="FC117">
        <v>0</v>
      </c>
      <c r="FD117" t="s">
        <v>422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1.08860565</v>
      </c>
      <c r="FQ117">
        <v>0.33472777443609</v>
      </c>
      <c r="FR117">
        <v>0.0523050433660799</v>
      </c>
      <c r="FS117">
        <v>1</v>
      </c>
      <c r="FT117">
        <v>902.173529411765</v>
      </c>
      <c r="FU117">
        <v>0.31016052490539</v>
      </c>
      <c r="FV117">
        <v>5.49653949015033</v>
      </c>
      <c r="FW117">
        <v>-1</v>
      </c>
      <c r="FX117">
        <v>0.3172939</v>
      </c>
      <c r="FY117">
        <v>-0.476155578947369</v>
      </c>
      <c r="FZ117">
        <v>0.0461070159779398</v>
      </c>
      <c r="GA117">
        <v>0</v>
      </c>
      <c r="GB117">
        <v>1</v>
      </c>
      <c r="GC117">
        <v>2</v>
      </c>
      <c r="GD117" t="s">
        <v>435</v>
      </c>
      <c r="GE117">
        <v>3.12625</v>
      </c>
      <c r="GF117">
        <v>2.65478</v>
      </c>
      <c r="GG117">
        <v>0.0890452</v>
      </c>
      <c r="GH117">
        <v>0.0897978</v>
      </c>
      <c r="GI117">
        <v>0.105153</v>
      </c>
      <c r="GJ117">
        <v>0.105247</v>
      </c>
      <c r="GK117">
        <v>23307.6</v>
      </c>
      <c r="GL117">
        <v>22173.7</v>
      </c>
      <c r="GM117">
        <v>22883.9</v>
      </c>
      <c r="GN117">
        <v>23723.5</v>
      </c>
      <c r="GO117">
        <v>34895.1</v>
      </c>
      <c r="GP117">
        <v>35132.2</v>
      </c>
      <c r="GQ117">
        <v>41252.9</v>
      </c>
      <c r="GR117">
        <v>42303.1</v>
      </c>
      <c r="GS117">
        <v>1.89505</v>
      </c>
      <c r="GT117">
        <v>1.81842</v>
      </c>
      <c r="GU117">
        <v>0.0920892</v>
      </c>
      <c r="GV117">
        <v>0</v>
      </c>
      <c r="GW117">
        <v>28.6125</v>
      </c>
      <c r="GX117">
        <v>999.9</v>
      </c>
      <c r="GY117">
        <v>58.412</v>
      </c>
      <c r="GZ117">
        <v>29.406</v>
      </c>
      <c r="HA117">
        <v>26.5536</v>
      </c>
      <c r="HB117">
        <v>53.8946</v>
      </c>
      <c r="HC117">
        <v>40.605</v>
      </c>
      <c r="HD117">
        <v>1</v>
      </c>
      <c r="HE117">
        <v>0.093999</v>
      </c>
      <c r="HF117">
        <v>-0.408085</v>
      </c>
      <c r="HG117">
        <v>20.2358</v>
      </c>
      <c r="HH117">
        <v>5.23107</v>
      </c>
      <c r="HI117">
        <v>11.992</v>
      </c>
      <c r="HJ117">
        <v>4.95585</v>
      </c>
      <c r="HK117">
        <v>3.304</v>
      </c>
      <c r="HL117">
        <v>9999</v>
      </c>
      <c r="HM117">
        <v>9999</v>
      </c>
      <c r="HN117">
        <v>9999</v>
      </c>
      <c r="HO117">
        <v>999.9</v>
      </c>
      <c r="HP117">
        <v>1.8685</v>
      </c>
      <c r="HQ117">
        <v>1.8642</v>
      </c>
      <c r="HR117">
        <v>1.87181</v>
      </c>
      <c r="HS117">
        <v>1.86268</v>
      </c>
      <c r="HT117">
        <v>1.86208</v>
      </c>
      <c r="HU117">
        <v>1.86859</v>
      </c>
      <c r="HV117">
        <v>1.85867</v>
      </c>
      <c r="HW117">
        <v>1.86508</v>
      </c>
      <c r="HX117">
        <v>5</v>
      </c>
      <c r="HY117">
        <v>0</v>
      </c>
      <c r="HZ117">
        <v>0</v>
      </c>
      <c r="IA117">
        <v>0</v>
      </c>
      <c r="IB117" t="s">
        <v>424</v>
      </c>
      <c r="IC117" t="s">
        <v>425</v>
      </c>
      <c r="ID117" t="s">
        <v>426</v>
      </c>
      <c r="IE117" t="s">
        <v>426</v>
      </c>
      <c r="IF117" t="s">
        <v>426</v>
      </c>
      <c r="IG117" t="s">
        <v>426</v>
      </c>
      <c r="IH117">
        <v>0</v>
      </c>
      <c r="II117">
        <v>100</v>
      </c>
      <c r="IJ117">
        <v>100</v>
      </c>
      <c r="IK117">
        <v>6.002</v>
      </c>
      <c r="IL117">
        <v>0.4513</v>
      </c>
      <c r="IM117">
        <v>4.33581596003083</v>
      </c>
      <c r="IN117">
        <v>0.00480937478205192</v>
      </c>
      <c r="IO117">
        <v>-2.11129389927988e-06</v>
      </c>
      <c r="IP117">
        <v>4.70916883727294e-10</v>
      </c>
      <c r="IQ117">
        <v>0.0744581765299928</v>
      </c>
      <c r="IR117">
        <v>0.00865277752241637</v>
      </c>
      <c r="IS117">
        <v>0.000116572056065873</v>
      </c>
      <c r="IT117">
        <v>5.89758572995984e-06</v>
      </c>
      <c r="IU117">
        <v>1</v>
      </c>
      <c r="IV117">
        <v>2033</v>
      </c>
      <c r="IW117">
        <v>1</v>
      </c>
      <c r="IX117">
        <v>28</v>
      </c>
      <c r="IY117">
        <v>29324094.5</v>
      </c>
      <c r="IZ117">
        <v>29324094.5</v>
      </c>
      <c r="JA117">
        <v>1.04126</v>
      </c>
      <c r="JB117">
        <v>2.37305</v>
      </c>
      <c r="JC117">
        <v>1.4978</v>
      </c>
      <c r="JD117">
        <v>2.33032</v>
      </c>
      <c r="JE117">
        <v>1.54419</v>
      </c>
      <c r="JF117">
        <v>2.33276</v>
      </c>
      <c r="JG117">
        <v>35.4754</v>
      </c>
      <c r="JH117">
        <v>24.2626</v>
      </c>
      <c r="JI117">
        <v>18</v>
      </c>
      <c r="JJ117">
        <v>545.818</v>
      </c>
      <c r="JK117">
        <v>438.961</v>
      </c>
      <c r="JL117">
        <v>31.7611</v>
      </c>
      <c r="JM117">
        <v>28.8948</v>
      </c>
      <c r="JN117">
        <v>30</v>
      </c>
      <c r="JO117">
        <v>28.6654</v>
      </c>
      <c r="JP117">
        <v>28.6896</v>
      </c>
      <c r="JQ117">
        <v>20.895</v>
      </c>
      <c r="JR117">
        <v>14.6895</v>
      </c>
      <c r="JS117">
        <v>100</v>
      </c>
      <c r="JT117">
        <v>31.7254</v>
      </c>
      <c r="JU117">
        <v>420</v>
      </c>
      <c r="JV117">
        <v>25.2264</v>
      </c>
      <c r="JW117">
        <v>92.4608</v>
      </c>
      <c r="JX117">
        <v>98.5925</v>
      </c>
    </row>
    <row r="118" spans="1:284">
      <c r="A118">
        <v>102</v>
      </c>
      <c r="B118">
        <v>1759445670.1</v>
      </c>
      <c r="C118">
        <v>1631.09999990463</v>
      </c>
      <c r="D118" t="s">
        <v>633</v>
      </c>
      <c r="E118" t="s">
        <v>634</v>
      </c>
      <c r="F118">
        <v>5</v>
      </c>
      <c r="G118" t="s">
        <v>628</v>
      </c>
      <c r="H118" t="s">
        <v>419</v>
      </c>
      <c r="I118">
        <v>1759445667.43333</v>
      </c>
      <c r="J118">
        <f>(K118)/1000</f>
        <v>0</v>
      </c>
      <c r="K118">
        <f>1000*DK118*AI118*(DG118-DH118)/(100*CZ118*(1000-AI118*DG118))</f>
        <v>0</v>
      </c>
      <c r="L118">
        <f>DK118*AI118*(DF118-DE118*(1000-AI118*DH118)/(1000-AI118*DG118))/(100*CZ118)</f>
        <v>0</v>
      </c>
      <c r="M118">
        <f>DE118 - IF(AI118&gt;1, L118*CZ118*100.0/(AK118), 0)</f>
        <v>0</v>
      </c>
      <c r="N118">
        <f>((T118-J118/2)*M118-L118)/(T118+J118/2)</f>
        <v>0</v>
      </c>
      <c r="O118">
        <f>N118*(DL118+DM118)/1000.0</f>
        <v>0</v>
      </c>
      <c r="P118">
        <f>(DE118 - IF(AI118&gt;1, L118*CZ118*100.0/(AK118), 0))*(DL118+DM118)/1000.0</f>
        <v>0</v>
      </c>
      <c r="Q118">
        <f>2.0/((1/S118-1/R118)+SIGN(S118)*SQRT((1/S118-1/R118)*(1/S118-1/R118) + 4*DA118/((DA118+1)*(DA118+1))*(2*1/S118*1/R118-1/R118*1/R118)))</f>
        <v>0</v>
      </c>
      <c r="R118">
        <f>IF(LEFT(DB118,1)&lt;&gt;"0",IF(LEFT(DB118,1)="1",3.0,DC118),$D$5+$E$5*(DS118*DL118/($K$5*1000))+$F$5*(DS118*DL118/($K$5*1000))*MAX(MIN(CZ118,$J$5),$I$5)*MAX(MIN(CZ118,$J$5),$I$5)+$G$5*MAX(MIN(CZ118,$J$5),$I$5)*(DS118*DL118/($K$5*1000))+$H$5*(DS118*DL118/($K$5*1000))*(DS118*DL118/($K$5*1000)))</f>
        <v>0</v>
      </c>
      <c r="S118">
        <f>J118*(1000-(1000*0.61365*exp(17.502*W118/(240.97+W118))/(DL118+DM118)+DG118)/2)/(1000*0.61365*exp(17.502*W118/(240.97+W118))/(DL118+DM118)-DG118)</f>
        <v>0</v>
      </c>
      <c r="T118">
        <f>1/((DA118+1)/(Q118/1.6)+1/(R118/1.37)) + DA118/((DA118+1)/(Q118/1.6) + DA118/(R118/1.37))</f>
        <v>0</v>
      </c>
      <c r="U118">
        <f>(CV118*CY118)</f>
        <v>0</v>
      </c>
      <c r="V118">
        <f>(DN118+(U118+2*0.95*5.67E-8*(((DN118+$B$7)+273)^4-(DN118+273)^4)-44100*J118)/(1.84*29.3*R118+8*0.95*5.67E-8*(DN118+273)^3))</f>
        <v>0</v>
      </c>
      <c r="W118">
        <f>($C$7*DO118+$D$7*DP118+$E$7*V118)</f>
        <v>0</v>
      </c>
      <c r="X118">
        <f>0.61365*exp(17.502*W118/(240.97+W118))</f>
        <v>0</v>
      </c>
      <c r="Y118">
        <f>(Z118/AA118*100)</f>
        <v>0</v>
      </c>
      <c r="Z118">
        <f>DG118*(DL118+DM118)/1000</f>
        <v>0</v>
      </c>
      <c r="AA118">
        <f>0.61365*exp(17.502*DN118/(240.97+DN118))</f>
        <v>0</v>
      </c>
      <c r="AB118">
        <f>(X118-DG118*(DL118+DM118)/1000)</f>
        <v>0</v>
      </c>
      <c r="AC118">
        <f>(-J118*44100)</f>
        <v>0</v>
      </c>
      <c r="AD118">
        <f>2*29.3*R118*0.92*(DN118-W118)</f>
        <v>0</v>
      </c>
      <c r="AE118">
        <f>2*0.95*5.67E-8*(((DN118+$B$7)+273)^4-(W118+273)^4)</f>
        <v>0</v>
      </c>
      <c r="AF118">
        <f>U118+AE118+AC118+AD118</f>
        <v>0</v>
      </c>
      <c r="AG118">
        <v>0</v>
      </c>
      <c r="AH118">
        <v>0</v>
      </c>
      <c r="AI118">
        <f>IF(AG118*$H$13&gt;=AK118,1.0,(AK118/(AK118-AG118*$H$13)))</f>
        <v>0</v>
      </c>
      <c r="AJ118">
        <f>(AI118-1)*100</f>
        <v>0</v>
      </c>
      <c r="AK118">
        <f>MAX(0,($B$13+$C$13*DS118)/(1+$D$13*DS118)*DL118/(DN118+273)*$E$13)</f>
        <v>0</v>
      </c>
      <c r="AL118" t="s">
        <v>420</v>
      </c>
      <c r="AM118" t="s">
        <v>420</v>
      </c>
      <c r="AN118">
        <v>0</v>
      </c>
      <c r="AO118">
        <v>0</v>
      </c>
      <c r="AP118">
        <f>1-AN118/AO118</f>
        <v>0</v>
      </c>
      <c r="AQ118">
        <v>0</v>
      </c>
      <c r="AR118" t="s">
        <v>420</v>
      </c>
      <c r="AS118" t="s">
        <v>420</v>
      </c>
      <c r="AT118">
        <v>0</v>
      </c>
      <c r="AU118">
        <v>0</v>
      </c>
      <c r="AV118">
        <f>1-AT118/AU118</f>
        <v>0</v>
      </c>
      <c r="AW118">
        <v>0.5</v>
      </c>
      <c r="AX118">
        <f>CW118</f>
        <v>0</v>
      </c>
      <c r="AY118">
        <f>L118</f>
        <v>0</v>
      </c>
      <c r="AZ118">
        <f>AV118*AW118*AX118</f>
        <v>0</v>
      </c>
      <c r="BA118">
        <f>(AY118-AQ118)/AX118</f>
        <v>0</v>
      </c>
      <c r="BB118">
        <f>(AO118-AU118)/AU118</f>
        <v>0</v>
      </c>
      <c r="BC118">
        <f>AN118/(AP118+AN118/AU118)</f>
        <v>0</v>
      </c>
      <c r="BD118" t="s">
        <v>420</v>
      </c>
      <c r="BE118">
        <v>0</v>
      </c>
      <c r="BF118">
        <f>IF(BE118&lt;&gt;0, BE118, BC118)</f>
        <v>0</v>
      </c>
      <c r="BG118">
        <f>1-BF118/AU118</f>
        <v>0</v>
      </c>
      <c r="BH118">
        <f>(AU118-AT118)/(AU118-BF118)</f>
        <v>0</v>
      </c>
      <c r="BI118">
        <f>(AO118-AU118)/(AO118-BF118)</f>
        <v>0</v>
      </c>
      <c r="BJ118">
        <f>(AU118-AT118)/(AU118-AN118)</f>
        <v>0</v>
      </c>
      <c r="BK118">
        <f>(AO118-AU118)/(AO118-AN118)</f>
        <v>0</v>
      </c>
      <c r="BL118">
        <f>(BH118*BF118/AT118)</f>
        <v>0</v>
      </c>
      <c r="BM118">
        <f>(1-BL118)</f>
        <v>0</v>
      </c>
      <c r="CV118">
        <f>$B$11*DT118+$C$11*DU118+$F$11*EF118*(1-EI118)</f>
        <v>0</v>
      </c>
      <c r="CW118">
        <f>CV118*CX118</f>
        <v>0</v>
      </c>
      <c r="CX118">
        <f>($B$11*$D$9+$C$11*$D$9+$F$11*((ES118+EK118)/MAX(ES118+EK118+ET118, 0.1)*$I$9+ET118/MAX(ES118+EK118+ET118, 0.1)*$J$9))/($B$11+$C$11+$F$11)</f>
        <v>0</v>
      </c>
      <c r="CY118">
        <f>($B$11*$K$9+$C$11*$K$9+$F$11*((ES118+EK118)/MAX(ES118+EK118+ET118, 0.1)*$P$9+ET118/MAX(ES118+EK118+ET118, 0.1)*$Q$9))/($B$11+$C$11+$F$11)</f>
        <v>0</v>
      </c>
      <c r="CZ118">
        <v>5.66</v>
      </c>
      <c r="DA118">
        <v>0.5</v>
      </c>
      <c r="DB118" t="s">
        <v>421</v>
      </c>
      <c r="DC118">
        <v>2</v>
      </c>
      <c r="DD118">
        <v>1759445667.43333</v>
      </c>
      <c r="DE118">
        <v>421.115333333333</v>
      </c>
      <c r="DF118">
        <v>419.980333333333</v>
      </c>
      <c r="DG118">
        <v>25.2761</v>
      </c>
      <c r="DH118">
        <v>25.0667333333333</v>
      </c>
      <c r="DI118">
        <v>415.113333333333</v>
      </c>
      <c r="DJ118">
        <v>24.8247333333333</v>
      </c>
      <c r="DK118">
        <v>500.051666666667</v>
      </c>
      <c r="DL118">
        <v>90.5703</v>
      </c>
      <c r="DM118">
        <v>0.0289233333333333</v>
      </c>
      <c r="DN118">
        <v>31.342</v>
      </c>
      <c r="DO118">
        <v>30.1148</v>
      </c>
      <c r="DP118">
        <v>999.9</v>
      </c>
      <c r="DQ118">
        <v>0</v>
      </c>
      <c r="DR118">
        <v>0</v>
      </c>
      <c r="DS118">
        <v>10032.4666666667</v>
      </c>
      <c r="DT118">
        <v>0</v>
      </c>
      <c r="DU118">
        <v>0.667702</v>
      </c>
      <c r="DV118">
        <v>1.13498</v>
      </c>
      <c r="DW118">
        <v>432.035333333333</v>
      </c>
      <c r="DX118">
        <v>430.778333333333</v>
      </c>
      <c r="DY118">
        <v>0.209354333333333</v>
      </c>
      <c r="DZ118">
        <v>419.980333333333</v>
      </c>
      <c r="EA118">
        <v>25.0667333333333</v>
      </c>
      <c r="EB118">
        <v>2.28926333333333</v>
      </c>
      <c r="EC118">
        <v>2.27030333333333</v>
      </c>
      <c r="ED118">
        <v>19.6010333333333</v>
      </c>
      <c r="EE118">
        <v>19.4672</v>
      </c>
      <c r="EF118">
        <v>0.00500016</v>
      </c>
      <c r="EG118">
        <v>0</v>
      </c>
      <c r="EH118">
        <v>0</v>
      </c>
      <c r="EI118">
        <v>0</v>
      </c>
      <c r="EJ118">
        <v>901.4</v>
      </c>
      <c r="EK118">
        <v>0.00500016</v>
      </c>
      <c r="EL118">
        <v>-29.8333333333333</v>
      </c>
      <c r="EM118">
        <v>-2.73333333333333</v>
      </c>
      <c r="EN118">
        <v>38.0206666666667</v>
      </c>
      <c r="EO118">
        <v>42.0413333333333</v>
      </c>
      <c r="EP118">
        <v>40.125</v>
      </c>
      <c r="EQ118">
        <v>42.208</v>
      </c>
      <c r="ER118">
        <v>41.375</v>
      </c>
      <c r="ES118">
        <v>0</v>
      </c>
      <c r="ET118">
        <v>0</v>
      </c>
      <c r="EU118">
        <v>0</v>
      </c>
      <c r="EV118">
        <v>1759445671.7</v>
      </c>
      <c r="EW118">
        <v>0</v>
      </c>
      <c r="EX118">
        <v>902.8</v>
      </c>
      <c r="EY118">
        <v>2.91965830349056</v>
      </c>
      <c r="EZ118">
        <v>0.181196760703421</v>
      </c>
      <c r="FA118">
        <v>-25.4884615384615</v>
      </c>
      <c r="FB118">
        <v>15</v>
      </c>
      <c r="FC118">
        <v>0</v>
      </c>
      <c r="FD118" t="s">
        <v>422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1.10295</v>
      </c>
      <c r="FQ118">
        <v>0.187103376623377</v>
      </c>
      <c r="FR118">
        <v>0.0403367935548392</v>
      </c>
      <c r="FS118">
        <v>1</v>
      </c>
      <c r="FT118">
        <v>902.8</v>
      </c>
      <c r="FU118">
        <v>0.0488924536142866</v>
      </c>
      <c r="FV118">
        <v>6.02192074107296</v>
      </c>
      <c r="FW118">
        <v>-1</v>
      </c>
      <c r="FX118">
        <v>0.296131142857143</v>
      </c>
      <c r="FY118">
        <v>-0.516798389610389</v>
      </c>
      <c r="FZ118">
        <v>0.0524770126293733</v>
      </c>
      <c r="GA118">
        <v>0</v>
      </c>
      <c r="GB118">
        <v>1</v>
      </c>
      <c r="GC118">
        <v>2</v>
      </c>
      <c r="GD118" t="s">
        <v>435</v>
      </c>
      <c r="GE118">
        <v>3.12626</v>
      </c>
      <c r="GF118">
        <v>2.6548</v>
      </c>
      <c r="GG118">
        <v>0.0890495</v>
      </c>
      <c r="GH118">
        <v>0.0897984</v>
      </c>
      <c r="GI118">
        <v>0.105173</v>
      </c>
      <c r="GJ118">
        <v>0.105321</v>
      </c>
      <c r="GK118">
        <v>23307.5</v>
      </c>
      <c r="GL118">
        <v>22173.7</v>
      </c>
      <c r="GM118">
        <v>22883.9</v>
      </c>
      <c r="GN118">
        <v>23723.6</v>
      </c>
      <c r="GO118">
        <v>34894.1</v>
      </c>
      <c r="GP118">
        <v>35129.3</v>
      </c>
      <c r="GQ118">
        <v>41252.7</v>
      </c>
      <c r="GR118">
        <v>42303.2</v>
      </c>
      <c r="GS118">
        <v>1.89527</v>
      </c>
      <c r="GT118">
        <v>1.8183</v>
      </c>
      <c r="GU118">
        <v>0.0919923</v>
      </c>
      <c r="GV118">
        <v>0</v>
      </c>
      <c r="GW118">
        <v>28.6101</v>
      </c>
      <c r="GX118">
        <v>999.9</v>
      </c>
      <c r="GY118">
        <v>58.387</v>
      </c>
      <c r="GZ118">
        <v>29.386</v>
      </c>
      <c r="HA118">
        <v>26.5107</v>
      </c>
      <c r="HB118">
        <v>54.2346</v>
      </c>
      <c r="HC118">
        <v>40.6811</v>
      </c>
      <c r="HD118">
        <v>1</v>
      </c>
      <c r="HE118">
        <v>0.093999</v>
      </c>
      <c r="HF118">
        <v>-0.516923</v>
      </c>
      <c r="HG118">
        <v>20.2357</v>
      </c>
      <c r="HH118">
        <v>5.23107</v>
      </c>
      <c r="HI118">
        <v>11.992</v>
      </c>
      <c r="HJ118">
        <v>4.95585</v>
      </c>
      <c r="HK118">
        <v>3.304</v>
      </c>
      <c r="HL118">
        <v>9999</v>
      </c>
      <c r="HM118">
        <v>9999</v>
      </c>
      <c r="HN118">
        <v>9999</v>
      </c>
      <c r="HO118">
        <v>999.9</v>
      </c>
      <c r="HP118">
        <v>1.86849</v>
      </c>
      <c r="HQ118">
        <v>1.86419</v>
      </c>
      <c r="HR118">
        <v>1.8718</v>
      </c>
      <c r="HS118">
        <v>1.86268</v>
      </c>
      <c r="HT118">
        <v>1.86207</v>
      </c>
      <c r="HU118">
        <v>1.86859</v>
      </c>
      <c r="HV118">
        <v>1.85867</v>
      </c>
      <c r="HW118">
        <v>1.86508</v>
      </c>
      <c r="HX118">
        <v>5</v>
      </c>
      <c r="HY118">
        <v>0</v>
      </c>
      <c r="HZ118">
        <v>0</v>
      </c>
      <c r="IA118">
        <v>0</v>
      </c>
      <c r="IB118" t="s">
        <v>424</v>
      </c>
      <c r="IC118" t="s">
        <v>425</v>
      </c>
      <c r="ID118" t="s">
        <v>426</v>
      </c>
      <c r="IE118" t="s">
        <v>426</v>
      </c>
      <c r="IF118" t="s">
        <v>426</v>
      </c>
      <c r="IG118" t="s">
        <v>426</v>
      </c>
      <c r="IH118">
        <v>0</v>
      </c>
      <c r="II118">
        <v>100</v>
      </c>
      <c r="IJ118">
        <v>100</v>
      </c>
      <c r="IK118">
        <v>6.002</v>
      </c>
      <c r="IL118">
        <v>0.4515</v>
      </c>
      <c r="IM118">
        <v>4.33581596003083</v>
      </c>
      <c r="IN118">
        <v>0.00480937478205192</v>
      </c>
      <c r="IO118">
        <v>-2.11129389927988e-06</v>
      </c>
      <c r="IP118">
        <v>4.70916883727294e-10</v>
      </c>
      <c r="IQ118">
        <v>0.0744581765299928</v>
      </c>
      <c r="IR118">
        <v>0.00865277752241637</v>
      </c>
      <c r="IS118">
        <v>0.000116572056065873</v>
      </c>
      <c r="IT118">
        <v>5.89758572995984e-06</v>
      </c>
      <c r="IU118">
        <v>1</v>
      </c>
      <c r="IV118">
        <v>2033</v>
      </c>
      <c r="IW118">
        <v>1</v>
      </c>
      <c r="IX118">
        <v>28</v>
      </c>
      <c r="IY118">
        <v>29324094.5</v>
      </c>
      <c r="IZ118">
        <v>29324094.5</v>
      </c>
      <c r="JA118">
        <v>1.04126</v>
      </c>
      <c r="JB118">
        <v>2.36816</v>
      </c>
      <c r="JC118">
        <v>1.4978</v>
      </c>
      <c r="JD118">
        <v>2.33032</v>
      </c>
      <c r="JE118">
        <v>1.54419</v>
      </c>
      <c r="JF118">
        <v>2.34863</v>
      </c>
      <c r="JG118">
        <v>35.4523</v>
      </c>
      <c r="JH118">
        <v>24.2626</v>
      </c>
      <c r="JI118">
        <v>18</v>
      </c>
      <c r="JJ118">
        <v>545.964</v>
      </c>
      <c r="JK118">
        <v>438.886</v>
      </c>
      <c r="JL118">
        <v>31.706</v>
      </c>
      <c r="JM118">
        <v>28.8958</v>
      </c>
      <c r="JN118">
        <v>30</v>
      </c>
      <c r="JO118">
        <v>28.6654</v>
      </c>
      <c r="JP118">
        <v>28.6896</v>
      </c>
      <c r="JQ118">
        <v>20.8941</v>
      </c>
      <c r="JR118">
        <v>14.6895</v>
      </c>
      <c r="JS118">
        <v>100</v>
      </c>
      <c r="JT118">
        <v>31.6123</v>
      </c>
      <c r="JU118">
        <v>420</v>
      </c>
      <c r="JV118">
        <v>25.2379</v>
      </c>
      <c r="JW118">
        <v>92.4605</v>
      </c>
      <c r="JX118">
        <v>98.5927</v>
      </c>
    </row>
    <row r="119" spans="1:284">
      <c r="A119">
        <v>103</v>
      </c>
      <c r="B119">
        <v>1759445673.1</v>
      </c>
      <c r="C119">
        <v>1634.09999990463</v>
      </c>
      <c r="D119" t="s">
        <v>635</v>
      </c>
      <c r="E119" t="s">
        <v>636</v>
      </c>
      <c r="F119">
        <v>5</v>
      </c>
      <c r="G119" t="s">
        <v>628</v>
      </c>
      <c r="H119" t="s">
        <v>419</v>
      </c>
      <c r="I119">
        <v>1759445670.76667</v>
      </c>
      <c r="J119">
        <f>(K119)/1000</f>
        <v>0</v>
      </c>
      <c r="K119">
        <f>1000*DK119*AI119*(DG119-DH119)/(100*CZ119*(1000-AI119*DG119))</f>
        <v>0</v>
      </c>
      <c r="L119">
        <f>DK119*AI119*(DF119-DE119*(1000-AI119*DH119)/(1000-AI119*DG119))/(100*CZ119)</f>
        <v>0</v>
      </c>
      <c r="M119">
        <f>DE119 - IF(AI119&gt;1, L119*CZ119*100.0/(AK119), 0)</f>
        <v>0</v>
      </c>
      <c r="N119">
        <f>((T119-J119/2)*M119-L119)/(T119+J119/2)</f>
        <v>0</v>
      </c>
      <c r="O119">
        <f>N119*(DL119+DM119)/1000.0</f>
        <v>0</v>
      </c>
      <c r="P119">
        <f>(DE119 - IF(AI119&gt;1, L119*CZ119*100.0/(AK119), 0))*(DL119+DM119)/1000.0</f>
        <v>0</v>
      </c>
      <c r="Q119">
        <f>2.0/((1/S119-1/R119)+SIGN(S119)*SQRT((1/S119-1/R119)*(1/S119-1/R119) + 4*DA119/((DA119+1)*(DA119+1))*(2*1/S119*1/R119-1/R119*1/R119)))</f>
        <v>0</v>
      </c>
      <c r="R119">
        <f>IF(LEFT(DB119,1)&lt;&gt;"0",IF(LEFT(DB119,1)="1",3.0,DC119),$D$5+$E$5*(DS119*DL119/($K$5*1000))+$F$5*(DS119*DL119/($K$5*1000))*MAX(MIN(CZ119,$J$5),$I$5)*MAX(MIN(CZ119,$J$5),$I$5)+$G$5*MAX(MIN(CZ119,$J$5),$I$5)*(DS119*DL119/($K$5*1000))+$H$5*(DS119*DL119/($K$5*1000))*(DS119*DL119/($K$5*1000)))</f>
        <v>0</v>
      </c>
      <c r="S119">
        <f>J119*(1000-(1000*0.61365*exp(17.502*W119/(240.97+W119))/(DL119+DM119)+DG119)/2)/(1000*0.61365*exp(17.502*W119/(240.97+W119))/(DL119+DM119)-DG119)</f>
        <v>0</v>
      </c>
      <c r="T119">
        <f>1/((DA119+1)/(Q119/1.6)+1/(R119/1.37)) + DA119/((DA119+1)/(Q119/1.6) + DA119/(R119/1.37))</f>
        <v>0</v>
      </c>
      <c r="U119">
        <f>(CV119*CY119)</f>
        <v>0</v>
      </c>
      <c r="V119">
        <f>(DN119+(U119+2*0.95*5.67E-8*(((DN119+$B$7)+273)^4-(DN119+273)^4)-44100*J119)/(1.84*29.3*R119+8*0.95*5.67E-8*(DN119+273)^3))</f>
        <v>0</v>
      </c>
      <c r="W119">
        <f>($C$7*DO119+$D$7*DP119+$E$7*V119)</f>
        <v>0</v>
      </c>
      <c r="X119">
        <f>0.61365*exp(17.502*W119/(240.97+W119))</f>
        <v>0</v>
      </c>
      <c r="Y119">
        <f>(Z119/AA119*100)</f>
        <v>0</v>
      </c>
      <c r="Z119">
        <f>DG119*(DL119+DM119)/1000</f>
        <v>0</v>
      </c>
      <c r="AA119">
        <f>0.61365*exp(17.502*DN119/(240.97+DN119))</f>
        <v>0</v>
      </c>
      <c r="AB119">
        <f>(X119-DG119*(DL119+DM119)/1000)</f>
        <v>0</v>
      </c>
      <c r="AC119">
        <f>(-J119*44100)</f>
        <v>0</v>
      </c>
      <c r="AD119">
        <f>2*29.3*R119*0.92*(DN119-W119)</f>
        <v>0</v>
      </c>
      <c r="AE119">
        <f>2*0.95*5.67E-8*(((DN119+$B$7)+273)^4-(W119+273)^4)</f>
        <v>0</v>
      </c>
      <c r="AF119">
        <f>U119+AE119+AC119+AD119</f>
        <v>0</v>
      </c>
      <c r="AG119">
        <v>0</v>
      </c>
      <c r="AH119">
        <v>0</v>
      </c>
      <c r="AI119">
        <f>IF(AG119*$H$13&gt;=AK119,1.0,(AK119/(AK119-AG119*$H$13)))</f>
        <v>0</v>
      </c>
      <c r="AJ119">
        <f>(AI119-1)*100</f>
        <v>0</v>
      </c>
      <c r="AK119">
        <f>MAX(0,($B$13+$C$13*DS119)/(1+$D$13*DS119)*DL119/(DN119+273)*$E$13)</f>
        <v>0</v>
      </c>
      <c r="AL119" t="s">
        <v>420</v>
      </c>
      <c r="AM119" t="s">
        <v>420</v>
      </c>
      <c r="AN119">
        <v>0</v>
      </c>
      <c r="AO119">
        <v>0</v>
      </c>
      <c r="AP119">
        <f>1-AN119/AO119</f>
        <v>0</v>
      </c>
      <c r="AQ119">
        <v>0</v>
      </c>
      <c r="AR119" t="s">
        <v>420</v>
      </c>
      <c r="AS119" t="s">
        <v>420</v>
      </c>
      <c r="AT119">
        <v>0</v>
      </c>
      <c r="AU119">
        <v>0</v>
      </c>
      <c r="AV119">
        <f>1-AT119/AU119</f>
        <v>0</v>
      </c>
      <c r="AW119">
        <v>0.5</v>
      </c>
      <c r="AX119">
        <f>CW119</f>
        <v>0</v>
      </c>
      <c r="AY119">
        <f>L119</f>
        <v>0</v>
      </c>
      <c r="AZ119">
        <f>AV119*AW119*AX119</f>
        <v>0</v>
      </c>
      <c r="BA119">
        <f>(AY119-AQ119)/AX119</f>
        <v>0</v>
      </c>
      <c r="BB119">
        <f>(AO119-AU119)/AU119</f>
        <v>0</v>
      </c>
      <c r="BC119">
        <f>AN119/(AP119+AN119/AU119)</f>
        <v>0</v>
      </c>
      <c r="BD119" t="s">
        <v>420</v>
      </c>
      <c r="BE119">
        <v>0</v>
      </c>
      <c r="BF119">
        <f>IF(BE119&lt;&gt;0, BE119, BC119)</f>
        <v>0</v>
      </c>
      <c r="BG119">
        <f>1-BF119/AU119</f>
        <v>0</v>
      </c>
      <c r="BH119">
        <f>(AU119-AT119)/(AU119-BF119)</f>
        <v>0</v>
      </c>
      <c r="BI119">
        <f>(AO119-AU119)/(AO119-BF119)</f>
        <v>0</v>
      </c>
      <c r="BJ119">
        <f>(AU119-AT119)/(AU119-AN119)</f>
        <v>0</v>
      </c>
      <c r="BK119">
        <f>(AO119-AU119)/(AO119-AN119)</f>
        <v>0</v>
      </c>
      <c r="BL119">
        <f>(BH119*BF119/AT119)</f>
        <v>0</v>
      </c>
      <c r="BM119">
        <f>(1-BL119)</f>
        <v>0</v>
      </c>
      <c r="CV119">
        <f>$B$11*DT119+$C$11*DU119+$F$11*EF119*(1-EI119)</f>
        <v>0</v>
      </c>
      <c r="CW119">
        <f>CV119*CX119</f>
        <v>0</v>
      </c>
      <c r="CX119">
        <f>($B$11*$D$9+$C$11*$D$9+$F$11*((ES119+EK119)/MAX(ES119+EK119+ET119, 0.1)*$I$9+ET119/MAX(ES119+EK119+ET119, 0.1)*$J$9))/($B$11+$C$11+$F$11)</f>
        <v>0</v>
      </c>
      <c r="CY119">
        <f>($B$11*$K$9+$C$11*$K$9+$F$11*((ES119+EK119)/MAX(ES119+EK119+ET119, 0.1)*$P$9+ET119/MAX(ES119+EK119+ET119, 0.1)*$Q$9))/($B$11+$C$11+$F$11)</f>
        <v>0</v>
      </c>
      <c r="CZ119">
        <v>5.66</v>
      </c>
      <c r="DA119">
        <v>0.5</v>
      </c>
      <c r="DB119" t="s">
        <v>421</v>
      </c>
      <c r="DC119">
        <v>2</v>
      </c>
      <c r="DD119">
        <v>1759445670.76667</v>
      </c>
      <c r="DE119">
        <v>421.083666666667</v>
      </c>
      <c r="DF119">
        <v>419.956333333333</v>
      </c>
      <c r="DG119">
        <v>25.2877333333333</v>
      </c>
      <c r="DH119">
        <v>25.1058333333333</v>
      </c>
      <c r="DI119">
        <v>415.081666666667</v>
      </c>
      <c r="DJ119">
        <v>24.8361</v>
      </c>
      <c r="DK119">
        <v>500.091</v>
      </c>
      <c r="DL119">
        <v>90.5701333333333</v>
      </c>
      <c r="DM119">
        <v>0.0287392</v>
      </c>
      <c r="DN119">
        <v>31.3305666666667</v>
      </c>
      <c r="DO119">
        <v>30.1057333333333</v>
      </c>
      <c r="DP119">
        <v>999.9</v>
      </c>
      <c r="DQ119">
        <v>0</v>
      </c>
      <c r="DR119">
        <v>0</v>
      </c>
      <c r="DS119">
        <v>10038.9333333333</v>
      </c>
      <c r="DT119">
        <v>0</v>
      </c>
      <c r="DU119">
        <v>0.667702</v>
      </c>
      <c r="DV119">
        <v>1.12714666666667</v>
      </c>
      <c r="DW119">
        <v>432.008</v>
      </c>
      <c r="DX119">
        <v>430.771333333333</v>
      </c>
      <c r="DY119">
        <v>0.181870666666667</v>
      </c>
      <c r="DZ119">
        <v>419.956333333333</v>
      </c>
      <c r="EA119">
        <v>25.1058333333333</v>
      </c>
      <c r="EB119">
        <v>2.29031333333333</v>
      </c>
      <c r="EC119">
        <v>2.27384333333333</v>
      </c>
      <c r="ED119">
        <v>19.6084333333333</v>
      </c>
      <c r="EE119">
        <v>19.4922666666667</v>
      </c>
      <c r="EF119">
        <v>0.00500016</v>
      </c>
      <c r="EG119">
        <v>0</v>
      </c>
      <c r="EH119">
        <v>0</v>
      </c>
      <c r="EI119">
        <v>0</v>
      </c>
      <c r="EJ119">
        <v>899.6</v>
      </c>
      <c r="EK119">
        <v>0.00500016</v>
      </c>
      <c r="EL119">
        <v>-24.8</v>
      </c>
      <c r="EM119">
        <v>-2.33333333333333</v>
      </c>
      <c r="EN119">
        <v>38</v>
      </c>
      <c r="EO119">
        <v>42.062</v>
      </c>
      <c r="EP119">
        <v>40.125</v>
      </c>
      <c r="EQ119">
        <v>42.229</v>
      </c>
      <c r="ER119">
        <v>41.375</v>
      </c>
      <c r="ES119">
        <v>0</v>
      </c>
      <c r="ET119">
        <v>0</v>
      </c>
      <c r="EU119">
        <v>0</v>
      </c>
      <c r="EV119">
        <v>1759445674.7</v>
      </c>
      <c r="EW119">
        <v>0</v>
      </c>
      <c r="EX119">
        <v>901.844</v>
      </c>
      <c r="EY119">
        <v>1.64615422028652</v>
      </c>
      <c r="EZ119">
        <v>-3.96923058155256</v>
      </c>
      <c r="FA119">
        <v>-25.356</v>
      </c>
      <c r="FB119">
        <v>15</v>
      </c>
      <c r="FC119">
        <v>0</v>
      </c>
      <c r="FD119" t="s">
        <v>422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1.11486380952381</v>
      </c>
      <c r="FQ119">
        <v>0.0964433766233772</v>
      </c>
      <c r="FR119">
        <v>0.0346115838682439</v>
      </c>
      <c r="FS119">
        <v>1</v>
      </c>
      <c r="FT119">
        <v>902.626470588235</v>
      </c>
      <c r="FU119">
        <v>-9.56302511906594</v>
      </c>
      <c r="FV119">
        <v>5.57538227776828</v>
      </c>
      <c r="FW119">
        <v>-1</v>
      </c>
      <c r="FX119">
        <v>0.259774523809524</v>
      </c>
      <c r="FY119">
        <v>-0.519825662337662</v>
      </c>
      <c r="FZ119">
        <v>0.0528512158643931</v>
      </c>
      <c r="GA119">
        <v>0</v>
      </c>
      <c r="GB119">
        <v>1</v>
      </c>
      <c r="GC119">
        <v>2</v>
      </c>
      <c r="GD119" t="s">
        <v>435</v>
      </c>
      <c r="GE119">
        <v>3.12623</v>
      </c>
      <c r="GF119">
        <v>2.65435</v>
      </c>
      <c r="GG119">
        <v>0.0890397</v>
      </c>
      <c r="GH119">
        <v>0.089798</v>
      </c>
      <c r="GI119">
        <v>0.105217</v>
      </c>
      <c r="GJ119">
        <v>0.105381</v>
      </c>
      <c r="GK119">
        <v>23307.4</v>
      </c>
      <c r="GL119">
        <v>22173.7</v>
      </c>
      <c r="GM119">
        <v>22883.6</v>
      </c>
      <c r="GN119">
        <v>23723.6</v>
      </c>
      <c r="GO119">
        <v>34892.3</v>
      </c>
      <c r="GP119">
        <v>35126.9</v>
      </c>
      <c r="GQ119">
        <v>41252.6</v>
      </c>
      <c r="GR119">
        <v>42303.1</v>
      </c>
      <c r="GS119">
        <v>1.8952</v>
      </c>
      <c r="GT119">
        <v>1.8182</v>
      </c>
      <c r="GU119">
        <v>0.0915453</v>
      </c>
      <c r="GV119">
        <v>0</v>
      </c>
      <c r="GW119">
        <v>28.607</v>
      </c>
      <c r="GX119">
        <v>999.9</v>
      </c>
      <c r="GY119">
        <v>58.387</v>
      </c>
      <c r="GZ119">
        <v>29.406</v>
      </c>
      <c r="HA119">
        <v>26.5435</v>
      </c>
      <c r="HB119">
        <v>54.2646</v>
      </c>
      <c r="HC119">
        <v>40.8013</v>
      </c>
      <c r="HD119">
        <v>1</v>
      </c>
      <c r="HE119">
        <v>0.0940091</v>
      </c>
      <c r="HF119">
        <v>-0.45006</v>
      </c>
      <c r="HG119">
        <v>20.2359</v>
      </c>
      <c r="HH119">
        <v>5.23107</v>
      </c>
      <c r="HI119">
        <v>11.992</v>
      </c>
      <c r="HJ119">
        <v>4.9557</v>
      </c>
      <c r="HK119">
        <v>3.304</v>
      </c>
      <c r="HL119">
        <v>9999</v>
      </c>
      <c r="HM119">
        <v>9999</v>
      </c>
      <c r="HN119">
        <v>9999</v>
      </c>
      <c r="HO119">
        <v>999.9</v>
      </c>
      <c r="HP119">
        <v>1.86849</v>
      </c>
      <c r="HQ119">
        <v>1.86418</v>
      </c>
      <c r="HR119">
        <v>1.8718</v>
      </c>
      <c r="HS119">
        <v>1.86268</v>
      </c>
      <c r="HT119">
        <v>1.86206</v>
      </c>
      <c r="HU119">
        <v>1.86859</v>
      </c>
      <c r="HV119">
        <v>1.85867</v>
      </c>
      <c r="HW119">
        <v>1.86508</v>
      </c>
      <c r="HX119">
        <v>5</v>
      </c>
      <c r="HY119">
        <v>0</v>
      </c>
      <c r="HZ119">
        <v>0</v>
      </c>
      <c r="IA119">
        <v>0</v>
      </c>
      <c r="IB119" t="s">
        <v>424</v>
      </c>
      <c r="IC119" t="s">
        <v>425</v>
      </c>
      <c r="ID119" t="s">
        <v>426</v>
      </c>
      <c r="IE119" t="s">
        <v>426</v>
      </c>
      <c r="IF119" t="s">
        <v>426</v>
      </c>
      <c r="IG119" t="s">
        <v>426</v>
      </c>
      <c r="IH119">
        <v>0</v>
      </c>
      <c r="II119">
        <v>100</v>
      </c>
      <c r="IJ119">
        <v>100</v>
      </c>
      <c r="IK119">
        <v>6.002</v>
      </c>
      <c r="IL119">
        <v>0.4519</v>
      </c>
      <c r="IM119">
        <v>4.33581596003083</v>
      </c>
      <c r="IN119">
        <v>0.00480937478205192</v>
      </c>
      <c r="IO119">
        <v>-2.11129389927988e-06</v>
      </c>
      <c r="IP119">
        <v>4.70916883727294e-10</v>
      </c>
      <c r="IQ119">
        <v>0.0744581765299928</v>
      </c>
      <c r="IR119">
        <v>0.00865277752241637</v>
      </c>
      <c r="IS119">
        <v>0.000116572056065873</v>
      </c>
      <c r="IT119">
        <v>5.89758572995984e-06</v>
      </c>
      <c r="IU119">
        <v>1</v>
      </c>
      <c r="IV119">
        <v>2033</v>
      </c>
      <c r="IW119">
        <v>1</v>
      </c>
      <c r="IX119">
        <v>28</v>
      </c>
      <c r="IY119">
        <v>29324094.6</v>
      </c>
      <c r="IZ119">
        <v>29324094.6</v>
      </c>
      <c r="JA119">
        <v>1.04126</v>
      </c>
      <c r="JB119">
        <v>2.39014</v>
      </c>
      <c r="JC119">
        <v>1.4978</v>
      </c>
      <c r="JD119">
        <v>2.33032</v>
      </c>
      <c r="JE119">
        <v>1.54419</v>
      </c>
      <c r="JF119">
        <v>2.2522</v>
      </c>
      <c r="JG119">
        <v>35.4754</v>
      </c>
      <c r="JH119">
        <v>24.2539</v>
      </c>
      <c r="JI119">
        <v>18</v>
      </c>
      <c r="JJ119">
        <v>545.916</v>
      </c>
      <c r="JK119">
        <v>438.825</v>
      </c>
      <c r="JL119">
        <v>31.6419</v>
      </c>
      <c r="JM119">
        <v>28.8973</v>
      </c>
      <c r="JN119">
        <v>30</v>
      </c>
      <c r="JO119">
        <v>28.6654</v>
      </c>
      <c r="JP119">
        <v>28.6896</v>
      </c>
      <c r="JQ119">
        <v>20.8951</v>
      </c>
      <c r="JR119">
        <v>14.4038</v>
      </c>
      <c r="JS119">
        <v>100</v>
      </c>
      <c r="JT119">
        <v>31.6123</v>
      </c>
      <c r="JU119">
        <v>420</v>
      </c>
      <c r="JV119">
        <v>25.2373</v>
      </c>
      <c r="JW119">
        <v>92.4601</v>
      </c>
      <c r="JX119">
        <v>98.5925</v>
      </c>
    </row>
    <row r="120" spans="1:284">
      <c r="A120">
        <v>104</v>
      </c>
      <c r="B120">
        <v>1759445675.1</v>
      </c>
      <c r="C120">
        <v>1636.09999990463</v>
      </c>
      <c r="D120" t="s">
        <v>637</v>
      </c>
      <c r="E120" t="s">
        <v>638</v>
      </c>
      <c r="F120">
        <v>5</v>
      </c>
      <c r="G120" t="s">
        <v>628</v>
      </c>
      <c r="H120" t="s">
        <v>419</v>
      </c>
      <c r="I120">
        <v>1759445671.6</v>
      </c>
      <c r="J120">
        <f>(K120)/1000</f>
        <v>0</v>
      </c>
      <c r="K120">
        <f>1000*DK120*AI120*(DG120-DH120)/(100*CZ120*(1000-AI120*DG120))</f>
        <v>0</v>
      </c>
      <c r="L120">
        <f>DK120*AI120*(DF120-DE120*(1000-AI120*DH120)/(1000-AI120*DG120))/(100*CZ120)</f>
        <v>0</v>
      </c>
      <c r="M120">
        <f>DE120 - IF(AI120&gt;1, L120*CZ120*100.0/(AK120), 0)</f>
        <v>0</v>
      </c>
      <c r="N120">
        <f>((T120-J120/2)*M120-L120)/(T120+J120/2)</f>
        <v>0</v>
      </c>
      <c r="O120">
        <f>N120*(DL120+DM120)/1000.0</f>
        <v>0</v>
      </c>
      <c r="P120">
        <f>(DE120 - IF(AI120&gt;1, L120*CZ120*100.0/(AK120), 0))*(DL120+DM120)/1000.0</f>
        <v>0</v>
      </c>
      <c r="Q120">
        <f>2.0/((1/S120-1/R120)+SIGN(S120)*SQRT((1/S120-1/R120)*(1/S120-1/R120) + 4*DA120/((DA120+1)*(DA120+1))*(2*1/S120*1/R120-1/R120*1/R120)))</f>
        <v>0</v>
      </c>
      <c r="R120">
        <f>IF(LEFT(DB120,1)&lt;&gt;"0",IF(LEFT(DB120,1)="1",3.0,DC120),$D$5+$E$5*(DS120*DL120/($K$5*1000))+$F$5*(DS120*DL120/($K$5*1000))*MAX(MIN(CZ120,$J$5),$I$5)*MAX(MIN(CZ120,$J$5),$I$5)+$G$5*MAX(MIN(CZ120,$J$5),$I$5)*(DS120*DL120/($K$5*1000))+$H$5*(DS120*DL120/($K$5*1000))*(DS120*DL120/($K$5*1000)))</f>
        <v>0</v>
      </c>
      <c r="S120">
        <f>J120*(1000-(1000*0.61365*exp(17.502*W120/(240.97+W120))/(DL120+DM120)+DG120)/2)/(1000*0.61365*exp(17.502*W120/(240.97+W120))/(DL120+DM120)-DG120)</f>
        <v>0</v>
      </c>
      <c r="T120">
        <f>1/((DA120+1)/(Q120/1.6)+1/(R120/1.37)) + DA120/((DA120+1)/(Q120/1.6) + DA120/(R120/1.37))</f>
        <v>0</v>
      </c>
      <c r="U120">
        <f>(CV120*CY120)</f>
        <v>0</v>
      </c>
      <c r="V120">
        <f>(DN120+(U120+2*0.95*5.67E-8*(((DN120+$B$7)+273)^4-(DN120+273)^4)-44100*J120)/(1.84*29.3*R120+8*0.95*5.67E-8*(DN120+273)^3))</f>
        <v>0</v>
      </c>
      <c r="W120">
        <f>($C$7*DO120+$D$7*DP120+$E$7*V120)</f>
        <v>0</v>
      </c>
      <c r="X120">
        <f>0.61365*exp(17.502*W120/(240.97+W120))</f>
        <v>0</v>
      </c>
      <c r="Y120">
        <f>(Z120/AA120*100)</f>
        <v>0</v>
      </c>
      <c r="Z120">
        <f>DG120*(DL120+DM120)/1000</f>
        <v>0</v>
      </c>
      <c r="AA120">
        <f>0.61365*exp(17.502*DN120/(240.97+DN120))</f>
        <v>0</v>
      </c>
      <c r="AB120">
        <f>(X120-DG120*(DL120+DM120)/1000)</f>
        <v>0</v>
      </c>
      <c r="AC120">
        <f>(-J120*44100)</f>
        <v>0</v>
      </c>
      <c r="AD120">
        <f>2*29.3*R120*0.92*(DN120-W120)</f>
        <v>0</v>
      </c>
      <c r="AE120">
        <f>2*0.95*5.67E-8*(((DN120+$B$7)+273)^4-(W120+273)^4)</f>
        <v>0</v>
      </c>
      <c r="AF120">
        <f>U120+AE120+AC120+AD120</f>
        <v>0</v>
      </c>
      <c r="AG120">
        <v>0</v>
      </c>
      <c r="AH120">
        <v>0</v>
      </c>
      <c r="AI120">
        <f>IF(AG120*$H$13&gt;=AK120,1.0,(AK120/(AK120-AG120*$H$13)))</f>
        <v>0</v>
      </c>
      <c r="AJ120">
        <f>(AI120-1)*100</f>
        <v>0</v>
      </c>
      <c r="AK120">
        <f>MAX(0,($B$13+$C$13*DS120)/(1+$D$13*DS120)*DL120/(DN120+273)*$E$13)</f>
        <v>0</v>
      </c>
      <c r="AL120" t="s">
        <v>420</v>
      </c>
      <c r="AM120" t="s">
        <v>420</v>
      </c>
      <c r="AN120">
        <v>0</v>
      </c>
      <c r="AO120">
        <v>0</v>
      </c>
      <c r="AP120">
        <f>1-AN120/AO120</f>
        <v>0</v>
      </c>
      <c r="AQ120">
        <v>0</v>
      </c>
      <c r="AR120" t="s">
        <v>420</v>
      </c>
      <c r="AS120" t="s">
        <v>420</v>
      </c>
      <c r="AT120">
        <v>0</v>
      </c>
      <c r="AU120">
        <v>0</v>
      </c>
      <c r="AV120">
        <f>1-AT120/AU120</f>
        <v>0</v>
      </c>
      <c r="AW120">
        <v>0.5</v>
      </c>
      <c r="AX120">
        <f>CW120</f>
        <v>0</v>
      </c>
      <c r="AY120">
        <f>L120</f>
        <v>0</v>
      </c>
      <c r="AZ120">
        <f>AV120*AW120*AX120</f>
        <v>0</v>
      </c>
      <c r="BA120">
        <f>(AY120-AQ120)/AX120</f>
        <v>0</v>
      </c>
      <c r="BB120">
        <f>(AO120-AU120)/AU120</f>
        <v>0</v>
      </c>
      <c r="BC120">
        <f>AN120/(AP120+AN120/AU120)</f>
        <v>0</v>
      </c>
      <c r="BD120" t="s">
        <v>420</v>
      </c>
      <c r="BE120">
        <v>0</v>
      </c>
      <c r="BF120">
        <f>IF(BE120&lt;&gt;0, BE120, BC120)</f>
        <v>0</v>
      </c>
      <c r="BG120">
        <f>1-BF120/AU120</f>
        <v>0</v>
      </c>
      <c r="BH120">
        <f>(AU120-AT120)/(AU120-BF120)</f>
        <v>0</v>
      </c>
      <c r="BI120">
        <f>(AO120-AU120)/(AO120-BF120)</f>
        <v>0</v>
      </c>
      <c r="BJ120">
        <f>(AU120-AT120)/(AU120-AN120)</f>
        <v>0</v>
      </c>
      <c r="BK120">
        <f>(AO120-AU120)/(AO120-AN120)</f>
        <v>0</v>
      </c>
      <c r="BL120">
        <f>(BH120*BF120/AT120)</f>
        <v>0</v>
      </c>
      <c r="BM120">
        <f>(1-BL120)</f>
        <v>0</v>
      </c>
      <c r="CV120">
        <f>$B$11*DT120+$C$11*DU120+$F$11*EF120*(1-EI120)</f>
        <v>0</v>
      </c>
      <c r="CW120">
        <f>CV120*CX120</f>
        <v>0</v>
      </c>
      <c r="CX120">
        <f>($B$11*$D$9+$C$11*$D$9+$F$11*((ES120+EK120)/MAX(ES120+EK120+ET120, 0.1)*$I$9+ET120/MAX(ES120+EK120+ET120, 0.1)*$J$9))/($B$11+$C$11+$F$11)</f>
        <v>0</v>
      </c>
      <c r="CY120">
        <f>($B$11*$K$9+$C$11*$K$9+$F$11*((ES120+EK120)/MAX(ES120+EK120+ET120, 0.1)*$P$9+ET120/MAX(ES120+EK120+ET120, 0.1)*$Q$9))/($B$11+$C$11+$F$11)</f>
        <v>0</v>
      </c>
      <c r="CZ120">
        <v>5.66</v>
      </c>
      <c r="DA120">
        <v>0.5</v>
      </c>
      <c r="DB120" t="s">
        <v>421</v>
      </c>
      <c r="DC120">
        <v>2</v>
      </c>
      <c r="DD120">
        <v>1759445671.6</v>
      </c>
      <c r="DE120">
        <v>421.0695</v>
      </c>
      <c r="DF120">
        <v>419.9545</v>
      </c>
      <c r="DG120">
        <v>25.29255</v>
      </c>
      <c r="DH120">
        <v>25.110725</v>
      </c>
      <c r="DI120">
        <v>415.0675</v>
      </c>
      <c r="DJ120">
        <v>24.8408</v>
      </c>
      <c r="DK120">
        <v>500.0695</v>
      </c>
      <c r="DL120">
        <v>90.569725</v>
      </c>
      <c r="DM120">
        <v>0.02872025</v>
      </c>
      <c r="DN120">
        <v>31.327725</v>
      </c>
      <c r="DO120">
        <v>30.1028</v>
      </c>
      <c r="DP120">
        <v>999.9</v>
      </c>
      <c r="DQ120">
        <v>0</v>
      </c>
      <c r="DR120">
        <v>0</v>
      </c>
      <c r="DS120">
        <v>10030.925</v>
      </c>
      <c r="DT120">
        <v>0</v>
      </c>
      <c r="DU120">
        <v>0.667702</v>
      </c>
      <c r="DV120">
        <v>1.1148</v>
      </c>
      <c r="DW120">
        <v>431.99575</v>
      </c>
      <c r="DX120">
        <v>430.77175</v>
      </c>
      <c r="DY120">
        <v>0.181805</v>
      </c>
      <c r="DZ120">
        <v>419.9545</v>
      </c>
      <c r="EA120">
        <v>25.110725</v>
      </c>
      <c r="EB120">
        <v>2.29074</v>
      </c>
      <c r="EC120">
        <v>2.274275</v>
      </c>
      <c r="ED120">
        <v>19.611425</v>
      </c>
      <c r="EE120">
        <v>19.495325</v>
      </c>
      <c r="EF120">
        <v>0.00500016</v>
      </c>
      <c r="EG120">
        <v>0</v>
      </c>
      <c r="EH120">
        <v>0</v>
      </c>
      <c r="EI120">
        <v>0</v>
      </c>
      <c r="EJ120">
        <v>899.55</v>
      </c>
      <c r="EK120">
        <v>0.00500016</v>
      </c>
      <c r="EL120">
        <v>-24.975</v>
      </c>
      <c r="EM120">
        <v>-1.625</v>
      </c>
      <c r="EN120">
        <v>38.0155</v>
      </c>
      <c r="EO120">
        <v>42.062</v>
      </c>
      <c r="EP120">
        <v>40.125</v>
      </c>
      <c r="EQ120">
        <v>42.23425</v>
      </c>
      <c r="ER120">
        <v>41.375</v>
      </c>
      <c r="ES120">
        <v>0</v>
      </c>
      <c r="ET120">
        <v>0</v>
      </c>
      <c r="EU120">
        <v>0</v>
      </c>
      <c r="EV120">
        <v>1759445677.1</v>
      </c>
      <c r="EW120">
        <v>0</v>
      </c>
      <c r="EX120">
        <v>901.132</v>
      </c>
      <c r="EY120">
        <v>-3.93076893834286</v>
      </c>
      <c r="EZ120">
        <v>-11.4076922196844</v>
      </c>
      <c r="FA120">
        <v>-25.22</v>
      </c>
      <c r="FB120">
        <v>15</v>
      </c>
      <c r="FC120">
        <v>0</v>
      </c>
      <c r="FD120" t="s">
        <v>422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1.1138685</v>
      </c>
      <c r="FQ120">
        <v>0.0576121804511266</v>
      </c>
      <c r="FR120">
        <v>0.0362068828090737</v>
      </c>
      <c r="FS120">
        <v>1</v>
      </c>
      <c r="FT120">
        <v>902.64705882353</v>
      </c>
      <c r="FU120">
        <v>-11.2116118355814</v>
      </c>
      <c r="FV120">
        <v>5.56951974347972</v>
      </c>
      <c r="FW120">
        <v>-1</v>
      </c>
      <c r="FX120">
        <v>0.24750855</v>
      </c>
      <c r="FY120">
        <v>-0.512270210526315</v>
      </c>
      <c r="FZ120">
        <v>0.0497193211442745</v>
      </c>
      <c r="GA120">
        <v>0</v>
      </c>
      <c r="GB120">
        <v>1</v>
      </c>
      <c r="GC120">
        <v>2</v>
      </c>
      <c r="GD120" t="s">
        <v>435</v>
      </c>
      <c r="GE120">
        <v>3.12619</v>
      </c>
      <c r="GF120">
        <v>2.65434</v>
      </c>
      <c r="GG120">
        <v>0.0890404</v>
      </c>
      <c r="GH120">
        <v>0.0897981</v>
      </c>
      <c r="GI120">
        <v>0.105252</v>
      </c>
      <c r="GJ120">
        <v>0.105409</v>
      </c>
      <c r="GK120">
        <v>23307.2</v>
      </c>
      <c r="GL120">
        <v>22173.7</v>
      </c>
      <c r="GM120">
        <v>22883.3</v>
      </c>
      <c r="GN120">
        <v>23723.6</v>
      </c>
      <c r="GO120">
        <v>34890.9</v>
      </c>
      <c r="GP120">
        <v>35125.8</v>
      </c>
      <c r="GQ120">
        <v>41252.6</v>
      </c>
      <c r="GR120">
        <v>42303.1</v>
      </c>
      <c r="GS120">
        <v>1.89498</v>
      </c>
      <c r="GT120">
        <v>1.81855</v>
      </c>
      <c r="GU120">
        <v>0.0910833</v>
      </c>
      <c r="GV120">
        <v>0</v>
      </c>
      <c r="GW120">
        <v>28.6054</v>
      </c>
      <c r="GX120">
        <v>999.9</v>
      </c>
      <c r="GY120">
        <v>58.387</v>
      </c>
      <c r="GZ120">
        <v>29.386</v>
      </c>
      <c r="HA120">
        <v>26.51</v>
      </c>
      <c r="HB120">
        <v>54.0646</v>
      </c>
      <c r="HC120">
        <v>40.7332</v>
      </c>
      <c r="HD120">
        <v>1</v>
      </c>
      <c r="HE120">
        <v>0.0940447</v>
      </c>
      <c r="HF120">
        <v>-0.542742</v>
      </c>
      <c r="HG120">
        <v>20.2357</v>
      </c>
      <c r="HH120">
        <v>5.23122</v>
      </c>
      <c r="HI120">
        <v>11.992</v>
      </c>
      <c r="HJ120">
        <v>4.9558</v>
      </c>
      <c r="HK120">
        <v>3.304</v>
      </c>
      <c r="HL120">
        <v>9999</v>
      </c>
      <c r="HM120">
        <v>9999</v>
      </c>
      <c r="HN120">
        <v>9999</v>
      </c>
      <c r="HO120">
        <v>999.9</v>
      </c>
      <c r="HP120">
        <v>1.86849</v>
      </c>
      <c r="HQ120">
        <v>1.86417</v>
      </c>
      <c r="HR120">
        <v>1.8718</v>
      </c>
      <c r="HS120">
        <v>1.86266</v>
      </c>
      <c r="HT120">
        <v>1.86205</v>
      </c>
      <c r="HU120">
        <v>1.86857</v>
      </c>
      <c r="HV120">
        <v>1.85867</v>
      </c>
      <c r="HW120">
        <v>1.86508</v>
      </c>
      <c r="HX120">
        <v>5</v>
      </c>
      <c r="HY120">
        <v>0</v>
      </c>
      <c r="HZ120">
        <v>0</v>
      </c>
      <c r="IA120">
        <v>0</v>
      </c>
      <c r="IB120" t="s">
        <v>424</v>
      </c>
      <c r="IC120" t="s">
        <v>425</v>
      </c>
      <c r="ID120" t="s">
        <v>426</v>
      </c>
      <c r="IE120" t="s">
        <v>426</v>
      </c>
      <c r="IF120" t="s">
        <v>426</v>
      </c>
      <c r="IG120" t="s">
        <v>426</v>
      </c>
      <c r="IH120">
        <v>0</v>
      </c>
      <c r="II120">
        <v>100</v>
      </c>
      <c r="IJ120">
        <v>100</v>
      </c>
      <c r="IK120">
        <v>6.002</v>
      </c>
      <c r="IL120">
        <v>0.4522</v>
      </c>
      <c r="IM120">
        <v>4.33581596003083</v>
      </c>
      <c r="IN120">
        <v>0.00480937478205192</v>
      </c>
      <c r="IO120">
        <v>-2.11129389927988e-06</v>
      </c>
      <c r="IP120">
        <v>4.70916883727294e-10</v>
      </c>
      <c r="IQ120">
        <v>0.0744581765299928</v>
      </c>
      <c r="IR120">
        <v>0.00865277752241637</v>
      </c>
      <c r="IS120">
        <v>0.000116572056065873</v>
      </c>
      <c r="IT120">
        <v>5.89758572995984e-06</v>
      </c>
      <c r="IU120">
        <v>1</v>
      </c>
      <c r="IV120">
        <v>2033</v>
      </c>
      <c r="IW120">
        <v>1</v>
      </c>
      <c r="IX120">
        <v>28</v>
      </c>
      <c r="IY120">
        <v>29324094.6</v>
      </c>
      <c r="IZ120">
        <v>29324094.6</v>
      </c>
      <c r="JA120">
        <v>1.04248</v>
      </c>
      <c r="JB120">
        <v>2.38525</v>
      </c>
      <c r="JC120">
        <v>1.49902</v>
      </c>
      <c r="JD120">
        <v>2.33032</v>
      </c>
      <c r="JE120">
        <v>1.54419</v>
      </c>
      <c r="JF120">
        <v>2.26807</v>
      </c>
      <c r="JG120">
        <v>35.4754</v>
      </c>
      <c r="JH120">
        <v>24.2539</v>
      </c>
      <c r="JI120">
        <v>18</v>
      </c>
      <c r="JJ120">
        <v>545.769</v>
      </c>
      <c r="JK120">
        <v>439.036</v>
      </c>
      <c r="JL120">
        <v>31.5933</v>
      </c>
      <c r="JM120">
        <v>28.8973</v>
      </c>
      <c r="JN120">
        <v>30.0001</v>
      </c>
      <c r="JO120">
        <v>28.6654</v>
      </c>
      <c r="JP120">
        <v>28.6896</v>
      </c>
      <c r="JQ120">
        <v>20.8945</v>
      </c>
      <c r="JR120">
        <v>14.4038</v>
      </c>
      <c r="JS120">
        <v>100</v>
      </c>
      <c r="JT120">
        <v>31.5147</v>
      </c>
      <c r="JU120">
        <v>420</v>
      </c>
      <c r="JV120">
        <v>25.2425</v>
      </c>
      <c r="JW120">
        <v>92.4597</v>
      </c>
      <c r="JX120">
        <v>98.5926</v>
      </c>
    </row>
    <row r="121" spans="1:284">
      <c r="A121">
        <v>105</v>
      </c>
      <c r="B121">
        <v>1759445678.1</v>
      </c>
      <c r="C121">
        <v>1639.09999990463</v>
      </c>
      <c r="D121" t="s">
        <v>639</v>
      </c>
      <c r="E121" t="s">
        <v>640</v>
      </c>
      <c r="F121">
        <v>5</v>
      </c>
      <c r="G121" t="s">
        <v>628</v>
      </c>
      <c r="H121" t="s">
        <v>419</v>
      </c>
      <c r="I121">
        <v>1759445674.85</v>
      </c>
      <c r="J121">
        <f>(K121)/1000</f>
        <v>0</v>
      </c>
      <c r="K121">
        <f>1000*DK121*AI121*(DG121-DH121)/(100*CZ121*(1000-AI121*DG121))</f>
        <v>0</v>
      </c>
      <c r="L121">
        <f>DK121*AI121*(DF121-DE121*(1000-AI121*DH121)/(1000-AI121*DG121))/(100*CZ121)</f>
        <v>0</v>
      </c>
      <c r="M121">
        <f>DE121 - IF(AI121&gt;1, L121*CZ121*100.0/(AK121), 0)</f>
        <v>0</v>
      </c>
      <c r="N121">
        <f>((T121-J121/2)*M121-L121)/(T121+J121/2)</f>
        <v>0</v>
      </c>
      <c r="O121">
        <f>N121*(DL121+DM121)/1000.0</f>
        <v>0</v>
      </c>
      <c r="P121">
        <f>(DE121 - IF(AI121&gt;1, L121*CZ121*100.0/(AK121), 0))*(DL121+DM121)/1000.0</f>
        <v>0</v>
      </c>
      <c r="Q121">
        <f>2.0/((1/S121-1/R121)+SIGN(S121)*SQRT((1/S121-1/R121)*(1/S121-1/R121) + 4*DA121/((DA121+1)*(DA121+1))*(2*1/S121*1/R121-1/R121*1/R121)))</f>
        <v>0</v>
      </c>
      <c r="R121">
        <f>IF(LEFT(DB121,1)&lt;&gt;"0",IF(LEFT(DB121,1)="1",3.0,DC121),$D$5+$E$5*(DS121*DL121/($K$5*1000))+$F$5*(DS121*DL121/($K$5*1000))*MAX(MIN(CZ121,$J$5),$I$5)*MAX(MIN(CZ121,$J$5),$I$5)+$G$5*MAX(MIN(CZ121,$J$5),$I$5)*(DS121*DL121/($K$5*1000))+$H$5*(DS121*DL121/($K$5*1000))*(DS121*DL121/($K$5*1000)))</f>
        <v>0</v>
      </c>
      <c r="S121">
        <f>J121*(1000-(1000*0.61365*exp(17.502*W121/(240.97+W121))/(DL121+DM121)+DG121)/2)/(1000*0.61365*exp(17.502*W121/(240.97+W121))/(DL121+DM121)-DG121)</f>
        <v>0</v>
      </c>
      <c r="T121">
        <f>1/((DA121+1)/(Q121/1.6)+1/(R121/1.37)) + DA121/((DA121+1)/(Q121/1.6) + DA121/(R121/1.37))</f>
        <v>0</v>
      </c>
      <c r="U121">
        <f>(CV121*CY121)</f>
        <v>0</v>
      </c>
      <c r="V121">
        <f>(DN121+(U121+2*0.95*5.67E-8*(((DN121+$B$7)+273)^4-(DN121+273)^4)-44100*J121)/(1.84*29.3*R121+8*0.95*5.67E-8*(DN121+273)^3))</f>
        <v>0</v>
      </c>
      <c r="W121">
        <f>($C$7*DO121+$D$7*DP121+$E$7*V121)</f>
        <v>0</v>
      </c>
      <c r="X121">
        <f>0.61365*exp(17.502*W121/(240.97+W121))</f>
        <v>0</v>
      </c>
      <c r="Y121">
        <f>(Z121/AA121*100)</f>
        <v>0</v>
      </c>
      <c r="Z121">
        <f>DG121*(DL121+DM121)/1000</f>
        <v>0</v>
      </c>
      <c r="AA121">
        <f>0.61365*exp(17.502*DN121/(240.97+DN121))</f>
        <v>0</v>
      </c>
      <c r="AB121">
        <f>(X121-DG121*(DL121+DM121)/1000)</f>
        <v>0</v>
      </c>
      <c r="AC121">
        <f>(-J121*44100)</f>
        <v>0</v>
      </c>
      <c r="AD121">
        <f>2*29.3*R121*0.92*(DN121-W121)</f>
        <v>0</v>
      </c>
      <c r="AE121">
        <f>2*0.95*5.67E-8*(((DN121+$B$7)+273)^4-(W121+273)^4)</f>
        <v>0</v>
      </c>
      <c r="AF121">
        <f>U121+AE121+AC121+AD121</f>
        <v>0</v>
      </c>
      <c r="AG121">
        <v>0</v>
      </c>
      <c r="AH121">
        <v>0</v>
      </c>
      <c r="AI121">
        <f>IF(AG121*$H$13&gt;=AK121,1.0,(AK121/(AK121-AG121*$H$13)))</f>
        <v>0</v>
      </c>
      <c r="AJ121">
        <f>(AI121-1)*100</f>
        <v>0</v>
      </c>
      <c r="AK121">
        <f>MAX(0,($B$13+$C$13*DS121)/(1+$D$13*DS121)*DL121/(DN121+273)*$E$13)</f>
        <v>0</v>
      </c>
      <c r="AL121" t="s">
        <v>420</v>
      </c>
      <c r="AM121" t="s">
        <v>420</v>
      </c>
      <c r="AN121">
        <v>0</v>
      </c>
      <c r="AO121">
        <v>0</v>
      </c>
      <c r="AP121">
        <f>1-AN121/AO121</f>
        <v>0</v>
      </c>
      <c r="AQ121">
        <v>0</v>
      </c>
      <c r="AR121" t="s">
        <v>420</v>
      </c>
      <c r="AS121" t="s">
        <v>420</v>
      </c>
      <c r="AT121">
        <v>0</v>
      </c>
      <c r="AU121">
        <v>0</v>
      </c>
      <c r="AV121">
        <f>1-AT121/AU121</f>
        <v>0</v>
      </c>
      <c r="AW121">
        <v>0.5</v>
      </c>
      <c r="AX121">
        <f>CW121</f>
        <v>0</v>
      </c>
      <c r="AY121">
        <f>L121</f>
        <v>0</v>
      </c>
      <c r="AZ121">
        <f>AV121*AW121*AX121</f>
        <v>0</v>
      </c>
      <c r="BA121">
        <f>(AY121-AQ121)/AX121</f>
        <v>0</v>
      </c>
      <c r="BB121">
        <f>(AO121-AU121)/AU121</f>
        <v>0</v>
      </c>
      <c r="BC121">
        <f>AN121/(AP121+AN121/AU121)</f>
        <v>0</v>
      </c>
      <c r="BD121" t="s">
        <v>420</v>
      </c>
      <c r="BE121">
        <v>0</v>
      </c>
      <c r="BF121">
        <f>IF(BE121&lt;&gt;0, BE121, BC121)</f>
        <v>0</v>
      </c>
      <c r="BG121">
        <f>1-BF121/AU121</f>
        <v>0</v>
      </c>
      <c r="BH121">
        <f>(AU121-AT121)/(AU121-BF121)</f>
        <v>0</v>
      </c>
      <c r="BI121">
        <f>(AO121-AU121)/(AO121-BF121)</f>
        <v>0</v>
      </c>
      <c r="BJ121">
        <f>(AU121-AT121)/(AU121-AN121)</f>
        <v>0</v>
      </c>
      <c r="BK121">
        <f>(AO121-AU121)/(AO121-AN121)</f>
        <v>0</v>
      </c>
      <c r="BL121">
        <f>(BH121*BF121/AT121)</f>
        <v>0</v>
      </c>
      <c r="BM121">
        <f>(1-BL121)</f>
        <v>0</v>
      </c>
      <c r="CV121">
        <f>$B$11*DT121+$C$11*DU121+$F$11*EF121*(1-EI121)</f>
        <v>0</v>
      </c>
      <c r="CW121">
        <f>CV121*CX121</f>
        <v>0</v>
      </c>
      <c r="CX121">
        <f>($B$11*$D$9+$C$11*$D$9+$F$11*((ES121+EK121)/MAX(ES121+EK121+ET121, 0.1)*$I$9+ET121/MAX(ES121+EK121+ET121, 0.1)*$J$9))/($B$11+$C$11+$F$11)</f>
        <v>0</v>
      </c>
      <c r="CY121">
        <f>($B$11*$K$9+$C$11*$K$9+$F$11*((ES121+EK121)/MAX(ES121+EK121+ET121, 0.1)*$P$9+ET121/MAX(ES121+EK121+ET121, 0.1)*$Q$9))/($B$11+$C$11+$F$11)</f>
        <v>0</v>
      </c>
      <c r="CZ121">
        <v>5.66</v>
      </c>
      <c r="DA121">
        <v>0.5</v>
      </c>
      <c r="DB121" t="s">
        <v>421</v>
      </c>
      <c r="DC121">
        <v>2</v>
      </c>
      <c r="DD121">
        <v>1759445674.85</v>
      </c>
      <c r="DE121">
        <v>421.0605</v>
      </c>
      <c r="DF121">
        <v>419.976</v>
      </c>
      <c r="DG121">
        <v>25.30925</v>
      </c>
      <c r="DH121">
        <v>25.135825</v>
      </c>
      <c r="DI121">
        <v>415.0585</v>
      </c>
      <c r="DJ121">
        <v>24.857125</v>
      </c>
      <c r="DK121">
        <v>500.02275</v>
      </c>
      <c r="DL121">
        <v>90.568575</v>
      </c>
      <c r="DM121">
        <v>0.028823525</v>
      </c>
      <c r="DN121">
        <v>31.3167</v>
      </c>
      <c r="DO121">
        <v>30.089525</v>
      </c>
      <c r="DP121">
        <v>999.9</v>
      </c>
      <c r="DQ121">
        <v>0</v>
      </c>
      <c r="DR121">
        <v>0</v>
      </c>
      <c r="DS121">
        <v>10000.305</v>
      </c>
      <c r="DT121">
        <v>0</v>
      </c>
      <c r="DU121">
        <v>0.667702</v>
      </c>
      <c r="DV121">
        <v>1.084425</v>
      </c>
      <c r="DW121">
        <v>431.99375</v>
      </c>
      <c r="DX121">
        <v>430.80475</v>
      </c>
      <c r="DY121">
        <v>0.17347275</v>
      </c>
      <c r="DZ121">
        <v>419.976</v>
      </c>
      <c r="EA121">
        <v>25.135825</v>
      </c>
      <c r="EB121">
        <v>2.2922275</v>
      </c>
      <c r="EC121">
        <v>2.276515</v>
      </c>
      <c r="ED121">
        <v>19.621875</v>
      </c>
      <c r="EE121">
        <v>19.511175</v>
      </c>
      <c r="EF121">
        <v>0.00500016</v>
      </c>
      <c r="EG121">
        <v>0</v>
      </c>
      <c r="EH121">
        <v>0</v>
      </c>
      <c r="EI121">
        <v>0</v>
      </c>
      <c r="EJ121">
        <v>902.075</v>
      </c>
      <c r="EK121">
        <v>0.00500016</v>
      </c>
      <c r="EL121">
        <v>-27.65</v>
      </c>
      <c r="EM121">
        <v>-1.575</v>
      </c>
      <c r="EN121">
        <v>38.031</v>
      </c>
      <c r="EO121">
        <v>42.031</v>
      </c>
      <c r="EP121">
        <v>40.125</v>
      </c>
      <c r="EQ121">
        <v>42.25</v>
      </c>
      <c r="ER121">
        <v>41.375</v>
      </c>
      <c r="ES121">
        <v>0</v>
      </c>
      <c r="ET121">
        <v>0</v>
      </c>
      <c r="EU121">
        <v>0</v>
      </c>
      <c r="EV121">
        <v>1759445680.1</v>
      </c>
      <c r="EW121">
        <v>0</v>
      </c>
      <c r="EX121">
        <v>900.738461538462</v>
      </c>
      <c r="EY121">
        <v>-13.8256406154965</v>
      </c>
      <c r="EZ121">
        <v>2.35213663806375</v>
      </c>
      <c r="FA121">
        <v>-25.4461538461538</v>
      </c>
      <c r="FB121">
        <v>15</v>
      </c>
      <c r="FC121">
        <v>0</v>
      </c>
      <c r="FD121" t="s">
        <v>422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1.110429</v>
      </c>
      <c r="FQ121">
        <v>-0.00769353383458507</v>
      </c>
      <c r="FR121">
        <v>0.036959339401564</v>
      </c>
      <c r="FS121">
        <v>1</v>
      </c>
      <c r="FT121">
        <v>901.614705882353</v>
      </c>
      <c r="FU121">
        <v>-7.87624132731635</v>
      </c>
      <c r="FV121">
        <v>5.40131423838033</v>
      </c>
      <c r="FW121">
        <v>-1</v>
      </c>
      <c r="FX121">
        <v>0.2335788</v>
      </c>
      <c r="FY121">
        <v>-0.478461022556391</v>
      </c>
      <c r="FZ121">
        <v>0.0470223748534674</v>
      </c>
      <c r="GA121">
        <v>0</v>
      </c>
      <c r="GB121">
        <v>1</v>
      </c>
      <c r="GC121">
        <v>2</v>
      </c>
      <c r="GD121" t="s">
        <v>435</v>
      </c>
      <c r="GE121">
        <v>3.12618</v>
      </c>
      <c r="GF121">
        <v>2.65444</v>
      </c>
      <c r="GG121">
        <v>0.0890423</v>
      </c>
      <c r="GH121">
        <v>0.0898058</v>
      </c>
      <c r="GI121">
        <v>0.105296</v>
      </c>
      <c r="GJ121">
        <v>0.105521</v>
      </c>
      <c r="GK121">
        <v>23307.2</v>
      </c>
      <c r="GL121">
        <v>22173.7</v>
      </c>
      <c r="GM121">
        <v>22883.4</v>
      </c>
      <c r="GN121">
        <v>23723.8</v>
      </c>
      <c r="GO121">
        <v>34889.1</v>
      </c>
      <c r="GP121">
        <v>35121.6</v>
      </c>
      <c r="GQ121">
        <v>41252.4</v>
      </c>
      <c r="GR121">
        <v>42303.3</v>
      </c>
      <c r="GS121">
        <v>1.89485</v>
      </c>
      <c r="GT121">
        <v>1.81865</v>
      </c>
      <c r="GU121">
        <v>0.0904351</v>
      </c>
      <c r="GV121">
        <v>0</v>
      </c>
      <c r="GW121">
        <v>28.6029</v>
      </c>
      <c r="GX121">
        <v>999.9</v>
      </c>
      <c r="GY121">
        <v>58.387</v>
      </c>
      <c r="GZ121">
        <v>29.386</v>
      </c>
      <c r="HA121">
        <v>26.5141</v>
      </c>
      <c r="HB121">
        <v>53.9146</v>
      </c>
      <c r="HC121">
        <v>40.601</v>
      </c>
      <c r="HD121">
        <v>1</v>
      </c>
      <c r="HE121">
        <v>0.0940854</v>
      </c>
      <c r="HF121">
        <v>-0.502459</v>
      </c>
      <c r="HG121">
        <v>20.2357</v>
      </c>
      <c r="HH121">
        <v>5.23256</v>
      </c>
      <c r="HI121">
        <v>11.992</v>
      </c>
      <c r="HJ121">
        <v>4.95575</v>
      </c>
      <c r="HK121">
        <v>3.30395</v>
      </c>
      <c r="HL121">
        <v>9999</v>
      </c>
      <c r="HM121">
        <v>9999</v>
      </c>
      <c r="HN121">
        <v>9999</v>
      </c>
      <c r="HO121">
        <v>999.9</v>
      </c>
      <c r="HP121">
        <v>1.86849</v>
      </c>
      <c r="HQ121">
        <v>1.86418</v>
      </c>
      <c r="HR121">
        <v>1.8718</v>
      </c>
      <c r="HS121">
        <v>1.86265</v>
      </c>
      <c r="HT121">
        <v>1.86205</v>
      </c>
      <c r="HU121">
        <v>1.86859</v>
      </c>
      <c r="HV121">
        <v>1.85867</v>
      </c>
      <c r="HW121">
        <v>1.86508</v>
      </c>
      <c r="HX121">
        <v>5</v>
      </c>
      <c r="HY121">
        <v>0</v>
      </c>
      <c r="HZ121">
        <v>0</v>
      </c>
      <c r="IA121">
        <v>0</v>
      </c>
      <c r="IB121" t="s">
        <v>424</v>
      </c>
      <c r="IC121" t="s">
        <v>425</v>
      </c>
      <c r="ID121" t="s">
        <v>426</v>
      </c>
      <c r="IE121" t="s">
        <v>426</v>
      </c>
      <c r="IF121" t="s">
        <v>426</v>
      </c>
      <c r="IG121" t="s">
        <v>426</v>
      </c>
      <c r="IH121">
        <v>0</v>
      </c>
      <c r="II121">
        <v>100</v>
      </c>
      <c r="IJ121">
        <v>100</v>
      </c>
      <c r="IK121">
        <v>6.002</v>
      </c>
      <c r="IL121">
        <v>0.4526</v>
      </c>
      <c r="IM121">
        <v>4.33581596003083</v>
      </c>
      <c r="IN121">
        <v>0.00480937478205192</v>
      </c>
      <c r="IO121">
        <v>-2.11129389927988e-06</v>
      </c>
      <c r="IP121">
        <v>4.70916883727294e-10</v>
      </c>
      <c r="IQ121">
        <v>0.0744581765299928</v>
      </c>
      <c r="IR121">
        <v>0.00865277752241637</v>
      </c>
      <c r="IS121">
        <v>0.000116572056065873</v>
      </c>
      <c r="IT121">
        <v>5.89758572995984e-06</v>
      </c>
      <c r="IU121">
        <v>1</v>
      </c>
      <c r="IV121">
        <v>2033</v>
      </c>
      <c r="IW121">
        <v>1</v>
      </c>
      <c r="IX121">
        <v>28</v>
      </c>
      <c r="IY121">
        <v>29324094.6</v>
      </c>
      <c r="IZ121">
        <v>29324094.6</v>
      </c>
      <c r="JA121">
        <v>1.04126</v>
      </c>
      <c r="JB121">
        <v>2.36816</v>
      </c>
      <c r="JC121">
        <v>1.4978</v>
      </c>
      <c r="JD121">
        <v>2.33032</v>
      </c>
      <c r="JE121">
        <v>1.54419</v>
      </c>
      <c r="JF121">
        <v>2.323</v>
      </c>
      <c r="JG121">
        <v>35.4754</v>
      </c>
      <c r="JH121">
        <v>24.2626</v>
      </c>
      <c r="JI121">
        <v>18</v>
      </c>
      <c r="JJ121">
        <v>545.687</v>
      </c>
      <c r="JK121">
        <v>439.097</v>
      </c>
      <c r="JL121">
        <v>31.5368</v>
      </c>
      <c r="JM121">
        <v>28.8973</v>
      </c>
      <c r="JN121">
        <v>30.0001</v>
      </c>
      <c r="JO121">
        <v>28.6654</v>
      </c>
      <c r="JP121">
        <v>28.6896</v>
      </c>
      <c r="JQ121">
        <v>20.895</v>
      </c>
      <c r="JR121">
        <v>14.4038</v>
      </c>
      <c r="JS121">
        <v>100</v>
      </c>
      <c r="JT121">
        <v>31.5147</v>
      </c>
      <c r="JU121">
        <v>420</v>
      </c>
      <c r="JV121">
        <v>25.2348</v>
      </c>
      <c r="JW121">
        <v>92.4596</v>
      </c>
      <c r="JX121">
        <v>98.5932</v>
      </c>
    </row>
    <row r="122" spans="1:284">
      <c r="A122">
        <v>106</v>
      </c>
      <c r="B122">
        <v>1759445681.1</v>
      </c>
      <c r="C122">
        <v>1642.09999990463</v>
      </c>
      <c r="D122" t="s">
        <v>641</v>
      </c>
      <c r="E122" t="s">
        <v>642</v>
      </c>
      <c r="F122">
        <v>5</v>
      </c>
      <c r="G122" t="s">
        <v>628</v>
      </c>
      <c r="H122" t="s">
        <v>419</v>
      </c>
      <c r="I122">
        <v>1759445678.1</v>
      </c>
      <c r="J122">
        <f>(K122)/1000</f>
        <v>0</v>
      </c>
      <c r="K122">
        <f>1000*DK122*AI122*(DG122-DH122)/(100*CZ122*(1000-AI122*DG122))</f>
        <v>0</v>
      </c>
      <c r="L122">
        <f>DK122*AI122*(DF122-DE122*(1000-AI122*DH122)/(1000-AI122*DG122))/(100*CZ122)</f>
        <v>0</v>
      </c>
      <c r="M122">
        <f>DE122 - IF(AI122&gt;1, L122*CZ122*100.0/(AK122), 0)</f>
        <v>0</v>
      </c>
      <c r="N122">
        <f>((T122-J122/2)*M122-L122)/(T122+J122/2)</f>
        <v>0</v>
      </c>
      <c r="O122">
        <f>N122*(DL122+DM122)/1000.0</f>
        <v>0</v>
      </c>
      <c r="P122">
        <f>(DE122 - IF(AI122&gt;1, L122*CZ122*100.0/(AK122), 0))*(DL122+DM122)/1000.0</f>
        <v>0</v>
      </c>
      <c r="Q122">
        <f>2.0/((1/S122-1/R122)+SIGN(S122)*SQRT((1/S122-1/R122)*(1/S122-1/R122) + 4*DA122/((DA122+1)*(DA122+1))*(2*1/S122*1/R122-1/R122*1/R122)))</f>
        <v>0</v>
      </c>
      <c r="R122">
        <f>IF(LEFT(DB122,1)&lt;&gt;"0",IF(LEFT(DB122,1)="1",3.0,DC122),$D$5+$E$5*(DS122*DL122/($K$5*1000))+$F$5*(DS122*DL122/($K$5*1000))*MAX(MIN(CZ122,$J$5),$I$5)*MAX(MIN(CZ122,$J$5),$I$5)+$G$5*MAX(MIN(CZ122,$J$5),$I$5)*(DS122*DL122/($K$5*1000))+$H$5*(DS122*DL122/($K$5*1000))*(DS122*DL122/($K$5*1000)))</f>
        <v>0</v>
      </c>
      <c r="S122">
        <f>J122*(1000-(1000*0.61365*exp(17.502*W122/(240.97+W122))/(DL122+DM122)+DG122)/2)/(1000*0.61365*exp(17.502*W122/(240.97+W122))/(DL122+DM122)-DG122)</f>
        <v>0</v>
      </c>
      <c r="T122">
        <f>1/((DA122+1)/(Q122/1.6)+1/(R122/1.37)) + DA122/((DA122+1)/(Q122/1.6) + DA122/(R122/1.37))</f>
        <v>0</v>
      </c>
      <c r="U122">
        <f>(CV122*CY122)</f>
        <v>0</v>
      </c>
      <c r="V122">
        <f>(DN122+(U122+2*0.95*5.67E-8*(((DN122+$B$7)+273)^4-(DN122+273)^4)-44100*J122)/(1.84*29.3*R122+8*0.95*5.67E-8*(DN122+273)^3))</f>
        <v>0</v>
      </c>
      <c r="W122">
        <f>($C$7*DO122+$D$7*DP122+$E$7*V122)</f>
        <v>0</v>
      </c>
      <c r="X122">
        <f>0.61365*exp(17.502*W122/(240.97+W122))</f>
        <v>0</v>
      </c>
      <c r="Y122">
        <f>(Z122/AA122*100)</f>
        <v>0</v>
      </c>
      <c r="Z122">
        <f>DG122*(DL122+DM122)/1000</f>
        <v>0</v>
      </c>
      <c r="AA122">
        <f>0.61365*exp(17.502*DN122/(240.97+DN122))</f>
        <v>0</v>
      </c>
      <c r="AB122">
        <f>(X122-DG122*(DL122+DM122)/1000)</f>
        <v>0</v>
      </c>
      <c r="AC122">
        <f>(-J122*44100)</f>
        <v>0</v>
      </c>
      <c r="AD122">
        <f>2*29.3*R122*0.92*(DN122-W122)</f>
        <v>0</v>
      </c>
      <c r="AE122">
        <f>2*0.95*5.67E-8*(((DN122+$B$7)+273)^4-(W122+273)^4)</f>
        <v>0</v>
      </c>
      <c r="AF122">
        <f>U122+AE122+AC122+AD122</f>
        <v>0</v>
      </c>
      <c r="AG122">
        <v>0</v>
      </c>
      <c r="AH122">
        <v>0</v>
      </c>
      <c r="AI122">
        <f>IF(AG122*$H$13&gt;=AK122,1.0,(AK122/(AK122-AG122*$H$13)))</f>
        <v>0</v>
      </c>
      <c r="AJ122">
        <f>(AI122-1)*100</f>
        <v>0</v>
      </c>
      <c r="AK122">
        <f>MAX(0,($B$13+$C$13*DS122)/(1+$D$13*DS122)*DL122/(DN122+273)*$E$13)</f>
        <v>0</v>
      </c>
      <c r="AL122" t="s">
        <v>420</v>
      </c>
      <c r="AM122" t="s">
        <v>420</v>
      </c>
      <c r="AN122">
        <v>0</v>
      </c>
      <c r="AO122">
        <v>0</v>
      </c>
      <c r="AP122">
        <f>1-AN122/AO122</f>
        <v>0</v>
      </c>
      <c r="AQ122">
        <v>0</v>
      </c>
      <c r="AR122" t="s">
        <v>420</v>
      </c>
      <c r="AS122" t="s">
        <v>420</v>
      </c>
      <c r="AT122">
        <v>0</v>
      </c>
      <c r="AU122">
        <v>0</v>
      </c>
      <c r="AV122">
        <f>1-AT122/AU122</f>
        <v>0</v>
      </c>
      <c r="AW122">
        <v>0.5</v>
      </c>
      <c r="AX122">
        <f>CW122</f>
        <v>0</v>
      </c>
      <c r="AY122">
        <f>L122</f>
        <v>0</v>
      </c>
      <c r="AZ122">
        <f>AV122*AW122*AX122</f>
        <v>0</v>
      </c>
      <c r="BA122">
        <f>(AY122-AQ122)/AX122</f>
        <v>0</v>
      </c>
      <c r="BB122">
        <f>(AO122-AU122)/AU122</f>
        <v>0</v>
      </c>
      <c r="BC122">
        <f>AN122/(AP122+AN122/AU122)</f>
        <v>0</v>
      </c>
      <c r="BD122" t="s">
        <v>420</v>
      </c>
      <c r="BE122">
        <v>0</v>
      </c>
      <c r="BF122">
        <f>IF(BE122&lt;&gt;0, BE122, BC122)</f>
        <v>0</v>
      </c>
      <c r="BG122">
        <f>1-BF122/AU122</f>
        <v>0</v>
      </c>
      <c r="BH122">
        <f>(AU122-AT122)/(AU122-BF122)</f>
        <v>0</v>
      </c>
      <c r="BI122">
        <f>(AO122-AU122)/(AO122-BF122)</f>
        <v>0</v>
      </c>
      <c r="BJ122">
        <f>(AU122-AT122)/(AU122-AN122)</f>
        <v>0</v>
      </c>
      <c r="BK122">
        <f>(AO122-AU122)/(AO122-AN122)</f>
        <v>0</v>
      </c>
      <c r="BL122">
        <f>(BH122*BF122/AT122)</f>
        <v>0</v>
      </c>
      <c r="BM122">
        <f>(1-BL122)</f>
        <v>0</v>
      </c>
      <c r="CV122">
        <f>$B$11*DT122+$C$11*DU122+$F$11*EF122*(1-EI122)</f>
        <v>0</v>
      </c>
      <c r="CW122">
        <f>CV122*CX122</f>
        <v>0</v>
      </c>
      <c r="CX122">
        <f>($B$11*$D$9+$C$11*$D$9+$F$11*((ES122+EK122)/MAX(ES122+EK122+ET122, 0.1)*$I$9+ET122/MAX(ES122+EK122+ET122, 0.1)*$J$9))/($B$11+$C$11+$F$11)</f>
        <v>0</v>
      </c>
      <c r="CY122">
        <f>($B$11*$K$9+$C$11*$K$9+$F$11*((ES122+EK122)/MAX(ES122+EK122+ET122, 0.1)*$P$9+ET122/MAX(ES122+EK122+ET122, 0.1)*$Q$9))/($B$11+$C$11+$F$11)</f>
        <v>0</v>
      </c>
      <c r="CZ122">
        <v>5.66</v>
      </c>
      <c r="DA122">
        <v>0.5</v>
      </c>
      <c r="DB122" t="s">
        <v>421</v>
      </c>
      <c r="DC122">
        <v>2</v>
      </c>
      <c r="DD122">
        <v>1759445678.1</v>
      </c>
      <c r="DE122">
        <v>421.088</v>
      </c>
      <c r="DF122">
        <v>420.008</v>
      </c>
      <c r="DG122">
        <v>25.32805</v>
      </c>
      <c r="DH122">
        <v>25.166025</v>
      </c>
      <c r="DI122">
        <v>415.086</v>
      </c>
      <c r="DJ122">
        <v>24.875475</v>
      </c>
      <c r="DK122">
        <v>499.996</v>
      </c>
      <c r="DL122">
        <v>90.567775</v>
      </c>
      <c r="DM122">
        <v>0.028973975</v>
      </c>
      <c r="DN122">
        <v>31.3065</v>
      </c>
      <c r="DO122">
        <v>30.07805</v>
      </c>
      <c r="DP122">
        <v>999.9</v>
      </c>
      <c r="DQ122">
        <v>0</v>
      </c>
      <c r="DR122">
        <v>0</v>
      </c>
      <c r="DS122">
        <v>9982.185</v>
      </c>
      <c r="DT122">
        <v>0</v>
      </c>
      <c r="DU122">
        <v>0.667702</v>
      </c>
      <c r="DV122">
        <v>1.0802225</v>
      </c>
      <c r="DW122">
        <v>432.0305</v>
      </c>
      <c r="DX122">
        <v>430.8505</v>
      </c>
      <c r="DY122">
        <v>0.16208575</v>
      </c>
      <c r="DZ122">
        <v>420.008</v>
      </c>
      <c r="EA122">
        <v>25.166025</v>
      </c>
      <c r="EB122">
        <v>2.29391</v>
      </c>
      <c r="EC122">
        <v>2.2792275</v>
      </c>
      <c r="ED122">
        <v>19.6337</v>
      </c>
      <c r="EE122">
        <v>19.530325</v>
      </c>
      <c r="EF122">
        <v>0.00500016</v>
      </c>
      <c r="EG122">
        <v>0</v>
      </c>
      <c r="EH122">
        <v>0</v>
      </c>
      <c r="EI122">
        <v>0</v>
      </c>
      <c r="EJ122">
        <v>902.075</v>
      </c>
      <c r="EK122">
        <v>0.00500016</v>
      </c>
      <c r="EL122">
        <v>-28.325</v>
      </c>
      <c r="EM122">
        <v>-2.2</v>
      </c>
      <c r="EN122">
        <v>38.031</v>
      </c>
      <c r="EO122">
        <v>42.0155</v>
      </c>
      <c r="EP122">
        <v>40.125</v>
      </c>
      <c r="EQ122">
        <v>42.25</v>
      </c>
      <c r="ER122">
        <v>41.375</v>
      </c>
      <c r="ES122">
        <v>0</v>
      </c>
      <c r="ET122">
        <v>0</v>
      </c>
      <c r="EU122">
        <v>0</v>
      </c>
      <c r="EV122">
        <v>1759445683.1</v>
      </c>
      <c r="EW122">
        <v>0</v>
      </c>
      <c r="EX122">
        <v>901.6</v>
      </c>
      <c r="EY122">
        <v>-25.9615383055321</v>
      </c>
      <c r="EZ122">
        <v>13.4153845249548</v>
      </c>
      <c r="FA122">
        <v>-26.204</v>
      </c>
      <c r="FB122">
        <v>15</v>
      </c>
      <c r="FC122">
        <v>0</v>
      </c>
      <c r="FD122" t="s">
        <v>422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1.10050095238095</v>
      </c>
      <c r="FQ122">
        <v>-0.0784301298701299</v>
      </c>
      <c r="FR122">
        <v>0.0396085817907423</v>
      </c>
      <c r="FS122">
        <v>1</v>
      </c>
      <c r="FT122">
        <v>901.052941176471</v>
      </c>
      <c r="FU122">
        <v>-10.2551563762636</v>
      </c>
      <c r="FV122">
        <v>5.33568647626624</v>
      </c>
      <c r="FW122">
        <v>-1</v>
      </c>
      <c r="FX122">
        <v>0.216972714285714</v>
      </c>
      <c r="FY122">
        <v>-0.435795272727273</v>
      </c>
      <c r="FZ122">
        <v>0.0454475193907821</v>
      </c>
      <c r="GA122">
        <v>0</v>
      </c>
      <c r="GB122">
        <v>1</v>
      </c>
      <c r="GC122">
        <v>2</v>
      </c>
      <c r="GD122" t="s">
        <v>435</v>
      </c>
      <c r="GE122">
        <v>3.12614</v>
      </c>
      <c r="GF122">
        <v>2.65447</v>
      </c>
      <c r="GG122">
        <v>0.0890547</v>
      </c>
      <c r="GH122">
        <v>0.0898004</v>
      </c>
      <c r="GI122">
        <v>0.105363</v>
      </c>
      <c r="GJ122">
        <v>0.105565</v>
      </c>
      <c r="GK122">
        <v>23307.2</v>
      </c>
      <c r="GL122">
        <v>22173.8</v>
      </c>
      <c r="GM122">
        <v>22883.7</v>
      </c>
      <c r="GN122">
        <v>23723.7</v>
      </c>
      <c r="GO122">
        <v>34886.8</v>
      </c>
      <c r="GP122">
        <v>35120</v>
      </c>
      <c r="GQ122">
        <v>41252.9</v>
      </c>
      <c r="GR122">
        <v>42303.5</v>
      </c>
      <c r="GS122">
        <v>1.89485</v>
      </c>
      <c r="GT122">
        <v>1.8186</v>
      </c>
      <c r="GU122">
        <v>0.0904649</v>
      </c>
      <c r="GV122">
        <v>0</v>
      </c>
      <c r="GW122">
        <v>28.6003</v>
      </c>
      <c r="GX122">
        <v>999.9</v>
      </c>
      <c r="GY122">
        <v>58.387</v>
      </c>
      <c r="GZ122">
        <v>29.406</v>
      </c>
      <c r="HA122">
        <v>26.5413</v>
      </c>
      <c r="HB122">
        <v>53.5246</v>
      </c>
      <c r="HC122">
        <v>40.7732</v>
      </c>
      <c r="HD122">
        <v>1</v>
      </c>
      <c r="HE122">
        <v>0.0941616</v>
      </c>
      <c r="HF122">
        <v>-0.584246</v>
      </c>
      <c r="HG122">
        <v>20.2355</v>
      </c>
      <c r="HH122">
        <v>5.23391</v>
      </c>
      <c r="HI122">
        <v>11.992</v>
      </c>
      <c r="HJ122">
        <v>4.9558</v>
      </c>
      <c r="HK122">
        <v>3.304</v>
      </c>
      <c r="HL122">
        <v>9999</v>
      </c>
      <c r="HM122">
        <v>9999</v>
      </c>
      <c r="HN122">
        <v>9999</v>
      </c>
      <c r="HO122">
        <v>999.9</v>
      </c>
      <c r="HP122">
        <v>1.86846</v>
      </c>
      <c r="HQ122">
        <v>1.8642</v>
      </c>
      <c r="HR122">
        <v>1.87181</v>
      </c>
      <c r="HS122">
        <v>1.86265</v>
      </c>
      <c r="HT122">
        <v>1.86205</v>
      </c>
      <c r="HU122">
        <v>1.86859</v>
      </c>
      <c r="HV122">
        <v>1.85867</v>
      </c>
      <c r="HW122">
        <v>1.86508</v>
      </c>
      <c r="HX122">
        <v>5</v>
      </c>
      <c r="HY122">
        <v>0</v>
      </c>
      <c r="HZ122">
        <v>0</v>
      </c>
      <c r="IA122">
        <v>0</v>
      </c>
      <c r="IB122" t="s">
        <v>424</v>
      </c>
      <c r="IC122" t="s">
        <v>425</v>
      </c>
      <c r="ID122" t="s">
        <v>426</v>
      </c>
      <c r="IE122" t="s">
        <v>426</v>
      </c>
      <c r="IF122" t="s">
        <v>426</v>
      </c>
      <c r="IG122" t="s">
        <v>426</v>
      </c>
      <c r="IH122">
        <v>0</v>
      </c>
      <c r="II122">
        <v>100</v>
      </c>
      <c r="IJ122">
        <v>100</v>
      </c>
      <c r="IK122">
        <v>6.002</v>
      </c>
      <c r="IL122">
        <v>0.4532</v>
      </c>
      <c r="IM122">
        <v>4.33581596003083</v>
      </c>
      <c r="IN122">
        <v>0.00480937478205192</v>
      </c>
      <c r="IO122">
        <v>-2.11129389927988e-06</v>
      </c>
      <c r="IP122">
        <v>4.70916883727294e-10</v>
      </c>
      <c r="IQ122">
        <v>0.0744581765299928</v>
      </c>
      <c r="IR122">
        <v>0.00865277752241637</v>
      </c>
      <c r="IS122">
        <v>0.000116572056065873</v>
      </c>
      <c r="IT122">
        <v>5.89758572995984e-06</v>
      </c>
      <c r="IU122">
        <v>1</v>
      </c>
      <c r="IV122">
        <v>2033</v>
      </c>
      <c r="IW122">
        <v>1</v>
      </c>
      <c r="IX122">
        <v>28</v>
      </c>
      <c r="IY122">
        <v>29324094.7</v>
      </c>
      <c r="IZ122">
        <v>29324094.7</v>
      </c>
      <c r="JA122">
        <v>1.04126</v>
      </c>
      <c r="JB122">
        <v>2.37305</v>
      </c>
      <c r="JC122">
        <v>1.4978</v>
      </c>
      <c r="JD122">
        <v>2.33032</v>
      </c>
      <c r="JE122">
        <v>1.54419</v>
      </c>
      <c r="JF122">
        <v>2.3999</v>
      </c>
      <c r="JG122">
        <v>35.4986</v>
      </c>
      <c r="JH122">
        <v>24.2626</v>
      </c>
      <c r="JI122">
        <v>18</v>
      </c>
      <c r="JJ122">
        <v>545.688</v>
      </c>
      <c r="JK122">
        <v>439.066</v>
      </c>
      <c r="JL122">
        <v>31.4795</v>
      </c>
      <c r="JM122">
        <v>28.8973</v>
      </c>
      <c r="JN122">
        <v>30.0002</v>
      </c>
      <c r="JO122">
        <v>28.6654</v>
      </c>
      <c r="JP122">
        <v>28.6896</v>
      </c>
      <c r="JQ122">
        <v>20.896</v>
      </c>
      <c r="JR122">
        <v>14.4038</v>
      </c>
      <c r="JS122">
        <v>100</v>
      </c>
      <c r="JT122">
        <v>31.437</v>
      </c>
      <c r="JU122">
        <v>420</v>
      </c>
      <c r="JV122">
        <v>25.2314</v>
      </c>
      <c r="JW122">
        <v>92.4607</v>
      </c>
      <c r="JX122">
        <v>98.5933</v>
      </c>
    </row>
    <row r="123" spans="1:284">
      <c r="A123">
        <v>107</v>
      </c>
      <c r="B123">
        <v>1759445683.1</v>
      </c>
      <c r="C123">
        <v>1644.09999990463</v>
      </c>
      <c r="D123" t="s">
        <v>643</v>
      </c>
      <c r="E123" t="s">
        <v>644</v>
      </c>
      <c r="F123">
        <v>5</v>
      </c>
      <c r="G123" t="s">
        <v>628</v>
      </c>
      <c r="H123" t="s">
        <v>419</v>
      </c>
      <c r="I123">
        <v>1759445680.43333</v>
      </c>
      <c r="J123">
        <f>(K123)/1000</f>
        <v>0</v>
      </c>
      <c r="K123">
        <f>1000*DK123*AI123*(DG123-DH123)/(100*CZ123*(1000-AI123*DG123))</f>
        <v>0</v>
      </c>
      <c r="L123">
        <f>DK123*AI123*(DF123-DE123*(1000-AI123*DH123)/(1000-AI123*DG123))/(100*CZ123)</f>
        <v>0</v>
      </c>
      <c r="M123">
        <f>DE123 - IF(AI123&gt;1, L123*CZ123*100.0/(AK123), 0)</f>
        <v>0</v>
      </c>
      <c r="N123">
        <f>((T123-J123/2)*M123-L123)/(T123+J123/2)</f>
        <v>0</v>
      </c>
      <c r="O123">
        <f>N123*(DL123+DM123)/1000.0</f>
        <v>0</v>
      </c>
      <c r="P123">
        <f>(DE123 - IF(AI123&gt;1, L123*CZ123*100.0/(AK123), 0))*(DL123+DM123)/1000.0</f>
        <v>0</v>
      </c>
      <c r="Q123">
        <f>2.0/((1/S123-1/R123)+SIGN(S123)*SQRT((1/S123-1/R123)*(1/S123-1/R123) + 4*DA123/((DA123+1)*(DA123+1))*(2*1/S123*1/R123-1/R123*1/R123)))</f>
        <v>0</v>
      </c>
      <c r="R123">
        <f>IF(LEFT(DB123,1)&lt;&gt;"0",IF(LEFT(DB123,1)="1",3.0,DC123),$D$5+$E$5*(DS123*DL123/($K$5*1000))+$F$5*(DS123*DL123/($K$5*1000))*MAX(MIN(CZ123,$J$5),$I$5)*MAX(MIN(CZ123,$J$5),$I$5)+$G$5*MAX(MIN(CZ123,$J$5),$I$5)*(DS123*DL123/($K$5*1000))+$H$5*(DS123*DL123/($K$5*1000))*(DS123*DL123/($K$5*1000)))</f>
        <v>0</v>
      </c>
      <c r="S123">
        <f>J123*(1000-(1000*0.61365*exp(17.502*W123/(240.97+W123))/(DL123+DM123)+DG123)/2)/(1000*0.61365*exp(17.502*W123/(240.97+W123))/(DL123+DM123)-DG123)</f>
        <v>0</v>
      </c>
      <c r="T123">
        <f>1/((DA123+1)/(Q123/1.6)+1/(R123/1.37)) + DA123/((DA123+1)/(Q123/1.6) + DA123/(R123/1.37))</f>
        <v>0</v>
      </c>
      <c r="U123">
        <f>(CV123*CY123)</f>
        <v>0</v>
      </c>
      <c r="V123">
        <f>(DN123+(U123+2*0.95*5.67E-8*(((DN123+$B$7)+273)^4-(DN123+273)^4)-44100*J123)/(1.84*29.3*R123+8*0.95*5.67E-8*(DN123+273)^3))</f>
        <v>0</v>
      </c>
      <c r="W123">
        <f>($C$7*DO123+$D$7*DP123+$E$7*V123)</f>
        <v>0</v>
      </c>
      <c r="X123">
        <f>0.61365*exp(17.502*W123/(240.97+W123))</f>
        <v>0</v>
      </c>
      <c r="Y123">
        <f>(Z123/AA123*100)</f>
        <v>0</v>
      </c>
      <c r="Z123">
        <f>DG123*(DL123+DM123)/1000</f>
        <v>0</v>
      </c>
      <c r="AA123">
        <f>0.61365*exp(17.502*DN123/(240.97+DN123))</f>
        <v>0</v>
      </c>
      <c r="AB123">
        <f>(X123-DG123*(DL123+DM123)/1000)</f>
        <v>0</v>
      </c>
      <c r="AC123">
        <f>(-J123*44100)</f>
        <v>0</v>
      </c>
      <c r="AD123">
        <f>2*29.3*R123*0.92*(DN123-W123)</f>
        <v>0</v>
      </c>
      <c r="AE123">
        <f>2*0.95*5.67E-8*(((DN123+$B$7)+273)^4-(W123+273)^4)</f>
        <v>0</v>
      </c>
      <c r="AF123">
        <f>U123+AE123+AC123+AD123</f>
        <v>0</v>
      </c>
      <c r="AG123">
        <v>0</v>
      </c>
      <c r="AH123">
        <v>0</v>
      </c>
      <c r="AI123">
        <f>IF(AG123*$H$13&gt;=AK123,1.0,(AK123/(AK123-AG123*$H$13)))</f>
        <v>0</v>
      </c>
      <c r="AJ123">
        <f>(AI123-1)*100</f>
        <v>0</v>
      </c>
      <c r="AK123">
        <f>MAX(0,($B$13+$C$13*DS123)/(1+$D$13*DS123)*DL123/(DN123+273)*$E$13)</f>
        <v>0</v>
      </c>
      <c r="AL123" t="s">
        <v>420</v>
      </c>
      <c r="AM123" t="s">
        <v>420</v>
      </c>
      <c r="AN123">
        <v>0</v>
      </c>
      <c r="AO123">
        <v>0</v>
      </c>
      <c r="AP123">
        <f>1-AN123/AO123</f>
        <v>0</v>
      </c>
      <c r="AQ123">
        <v>0</v>
      </c>
      <c r="AR123" t="s">
        <v>420</v>
      </c>
      <c r="AS123" t="s">
        <v>420</v>
      </c>
      <c r="AT123">
        <v>0</v>
      </c>
      <c r="AU123">
        <v>0</v>
      </c>
      <c r="AV123">
        <f>1-AT123/AU123</f>
        <v>0</v>
      </c>
      <c r="AW123">
        <v>0.5</v>
      </c>
      <c r="AX123">
        <f>CW123</f>
        <v>0</v>
      </c>
      <c r="AY123">
        <f>L123</f>
        <v>0</v>
      </c>
      <c r="AZ123">
        <f>AV123*AW123*AX123</f>
        <v>0</v>
      </c>
      <c r="BA123">
        <f>(AY123-AQ123)/AX123</f>
        <v>0</v>
      </c>
      <c r="BB123">
        <f>(AO123-AU123)/AU123</f>
        <v>0</v>
      </c>
      <c r="BC123">
        <f>AN123/(AP123+AN123/AU123)</f>
        <v>0</v>
      </c>
      <c r="BD123" t="s">
        <v>420</v>
      </c>
      <c r="BE123">
        <v>0</v>
      </c>
      <c r="BF123">
        <f>IF(BE123&lt;&gt;0, BE123, BC123)</f>
        <v>0</v>
      </c>
      <c r="BG123">
        <f>1-BF123/AU123</f>
        <v>0</v>
      </c>
      <c r="BH123">
        <f>(AU123-AT123)/(AU123-BF123)</f>
        <v>0</v>
      </c>
      <c r="BI123">
        <f>(AO123-AU123)/(AO123-BF123)</f>
        <v>0</v>
      </c>
      <c r="BJ123">
        <f>(AU123-AT123)/(AU123-AN123)</f>
        <v>0</v>
      </c>
      <c r="BK123">
        <f>(AO123-AU123)/(AO123-AN123)</f>
        <v>0</v>
      </c>
      <c r="BL123">
        <f>(BH123*BF123/AT123)</f>
        <v>0</v>
      </c>
      <c r="BM123">
        <f>(1-BL123)</f>
        <v>0</v>
      </c>
      <c r="CV123">
        <f>$B$11*DT123+$C$11*DU123+$F$11*EF123*(1-EI123)</f>
        <v>0</v>
      </c>
      <c r="CW123">
        <f>CV123*CX123</f>
        <v>0</v>
      </c>
      <c r="CX123">
        <f>($B$11*$D$9+$C$11*$D$9+$F$11*((ES123+EK123)/MAX(ES123+EK123+ET123, 0.1)*$I$9+ET123/MAX(ES123+EK123+ET123, 0.1)*$J$9))/($B$11+$C$11+$F$11)</f>
        <v>0</v>
      </c>
      <c r="CY123">
        <f>($B$11*$K$9+$C$11*$K$9+$F$11*((ES123+EK123)/MAX(ES123+EK123+ET123, 0.1)*$P$9+ET123/MAX(ES123+EK123+ET123, 0.1)*$Q$9))/($B$11+$C$11+$F$11)</f>
        <v>0</v>
      </c>
      <c r="CZ123">
        <v>5.66</v>
      </c>
      <c r="DA123">
        <v>0.5</v>
      </c>
      <c r="DB123" t="s">
        <v>421</v>
      </c>
      <c r="DC123">
        <v>2</v>
      </c>
      <c r="DD123">
        <v>1759445680.43333</v>
      </c>
      <c r="DE123">
        <v>421.128666666667</v>
      </c>
      <c r="DF123">
        <v>420.009</v>
      </c>
      <c r="DG123">
        <v>25.3436666666667</v>
      </c>
      <c r="DH123">
        <v>25.1836</v>
      </c>
      <c r="DI123">
        <v>415.126666666667</v>
      </c>
      <c r="DJ123">
        <v>24.8907333333333</v>
      </c>
      <c r="DK123">
        <v>500.027666666667</v>
      </c>
      <c r="DL123">
        <v>90.5675666666667</v>
      </c>
      <c r="DM123">
        <v>0.0289396333333333</v>
      </c>
      <c r="DN123">
        <v>31.2992666666667</v>
      </c>
      <c r="DO123">
        <v>30.0733333333333</v>
      </c>
      <c r="DP123">
        <v>999.9</v>
      </c>
      <c r="DQ123">
        <v>0</v>
      </c>
      <c r="DR123">
        <v>0</v>
      </c>
      <c r="DS123">
        <v>9981.04</v>
      </c>
      <c r="DT123">
        <v>0</v>
      </c>
      <c r="DU123">
        <v>0.667702</v>
      </c>
      <c r="DV123">
        <v>1.11997666666667</v>
      </c>
      <c r="DW123">
        <v>432.079333333333</v>
      </c>
      <c r="DX123">
        <v>430.859333333333</v>
      </c>
      <c r="DY123">
        <v>0.160110333333333</v>
      </c>
      <c r="DZ123">
        <v>420.009</v>
      </c>
      <c r="EA123">
        <v>25.1836</v>
      </c>
      <c r="EB123">
        <v>2.29532</v>
      </c>
      <c r="EC123">
        <v>2.28081666666667</v>
      </c>
      <c r="ED123">
        <v>19.6435666666667</v>
      </c>
      <c r="EE123">
        <v>19.5415333333333</v>
      </c>
      <c r="EF123">
        <v>0.00500016</v>
      </c>
      <c r="EG123">
        <v>0</v>
      </c>
      <c r="EH123">
        <v>0</v>
      </c>
      <c r="EI123">
        <v>0</v>
      </c>
      <c r="EJ123">
        <v>902.233333333333</v>
      </c>
      <c r="EK123">
        <v>0.00500016</v>
      </c>
      <c r="EL123">
        <v>-28.9666666666667</v>
      </c>
      <c r="EM123">
        <v>-2.13333333333333</v>
      </c>
      <c r="EN123">
        <v>38.0206666666667</v>
      </c>
      <c r="EO123">
        <v>42.0413333333333</v>
      </c>
      <c r="EP123">
        <v>40.125</v>
      </c>
      <c r="EQ123">
        <v>42.25</v>
      </c>
      <c r="ER123">
        <v>41.375</v>
      </c>
      <c r="ES123">
        <v>0</v>
      </c>
      <c r="ET123">
        <v>0</v>
      </c>
      <c r="EU123">
        <v>0</v>
      </c>
      <c r="EV123">
        <v>1759445684.9</v>
      </c>
      <c r="EW123">
        <v>0</v>
      </c>
      <c r="EX123">
        <v>900.823076923077</v>
      </c>
      <c r="EY123">
        <v>-3.2273502178461</v>
      </c>
      <c r="EZ123">
        <v>-9.33675228961596</v>
      </c>
      <c r="FA123">
        <v>-25.6346153846154</v>
      </c>
      <c r="FB123">
        <v>15</v>
      </c>
      <c r="FC123">
        <v>0</v>
      </c>
      <c r="FD123" t="s">
        <v>422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1.1097925</v>
      </c>
      <c r="FQ123">
        <v>-0.199972781954887</v>
      </c>
      <c r="FR123">
        <v>0.0346972456940029</v>
      </c>
      <c r="FS123">
        <v>1</v>
      </c>
      <c r="FT123">
        <v>901.173529411765</v>
      </c>
      <c r="FU123">
        <v>-5.30328476015042</v>
      </c>
      <c r="FV123">
        <v>5.29829655330674</v>
      </c>
      <c r="FW123">
        <v>-1</v>
      </c>
      <c r="FX123">
        <v>0.19484075</v>
      </c>
      <c r="FY123">
        <v>-0.345435744360902</v>
      </c>
      <c r="FZ123">
        <v>0.0358686604808083</v>
      </c>
      <c r="GA123">
        <v>0</v>
      </c>
      <c r="GB123">
        <v>1</v>
      </c>
      <c r="GC123">
        <v>2</v>
      </c>
      <c r="GD123" t="s">
        <v>435</v>
      </c>
      <c r="GE123">
        <v>3.12624</v>
      </c>
      <c r="GF123">
        <v>2.65432</v>
      </c>
      <c r="GG123">
        <v>0.0890528</v>
      </c>
      <c r="GH123">
        <v>0.089798</v>
      </c>
      <c r="GI123">
        <v>0.105397</v>
      </c>
      <c r="GJ123">
        <v>0.105571</v>
      </c>
      <c r="GK123">
        <v>23307.2</v>
      </c>
      <c r="GL123">
        <v>22173.8</v>
      </c>
      <c r="GM123">
        <v>22883.7</v>
      </c>
      <c r="GN123">
        <v>23723.7</v>
      </c>
      <c r="GO123">
        <v>34885.6</v>
      </c>
      <c r="GP123">
        <v>35119.6</v>
      </c>
      <c r="GQ123">
        <v>41253</v>
      </c>
      <c r="GR123">
        <v>42303.3</v>
      </c>
      <c r="GS123">
        <v>1.89495</v>
      </c>
      <c r="GT123">
        <v>1.8184</v>
      </c>
      <c r="GU123">
        <v>0.0900924</v>
      </c>
      <c r="GV123">
        <v>0</v>
      </c>
      <c r="GW123">
        <v>28.5978</v>
      </c>
      <c r="GX123">
        <v>999.9</v>
      </c>
      <c r="GY123">
        <v>58.387</v>
      </c>
      <c r="GZ123">
        <v>29.406</v>
      </c>
      <c r="HA123">
        <v>26.542</v>
      </c>
      <c r="HB123">
        <v>53.6546</v>
      </c>
      <c r="HC123">
        <v>40.7893</v>
      </c>
      <c r="HD123">
        <v>1</v>
      </c>
      <c r="HE123">
        <v>0.0941946</v>
      </c>
      <c r="HF123">
        <v>-0.559848</v>
      </c>
      <c r="HG123">
        <v>20.2356</v>
      </c>
      <c r="HH123">
        <v>5.23376</v>
      </c>
      <c r="HI123">
        <v>11.992</v>
      </c>
      <c r="HJ123">
        <v>4.9558</v>
      </c>
      <c r="HK123">
        <v>3.304</v>
      </c>
      <c r="HL123">
        <v>9999</v>
      </c>
      <c r="HM123">
        <v>9999</v>
      </c>
      <c r="HN123">
        <v>9999</v>
      </c>
      <c r="HO123">
        <v>999.9</v>
      </c>
      <c r="HP123">
        <v>1.86846</v>
      </c>
      <c r="HQ123">
        <v>1.86421</v>
      </c>
      <c r="HR123">
        <v>1.87181</v>
      </c>
      <c r="HS123">
        <v>1.86265</v>
      </c>
      <c r="HT123">
        <v>1.86205</v>
      </c>
      <c r="HU123">
        <v>1.86859</v>
      </c>
      <c r="HV123">
        <v>1.85867</v>
      </c>
      <c r="HW123">
        <v>1.86508</v>
      </c>
      <c r="HX123">
        <v>5</v>
      </c>
      <c r="HY123">
        <v>0</v>
      </c>
      <c r="HZ123">
        <v>0</v>
      </c>
      <c r="IA123">
        <v>0</v>
      </c>
      <c r="IB123" t="s">
        <v>424</v>
      </c>
      <c r="IC123" t="s">
        <v>425</v>
      </c>
      <c r="ID123" t="s">
        <v>426</v>
      </c>
      <c r="IE123" t="s">
        <v>426</v>
      </c>
      <c r="IF123" t="s">
        <v>426</v>
      </c>
      <c r="IG123" t="s">
        <v>426</v>
      </c>
      <c r="IH123">
        <v>0</v>
      </c>
      <c r="II123">
        <v>100</v>
      </c>
      <c r="IJ123">
        <v>100</v>
      </c>
      <c r="IK123">
        <v>6.002</v>
      </c>
      <c r="IL123">
        <v>0.4534</v>
      </c>
      <c r="IM123">
        <v>4.33581596003083</v>
      </c>
      <c r="IN123">
        <v>0.00480937478205192</v>
      </c>
      <c r="IO123">
        <v>-2.11129389927988e-06</v>
      </c>
      <c r="IP123">
        <v>4.70916883727294e-10</v>
      </c>
      <c r="IQ123">
        <v>0.0744581765299928</v>
      </c>
      <c r="IR123">
        <v>0.00865277752241637</v>
      </c>
      <c r="IS123">
        <v>0.000116572056065873</v>
      </c>
      <c r="IT123">
        <v>5.89758572995984e-06</v>
      </c>
      <c r="IU123">
        <v>1</v>
      </c>
      <c r="IV123">
        <v>2033</v>
      </c>
      <c r="IW123">
        <v>1</v>
      </c>
      <c r="IX123">
        <v>28</v>
      </c>
      <c r="IY123">
        <v>29324094.7</v>
      </c>
      <c r="IZ123">
        <v>29324094.7</v>
      </c>
      <c r="JA123">
        <v>1.04126</v>
      </c>
      <c r="JB123">
        <v>2.37183</v>
      </c>
      <c r="JC123">
        <v>1.4978</v>
      </c>
      <c r="JD123">
        <v>2.33032</v>
      </c>
      <c r="JE123">
        <v>1.54419</v>
      </c>
      <c r="JF123">
        <v>2.36938</v>
      </c>
      <c r="JG123">
        <v>35.4754</v>
      </c>
      <c r="JH123">
        <v>24.2539</v>
      </c>
      <c r="JI123">
        <v>18</v>
      </c>
      <c r="JJ123">
        <v>545.753</v>
      </c>
      <c r="JK123">
        <v>438.946</v>
      </c>
      <c r="JL123">
        <v>31.4506</v>
      </c>
      <c r="JM123">
        <v>28.8973</v>
      </c>
      <c r="JN123">
        <v>30.0002</v>
      </c>
      <c r="JO123">
        <v>28.6654</v>
      </c>
      <c r="JP123">
        <v>28.6896</v>
      </c>
      <c r="JQ123">
        <v>20.8956</v>
      </c>
      <c r="JR123">
        <v>14.4038</v>
      </c>
      <c r="JS123">
        <v>100</v>
      </c>
      <c r="JT123">
        <v>31.437</v>
      </c>
      <c r="JU123">
        <v>420</v>
      </c>
      <c r="JV123">
        <v>25.2269</v>
      </c>
      <c r="JW123">
        <v>92.4607</v>
      </c>
      <c r="JX123">
        <v>98.593</v>
      </c>
    </row>
    <row r="124" spans="1:284">
      <c r="A124">
        <v>108</v>
      </c>
      <c r="B124">
        <v>1759445686.1</v>
      </c>
      <c r="C124">
        <v>1647.09999990463</v>
      </c>
      <c r="D124" t="s">
        <v>645</v>
      </c>
      <c r="E124" t="s">
        <v>646</v>
      </c>
      <c r="F124">
        <v>5</v>
      </c>
      <c r="G124" t="s">
        <v>628</v>
      </c>
      <c r="H124" t="s">
        <v>419</v>
      </c>
      <c r="I124">
        <v>1759445683.76667</v>
      </c>
      <c r="J124">
        <f>(K124)/1000</f>
        <v>0</v>
      </c>
      <c r="K124">
        <f>1000*DK124*AI124*(DG124-DH124)/(100*CZ124*(1000-AI124*DG124))</f>
        <v>0</v>
      </c>
      <c r="L124">
        <f>DK124*AI124*(DF124-DE124*(1000-AI124*DH124)/(1000-AI124*DG124))/(100*CZ124)</f>
        <v>0</v>
      </c>
      <c r="M124">
        <f>DE124 - IF(AI124&gt;1, L124*CZ124*100.0/(AK124), 0)</f>
        <v>0</v>
      </c>
      <c r="N124">
        <f>((T124-J124/2)*M124-L124)/(T124+J124/2)</f>
        <v>0</v>
      </c>
      <c r="O124">
        <f>N124*(DL124+DM124)/1000.0</f>
        <v>0</v>
      </c>
      <c r="P124">
        <f>(DE124 - IF(AI124&gt;1, L124*CZ124*100.0/(AK124), 0))*(DL124+DM124)/1000.0</f>
        <v>0</v>
      </c>
      <c r="Q124">
        <f>2.0/((1/S124-1/R124)+SIGN(S124)*SQRT((1/S124-1/R124)*(1/S124-1/R124) + 4*DA124/((DA124+1)*(DA124+1))*(2*1/S124*1/R124-1/R124*1/R124)))</f>
        <v>0</v>
      </c>
      <c r="R124">
        <f>IF(LEFT(DB124,1)&lt;&gt;"0",IF(LEFT(DB124,1)="1",3.0,DC124),$D$5+$E$5*(DS124*DL124/($K$5*1000))+$F$5*(DS124*DL124/($K$5*1000))*MAX(MIN(CZ124,$J$5),$I$5)*MAX(MIN(CZ124,$J$5),$I$5)+$G$5*MAX(MIN(CZ124,$J$5),$I$5)*(DS124*DL124/($K$5*1000))+$H$5*(DS124*DL124/($K$5*1000))*(DS124*DL124/($K$5*1000)))</f>
        <v>0</v>
      </c>
      <c r="S124">
        <f>J124*(1000-(1000*0.61365*exp(17.502*W124/(240.97+W124))/(DL124+DM124)+DG124)/2)/(1000*0.61365*exp(17.502*W124/(240.97+W124))/(DL124+DM124)-DG124)</f>
        <v>0</v>
      </c>
      <c r="T124">
        <f>1/((DA124+1)/(Q124/1.6)+1/(R124/1.37)) + DA124/((DA124+1)/(Q124/1.6) + DA124/(R124/1.37))</f>
        <v>0</v>
      </c>
      <c r="U124">
        <f>(CV124*CY124)</f>
        <v>0</v>
      </c>
      <c r="V124">
        <f>(DN124+(U124+2*0.95*5.67E-8*(((DN124+$B$7)+273)^4-(DN124+273)^4)-44100*J124)/(1.84*29.3*R124+8*0.95*5.67E-8*(DN124+273)^3))</f>
        <v>0</v>
      </c>
      <c r="W124">
        <f>($C$7*DO124+$D$7*DP124+$E$7*V124)</f>
        <v>0</v>
      </c>
      <c r="X124">
        <f>0.61365*exp(17.502*W124/(240.97+W124))</f>
        <v>0</v>
      </c>
      <c r="Y124">
        <f>(Z124/AA124*100)</f>
        <v>0</v>
      </c>
      <c r="Z124">
        <f>DG124*(DL124+DM124)/1000</f>
        <v>0</v>
      </c>
      <c r="AA124">
        <f>0.61365*exp(17.502*DN124/(240.97+DN124))</f>
        <v>0</v>
      </c>
      <c r="AB124">
        <f>(X124-DG124*(DL124+DM124)/1000)</f>
        <v>0</v>
      </c>
      <c r="AC124">
        <f>(-J124*44100)</f>
        <v>0</v>
      </c>
      <c r="AD124">
        <f>2*29.3*R124*0.92*(DN124-W124)</f>
        <v>0</v>
      </c>
      <c r="AE124">
        <f>2*0.95*5.67E-8*(((DN124+$B$7)+273)^4-(W124+273)^4)</f>
        <v>0</v>
      </c>
      <c r="AF124">
        <f>U124+AE124+AC124+AD124</f>
        <v>0</v>
      </c>
      <c r="AG124">
        <v>0</v>
      </c>
      <c r="AH124">
        <v>0</v>
      </c>
      <c r="AI124">
        <f>IF(AG124*$H$13&gt;=AK124,1.0,(AK124/(AK124-AG124*$H$13)))</f>
        <v>0</v>
      </c>
      <c r="AJ124">
        <f>(AI124-1)*100</f>
        <v>0</v>
      </c>
      <c r="AK124">
        <f>MAX(0,($B$13+$C$13*DS124)/(1+$D$13*DS124)*DL124/(DN124+273)*$E$13)</f>
        <v>0</v>
      </c>
      <c r="AL124" t="s">
        <v>420</v>
      </c>
      <c r="AM124" t="s">
        <v>420</v>
      </c>
      <c r="AN124">
        <v>0</v>
      </c>
      <c r="AO124">
        <v>0</v>
      </c>
      <c r="AP124">
        <f>1-AN124/AO124</f>
        <v>0</v>
      </c>
      <c r="AQ124">
        <v>0</v>
      </c>
      <c r="AR124" t="s">
        <v>420</v>
      </c>
      <c r="AS124" t="s">
        <v>420</v>
      </c>
      <c r="AT124">
        <v>0</v>
      </c>
      <c r="AU124">
        <v>0</v>
      </c>
      <c r="AV124">
        <f>1-AT124/AU124</f>
        <v>0</v>
      </c>
      <c r="AW124">
        <v>0.5</v>
      </c>
      <c r="AX124">
        <f>CW124</f>
        <v>0</v>
      </c>
      <c r="AY124">
        <f>L124</f>
        <v>0</v>
      </c>
      <c r="AZ124">
        <f>AV124*AW124*AX124</f>
        <v>0</v>
      </c>
      <c r="BA124">
        <f>(AY124-AQ124)/AX124</f>
        <v>0</v>
      </c>
      <c r="BB124">
        <f>(AO124-AU124)/AU124</f>
        <v>0</v>
      </c>
      <c r="BC124">
        <f>AN124/(AP124+AN124/AU124)</f>
        <v>0</v>
      </c>
      <c r="BD124" t="s">
        <v>420</v>
      </c>
      <c r="BE124">
        <v>0</v>
      </c>
      <c r="BF124">
        <f>IF(BE124&lt;&gt;0, BE124, BC124)</f>
        <v>0</v>
      </c>
      <c r="BG124">
        <f>1-BF124/AU124</f>
        <v>0</v>
      </c>
      <c r="BH124">
        <f>(AU124-AT124)/(AU124-BF124)</f>
        <v>0</v>
      </c>
      <c r="BI124">
        <f>(AO124-AU124)/(AO124-BF124)</f>
        <v>0</v>
      </c>
      <c r="BJ124">
        <f>(AU124-AT124)/(AU124-AN124)</f>
        <v>0</v>
      </c>
      <c r="BK124">
        <f>(AO124-AU124)/(AO124-AN124)</f>
        <v>0</v>
      </c>
      <c r="BL124">
        <f>(BH124*BF124/AT124)</f>
        <v>0</v>
      </c>
      <c r="BM124">
        <f>(1-BL124)</f>
        <v>0</v>
      </c>
      <c r="CV124">
        <f>$B$11*DT124+$C$11*DU124+$F$11*EF124*(1-EI124)</f>
        <v>0</v>
      </c>
      <c r="CW124">
        <f>CV124*CX124</f>
        <v>0</v>
      </c>
      <c r="CX124">
        <f>($B$11*$D$9+$C$11*$D$9+$F$11*((ES124+EK124)/MAX(ES124+EK124+ET124, 0.1)*$I$9+ET124/MAX(ES124+EK124+ET124, 0.1)*$J$9))/($B$11+$C$11+$F$11)</f>
        <v>0</v>
      </c>
      <c r="CY124">
        <f>($B$11*$K$9+$C$11*$K$9+$F$11*((ES124+EK124)/MAX(ES124+EK124+ET124, 0.1)*$P$9+ET124/MAX(ES124+EK124+ET124, 0.1)*$Q$9))/($B$11+$C$11+$F$11)</f>
        <v>0</v>
      </c>
      <c r="CZ124">
        <v>5.66</v>
      </c>
      <c r="DA124">
        <v>0.5</v>
      </c>
      <c r="DB124" t="s">
        <v>421</v>
      </c>
      <c r="DC124">
        <v>2</v>
      </c>
      <c r="DD124">
        <v>1759445683.76667</v>
      </c>
      <c r="DE124">
        <v>421.109</v>
      </c>
      <c r="DF124">
        <v>419.99</v>
      </c>
      <c r="DG124">
        <v>25.3632333333333</v>
      </c>
      <c r="DH124">
        <v>25.1879</v>
      </c>
      <c r="DI124">
        <v>415.107</v>
      </c>
      <c r="DJ124">
        <v>24.9098</v>
      </c>
      <c r="DK124">
        <v>500.070666666667</v>
      </c>
      <c r="DL124">
        <v>90.5675</v>
      </c>
      <c r="DM124">
        <v>0.0287976</v>
      </c>
      <c r="DN124">
        <v>31.2869333333333</v>
      </c>
      <c r="DO124">
        <v>30.0603</v>
      </c>
      <c r="DP124">
        <v>999.9</v>
      </c>
      <c r="DQ124">
        <v>0</v>
      </c>
      <c r="DR124">
        <v>0</v>
      </c>
      <c r="DS124">
        <v>9982.1</v>
      </c>
      <c r="DT124">
        <v>0</v>
      </c>
      <c r="DU124">
        <v>0.667702</v>
      </c>
      <c r="DV124">
        <v>1.11898</v>
      </c>
      <c r="DW124">
        <v>432.067666666667</v>
      </c>
      <c r="DX124">
        <v>430.842</v>
      </c>
      <c r="DY124">
        <v>0.175389666666667</v>
      </c>
      <c r="DZ124">
        <v>419.99</v>
      </c>
      <c r="EA124">
        <v>25.1879</v>
      </c>
      <c r="EB124">
        <v>2.29708666666667</v>
      </c>
      <c r="EC124">
        <v>2.28120333333333</v>
      </c>
      <c r="ED124">
        <v>19.6559666666667</v>
      </c>
      <c r="EE124">
        <v>19.5443</v>
      </c>
      <c r="EF124">
        <v>0.00500016</v>
      </c>
      <c r="EG124">
        <v>0</v>
      </c>
      <c r="EH124">
        <v>0</v>
      </c>
      <c r="EI124">
        <v>0</v>
      </c>
      <c r="EJ124">
        <v>906.733333333333</v>
      </c>
      <c r="EK124">
        <v>0.00500016</v>
      </c>
      <c r="EL124">
        <v>-31.1</v>
      </c>
      <c r="EM124">
        <v>-2.26666666666667</v>
      </c>
      <c r="EN124">
        <v>38.0206666666667</v>
      </c>
      <c r="EO124">
        <v>42.062</v>
      </c>
      <c r="EP124">
        <v>40.125</v>
      </c>
      <c r="EQ124">
        <v>42.25</v>
      </c>
      <c r="ER124">
        <v>41.375</v>
      </c>
      <c r="ES124">
        <v>0</v>
      </c>
      <c r="ET124">
        <v>0</v>
      </c>
      <c r="EU124">
        <v>0</v>
      </c>
      <c r="EV124">
        <v>1759445687.9</v>
      </c>
      <c r="EW124">
        <v>0</v>
      </c>
      <c r="EX124">
        <v>902.312</v>
      </c>
      <c r="EY124">
        <v>53.123077173958</v>
      </c>
      <c r="EZ124">
        <v>-23.7461542247316</v>
      </c>
      <c r="FA124">
        <v>-27.008</v>
      </c>
      <c r="FB124">
        <v>15</v>
      </c>
      <c r="FC124">
        <v>0</v>
      </c>
      <c r="FD124" t="s">
        <v>422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1.1136075</v>
      </c>
      <c r="FQ124">
        <v>-0.0931502255639103</v>
      </c>
      <c r="FR124">
        <v>0.0377021439542899</v>
      </c>
      <c r="FS124">
        <v>1</v>
      </c>
      <c r="FT124">
        <v>901.073529411765</v>
      </c>
      <c r="FU124">
        <v>-1.78915184873682</v>
      </c>
      <c r="FV124">
        <v>5.37632658450476</v>
      </c>
      <c r="FW124">
        <v>-1</v>
      </c>
      <c r="FX124">
        <v>0.18521535</v>
      </c>
      <c r="FY124">
        <v>-0.241837939849624</v>
      </c>
      <c r="FZ124">
        <v>0.0271296772451775</v>
      </c>
      <c r="GA124">
        <v>0</v>
      </c>
      <c r="GB124">
        <v>1</v>
      </c>
      <c r="GC124">
        <v>2</v>
      </c>
      <c r="GD124" t="s">
        <v>435</v>
      </c>
      <c r="GE124">
        <v>3.12616</v>
      </c>
      <c r="GF124">
        <v>2.65423</v>
      </c>
      <c r="GG124">
        <v>0.0890443</v>
      </c>
      <c r="GH124">
        <v>0.0897955</v>
      </c>
      <c r="GI124">
        <v>0.105429</v>
      </c>
      <c r="GJ124">
        <v>0.105572</v>
      </c>
      <c r="GK124">
        <v>23307.2</v>
      </c>
      <c r="GL124">
        <v>22174</v>
      </c>
      <c r="GM124">
        <v>22883.5</v>
      </c>
      <c r="GN124">
        <v>23723.8</v>
      </c>
      <c r="GO124">
        <v>34884.2</v>
      </c>
      <c r="GP124">
        <v>35119.6</v>
      </c>
      <c r="GQ124">
        <v>41252.9</v>
      </c>
      <c r="GR124">
        <v>42303.4</v>
      </c>
      <c r="GS124">
        <v>1.8949</v>
      </c>
      <c r="GT124">
        <v>1.8185</v>
      </c>
      <c r="GU124">
        <v>0.0893399</v>
      </c>
      <c r="GV124">
        <v>0</v>
      </c>
      <c r="GW124">
        <v>28.5942</v>
      </c>
      <c r="GX124">
        <v>999.9</v>
      </c>
      <c r="GY124">
        <v>58.387</v>
      </c>
      <c r="GZ124">
        <v>29.386</v>
      </c>
      <c r="HA124">
        <v>26.5104</v>
      </c>
      <c r="HB124">
        <v>54.0146</v>
      </c>
      <c r="HC124">
        <v>40.6611</v>
      </c>
      <c r="HD124">
        <v>1</v>
      </c>
      <c r="HE124">
        <v>0.0941387</v>
      </c>
      <c r="HF124">
        <v>-0.635466</v>
      </c>
      <c r="HG124">
        <v>20.2351</v>
      </c>
      <c r="HH124">
        <v>5.23391</v>
      </c>
      <c r="HI124">
        <v>11.992</v>
      </c>
      <c r="HJ124">
        <v>4.9557</v>
      </c>
      <c r="HK124">
        <v>3.304</v>
      </c>
      <c r="HL124">
        <v>9999</v>
      </c>
      <c r="HM124">
        <v>9999</v>
      </c>
      <c r="HN124">
        <v>9999</v>
      </c>
      <c r="HO124">
        <v>999.9</v>
      </c>
      <c r="HP124">
        <v>1.86846</v>
      </c>
      <c r="HQ124">
        <v>1.86418</v>
      </c>
      <c r="HR124">
        <v>1.8718</v>
      </c>
      <c r="HS124">
        <v>1.86265</v>
      </c>
      <c r="HT124">
        <v>1.86209</v>
      </c>
      <c r="HU124">
        <v>1.86859</v>
      </c>
      <c r="HV124">
        <v>1.85867</v>
      </c>
      <c r="HW124">
        <v>1.86508</v>
      </c>
      <c r="HX124">
        <v>5</v>
      </c>
      <c r="HY124">
        <v>0</v>
      </c>
      <c r="HZ124">
        <v>0</v>
      </c>
      <c r="IA124">
        <v>0</v>
      </c>
      <c r="IB124" t="s">
        <v>424</v>
      </c>
      <c r="IC124" t="s">
        <v>425</v>
      </c>
      <c r="ID124" t="s">
        <v>426</v>
      </c>
      <c r="IE124" t="s">
        <v>426</v>
      </c>
      <c r="IF124" t="s">
        <v>426</v>
      </c>
      <c r="IG124" t="s">
        <v>426</v>
      </c>
      <c r="IH124">
        <v>0</v>
      </c>
      <c r="II124">
        <v>100</v>
      </c>
      <c r="IJ124">
        <v>100</v>
      </c>
      <c r="IK124">
        <v>6.002</v>
      </c>
      <c r="IL124">
        <v>0.4537</v>
      </c>
      <c r="IM124">
        <v>4.33581596003083</v>
      </c>
      <c r="IN124">
        <v>0.00480937478205192</v>
      </c>
      <c r="IO124">
        <v>-2.11129389927988e-06</v>
      </c>
      <c r="IP124">
        <v>4.70916883727294e-10</v>
      </c>
      <c r="IQ124">
        <v>0.0744581765299928</v>
      </c>
      <c r="IR124">
        <v>0.00865277752241637</v>
      </c>
      <c r="IS124">
        <v>0.000116572056065873</v>
      </c>
      <c r="IT124">
        <v>5.89758572995984e-06</v>
      </c>
      <c r="IU124">
        <v>1</v>
      </c>
      <c r="IV124">
        <v>2033</v>
      </c>
      <c r="IW124">
        <v>1</v>
      </c>
      <c r="IX124">
        <v>28</v>
      </c>
      <c r="IY124">
        <v>29324094.8</v>
      </c>
      <c r="IZ124">
        <v>29324094.8</v>
      </c>
      <c r="JA124">
        <v>1.04126</v>
      </c>
      <c r="JB124">
        <v>2.38037</v>
      </c>
      <c r="JC124">
        <v>1.49902</v>
      </c>
      <c r="JD124">
        <v>2.33032</v>
      </c>
      <c r="JE124">
        <v>1.54419</v>
      </c>
      <c r="JF124">
        <v>2.31079</v>
      </c>
      <c r="JG124">
        <v>35.4754</v>
      </c>
      <c r="JH124">
        <v>24.2539</v>
      </c>
      <c r="JI124">
        <v>18</v>
      </c>
      <c r="JJ124">
        <v>545.72</v>
      </c>
      <c r="JK124">
        <v>439.006</v>
      </c>
      <c r="JL124">
        <v>31.4043</v>
      </c>
      <c r="JM124">
        <v>28.8973</v>
      </c>
      <c r="JN124">
        <v>30.0001</v>
      </c>
      <c r="JO124">
        <v>28.6654</v>
      </c>
      <c r="JP124">
        <v>28.6896</v>
      </c>
      <c r="JQ124">
        <v>20.897</v>
      </c>
      <c r="JR124">
        <v>14.4038</v>
      </c>
      <c r="JS124">
        <v>100</v>
      </c>
      <c r="JT124">
        <v>31.3729</v>
      </c>
      <c r="JU124">
        <v>420</v>
      </c>
      <c r="JV124">
        <v>25.2227</v>
      </c>
      <c r="JW124">
        <v>92.4603</v>
      </c>
      <c r="JX124">
        <v>98.5934</v>
      </c>
    </row>
    <row r="125" spans="1:284">
      <c r="A125">
        <v>109</v>
      </c>
      <c r="B125">
        <v>1759445688.1</v>
      </c>
      <c r="C125">
        <v>1649.09999990463</v>
      </c>
      <c r="D125" t="s">
        <v>647</v>
      </c>
      <c r="E125" t="s">
        <v>648</v>
      </c>
      <c r="F125">
        <v>5</v>
      </c>
      <c r="G125" t="s">
        <v>628</v>
      </c>
      <c r="H125" t="s">
        <v>419</v>
      </c>
      <c r="I125">
        <v>1759445684.6</v>
      </c>
      <c r="J125">
        <f>(K125)/1000</f>
        <v>0</v>
      </c>
      <c r="K125">
        <f>1000*DK125*AI125*(DG125-DH125)/(100*CZ125*(1000-AI125*DG125))</f>
        <v>0</v>
      </c>
      <c r="L125">
        <f>DK125*AI125*(DF125-DE125*(1000-AI125*DH125)/(1000-AI125*DG125))/(100*CZ125)</f>
        <v>0</v>
      </c>
      <c r="M125">
        <f>DE125 - IF(AI125&gt;1, L125*CZ125*100.0/(AK125), 0)</f>
        <v>0</v>
      </c>
      <c r="N125">
        <f>((T125-J125/2)*M125-L125)/(T125+J125/2)</f>
        <v>0</v>
      </c>
      <c r="O125">
        <f>N125*(DL125+DM125)/1000.0</f>
        <v>0</v>
      </c>
      <c r="P125">
        <f>(DE125 - IF(AI125&gt;1, L125*CZ125*100.0/(AK125), 0))*(DL125+DM125)/1000.0</f>
        <v>0</v>
      </c>
      <c r="Q125">
        <f>2.0/((1/S125-1/R125)+SIGN(S125)*SQRT((1/S125-1/R125)*(1/S125-1/R125) + 4*DA125/((DA125+1)*(DA125+1))*(2*1/S125*1/R125-1/R125*1/R125)))</f>
        <v>0</v>
      </c>
      <c r="R125">
        <f>IF(LEFT(DB125,1)&lt;&gt;"0",IF(LEFT(DB125,1)="1",3.0,DC125),$D$5+$E$5*(DS125*DL125/($K$5*1000))+$F$5*(DS125*DL125/($K$5*1000))*MAX(MIN(CZ125,$J$5),$I$5)*MAX(MIN(CZ125,$J$5),$I$5)+$G$5*MAX(MIN(CZ125,$J$5),$I$5)*(DS125*DL125/($K$5*1000))+$H$5*(DS125*DL125/($K$5*1000))*(DS125*DL125/($K$5*1000)))</f>
        <v>0</v>
      </c>
      <c r="S125">
        <f>J125*(1000-(1000*0.61365*exp(17.502*W125/(240.97+W125))/(DL125+DM125)+DG125)/2)/(1000*0.61365*exp(17.502*W125/(240.97+W125))/(DL125+DM125)-DG125)</f>
        <v>0</v>
      </c>
      <c r="T125">
        <f>1/((DA125+1)/(Q125/1.6)+1/(R125/1.37)) + DA125/((DA125+1)/(Q125/1.6) + DA125/(R125/1.37))</f>
        <v>0</v>
      </c>
      <c r="U125">
        <f>(CV125*CY125)</f>
        <v>0</v>
      </c>
      <c r="V125">
        <f>(DN125+(U125+2*0.95*5.67E-8*(((DN125+$B$7)+273)^4-(DN125+273)^4)-44100*J125)/(1.84*29.3*R125+8*0.95*5.67E-8*(DN125+273)^3))</f>
        <v>0</v>
      </c>
      <c r="W125">
        <f>($C$7*DO125+$D$7*DP125+$E$7*V125)</f>
        <v>0</v>
      </c>
      <c r="X125">
        <f>0.61365*exp(17.502*W125/(240.97+W125))</f>
        <v>0</v>
      </c>
      <c r="Y125">
        <f>(Z125/AA125*100)</f>
        <v>0</v>
      </c>
      <c r="Z125">
        <f>DG125*(DL125+DM125)/1000</f>
        <v>0</v>
      </c>
      <c r="AA125">
        <f>0.61365*exp(17.502*DN125/(240.97+DN125))</f>
        <v>0</v>
      </c>
      <c r="AB125">
        <f>(X125-DG125*(DL125+DM125)/1000)</f>
        <v>0</v>
      </c>
      <c r="AC125">
        <f>(-J125*44100)</f>
        <v>0</v>
      </c>
      <c r="AD125">
        <f>2*29.3*R125*0.92*(DN125-W125)</f>
        <v>0</v>
      </c>
      <c r="AE125">
        <f>2*0.95*5.67E-8*(((DN125+$B$7)+273)^4-(W125+273)^4)</f>
        <v>0</v>
      </c>
      <c r="AF125">
        <f>U125+AE125+AC125+AD125</f>
        <v>0</v>
      </c>
      <c r="AG125">
        <v>0</v>
      </c>
      <c r="AH125">
        <v>0</v>
      </c>
      <c r="AI125">
        <f>IF(AG125*$H$13&gt;=AK125,1.0,(AK125/(AK125-AG125*$H$13)))</f>
        <v>0</v>
      </c>
      <c r="AJ125">
        <f>(AI125-1)*100</f>
        <v>0</v>
      </c>
      <c r="AK125">
        <f>MAX(0,($B$13+$C$13*DS125)/(1+$D$13*DS125)*DL125/(DN125+273)*$E$13)</f>
        <v>0</v>
      </c>
      <c r="AL125" t="s">
        <v>420</v>
      </c>
      <c r="AM125" t="s">
        <v>420</v>
      </c>
      <c r="AN125">
        <v>0</v>
      </c>
      <c r="AO125">
        <v>0</v>
      </c>
      <c r="AP125">
        <f>1-AN125/AO125</f>
        <v>0</v>
      </c>
      <c r="AQ125">
        <v>0</v>
      </c>
      <c r="AR125" t="s">
        <v>420</v>
      </c>
      <c r="AS125" t="s">
        <v>420</v>
      </c>
      <c r="AT125">
        <v>0</v>
      </c>
      <c r="AU125">
        <v>0</v>
      </c>
      <c r="AV125">
        <f>1-AT125/AU125</f>
        <v>0</v>
      </c>
      <c r="AW125">
        <v>0.5</v>
      </c>
      <c r="AX125">
        <f>CW125</f>
        <v>0</v>
      </c>
      <c r="AY125">
        <f>L125</f>
        <v>0</v>
      </c>
      <c r="AZ125">
        <f>AV125*AW125*AX125</f>
        <v>0</v>
      </c>
      <c r="BA125">
        <f>(AY125-AQ125)/AX125</f>
        <v>0</v>
      </c>
      <c r="BB125">
        <f>(AO125-AU125)/AU125</f>
        <v>0</v>
      </c>
      <c r="BC125">
        <f>AN125/(AP125+AN125/AU125)</f>
        <v>0</v>
      </c>
      <c r="BD125" t="s">
        <v>420</v>
      </c>
      <c r="BE125">
        <v>0</v>
      </c>
      <c r="BF125">
        <f>IF(BE125&lt;&gt;0, BE125, BC125)</f>
        <v>0</v>
      </c>
      <c r="BG125">
        <f>1-BF125/AU125</f>
        <v>0</v>
      </c>
      <c r="BH125">
        <f>(AU125-AT125)/(AU125-BF125)</f>
        <v>0</v>
      </c>
      <c r="BI125">
        <f>(AO125-AU125)/(AO125-BF125)</f>
        <v>0</v>
      </c>
      <c r="BJ125">
        <f>(AU125-AT125)/(AU125-AN125)</f>
        <v>0</v>
      </c>
      <c r="BK125">
        <f>(AO125-AU125)/(AO125-AN125)</f>
        <v>0</v>
      </c>
      <c r="BL125">
        <f>(BH125*BF125/AT125)</f>
        <v>0</v>
      </c>
      <c r="BM125">
        <f>(1-BL125)</f>
        <v>0</v>
      </c>
      <c r="CV125">
        <f>$B$11*DT125+$C$11*DU125+$F$11*EF125*(1-EI125)</f>
        <v>0</v>
      </c>
      <c r="CW125">
        <f>CV125*CX125</f>
        <v>0</v>
      </c>
      <c r="CX125">
        <f>($B$11*$D$9+$C$11*$D$9+$F$11*((ES125+EK125)/MAX(ES125+EK125+ET125, 0.1)*$I$9+ET125/MAX(ES125+EK125+ET125, 0.1)*$J$9))/($B$11+$C$11+$F$11)</f>
        <v>0</v>
      </c>
      <c r="CY125">
        <f>($B$11*$K$9+$C$11*$K$9+$F$11*((ES125+EK125)/MAX(ES125+EK125+ET125, 0.1)*$P$9+ET125/MAX(ES125+EK125+ET125, 0.1)*$Q$9))/($B$11+$C$11+$F$11)</f>
        <v>0</v>
      </c>
      <c r="CZ125">
        <v>5.66</v>
      </c>
      <c r="DA125">
        <v>0.5</v>
      </c>
      <c r="DB125" t="s">
        <v>421</v>
      </c>
      <c r="DC125">
        <v>2</v>
      </c>
      <c r="DD125">
        <v>1759445684.6</v>
      </c>
      <c r="DE125">
        <v>421.09825</v>
      </c>
      <c r="DF125">
        <v>419.98025</v>
      </c>
      <c r="DG125">
        <v>25.366325</v>
      </c>
      <c r="DH125">
        <v>25.187875</v>
      </c>
      <c r="DI125">
        <v>415.09625</v>
      </c>
      <c r="DJ125">
        <v>24.9128</v>
      </c>
      <c r="DK125">
        <v>500.04575</v>
      </c>
      <c r="DL125">
        <v>90.567625</v>
      </c>
      <c r="DM125">
        <v>0.028841425</v>
      </c>
      <c r="DN125">
        <v>31.28375</v>
      </c>
      <c r="DO125">
        <v>30.056175</v>
      </c>
      <c r="DP125">
        <v>999.9</v>
      </c>
      <c r="DQ125">
        <v>0</v>
      </c>
      <c r="DR125">
        <v>0</v>
      </c>
      <c r="DS125">
        <v>9979.855</v>
      </c>
      <c r="DT125">
        <v>0</v>
      </c>
      <c r="DU125">
        <v>0.667702</v>
      </c>
      <c r="DV125">
        <v>1.11796</v>
      </c>
      <c r="DW125">
        <v>432.058</v>
      </c>
      <c r="DX125">
        <v>430.832</v>
      </c>
      <c r="DY125">
        <v>0.1784955</v>
      </c>
      <c r="DZ125">
        <v>419.98025</v>
      </c>
      <c r="EA125">
        <v>25.187875</v>
      </c>
      <c r="EB125">
        <v>2.29737</v>
      </c>
      <c r="EC125">
        <v>2.281205</v>
      </c>
      <c r="ED125">
        <v>19.65795</v>
      </c>
      <c r="EE125">
        <v>19.5443</v>
      </c>
      <c r="EF125">
        <v>0.00500016</v>
      </c>
      <c r="EG125">
        <v>0</v>
      </c>
      <c r="EH125">
        <v>0</v>
      </c>
      <c r="EI125">
        <v>0</v>
      </c>
      <c r="EJ125">
        <v>906.45</v>
      </c>
      <c r="EK125">
        <v>0.00500016</v>
      </c>
      <c r="EL125">
        <v>-28.95</v>
      </c>
      <c r="EM125">
        <v>-1.975</v>
      </c>
      <c r="EN125">
        <v>38.031</v>
      </c>
      <c r="EO125">
        <v>42.062</v>
      </c>
      <c r="EP125">
        <v>40.125</v>
      </c>
      <c r="EQ125">
        <v>42.25</v>
      </c>
      <c r="ER125">
        <v>41.375</v>
      </c>
      <c r="ES125">
        <v>0</v>
      </c>
      <c r="ET125">
        <v>0</v>
      </c>
      <c r="EU125">
        <v>0</v>
      </c>
      <c r="EV125">
        <v>1759445689.7</v>
      </c>
      <c r="EW125">
        <v>0</v>
      </c>
      <c r="EX125">
        <v>902.630769230769</v>
      </c>
      <c r="EY125">
        <v>39.4666670673501</v>
      </c>
      <c r="EZ125">
        <v>-14.1641030259474</v>
      </c>
      <c r="FA125">
        <v>-26.45</v>
      </c>
      <c r="FB125">
        <v>15</v>
      </c>
      <c r="FC125">
        <v>0</v>
      </c>
      <c r="FD125" t="s">
        <v>422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1.10738095238095</v>
      </c>
      <c r="FQ125">
        <v>-0.017058701298699</v>
      </c>
      <c r="FR125">
        <v>0.0335946212963527</v>
      </c>
      <c r="FS125">
        <v>1</v>
      </c>
      <c r="FT125">
        <v>902.717647058824</v>
      </c>
      <c r="FU125">
        <v>15.0343775621142</v>
      </c>
      <c r="FV125">
        <v>6.33433550014314</v>
      </c>
      <c r="FW125">
        <v>-1</v>
      </c>
      <c r="FX125">
        <v>0.178681047619048</v>
      </c>
      <c r="FY125">
        <v>-0.106376103896104</v>
      </c>
      <c r="FZ125">
        <v>0.0171388546805099</v>
      </c>
      <c r="GA125">
        <v>0</v>
      </c>
      <c r="GB125">
        <v>1</v>
      </c>
      <c r="GC125">
        <v>2</v>
      </c>
      <c r="GD125" t="s">
        <v>435</v>
      </c>
      <c r="GE125">
        <v>3.12622</v>
      </c>
      <c r="GF125">
        <v>2.65442</v>
      </c>
      <c r="GG125">
        <v>0.0890422</v>
      </c>
      <c r="GH125">
        <v>0.0897945</v>
      </c>
      <c r="GI125">
        <v>0.105446</v>
      </c>
      <c r="GJ125">
        <v>0.105569</v>
      </c>
      <c r="GK125">
        <v>23307.4</v>
      </c>
      <c r="GL125">
        <v>22174</v>
      </c>
      <c r="GM125">
        <v>22883.6</v>
      </c>
      <c r="GN125">
        <v>23723.8</v>
      </c>
      <c r="GO125">
        <v>34883.6</v>
      </c>
      <c r="GP125">
        <v>35119.7</v>
      </c>
      <c r="GQ125">
        <v>41253</v>
      </c>
      <c r="GR125">
        <v>42303.4</v>
      </c>
      <c r="GS125">
        <v>1.89503</v>
      </c>
      <c r="GT125">
        <v>1.81823</v>
      </c>
      <c r="GU125">
        <v>0.0887141</v>
      </c>
      <c r="GV125">
        <v>0</v>
      </c>
      <c r="GW125">
        <v>28.5917</v>
      </c>
      <c r="GX125">
        <v>999.9</v>
      </c>
      <c r="GY125">
        <v>58.387</v>
      </c>
      <c r="GZ125">
        <v>29.406</v>
      </c>
      <c r="HA125">
        <v>26.5441</v>
      </c>
      <c r="HB125">
        <v>54.2046</v>
      </c>
      <c r="HC125">
        <v>40.5769</v>
      </c>
      <c r="HD125">
        <v>1</v>
      </c>
      <c r="HE125">
        <v>0.0941413</v>
      </c>
      <c r="HF125">
        <v>-0.616735</v>
      </c>
      <c r="HG125">
        <v>20.2351</v>
      </c>
      <c r="HH125">
        <v>5.23421</v>
      </c>
      <c r="HI125">
        <v>11.992</v>
      </c>
      <c r="HJ125">
        <v>4.95575</v>
      </c>
      <c r="HK125">
        <v>3.304</v>
      </c>
      <c r="HL125">
        <v>9999</v>
      </c>
      <c r="HM125">
        <v>9999</v>
      </c>
      <c r="HN125">
        <v>9999</v>
      </c>
      <c r="HO125">
        <v>999.9</v>
      </c>
      <c r="HP125">
        <v>1.86846</v>
      </c>
      <c r="HQ125">
        <v>1.86418</v>
      </c>
      <c r="HR125">
        <v>1.87181</v>
      </c>
      <c r="HS125">
        <v>1.86265</v>
      </c>
      <c r="HT125">
        <v>1.8621</v>
      </c>
      <c r="HU125">
        <v>1.86859</v>
      </c>
      <c r="HV125">
        <v>1.85867</v>
      </c>
      <c r="HW125">
        <v>1.86508</v>
      </c>
      <c r="HX125">
        <v>5</v>
      </c>
      <c r="HY125">
        <v>0</v>
      </c>
      <c r="HZ125">
        <v>0</v>
      </c>
      <c r="IA125">
        <v>0</v>
      </c>
      <c r="IB125" t="s">
        <v>424</v>
      </c>
      <c r="IC125" t="s">
        <v>425</v>
      </c>
      <c r="ID125" t="s">
        <v>426</v>
      </c>
      <c r="IE125" t="s">
        <v>426</v>
      </c>
      <c r="IF125" t="s">
        <v>426</v>
      </c>
      <c r="IG125" t="s">
        <v>426</v>
      </c>
      <c r="IH125">
        <v>0</v>
      </c>
      <c r="II125">
        <v>100</v>
      </c>
      <c r="IJ125">
        <v>100</v>
      </c>
      <c r="IK125">
        <v>6.002</v>
      </c>
      <c r="IL125">
        <v>0.4538</v>
      </c>
      <c r="IM125">
        <v>4.33581596003083</v>
      </c>
      <c r="IN125">
        <v>0.00480937478205192</v>
      </c>
      <c r="IO125">
        <v>-2.11129389927988e-06</v>
      </c>
      <c r="IP125">
        <v>4.70916883727294e-10</v>
      </c>
      <c r="IQ125">
        <v>0.0744581765299928</v>
      </c>
      <c r="IR125">
        <v>0.00865277752241637</v>
      </c>
      <c r="IS125">
        <v>0.000116572056065873</v>
      </c>
      <c r="IT125">
        <v>5.89758572995984e-06</v>
      </c>
      <c r="IU125">
        <v>1</v>
      </c>
      <c r="IV125">
        <v>2033</v>
      </c>
      <c r="IW125">
        <v>1</v>
      </c>
      <c r="IX125">
        <v>28</v>
      </c>
      <c r="IY125">
        <v>29324094.8</v>
      </c>
      <c r="IZ125">
        <v>29324094.8</v>
      </c>
      <c r="JA125">
        <v>1.04126</v>
      </c>
      <c r="JB125">
        <v>2.37183</v>
      </c>
      <c r="JC125">
        <v>1.4978</v>
      </c>
      <c r="JD125">
        <v>2.33032</v>
      </c>
      <c r="JE125">
        <v>1.54419</v>
      </c>
      <c r="JF125">
        <v>2.34253</v>
      </c>
      <c r="JG125">
        <v>35.4754</v>
      </c>
      <c r="JH125">
        <v>24.2626</v>
      </c>
      <c r="JI125">
        <v>18</v>
      </c>
      <c r="JJ125">
        <v>545.802</v>
      </c>
      <c r="JK125">
        <v>438.84</v>
      </c>
      <c r="JL125">
        <v>31.3813</v>
      </c>
      <c r="JM125">
        <v>28.8973</v>
      </c>
      <c r="JN125">
        <v>30.0001</v>
      </c>
      <c r="JO125">
        <v>28.6654</v>
      </c>
      <c r="JP125">
        <v>28.6896</v>
      </c>
      <c r="JQ125">
        <v>20.8973</v>
      </c>
      <c r="JR125">
        <v>14.4038</v>
      </c>
      <c r="JS125">
        <v>100</v>
      </c>
      <c r="JT125">
        <v>31.3729</v>
      </c>
      <c r="JU125">
        <v>420</v>
      </c>
      <c r="JV125">
        <v>25.2183</v>
      </c>
      <c r="JW125">
        <v>92.4606</v>
      </c>
      <c r="JX125">
        <v>98.5933</v>
      </c>
    </row>
    <row r="126" spans="1:284">
      <c r="A126">
        <v>110</v>
      </c>
      <c r="B126">
        <v>1759445691.1</v>
      </c>
      <c r="C126">
        <v>1652.09999990463</v>
      </c>
      <c r="D126" t="s">
        <v>649</v>
      </c>
      <c r="E126" t="s">
        <v>650</v>
      </c>
      <c r="F126">
        <v>5</v>
      </c>
      <c r="G126" t="s">
        <v>628</v>
      </c>
      <c r="H126" t="s">
        <v>419</v>
      </c>
      <c r="I126">
        <v>1759445687.85</v>
      </c>
      <c r="J126">
        <f>(K126)/1000</f>
        <v>0</v>
      </c>
      <c r="K126">
        <f>1000*DK126*AI126*(DG126-DH126)/(100*CZ126*(1000-AI126*DG126))</f>
        <v>0</v>
      </c>
      <c r="L126">
        <f>DK126*AI126*(DF126-DE126*(1000-AI126*DH126)/(1000-AI126*DG126))/(100*CZ126)</f>
        <v>0</v>
      </c>
      <c r="M126">
        <f>DE126 - IF(AI126&gt;1, L126*CZ126*100.0/(AK126), 0)</f>
        <v>0</v>
      </c>
      <c r="N126">
        <f>((T126-J126/2)*M126-L126)/(T126+J126/2)</f>
        <v>0</v>
      </c>
      <c r="O126">
        <f>N126*(DL126+DM126)/1000.0</f>
        <v>0</v>
      </c>
      <c r="P126">
        <f>(DE126 - IF(AI126&gt;1, L126*CZ126*100.0/(AK126), 0))*(DL126+DM126)/1000.0</f>
        <v>0</v>
      </c>
      <c r="Q126">
        <f>2.0/((1/S126-1/R126)+SIGN(S126)*SQRT((1/S126-1/R126)*(1/S126-1/R126) + 4*DA126/((DA126+1)*(DA126+1))*(2*1/S126*1/R126-1/R126*1/R126)))</f>
        <v>0</v>
      </c>
      <c r="R126">
        <f>IF(LEFT(DB126,1)&lt;&gt;"0",IF(LEFT(DB126,1)="1",3.0,DC126),$D$5+$E$5*(DS126*DL126/($K$5*1000))+$F$5*(DS126*DL126/($K$5*1000))*MAX(MIN(CZ126,$J$5),$I$5)*MAX(MIN(CZ126,$J$5),$I$5)+$G$5*MAX(MIN(CZ126,$J$5),$I$5)*(DS126*DL126/($K$5*1000))+$H$5*(DS126*DL126/($K$5*1000))*(DS126*DL126/($K$5*1000)))</f>
        <v>0</v>
      </c>
      <c r="S126">
        <f>J126*(1000-(1000*0.61365*exp(17.502*W126/(240.97+W126))/(DL126+DM126)+DG126)/2)/(1000*0.61365*exp(17.502*W126/(240.97+W126))/(DL126+DM126)-DG126)</f>
        <v>0</v>
      </c>
      <c r="T126">
        <f>1/((DA126+1)/(Q126/1.6)+1/(R126/1.37)) + DA126/((DA126+1)/(Q126/1.6) + DA126/(R126/1.37))</f>
        <v>0</v>
      </c>
      <c r="U126">
        <f>(CV126*CY126)</f>
        <v>0</v>
      </c>
      <c r="V126">
        <f>(DN126+(U126+2*0.95*5.67E-8*(((DN126+$B$7)+273)^4-(DN126+273)^4)-44100*J126)/(1.84*29.3*R126+8*0.95*5.67E-8*(DN126+273)^3))</f>
        <v>0</v>
      </c>
      <c r="W126">
        <f>($C$7*DO126+$D$7*DP126+$E$7*V126)</f>
        <v>0</v>
      </c>
      <c r="X126">
        <f>0.61365*exp(17.502*W126/(240.97+W126))</f>
        <v>0</v>
      </c>
      <c r="Y126">
        <f>(Z126/AA126*100)</f>
        <v>0</v>
      </c>
      <c r="Z126">
        <f>DG126*(DL126+DM126)/1000</f>
        <v>0</v>
      </c>
      <c r="AA126">
        <f>0.61365*exp(17.502*DN126/(240.97+DN126))</f>
        <v>0</v>
      </c>
      <c r="AB126">
        <f>(X126-DG126*(DL126+DM126)/1000)</f>
        <v>0</v>
      </c>
      <c r="AC126">
        <f>(-J126*44100)</f>
        <v>0</v>
      </c>
      <c r="AD126">
        <f>2*29.3*R126*0.92*(DN126-W126)</f>
        <v>0</v>
      </c>
      <c r="AE126">
        <f>2*0.95*5.67E-8*(((DN126+$B$7)+273)^4-(W126+273)^4)</f>
        <v>0</v>
      </c>
      <c r="AF126">
        <f>U126+AE126+AC126+AD126</f>
        <v>0</v>
      </c>
      <c r="AG126">
        <v>0</v>
      </c>
      <c r="AH126">
        <v>0</v>
      </c>
      <c r="AI126">
        <f>IF(AG126*$H$13&gt;=AK126,1.0,(AK126/(AK126-AG126*$H$13)))</f>
        <v>0</v>
      </c>
      <c r="AJ126">
        <f>(AI126-1)*100</f>
        <v>0</v>
      </c>
      <c r="AK126">
        <f>MAX(0,($B$13+$C$13*DS126)/(1+$D$13*DS126)*DL126/(DN126+273)*$E$13)</f>
        <v>0</v>
      </c>
      <c r="AL126" t="s">
        <v>420</v>
      </c>
      <c r="AM126" t="s">
        <v>420</v>
      </c>
      <c r="AN126">
        <v>0</v>
      </c>
      <c r="AO126">
        <v>0</v>
      </c>
      <c r="AP126">
        <f>1-AN126/AO126</f>
        <v>0</v>
      </c>
      <c r="AQ126">
        <v>0</v>
      </c>
      <c r="AR126" t="s">
        <v>420</v>
      </c>
      <c r="AS126" t="s">
        <v>420</v>
      </c>
      <c r="AT126">
        <v>0</v>
      </c>
      <c r="AU126">
        <v>0</v>
      </c>
      <c r="AV126">
        <f>1-AT126/AU126</f>
        <v>0</v>
      </c>
      <c r="AW126">
        <v>0.5</v>
      </c>
      <c r="AX126">
        <f>CW126</f>
        <v>0</v>
      </c>
      <c r="AY126">
        <f>L126</f>
        <v>0</v>
      </c>
      <c r="AZ126">
        <f>AV126*AW126*AX126</f>
        <v>0</v>
      </c>
      <c r="BA126">
        <f>(AY126-AQ126)/AX126</f>
        <v>0</v>
      </c>
      <c r="BB126">
        <f>(AO126-AU126)/AU126</f>
        <v>0</v>
      </c>
      <c r="BC126">
        <f>AN126/(AP126+AN126/AU126)</f>
        <v>0</v>
      </c>
      <c r="BD126" t="s">
        <v>420</v>
      </c>
      <c r="BE126">
        <v>0</v>
      </c>
      <c r="BF126">
        <f>IF(BE126&lt;&gt;0, BE126, BC126)</f>
        <v>0</v>
      </c>
      <c r="BG126">
        <f>1-BF126/AU126</f>
        <v>0</v>
      </c>
      <c r="BH126">
        <f>(AU126-AT126)/(AU126-BF126)</f>
        <v>0</v>
      </c>
      <c r="BI126">
        <f>(AO126-AU126)/(AO126-BF126)</f>
        <v>0</v>
      </c>
      <c r="BJ126">
        <f>(AU126-AT126)/(AU126-AN126)</f>
        <v>0</v>
      </c>
      <c r="BK126">
        <f>(AO126-AU126)/(AO126-AN126)</f>
        <v>0</v>
      </c>
      <c r="BL126">
        <f>(BH126*BF126/AT126)</f>
        <v>0</v>
      </c>
      <c r="BM126">
        <f>(1-BL126)</f>
        <v>0</v>
      </c>
      <c r="CV126">
        <f>$B$11*DT126+$C$11*DU126+$F$11*EF126*(1-EI126)</f>
        <v>0</v>
      </c>
      <c r="CW126">
        <f>CV126*CX126</f>
        <v>0</v>
      </c>
      <c r="CX126">
        <f>($B$11*$D$9+$C$11*$D$9+$F$11*((ES126+EK126)/MAX(ES126+EK126+ET126, 0.1)*$I$9+ET126/MAX(ES126+EK126+ET126, 0.1)*$J$9))/($B$11+$C$11+$F$11)</f>
        <v>0</v>
      </c>
      <c r="CY126">
        <f>($B$11*$K$9+$C$11*$K$9+$F$11*((ES126+EK126)/MAX(ES126+EK126+ET126, 0.1)*$P$9+ET126/MAX(ES126+EK126+ET126, 0.1)*$Q$9))/($B$11+$C$11+$F$11)</f>
        <v>0</v>
      </c>
      <c r="CZ126">
        <v>5.66</v>
      </c>
      <c r="DA126">
        <v>0.5</v>
      </c>
      <c r="DB126" t="s">
        <v>421</v>
      </c>
      <c r="DC126">
        <v>2</v>
      </c>
      <c r="DD126">
        <v>1759445687.85</v>
      </c>
      <c r="DE126">
        <v>421.0735</v>
      </c>
      <c r="DF126">
        <v>419.96325</v>
      </c>
      <c r="DG126">
        <v>25.3773</v>
      </c>
      <c r="DH126">
        <v>25.187225</v>
      </c>
      <c r="DI126">
        <v>415.0715</v>
      </c>
      <c r="DJ126">
        <v>24.923475</v>
      </c>
      <c r="DK126">
        <v>500.016</v>
      </c>
      <c r="DL126">
        <v>90.5682</v>
      </c>
      <c r="DM126">
        <v>0.0288147</v>
      </c>
      <c r="DN126">
        <v>31.2714</v>
      </c>
      <c r="DO126">
        <v>30.040975</v>
      </c>
      <c r="DP126">
        <v>999.9</v>
      </c>
      <c r="DQ126">
        <v>0</v>
      </c>
      <c r="DR126">
        <v>0</v>
      </c>
      <c r="DS126">
        <v>9980.3125</v>
      </c>
      <c r="DT126">
        <v>0</v>
      </c>
      <c r="DU126">
        <v>0.667702</v>
      </c>
      <c r="DV126">
        <v>1.1100925</v>
      </c>
      <c r="DW126">
        <v>432.03725</v>
      </c>
      <c r="DX126">
        <v>430.81425</v>
      </c>
      <c r="DY126">
        <v>0.190108</v>
      </c>
      <c r="DZ126">
        <v>419.96325</v>
      </c>
      <c r="EA126">
        <v>25.187225</v>
      </c>
      <c r="EB126">
        <v>2.2983775</v>
      </c>
      <c r="EC126">
        <v>2.2811625</v>
      </c>
      <c r="ED126">
        <v>19.665025</v>
      </c>
      <c r="EE126">
        <v>19.543975</v>
      </c>
      <c r="EF126">
        <v>0.00500016</v>
      </c>
      <c r="EG126">
        <v>0</v>
      </c>
      <c r="EH126">
        <v>0</v>
      </c>
      <c r="EI126">
        <v>0</v>
      </c>
      <c r="EJ126">
        <v>905.3</v>
      </c>
      <c r="EK126">
        <v>0.00500016</v>
      </c>
      <c r="EL126">
        <v>-25.75</v>
      </c>
      <c r="EM126">
        <v>-1.3</v>
      </c>
      <c r="EN126">
        <v>38.031</v>
      </c>
      <c r="EO126">
        <v>42.062</v>
      </c>
      <c r="EP126">
        <v>40.125</v>
      </c>
      <c r="EQ126">
        <v>42.25</v>
      </c>
      <c r="ER126">
        <v>41.375</v>
      </c>
      <c r="ES126">
        <v>0</v>
      </c>
      <c r="ET126">
        <v>0</v>
      </c>
      <c r="EU126">
        <v>0</v>
      </c>
      <c r="EV126">
        <v>1759445692.7</v>
      </c>
      <c r="EW126">
        <v>0</v>
      </c>
      <c r="EX126">
        <v>902.76</v>
      </c>
      <c r="EY126">
        <v>20.3076926072435</v>
      </c>
      <c r="EZ126">
        <v>-0.0153850347568323</v>
      </c>
      <c r="FA126">
        <v>-26.16</v>
      </c>
      <c r="FB126">
        <v>15</v>
      </c>
      <c r="FC126">
        <v>0</v>
      </c>
      <c r="FD126" t="s">
        <v>422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1.10553666666667</v>
      </c>
      <c r="FQ126">
        <v>0.0335462337662358</v>
      </c>
      <c r="FR126">
        <v>0.0327020449824127</v>
      </c>
      <c r="FS126">
        <v>1</v>
      </c>
      <c r="FT126">
        <v>902.394117647059</v>
      </c>
      <c r="FU126">
        <v>19.3307870442109</v>
      </c>
      <c r="FV126">
        <v>6.23259653078642</v>
      </c>
      <c r="FW126">
        <v>-1</v>
      </c>
      <c r="FX126">
        <v>0.17582980952381</v>
      </c>
      <c r="FY126">
        <v>-0.0178914545454544</v>
      </c>
      <c r="FZ126">
        <v>0.0116666629889207</v>
      </c>
      <c r="GA126">
        <v>1</v>
      </c>
      <c r="GB126">
        <v>2</v>
      </c>
      <c r="GC126">
        <v>2</v>
      </c>
      <c r="GD126" t="s">
        <v>423</v>
      </c>
      <c r="GE126">
        <v>3.12617</v>
      </c>
      <c r="GF126">
        <v>2.65411</v>
      </c>
      <c r="GG126">
        <v>0.0890451</v>
      </c>
      <c r="GH126">
        <v>0.0898015</v>
      </c>
      <c r="GI126">
        <v>0.105464</v>
      </c>
      <c r="GJ126">
        <v>0.105565</v>
      </c>
      <c r="GK126">
        <v>23307.5</v>
      </c>
      <c r="GL126">
        <v>22173.8</v>
      </c>
      <c r="GM126">
        <v>22883.8</v>
      </c>
      <c r="GN126">
        <v>23723.8</v>
      </c>
      <c r="GO126">
        <v>34882.7</v>
      </c>
      <c r="GP126">
        <v>35119.9</v>
      </c>
      <c r="GQ126">
        <v>41252.8</v>
      </c>
      <c r="GR126">
        <v>42303.4</v>
      </c>
      <c r="GS126">
        <v>1.8951</v>
      </c>
      <c r="GT126">
        <v>1.81817</v>
      </c>
      <c r="GU126">
        <v>0.088878</v>
      </c>
      <c r="GV126">
        <v>0</v>
      </c>
      <c r="GW126">
        <v>28.5874</v>
      </c>
      <c r="GX126">
        <v>999.9</v>
      </c>
      <c r="GY126">
        <v>58.387</v>
      </c>
      <c r="GZ126">
        <v>29.386</v>
      </c>
      <c r="HA126">
        <v>26.5132</v>
      </c>
      <c r="HB126">
        <v>54.6846</v>
      </c>
      <c r="HC126">
        <v>40.7532</v>
      </c>
      <c r="HD126">
        <v>1</v>
      </c>
      <c r="HE126">
        <v>0.0942378</v>
      </c>
      <c r="HF126">
        <v>-0.696517</v>
      </c>
      <c r="HG126">
        <v>20.2349</v>
      </c>
      <c r="HH126">
        <v>5.23406</v>
      </c>
      <c r="HI126">
        <v>11.992</v>
      </c>
      <c r="HJ126">
        <v>4.9558</v>
      </c>
      <c r="HK126">
        <v>3.304</v>
      </c>
      <c r="HL126">
        <v>9999</v>
      </c>
      <c r="HM126">
        <v>9999</v>
      </c>
      <c r="HN126">
        <v>9999</v>
      </c>
      <c r="HO126">
        <v>999.9</v>
      </c>
      <c r="HP126">
        <v>1.86846</v>
      </c>
      <c r="HQ126">
        <v>1.86418</v>
      </c>
      <c r="HR126">
        <v>1.8718</v>
      </c>
      <c r="HS126">
        <v>1.86266</v>
      </c>
      <c r="HT126">
        <v>1.86206</v>
      </c>
      <c r="HU126">
        <v>1.86859</v>
      </c>
      <c r="HV126">
        <v>1.85867</v>
      </c>
      <c r="HW126">
        <v>1.86508</v>
      </c>
      <c r="HX126">
        <v>5</v>
      </c>
      <c r="HY126">
        <v>0</v>
      </c>
      <c r="HZ126">
        <v>0</v>
      </c>
      <c r="IA126">
        <v>0</v>
      </c>
      <c r="IB126" t="s">
        <v>424</v>
      </c>
      <c r="IC126" t="s">
        <v>425</v>
      </c>
      <c r="ID126" t="s">
        <v>426</v>
      </c>
      <c r="IE126" t="s">
        <v>426</v>
      </c>
      <c r="IF126" t="s">
        <v>426</v>
      </c>
      <c r="IG126" t="s">
        <v>426</v>
      </c>
      <c r="IH126">
        <v>0</v>
      </c>
      <c r="II126">
        <v>100</v>
      </c>
      <c r="IJ126">
        <v>100</v>
      </c>
      <c r="IK126">
        <v>6.002</v>
      </c>
      <c r="IL126">
        <v>0.454</v>
      </c>
      <c r="IM126">
        <v>4.33581596003083</v>
      </c>
      <c r="IN126">
        <v>0.00480937478205192</v>
      </c>
      <c r="IO126">
        <v>-2.11129389927988e-06</v>
      </c>
      <c r="IP126">
        <v>4.70916883727294e-10</v>
      </c>
      <c r="IQ126">
        <v>0.0744581765299928</v>
      </c>
      <c r="IR126">
        <v>0.00865277752241637</v>
      </c>
      <c r="IS126">
        <v>0.000116572056065873</v>
      </c>
      <c r="IT126">
        <v>5.89758572995984e-06</v>
      </c>
      <c r="IU126">
        <v>1</v>
      </c>
      <c r="IV126">
        <v>2033</v>
      </c>
      <c r="IW126">
        <v>1</v>
      </c>
      <c r="IX126">
        <v>28</v>
      </c>
      <c r="IY126">
        <v>29324094.9</v>
      </c>
      <c r="IZ126">
        <v>29324094.9</v>
      </c>
      <c r="JA126">
        <v>1.04126</v>
      </c>
      <c r="JB126">
        <v>2.38159</v>
      </c>
      <c r="JC126">
        <v>1.4978</v>
      </c>
      <c r="JD126">
        <v>2.33032</v>
      </c>
      <c r="JE126">
        <v>1.54419</v>
      </c>
      <c r="JF126">
        <v>2.40479</v>
      </c>
      <c r="JG126">
        <v>35.4754</v>
      </c>
      <c r="JH126">
        <v>24.2539</v>
      </c>
      <c r="JI126">
        <v>18</v>
      </c>
      <c r="JJ126">
        <v>545.85</v>
      </c>
      <c r="JK126">
        <v>438.81</v>
      </c>
      <c r="JL126">
        <v>31.3444</v>
      </c>
      <c r="JM126">
        <v>28.8973</v>
      </c>
      <c r="JN126">
        <v>30.0002</v>
      </c>
      <c r="JO126">
        <v>28.6654</v>
      </c>
      <c r="JP126">
        <v>28.6896</v>
      </c>
      <c r="JQ126">
        <v>20.8958</v>
      </c>
      <c r="JR126">
        <v>14.4038</v>
      </c>
      <c r="JS126">
        <v>100</v>
      </c>
      <c r="JT126">
        <v>31.3332</v>
      </c>
      <c r="JU126">
        <v>420</v>
      </c>
      <c r="JV126">
        <v>25.2194</v>
      </c>
      <c r="JW126">
        <v>92.4606</v>
      </c>
      <c r="JX126">
        <v>98.5933</v>
      </c>
    </row>
    <row r="127" spans="1:284">
      <c r="A127">
        <v>111</v>
      </c>
      <c r="B127">
        <v>1759445693.1</v>
      </c>
      <c r="C127">
        <v>1654.09999990463</v>
      </c>
      <c r="D127" t="s">
        <v>651</v>
      </c>
      <c r="E127" t="s">
        <v>652</v>
      </c>
      <c r="F127">
        <v>5</v>
      </c>
      <c r="G127" t="s">
        <v>628</v>
      </c>
      <c r="H127" t="s">
        <v>419</v>
      </c>
      <c r="I127">
        <v>1759445690.43333</v>
      </c>
      <c r="J127">
        <f>(K127)/1000</f>
        <v>0</v>
      </c>
      <c r="K127">
        <f>1000*DK127*AI127*(DG127-DH127)/(100*CZ127*(1000-AI127*DG127))</f>
        <v>0</v>
      </c>
      <c r="L127">
        <f>DK127*AI127*(DF127-DE127*(1000-AI127*DH127)/(1000-AI127*DG127))/(100*CZ127)</f>
        <v>0</v>
      </c>
      <c r="M127">
        <f>DE127 - IF(AI127&gt;1, L127*CZ127*100.0/(AK127), 0)</f>
        <v>0</v>
      </c>
      <c r="N127">
        <f>((T127-J127/2)*M127-L127)/(T127+J127/2)</f>
        <v>0</v>
      </c>
      <c r="O127">
        <f>N127*(DL127+DM127)/1000.0</f>
        <v>0</v>
      </c>
      <c r="P127">
        <f>(DE127 - IF(AI127&gt;1, L127*CZ127*100.0/(AK127), 0))*(DL127+DM127)/1000.0</f>
        <v>0</v>
      </c>
      <c r="Q127">
        <f>2.0/((1/S127-1/R127)+SIGN(S127)*SQRT((1/S127-1/R127)*(1/S127-1/R127) + 4*DA127/((DA127+1)*(DA127+1))*(2*1/S127*1/R127-1/R127*1/R127)))</f>
        <v>0</v>
      </c>
      <c r="R127">
        <f>IF(LEFT(DB127,1)&lt;&gt;"0",IF(LEFT(DB127,1)="1",3.0,DC127),$D$5+$E$5*(DS127*DL127/($K$5*1000))+$F$5*(DS127*DL127/($K$5*1000))*MAX(MIN(CZ127,$J$5),$I$5)*MAX(MIN(CZ127,$J$5),$I$5)+$G$5*MAX(MIN(CZ127,$J$5),$I$5)*(DS127*DL127/($K$5*1000))+$H$5*(DS127*DL127/($K$5*1000))*(DS127*DL127/($K$5*1000)))</f>
        <v>0</v>
      </c>
      <c r="S127">
        <f>J127*(1000-(1000*0.61365*exp(17.502*W127/(240.97+W127))/(DL127+DM127)+DG127)/2)/(1000*0.61365*exp(17.502*W127/(240.97+W127))/(DL127+DM127)-DG127)</f>
        <v>0</v>
      </c>
      <c r="T127">
        <f>1/((DA127+1)/(Q127/1.6)+1/(R127/1.37)) + DA127/((DA127+1)/(Q127/1.6) + DA127/(R127/1.37))</f>
        <v>0</v>
      </c>
      <c r="U127">
        <f>(CV127*CY127)</f>
        <v>0</v>
      </c>
      <c r="V127">
        <f>(DN127+(U127+2*0.95*5.67E-8*(((DN127+$B$7)+273)^4-(DN127+273)^4)-44100*J127)/(1.84*29.3*R127+8*0.95*5.67E-8*(DN127+273)^3))</f>
        <v>0</v>
      </c>
      <c r="W127">
        <f>($C$7*DO127+$D$7*DP127+$E$7*V127)</f>
        <v>0</v>
      </c>
      <c r="X127">
        <f>0.61365*exp(17.502*W127/(240.97+W127))</f>
        <v>0</v>
      </c>
      <c r="Y127">
        <f>(Z127/AA127*100)</f>
        <v>0</v>
      </c>
      <c r="Z127">
        <f>DG127*(DL127+DM127)/1000</f>
        <v>0</v>
      </c>
      <c r="AA127">
        <f>0.61365*exp(17.502*DN127/(240.97+DN127))</f>
        <v>0</v>
      </c>
      <c r="AB127">
        <f>(X127-DG127*(DL127+DM127)/1000)</f>
        <v>0</v>
      </c>
      <c r="AC127">
        <f>(-J127*44100)</f>
        <v>0</v>
      </c>
      <c r="AD127">
        <f>2*29.3*R127*0.92*(DN127-W127)</f>
        <v>0</v>
      </c>
      <c r="AE127">
        <f>2*0.95*5.67E-8*(((DN127+$B$7)+273)^4-(W127+273)^4)</f>
        <v>0</v>
      </c>
      <c r="AF127">
        <f>U127+AE127+AC127+AD127</f>
        <v>0</v>
      </c>
      <c r="AG127">
        <v>0</v>
      </c>
      <c r="AH127">
        <v>0</v>
      </c>
      <c r="AI127">
        <f>IF(AG127*$H$13&gt;=AK127,1.0,(AK127/(AK127-AG127*$H$13)))</f>
        <v>0</v>
      </c>
      <c r="AJ127">
        <f>(AI127-1)*100</f>
        <v>0</v>
      </c>
      <c r="AK127">
        <f>MAX(0,($B$13+$C$13*DS127)/(1+$D$13*DS127)*DL127/(DN127+273)*$E$13)</f>
        <v>0</v>
      </c>
      <c r="AL127" t="s">
        <v>420</v>
      </c>
      <c r="AM127" t="s">
        <v>420</v>
      </c>
      <c r="AN127">
        <v>0</v>
      </c>
      <c r="AO127">
        <v>0</v>
      </c>
      <c r="AP127">
        <f>1-AN127/AO127</f>
        <v>0</v>
      </c>
      <c r="AQ127">
        <v>0</v>
      </c>
      <c r="AR127" t="s">
        <v>420</v>
      </c>
      <c r="AS127" t="s">
        <v>420</v>
      </c>
      <c r="AT127">
        <v>0</v>
      </c>
      <c r="AU127">
        <v>0</v>
      </c>
      <c r="AV127">
        <f>1-AT127/AU127</f>
        <v>0</v>
      </c>
      <c r="AW127">
        <v>0.5</v>
      </c>
      <c r="AX127">
        <f>CW127</f>
        <v>0</v>
      </c>
      <c r="AY127">
        <f>L127</f>
        <v>0</v>
      </c>
      <c r="AZ127">
        <f>AV127*AW127*AX127</f>
        <v>0</v>
      </c>
      <c r="BA127">
        <f>(AY127-AQ127)/AX127</f>
        <v>0</v>
      </c>
      <c r="BB127">
        <f>(AO127-AU127)/AU127</f>
        <v>0</v>
      </c>
      <c r="BC127">
        <f>AN127/(AP127+AN127/AU127)</f>
        <v>0</v>
      </c>
      <c r="BD127" t="s">
        <v>420</v>
      </c>
      <c r="BE127">
        <v>0</v>
      </c>
      <c r="BF127">
        <f>IF(BE127&lt;&gt;0, BE127, BC127)</f>
        <v>0</v>
      </c>
      <c r="BG127">
        <f>1-BF127/AU127</f>
        <v>0</v>
      </c>
      <c r="BH127">
        <f>(AU127-AT127)/(AU127-BF127)</f>
        <v>0</v>
      </c>
      <c r="BI127">
        <f>(AO127-AU127)/(AO127-BF127)</f>
        <v>0</v>
      </c>
      <c r="BJ127">
        <f>(AU127-AT127)/(AU127-AN127)</f>
        <v>0</v>
      </c>
      <c r="BK127">
        <f>(AO127-AU127)/(AO127-AN127)</f>
        <v>0</v>
      </c>
      <c r="BL127">
        <f>(BH127*BF127/AT127)</f>
        <v>0</v>
      </c>
      <c r="BM127">
        <f>(1-BL127)</f>
        <v>0</v>
      </c>
      <c r="CV127">
        <f>$B$11*DT127+$C$11*DU127+$F$11*EF127*(1-EI127)</f>
        <v>0</v>
      </c>
      <c r="CW127">
        <f>CV127*CX127</f>
        <v>0</v>
      </c>
      <c r="CX127">
        <f>($B$11*$D$9+$C$11*$D$9+$F$11*((ES127+EK127)/MAX(ES127+EK127+ET127, 0.1)*$I$9+ET127/MAX(ES127+EK127+ET127, 0.1)*$J$9))/($B$11+$C$11+$F$11)</f>
        <v>0</v>
      </c>
      <c r="CY127">
        <f>($B$11*$K$9+$C$11*$K$9+$F$11*((ES127+EK127)/MAX(ES127+EK127+ET127, 0.1)*$P$9+ET127/MAX(ES127+EK127+ET127, 0.1)*$Q$9))/($B$11+$C$11+$F$11)</f>
        <v>0</v>
      </c>
      <c r="CZ127">
        <v>5.66</v>
      </c>
      <c r="DA127">
        <v>0.5</v>
      </c>
      <c r="DB127" t="s">
        <v>421</v>
      </c>
      <c r="DC127">
        <v>2</v>
      </c>
      <c r="DD127">
        <v>1759445690.43333</v>
      </c>
      <c r="DE127">
        <v>421.101333333333</v>
      </c>
      <c r="DF127">
        <v>419.974</v>
      </c>
      <c r="DG127">
        <v>25.3830666666667</v>
      </c>
      <c r="DH127">
        <v>25.1859333333333</v>
      </c>
      <c r="DI127">
        <v>415.099</v>
      </c>
      <c r="DJ127">
        <v>24.9291</v>
      </c>
      <c r="DK127">
        <v>499.959333333333</v>
      </c>
      <c r="DL127">
        <v>90.5684333333333</v>
      </c>
      <c r="DM127">
        <v>0.0286738333333333</v>
      </c>
      <c r="DN127">
        <v>31.2621666666667</v>
      </c>
      <c r="DO127">
        <v>30.0340333333333</v>
      </c>
      <c r="DP127">
        <v>999.9</v>
      </c>
      <c r="DQ127">
        <v>0</v>
      </c>
      <c r="DR127">
        <v>0</v>
      </c>
      <c r="DS127">
        <v>9988.12666666667</v>
      </c>
      <c r="DT127">
        <v>0</v>
      </c>
      <c r="DU127">
        <v>0.667702</v>
      </c>
      <c r="DV127">
        <v>1.12696333333333</v>
      </c>
      <c r="DW127">
        <v>432.068</v>
      </c>
      <c r="DX127">
        <v>430.824666666667</v>
      </c>
      <c r="DY127">
        <v>0.197168</v>
      </c>
      <c r="DZ127">
        <v>419.974</v>
      </c>
      <c r="EA127">
        <v>25.1859333333333</v>
      </c>
      <c r="EB127">
        <v>2.29890666666667</v>
      </c>
      <c r="EC127">
        <v>2.28105</v>
      </c>
      <c r="ED127">
        <v>19.6687333333333</v>
      </c>
      <c r="EE127">
        <v>19.5431666666667</v>
      </c>
      <c r="EF127">
        <v>0.00500016</v>
      </c>
      <c r="EG127">
        <v>0</v>
      </c>
      <c r="EH127">
        <v>0</v>
      </c>
      <c r="EI127">
        <v>0</v>
      </c>
      <c r="EJ127">
        <v>904.933333333333</v>
      </c>
      <c r="EK127">
        <v>0.00500016</v>
      </c>
      <c r="EL127">
        <v>-26.1</v>
      </c>
      <c r="EM127">
        <v>-1.06666666666667</v>
      </c>
      <c r="EN127">
        <v>38.0206666666667</v>
      </c>
      <c r="EO127">
        <v>42.062</v>
      </c>
      <c r="EP127">
        <v>40.125</v>
      </c>
      <c r="EQ127">
        <v>42.25</v>
      </c>
      <c r="ER127">
        <v>41.375</v>
      </c>
      <c r="ES127">
        <v>0</v>
      </c>
      <c r="ET127">
        <v>0</v>
      </c>
      <c r="EU127">
        <v>0</v>
      </c>
      <c r="EV127">
        <v>1759445695.1</v>
      </c>
      <c r="EW127">
        <v>0</v>
      </c>
      <c r="EX127">
        <v>903.84</v>
      </c>
      <c r="EY127">
        <v>0.323077181436826</v>
      </c>
      <c r="EZ127">
        <v>10.1538458657689</v>
      </c>
      <c r="FA127">
        <v>-26.544</v>
      </c>
      <c r="FB127">
        <v>15</v>
      </c>
      <c r="FC127">
        <v>0</v>
      </c>
      <c r="FD127" t="s">
        <v>422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1.1024485</v>
      </c>
      <c r="FQ127">
        <v>0.109892481203006</v>
      </c>
      <c r="FR127">
        <v>0.0329455519418024</v>
      </c>
      <c r="FS127">
        <v>1</v>
      </c>
      <c r="FT127">
        <v>901.923529411765</v>
      </c>
      <c r="FU127">
        <v>20.0213905450172</v>
      </c>
      <c r="FV127">
        <v>6.36742901406329</v>
      </c>
      <c r="FW127">
        <v>-1</v>
      </c>
      <c r="FX127">
        <v>0.17662055</v>
      </c>
      <c r="FY127">
        <v>0.081998751879699</v>
      </c>
      <c r="FZ127">
        <v>0.0129603944402746</v>
      </c>
      <c r="GA127">
        <v>1</v>
      </c>
      <c r="GB127">
        <v>2</v>
      </c>
      <c r="GC127">
        <v>2</v>
      </c>
      <c r="GD127" t="s">
        <v>423</v>
      </c>
      <c r="GE127">
        <v>3.12614</v>
      </c>
      <c r="GF127">
        <v>2.65405</v>
      </c>
      <c r="GG127">
        <v>0.0890569</v>
      </c>
      <c r="GH127">
        <v>0.0898056</v>
      </c>
      <c r="GI127">
        <v>0.105467</v>
      </c>
      <c r="GJ127">
        <v>0.105559</v>
      </c>
      <c r="GK127">
        <v>23307.1</v>
      </c>
      <c r="GL127">
        <v>22173.5</v>
      </c>
      <c r="GM127">
        <v>22883.7</v>
      </c>
      <c r="GN127">
        <v>23723.5</v>
      </c>
      <c r="GO127">
        <v>34882.3</v>
      </c>
      <c r="GP127">
        <v>35119.7</v>
      </c>
      <c r="GQ127">
        <v>41252.4</v>
      </c>
      <c r="GR127">
        <v>42302.9</v>
      </c>
      <c r="GS127">
        <v>1.89495</v>
      </c>
      <c r="GT127">
        <v>1.81822</v>
      </c>
      <c r="GU127">
        <v>0.0888556</v>
      </c>
      <c r="GV127">
        <v>0</v>
      </c>
      <c r="GW127">
        <v>28.5841</v>
      </c>
      <c r="GX127">
        <v>999.9</v>
      </c>
      <c r="GY127">
        <v>58.363</v>
      </c>
      <c r="GZ127">
        <v>29.386</v>
      </c>
      <c r="HA127">
        <v>26.5006</v>
      </c>
      <c r="HB127">
        <v>54.3046</v>
      </c>
      <c r="HC127">
        <v>40.8053</v>
      </c>
      <c r="HD127">
        <v>1</v>
      </c>
      <c r="HE127">
        <v>0.0941921</v>
      </c>
      <c r="HF127">
        <v>-0.708873</v>
      </c>
      <c r="HG127">
        <v>20.2348</v>
      </c>
      <c r="HH127">
        <v>5.23391</v>
      </c>
      <c r="HI127">
        <v>11.992</v>
      </c>
      <c r="HJ127">
        <v>4.95575</v>
      </c>
      <c r="HK127">
        <v>3.304</v>
      </c>
      <c r="HL127">
        <v>9999</v>
      </c>
      <c r="HM127">
        <v>9999</v>
      </c>
      <c r="HN127">
        <v>9999</v>
      </c>
      <c r="HO127">
        <v>999.9</v>
      </c>
      <c r="HP127">
        <v>1.86847</v>
      </c>
      <c r="HQ127">
        <v>1.86418</v>
      </c>
      <c r="HR127">
        <v>1.8718</v>
      </c>
      <c r="HS127">
        <v>1.86266</v>
      </c>
      <c r="HT127">
        <v>1.86207</v>
      </c>
      <c r="HU127">
        <v>1.86859</v>
      </c>
      <c r="HV127">
        <v>1.85867</v>
      </c>
      <c r="HW127">
        <v>1.86508</v>
      </c>
      <c r="HX127">
        <v>5</v>
      </c>
      <c r="HY127">
        <v>0</v>
      </c>
      <c r="HZ127">
        <v>0</v>
      </c>
      <c r="IA127">
        <v>0</v>
      </c>
      <c r="IB127" t="s">
        <v>424</v>
      </c>
      <c r="IC127" t="s">
        <v>425</v>
      </c>
      <c r="ID127" t="s">
        <v>426</v>
      </c>
      <c r="IE127" t="s">
        <v>426</v>
      </c>
      <c r="IF127" t="s">
        <v>426</v>
      </c>
      <c r="IG127" t="s">
        <v>426</v>
      </c>
      <c r="IH127">
        <v>0</v>
      </c>
      <c r="II127">
        <v>100</v>
      </c>
      <c r="IJ127">
        <v>100</v>
      </c>
      <c r="IK127">
        <v>6.002</v>
      </c>
      <c r="IL127">
        <v>0.454</v>
      </c>
      <c r="IM127">
        <v>4.33581596003083</v>
      </c>
      <c r="IN127">
        <v>0.00480937478205192</v>
      </c>
      <c r="IO127">
        <v>-2.11129389927988e-06</v>
      </c>
      <c r="IP127">
        <v>4.70916883727294e-10</v>
      </c>
      <c r="IQ127">
        <v>0.0744581765299928</v>
      </c>
      <c r="IR127">
        <v>0.00865277752241637</v>
      </c>
      <c r="IS127">
        <v>0.000116572056065873</v>
      </c>
      <c r="IT127">
        <v>5.89758572995984e-06</v>
      </c>
      <c r="IU127">
        <v>1</v>
      </c>
      <c r="IV127">
        <v>2033</v>
      </c>
      <c r="IW127">
        <v>1</v>
      </c>
      <c r="IX127">
        <v>28</v>
      </c>
      <c r="IY127">
        <v>29324094.9</v>
      </c>
      <c r="IZ127">
        <v>29324094.9</v>
      </c>
      <c r="JA127">
        <v>1.04126</v>
      </c>
      <c r="JB127">
        <v>2.3877</v>
      </c>
      <c r="JC127">
        <v>1.49902</v>
      </c>
      <c r="JD127">
        <v>2.33032</v>
      </c>
      <c r="JE127">
        <v>1.54419</v>
      </c>
      <c r="JF127">
        <v>2.25342</v>
      </c>
      <c r="JG127">
        <v>35.4986</v>
      </c>
      <c r="JH127">
        <v>24.2451</v>
      </c>
      <c r="JI127">
        <v>18</v>
      </c>
      <c r="JJ127">
        <v>545.753</v>
      </c>
      <c r="JK127">
        <v>438.84</v>
      </c>
      <c r="JL127">
        <v>31.3284</v>
      </c>
      <c r="JM127">
        <v>28.8973</v>
      </c>
      <c r="JN127">
        <v>30.0001</v>
      </c>
      <c r="JO127">
        <v>28.6654</v>
      </c>
      <c r="JP127">
        <v>28.6896</v>
      </c>
      <c r="JQ127">
        <v>20.8967</v>
      </c>
      <c r="JR127">
        <v>14.4038</v>
      </c>
      <c r="JS127">
        <v>100</v>
      </c>
      <c r="JT127">
        <v>31.3332</v>
      </c>
      <c r="JU127">
        <v>420</v>
      </c>
      <c r="JV127">
        <v>25.1533</v>
      </c>
      <c r="JW127">
        <v>92.4599</v>
      </c>
      <c r="JX127">
        <v>98.5922</v>
      </c>
    </row>
    <row r="128" spans="1:284">
      <c r="A128">
        <v>112</v>
      </c>
      <c r="B128">
        <v>1759445696.1</v>
      </c>
      <c r="C128">
        <v>1657.09999990463</v>
      </c>
      <c r="D128" t="s">
        <v>653</v>
      </c>
      <c r="E128" t="s">
        <v>654</v>
      </c>
      <c r="F128">
        <v>5</v>
      </c>
      <c r="G128" t="s">
        <v>628</v>
      </c>
      <c r="H128" t="s">
        <v>419</v>
      </c>
      <c r="I128">
        <v>1759445693.76667</v>
      </c>
      <c r="J128">
        <f>(K128)/1000</f>
        <v>0</v>
      </c>
      <c r="K128">
        <f>1000*DK128*AI128*(DG128-DH128)/(100*CZ128*(1000-AI128*DG128))</f>
        <v>0</v>
      </c>
      <c r="L128">
        <f>DK128*AI128*(DF128-DE128*(1000-AI128*DH128)/(1000-AI128*DG128))/(100*CZ128)</f>
        <v>0</v>
      </c>
      <c r="M128">
        <f>DE128 - IF(AI128&gt;1, L128*CZ128*100.0/(AK128), 0)</f>
        <v>0</v>
      </c>
      <c r="N128">
        <f>((T128-J128/2)*M128-L128)/(T128+J128/2)</f>
        <v>0</v>
      </c>
      <c r="O128">
        <f>N128*(DL128+DM128)/1000.0</f>
        <v>0</v>
      </c>
      <c r="P128">
        <f>(DE128 - IF(AI128&gt;1, L128*CZ128*100.0/(AK128), 0))*(DL128+DM128)/1000.0</f>
        <v>0</v>
      </c>
      <c r="Q128">
        <f>2.0/((1/S128-1/R128)+SIGN(S128)*SQRT((1/S128-1/R128)*(1/S128-1/R128) + 4*DA128/((DA128+1)*(DA128+1))*(2*1/S128*1/R128-1/R128*1/R128)))</f>
        <v>0</v>
      </c>
      <c r="R128">
        <f>IF(LEFT(DB128,1)&lt;&gt;"0",IF(LEFT(DB128,1)="1",3.0,DC128),$D$5+$E$5*(DS128*DL128/($K$5*1000))+$F$5*(DS128*DL128/($K$5*1000))*MAX(MIN(CZ128,$J$5),$I$5)*MAX(MIN(CZ128,$J$5),$I$5)+$G$5*MAX(MIN(CZ128,$J$5),$I$5)*(DS128*DL128/($K$5*1000))+$H$5*(DS128*DL128/($K$5*1000))*(DS128*DL128/($K$5*1000)))</f>
        <v>0</v>
      </c>
      <c r="S128">
        <f>J128*(1000-(1000*0.61365*exp(17.502*W128/(240.97+W128))/(DL128+DM128)+DG128)/2)/(1000*0.61365*exp(17.502*W128/(240.97+W128))/(DL128+DM128)-DG128)</f>
        <v>0</v>
      </c>
      <c r="T128">
        <f>1/((DA128+1)/(Q128/1.6)+1/(R128/1.37)) + DA128/((DA128+1)/(Q128/1.6) + DA128/(R128/1.37))</f>
        <v>0</v>
      </c>
      <c r="U128">
        <f>(CV128*CY128)</f>
        <v>0</v>
      </c>
      <c r="V128">
        <f>(DN128+(U128+2*0.95*5.67E-8*(((DN128+$B$7)+273)^4-(DN128+273)^4)-44100*J128)/(1.84*29.3*R128+8*0.95*5.67E-8*(DN128+273)^3))</f>
        <v>0</v>
      </c>
      <c r="W128">
        <f>($C$7*DO128+$D$7*DP128+$E$7*V128)</f>
        <v>0</v>
      </c>
      <c r="X128">
        <f>0.61365*exp(17.502*W128/(240.97+W128))</f>
        <v>0</v>
      </c>
      <c r="Y128">
        <f>(Z128/AA128*100)</f>
        <v>0</v>
      </c>
      <c r="Z128">
        <f>DG128*(DL128+DM128)/1000</f>
        <v>0</v>
      </c>
      <c r="AA128">
        <f>0.61365*exp(17.502*DN128/(240.97+DN128))</f>
        <v>0</v>
      </c>
      <c r="AB128">
        <f>(X128-DG128*(DL128+DM128)/1000)</f>
        <v>0</v>
      </c>
      <c r="AC128">
        <f>(-J128*44100)</f>
        <v>0</v>
      </c>
      <c r="AD128">
        <f>2*29.3*R128*0.92*(DN128-W128)</f>
        <v>0</v>
      </c>
      <c r="AE128">
        <f>2*0.95*5.67E-8*(((DN128+$B$7)+273)^4-(W128+273)^4)</f>
        <v>0</v>
      </c>
      <c r="AF128">
        <f>U128+AE128+AC128+AD128</f>
        <v>0</v>
      </c>
      <c r="AG128">
        <v>0</v>
      </c>
      <c r="AH128">
        <v>0</v>
      </c>
      <c r="AI128">
        <f>IF(AG128*$H$13&gt;=AK128,1.0,(AK128/(AK128-AG128*$H$13)))</f>
        <v>0</v>
      </c>
      <c r="AJ128">
        <f>(AI128-1)*100</f>
        <v>0</v>
      </c>
      <c r="AK128">
        <f>MAX(0,($B$13+$C$13*DS128)/(1+$D$13*DS128)*DL128/(DN128+273)*$E$13)</f>
        <v>0</v>
      </c>
      <c r="AL128" t="s">
        <v>420</v>
      </c>
      <c r="AM128" t="s">
        <v>420</v>
      </c>
      <c r="AN128">
        <v>0</v>
      </c>
      <c r="AO128">
        <v>0</v>
      </c>
      <c r="AP128">
        <f>1-AN128/AO128</f>
        <v>0</v>
      </c>
      <c r="AQ128">
        <v>0</v>
      </c>
      <c r="AR128" t="s">
        <v>420</v>
      </c>
      <c r="AS128" t="s">
        <v>420</v>
      </c>
      <c r="AT128">
        <v>0</v>
      </c>
      <c r="AU128">
        <v>0</v>
      </c>
      <c r="AV128">
        <f>1-AT128/AU128</f>
        <v>0</v>
      </c>
      <c r="AW128">
        <v>0.5</v>
      </c>
      <c r="AX128">
        <f>CW128</f>
        <v>0</v>
      </c>
      <c r="AY128">
        <f>L128</f>
        <v>0</v>
      </c>
      <c r="AZ128">
        <f>AV128*AW128*AX128</f>
        <v>0</v>
      </c>
      <c r="BA128">
        <f>(AY128-AQ128)/AX128</f>
        <v>0</v>
      </c>
      <c r="BB128">
        <f>(AO128-AU128)/AU128</f>
        <v>0</v>
      </c>
      <c r="BC128">
        <f>AN128/(AP128+AN128/AU128)</f>
        <v>0</v>
      </c>
      <c r="BD128" t="s">
        <v>420</v>
      </c>
      <c r="BE128">
        <v>0</v>
      </c>
      <c r="BF128">
        <f>IF(BE128&lt;&gt;0, BE128, BC128)</f>
        <v>0</v>
      </c>
      <c r="BG128">
        <f>1-BF128/AU128</f>
        <v>0</v>
      </c>
      <c r="BH128">
        <f>(AU128-AT128)/(AU128-BF128)</f>
        <v>0</v>
      </c>
      <c r="BI128">
        <f>(AO128-AU128)/(AO128-BF128)</f>
        <v>0</v>
      </c>
      <c r="BJ128">
        <f>(AU128-AT128)/(AU128-AN128)</f>
        <v>0</v>
      </c>
      <c r="BK128">
        <f>(AO128-AU128)/(AO128-AN128)</f>
        <v>0</v>
      </c>
      <c r="BL128">
        <f>(BH128*BF128/AT128)</f>
        <v>0</v>
      </c>
      <c r="BM128">
        <f>(1-BL128)</f>
        <v>0</v>
      </c>
      <c r="CV128">
        <f>$B$11*DT128+$C$11*DU128+$F$11*EF128*(1-EI128)</f>
        <v>0</v>
      </c>
      <c r="CW128">
        <f>CV128*CX128</f>
        <v>0</v>
      </c>
      <c r="CX128">
        <f>($B$11*$D$9+$C$11*$D$9+$F$11*((ES128+EK128)/MAX(ES128+EK128+ET128, 0.1)*$I$9+ET128/MAX(ES128+EK128+ET128, 0.1)*$J$9))/($B$11+$C$11+$F$11)</f>
        <v>0</v>
      </c>
      <c r="CY128">
        <f>($B$11*$K$9+$C$11*$K$9+$F$11*((ES128+EK128)/MAX(ES128+EK128+ET128, 0.1)*$P$9+ET128/MAX(ES128+EK128+ET128, 0.1)*$Q$9))/($B$11+$C$11+$F$11)</f>
        <v>0</v>
      </c>
      <c r="CZ128">
        <v>5.66</v>
      </c>
      <c r="DA128">
        <v>0.5</v>
      </c>
      <c r="DB128" t="s">
        <v>421</v>
      </c>
      <c r="DC128">
        <v>2</v>
      </c>
      <c r="DD128">
        <v>1759445693.76667</v>
      </c>
      <c r="DE128">
        <v>421.141666666667</v>
      </c>
      <c r="DF128">
        <v>420.023</v>
      </c>
      <c r="DG128">
        <v>25.3852666666667</v>
      </c>
      <c r="DH128">
        <v>25.184</v>
      </c>
      <c r="DI128">
        <v>415.139</v>
      </c>
      <c r="DJ128">
        <v>24.9312333333333</v>
      </c>
      <c r="DK128">
        <v>499.958666666667</v>
      </c>
      <c r="DL128">
        <v>90.5680666666667</v>
      </c>
      <c r="DM128">
        <v>0.0287023</v>
      </c>
      <c r="DN128">
        <v>31.2512333333333</v>
      </c>
      <c r="DO128">
        <v>30.0271666666667</v>
      </c>
      <c r="DP128">
        <v>999.9</v>
      </c>
      <c r="DQ128">
        <v>0</v>
      </c>
      <c r="DR128">
        <v>0</v>
      </c>
      <c r="DS128">
        <v>9979.58333333333</v>
      </c>
      <c r="DT128">
        <v>0</v>
      </c>
      <c r="DU128">
        <v>0.667702</v>
      </c>
      <c r="DV128">
        <v>1.11877666666667</v>
      </c>
      <c r="DW128">
        <v>432.110666666667</v>
      </c>
      <c r="DX128">
        <v>430.873666666667</v>
      </c>
      <c r="DY128">
        <v>0.201317</v>
      </c>
      <c r="DZ128">
        <v>420.023</v>
      </c>
      <c r="EA128">
        <v>25.184</v>
      </c>
      <c r="EB128">
        <v>2.29909666666667</v>
      </c>
      <c r="EC128">
        <v>2.28086333333333</v>
      </c>
      <c r="ED128">
        <v>19.6700666666667</v>
      </c>
      <c r="EE128">
        <v>19.5418666666667</v>
      </c>
      <c r="EF128">
        <v>0.00500016</v>
      </c>
      <c r="EG128">
        <v>0</v>
      </c>
      <c r="EH128">
        <v>0</v>
      </c>
      <c r="EI128">
        <v>0</v>
      </c>
      <c r="EJ128">
        <v>907.566666666667</v>
      </c>
      <c r="EK128">
        <v>0.00500016</v>
      </c>
      <c r="EL128">
        <v>-32.8666666666667</v>
      </c>
      <c r="EM128">
        <v>-1.3</v>
      </c>
      <c r="EN128">
        <v>38</v>
      </c>
      <c r="EO128">
        <v>42.062</v>
      </c>
      <c r="EP128">
        <v>40.125</v>
      </c>
      <c r="EQ128">
        <v>42.229</v>
      </c>
      <c r="ER128">
        <v>41.375</v>
      </c>
      <c r="ES128">
        <v>0</v>
      </c>
      <c r="ET128">
        <v>0</v>
      </c>
      <c r="EU128">
        <v>0</v>
      </c>
      <c r="EV128">
        <v>1759445698.1</v>
      </c>
      <c r="EW128">
        <v>0</v>
      </c>
      <c r="EX128">
        <v>904.15</v>
      </c>
      <c r="EY128">
        <v>-0.564102265230717</v>
      </c>
      <c r="EZ128">
        <v>2.39999966827271</v>
      </c>
      <c r="FA128">
        <v>-27.2230769230769</v>
      </c>
      <c r="FB128">
        <v>15</v>
      </c>
      <c r="FC128">
        <v>0</v>
      </c>
      <c r="FD128" t="s">
        <v>422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1.1059155</v>
      </c>
      <c r="FQ128">
        <v>0.169117443609023</v>
      </c>
      <c r="FR128">
        <v>0.0334472190884385</v>
      </c>
      <c r="FS128">
        <v>1</v>
      </c>
      <c r="FT128">
        <v>902.520588235294</v>
      </c>
      <c r="FU128">
        <v>16.6279604868817</v>
      </c>
      <c r="FV128">
        <v>6.57530045888152</v>
      </c>
      <c r="FW128">
        <v>-1</v>
      </c>
      <c r="FX128">
        <v>0.17901485</v>
      </c>
      <c r="FY128">
        <v>0.12005030075188</v>
      </c>
      <c r="FZ128">
        <v>0.0147792008013796</v>
      </c>
      <c r="GA128">
        <v>0</v>
      </c>
      <c r="GB128">
        <v>1</v>
      </c>
      <c r="GC128">
        <v>2</v>
      </c>
      <c r="GD128" t="s">
        <v>435</v>
      </c>
      <c r="GE128">
        <v>3.12631</v>
      </c>
      <c r="GF128">
        <v>2.65439</v>
      </c>
      <c r="GG128">
        <v>0.0890426</v>
      </c>
      <c r="GH128">
        <v>0.0898046</v>
      </c>
      <c r="GI128">
        <v>0.105475</v>
      </c>
      <c r="GJ128">
        <v>0.105555</v>
      </c>
      <c r="GK128">
        <v>23307.1</v>
      </c>
      <c r="GL128">
        <v>22173.2</v>
      </c>
      <c r="GM128">
        <v>22883.3</v>
      </c>
      <c r="GN128">
        <v>23723.1</v>
      </c>
      <c r="GO128">
        <v>34881.8</v>
      </c>
      <c r="GP128">
        <v>35119.5</v>
      </c>
      <c r="GQ128">
        <v>41252.2</v>
      </c>
      <c r="GR128">
        <v>42302.5</v>
      </c>
      <c r="GS128">
        <v>1.8949</v>
      </c>
      <c r="GT128">
        <v>1.81825</v>
      </c>
      <c r="GU128">
        <v>0.0886694</v>
      </c>
      <c r="GV128">
        <v>0</v>
      </c>
      <c r="GW128">
        <v>28.5778</v>
      </c>
      <c r="GX128">
        <v>999.9</v>
      </c>
      <c r="GY128">
        <v>58.363</v>
      </c>
      <c r="GZ128">
        <v>29.386</v>
      </c>
      <c r="HA128">
        <v>26.4983</v>
      </c>
      <c r="HB128">
        <v>53.8246</v>
      </c>
      <c r="HC128">
        <v>40.653</v>
      </c>
      <c r="HD128">
        <v>1</v>
      </c>
      <c r="HE128">
        <v>0.0942607</v>
      </c>
      <c r="HF128">
        <v>-0.77893</v>
      </c>
      <c r="HG128">
        <v>20.2344</v>
      </c>
      <c r="HH128">
        <v>5.23436</v>
      </c>
      <c r="HI128">
        <v>11.992</v>
      </c>
      <c r="HJ128">
        <v>4.9556</v>
      </c>
      <c r="HK128">
        <v>3.304</v>
      </c>
      <c r="HL128">
        <v>9999</v>
      </c>
      <c r="HM128">
        <v>9999</v>
      </c>
      <c r="HN128">
        <v>9999</v>
      </c>
      <c r="HO128">
        <v>999.9</v>
      </c>
      <c r="HP128">
        <v>1.86848</v>
      </c>
      <c r="HQ128">
        <v>1.86418</v>
      </c>
      <c r="HR128">
        <v>1.8718</v>
      </c>
      <c r="HS128">
        <v>1.86264</v>
      </c>
      <c r="HT128">
        <v>1.86206</v>
      </c>
      <c r="HU128">
        <v>1.86859</v>
      </c>
      <c r="HV128">
        <v>1.85867</v>
      </c>
      <c r="HW128">
        <v>1.86508</v>
      </c>
      <c r="HX128">
        <v>5</v>
      </c>
      <c r="HY128">
        <v>0</v>
      </c>
      <c r="HZ128">
        <v>0</v>
      </c>
      <c r="IA128">
        <v>0</v>
      </c>
      <c r="IB128" t="s">
        <v>424</v>
      </c>
      <c r="IC128" t="s">
        <v>425</v>
      </c>
      <c r="ID128" t="s">
        <v>426</v>
      </c>
      <c r="IE128" t="s">
        <v>426</v>
      </c>
      <c r="IF128" t="s">
        <v>426</v>
      </c>
      <c r="IG128" t="s">
        <v>426</v>
      </c>
      <c r="IH128">
        <v>0</v>
      </c>
      <c r="II128">
        <v>100</v>
      </c>
      <c r="IJ128">
        <v>100</v>
      </c>
      <c r="IK128">
        <v>6.002</v>
      </c>
      <c r="IL128">
        <v>0.4541</v>
      </c>
      <c r="IM128">
        <v>4.33581596003083</v>
      </c>
      <c r="IN128">
        <v>0.00480937478205192</v>
      </c>
      <c r="IO128">
        <v>-2.11129389927988e-06</v>
      </c>
      <c r="IP128">
        <v>4.70916883727294e-10</v>
      </c>
      <c r="IQ128">
        <v>0.0744581765299928</v>
      </c>
      <c r="IR128">
        <v>0.00865277752241637</v>
      </c>
      <c r="IS128">
        <v>0.000116572056065873</v>
      </c>
      <c r="IT128">
        <v>5.89758572995984e-06</v>
      </c>
      <c r="IU128">
        <v>1</v>
      </c>
      <c r="IV128">
        <v>2033</v>
      </c>
      <c r="IW128">
        <v>1</v>
      </c>
      <c r="IX128">
        <v>28</v>
      </c>
      <c r="IY128">
        <v>29324094.9</v>
      </c>
      <c r="IZ128">
        <v>29324094.9</v>
      </c>
      <c r="JA128">
        <v>1.04126</v>
      </c>
      <c r="JB128">
        <v>2.37671</v>
      </c>
      <c r="JC128">
        <v>1.4978</v>
      </c>
      <c r="JD128">
        <v>2.33032</v>
      </c>
      <c r="JE128">
        <v>1.54419</v>
      </c>
      <c r="JF128">
        <v>2.31689</v>
      </c>
      <c r="JG128">
        <v>35.4986</v>
      </c>
      <c r="JH128">
        <v>24.2539</v>
      </c>
      <c r="JI128">
        <v>18</v>
      </c>
      <c r="JJ128">
        <v>545.72</v>
      </c>
      <c r="JK128">
        <v>438.856</v>
      </c>
      <c r="JL128">
        <v>31.3055</v>
      </c>
      <c r="JM128">
        <v>28.8976</v>
      </c>
      <c r="JN128">
        <v>30.0002</v>
      </c>
      <c r="JO128">
        <v>28.6654</v>
      </c>
      <c r="JP128">
        <v>28.6896</v>
      </c>
      <c r="JQ128">
        <v>20.8955</v>
      </c>
      <c r="JR128">
        <v>14.4038</v>
      </c>
      <c r="JS128">
        <v>100</v>
      </c>
      <c r="JT128">
        <v>31.3034</v>
      </c>
      <c r="JU128">
        <v>420</v>
      </c>
      <c r="JV128">
        <v>25.1319</v>
      </c>
      <c r="JW128">
        <v>92.459</v>
      </c>
      <c r="JX128">
        <v>98.591</v>
      </c>
    </row>
    <row r="129" spans="1:284">
      <c r="A129">
        <v>113</v>
      </c>
      <c r="B129">
        <v>1759445698.1</v>
      </c>
      <c r="C129">
        <v>1659.09999990463</v>
      </c>
      <c r="D129" t="s">
        <v>655</v>
      </c>
      <c r="E129" t="s">
        <v>656</v>
      </c>
      <c r="F129">
        <v>5</v>
      </c>
      <c r="G129" t="s">
        <v>628</v>
      </c>
      <c r="H129" t="s">
        <v>419</v>
      </c>
      <c r="I129">
        <v>1759445694.6</v>
      </c>
      <c r="J129">
        <f>(K129)/1000</f>
        <v>0</v>
      </c>
      <c r="K129">
        <f>1000*DK129*AI129*(DG129-DH129)/(100*CZ129*(1000-AI129*DG129))</f>
        <v>0</v>
      </c>
      <c r="L129">
        <f>DK129*AI129*(DF129-DE129*(1000-AI129*DH129)/(1000-AI129*DG129))/(100*CZ129)</f>
        <v>0</v>
      </c>
      <c r="M129">
        <f>DE129 - IF(AI129&gt;1, L129*CZ129*100.0/(AK129), 0)</f>
        <v>0</v>
      </c>
      <c r="N129">
        <f>((T129-J129/2)*M129-L129)/(T129+J129/2)</f>
        <v>0</v>
      </c>
      <c r="O129">
        <f>N129*(DL129+DM129)/1000.0</f>
        <v>0</v>
      </c>
      <c r="P129">
        <f>(DE129 - IF(AI129&gt;1, L129*CZ129*100.0/(AK129), 0))*(DL129+DM129)/1000.0</f>
        <v>0</v>
      </c>
      <c r="Q129">
        <f>2.0/((1/S129-1/R129)+SIGN(S129)*SQRT((1/S129-1/R129)*(1/S129-1/R129) + 4*DA129/((DA129+1)*(DA129+1))*(2*1/S129*1/R129-1/R129*1/R129)))</f>
        <v>0</v>
      </c>
      <c r="R129">
        <f>IF(LEFT(DB129,1)&lt;&gt;"0",IF(LEFT(DB129,1)="1",3.0,DC129),$D$5+$E$5*(DS129*DL129/($K$5*1000))+$F$5*(DS129*DL129/($K$5*1000))*MAX(MIN(CZ129,$J$5),$I$5)*MAX(MIN(CZ129,$J$5),$I$5)+$G$5*MAX(MIN(CZ129,$J$5),$I$5)*(DS129*DL129/($K$5*1000))+$H$5*(DS129*DL129/($K$5*1000))*(DS129*DL129/($K$5*1000)))</f>
        <v>0</v>
      </c>
      <c r="S129">
        <f>J129*(1000-(1000*0.61365*exp(17.502*W129/(240.97+W129))/(DL129+DM129)+DG129)/2)/(1000*0.61365*exp(17.502*W129/(240.97+W129))/(DL129+DM129)-DG129)</f>
        <v>0</v>
      </c>
      <c r="T129">
        <f>1/((DA129+1)/(Q129/1.6)+1/(R129/1.37)) + DA129/((DA129+1)/(Q129/1.6) + DA129/(R129/1.37))</f>
        <v>0</v>
      </c>
      <c r="U129">
        <f>(CV129*CY129)</f>
        <v>0</v>
      </c>
      <c r="V129">
        <f>(DN129+(U129+2*0.95*5.67E-8*(((DN129+$B$7)+273)^4-(DN129+273)^4)-44100*J129)/(1.84*29.3*R129+8*0.95*5.67E-8*(DN129+273)^3))</f>
        <v>0</v>
      </c>
      <c r="W129">
        <f>($C$7*DO129+$D$7*DP129+$E$7*V129)</f>
        <v>0</v>
      </c>
      <c r="X129">
        <f>0.61365*exp(17.502*W129/(240.97+W129))</f>
        <v>0</v>
      </c>
      <c r="Y129">
        <f>(Z129/AA129*100)</f>
        <v>0</v>
      </c>
      <c r="Z129">
        <f>DG129*(DL129+DM129)/1000</f>
        <v>0</v>
      </c>
      <c r="AA129">
        <f>0.61365*exp(17.502*DN129/(240.97+DN129))</f>
        <v>0</v>
      </c>
      <c r="AB129">
        <f>(X129-DG129*(DL129+DM129)/1000)</f>
        <v>0</v>
      </c>
      <c r="AC129">
        <f>(-J129*44100)</f>
        <v>0</v>
      </c>
      <c r="AD129">
        <f>2*29.3*R129*0.92*(DN129-W129)</f>
        <v>0</v>
      </c>
      <c r="AE129">
        <f>2*0.95*5.67E-8*(((DN129+$B$7)+273)^4-(W129+273)^4)</f>
        <v>0</v>
      </c>
      <c r="AF129">
        <f>U129+AE129+AC129+AD129</f>
        <v>0</v>
      </c>
      <c r="AG129">
        <v>0</v>
      </c>
      <c r="AH129">
        <v>0</v>
      </c>
      <c r="AI129">
        <f>IF(AG129*$H$13&gt;=AK129,1.0,(AK129/(AK129-AG129*$H$13)))</f>
        <v>0</v>
      </c>
      <c r="AJ129">
        <f>(AI129-1)*100</f>
        <v>0</v>
      </c>
      <c r="AK129">
        <f>MAX(0,($B$13+$C$13*DS129)/(1+$D$13*DS129)*DL129/(DN129+273)*$E$13)</f>
        <v>0</v>
      </c>
      <c r="AL129" t="s">
        <v>420</v>
      </c>
      <c r="AM129" t="s">
        <v>420</v>
      </c>
      <c r="AN129">
        <v>0</v>
      </c>
      <c r="AO129">
        <v>0</v>
      </c>
      <c r="AP129">
        <f>1-AN129/AO129</f>
        <v>0</v>
      </c>
      <c r="AQ129">
        <v>0</v>
      </c>
      <c r="AR129" t="s">
        <v>420</v>
      </c>
      <c r="AS129" t="s">
        <v>420</v>
      </c>
      <c r="AT129">
        <v>0</v>
      </c>
      <c r="AU129">
        <v>0</v>
      </c>
      <c r="AV129">
        <f>1-AT129/AU129</f>
        <v>0</v>
      </c>
      <c r="AW129">
        <v>0.5</v>
      </c>
      <c r="AX129">
        <f>CW129</f>
        <v>0</v>
      </c>
      <c r="AY129">
        <f>L129</f>
        <v>0</v>
      </c>
      <c r="AZ129">
        <f>AV129*AW129*AX129</f>
        <v>0</v>
      </c>
      <c r="BA129">
        <f>(AY129-AQ129)/AX129</f>
        <v>0</v>
      </c>
      <c r="BB129">
        <f>(AO129-AU129)/AU129</f>
        <v>0</v>
      </c>
      <c r="BC129">
        <f>AN129/(AP129+AN129/AU129)</f>
        <v>0</v>
      </c>
      <c r="BD129" t="s">
        <v>420</v>
      </c>
      <c r="BE129">
        <v>0</v>
      </c>
      <c r="BF129">
        <f>IF(BE129&lt;&gt;0, BE129, BC129)</f>
        <v>0</v>
      </c>
      <c r="BG129">
        <f>1-BF129/AU129</f>
        <v>0</v>
      </c>
      <c r="BH129">
        <f>(AU129-AT129)/(AU129-BF129)</f>
        <v>0</v>
      </c>
      <c r="BI129">
        <f>(AO129-AU129)/(AO129-BF129)</f>
        <v>0</v>
      </c>
      <c r="BJ129">
        <f>(AU129-AT129)/(AU129-AN129)</f>
        <v>0</v>
      </c>
      <c r="BK129">
        <f>(AO129-AU129)/(AO129-AN129)</f>
        <v>0</v>
      </c>
      <c r="BL129">
        <f>(BH129*BF129/AT129)</f>
        <v>0</v>
      </c>
      <c r="BM129">
        <f>(1-BL129)</f>
        <v>0</v>
      </c>
      <c r="CV129">
        <f>$B$11*DT129+$C$11*DU129+$F$11*EF129*(1-EI129)</f>
        <v>0</v>
      </c>
      <c r="CW129">
        <f>CV129*CX129</f>
        <v>0</v>
      </c>
      <c r="CX129">
        <f>($B$11*$D$9+$C$11*$D$9+$F$11*((ES129+EK129)/MAX(ES129+EK129+ET129, 0.1)*$I$9+ET129/MAX(ES129+EK129+ET129, 0.1)*$J$9))/($B$11+$C$11+$F$11)</f>
        <v>0</v>
      </c>
      <c r="CY129">
        <f>($B$11*$K$9+$C$11*$K$9+$F$11*((ES129+EK129)/MAX(ES129+EK129+ET129, 0.1)*$P$9+ET129/MAX(ES129+EK129+ET129, 0.1)*$Q$9))/($B$11+$C$11+$F$11)</f>
        <v>0</v>
      </c>
      <c r="CZ129">
        <v>5.66</v>
      </c>
      <c r="DA129">
        <v>0.5</v>
      </c>
      <c r="DB129" t="s">
        <v>421</v>
      </c>
      <c r="DC129">
        <v>2</v>
      </c>
      <c r="DD129">
        <v>1759445694.6</v>
      </c>
      <c r="DE129">
        <v>421.124</v>
      </c>
      <c r="DF129">
        <v>420.0235</v>
      </c>
      <c r="DG129">
        <v>25.3858</v>
      </c>
      <c r="DH129">
        <v>25.1835</v>
      </c>
      <c r="DI129">
        <v>415.1215</v>
      </c>
      <c r="DJ129">
        <v>24.93175</v>
      </c>
      <c r="DK129">
        <v>500.00025</v>
      </c>
      <c r="DL129">
        <v>90.5682</v>
      </c>
      <c r="DM129">
        <v>0.0287307</v>
      </c>
      <c r="DN129">
        <v>31.248375</v>
      </c>
      <c r="DO129">
        <v>30.026725</v>
      </c>
      <c r="DP129">
        <v>999.9</v>
      </c>
      <c r="DQ129">
        <v>0</v>
      </c>
      <c r="DR129">
        <v>0</v>
      </c>
      <c r="DS129">
        <v>9985.4625</v>
      </c>
      <c r="DT129">
        <v>0</v>
      </c>
      <c r="DU129">
        <v>0.667702</v>
      </c>
      <c r="DV129">
        <v>1.1004425</v>
      </c>
      <c r="DW129">
        <v>432.09275</v>
      </c>
      <c r="DX129">
        <v>430.87425</v>
      </c>
      <c r="DY129">
        <v>0.2023275</v>
      </c>
      <c r="DZ129">
        <v>420.0235</v>
      </c>
      <c r="EA129">
        <v>25.1835</v>
      </c>
      <c r="EB129">
        <v>2.2991475</v>
      </c>
      <c r="EC129">
        <v>2.2808225</v>
      </c>
      <c r="ED129">
        <v>19.670425</v>
      </c>
      <c r="EE129">
        <v>19.541575</v>
      </c>
      <c r="EF129">
        <v>0.00500016</v>
      </c>
      <c r="EG129">
        <v>0</v>
      </c>
      <c r="EH129">
        <v>0</v>
      </c>
      <c r="EI129">
        <v>0</v>
      </c>
      <c r="EJ129">
        <v>906.6</v>
      </c>
      <c r="EK129">
        <v>0.00500016</v>
      </c>
      <c r="EL129">
        <v>-29.75</v>
      </c>
      <c r="EM129">
        <v>-1.425</v>
      </c>
      <c r="EN129">
        <v>38</v>
      </c>
      <c r="EO129">
        <v>42.062</v>
      </c>
      <c r="EP129">
        <v>40.125</v>
      </c>
      <c r="EQ129">
        <v>42.23425</v>
      </c>
      <c r="ER129">
        <v>41.375</v>
      </c>
      <c r="ES129">
        <v>0</v>
      </c>
      <c r="ET129">
        <v>0</v>
      </c>
      <c r="EU129">
        <v>0</v>
      </c>
      <c r="EV129">
        <v>1759445699.9</v>
      </c>
      <c r="EW129">
        <v>0</v>
      </c>
      <c r="EX129">
        <v>904.716</v>
      </c>
      <c r="EY129">
        <v>-10.4230764852916</v>
      </c>
      <c r="EZ129">
        <v>8.84615346270899</v>
      </c>
      <c r="FA129">
        <v>-26.572</v>
      </c>
      <c r="FB129">
        <v>15</v>
      </c>
      <c r="FC129">
        <v>0</v>
      </c>
      <c r="FD129" t="s">
        <v>422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1.10598714285714</v>
      </c>
      <c r="FQ129">
        <v>0.0520659740259734</v>
      </c>
      <c r="FR129">
        <v>0.0337475798275623</v>
      </c>
      <c r="FS129">
        <v>1</v>
      </c>
      <c r="FT129">
        <v>903.208823529412</v>
      </c>
      <c r="FU129">
        <v>14.1772347047139</v>
      </c>
      <c r="FV129">
        <v>6.41704383319091</v>
      </c>
      <c r="FW129">
        <v>-1</v>
      </c>
      <c r="FX129">
        <v>0.182361523809524</v>
      </c>
      <c r="FY129">
        <v>0.157076493506493</v>
      </c>
      <c r="FZ129">
        <v>0.0167491558411847</v>
      </c>
      <c r="GA129">
        <v>0</v>
      </c>
      <c r="GB129">
        <v>1</v>
      </c>
      <c r="GC129">
        <v>2</v>
      </c>
      <c r="GD129" t="s">
        <v>435</v>
      </c>
      <c r="GE129">
        <v>3.12628</v>
      </c>
      <c r="GF129">
        <v>2.65448</v>
      </c>
      <c r="GG129">
        <v>0.0890472</v>
      </c>
      <c r="GH129">
        <v>0.089804</v>
      </c>
      <c r="GI129">
        <v>0.10548</v>
      </c>
      <c r="GJ129">
        <v>0.105552</v>
      </c>
      <c r="GK129">
        <v>23307.1</v>
      </c>
      <c r="GL129">
        <v>22173.3</v>
      </c>
      <c r="GM129">
        <v>22883.5</v>
      </c>
      <c r="GN129">
        <v>23723.3</v>
      </c>
      <c r="GO129">
        <v>34881.8</v>
      </c>
      <c r="GP129">
        <v>35119.7</v>
      </c>
      <c r="GQ129">
        <v>41252.4</v>
      </c>
      <c r="GR129">
        <v>42302.6</v>
      </c>
      <c r="GS129">
        <v>1.89505</v>
      </c>
      <c r="GT129">
        <v>1.81815</v>
      </c>
      <c r="GU129">
        <v>0.0893325</v>
      </c>
      <c r="GV129">
        <v>0</v>
      </c>
      <c r="GW129">
        <v>28.5729</v>
      </c>
      <c r="GX129">
        <v>999.9</v>
      </c>
      <c r="GY129">
        <v>58.363</v>
      </c>
      <c r="GZ129">
        <v>29.376</v>
      </c>
      <c r="HA129">
        <v>26.4888</v>
      </c>
      <c r="HB129">
        <v>54.2546</v>
      </c>
      <c r="HC129">
        <v>40.5529</v>
      </c>
      <c r="HD129">
        <v>1</v>
      </c>
      <c r="HE129">
        <v>0.0943064</v>
      </c>
      <c r="HF129">
        <v>-0.786193</v>
      </c>
      <c r="HG129">
        <v>20.2343</v>
      </c>
      <c r="HH129">
        <v>5.23421</v>
      </c>
      <c r="HI129">
        <v>11.992</v>
      </c>
      <c r="HJ129">
        <v>4.9557</v>
      </c>
      <c r="HK129">
        <v>3.304</v>
      </c>
      <c r="HL129">
        <v>9999</v>
      </c>
      <c r="HM129">
        <v>9999</v>
      </c>
      <c r="HN129">
        <v>9999</v>
      </c>
      <c r="HO129">
        <v>999.9</v>
      </c>
      <c r="HP129">
        <v>1.86847</v>
      </c>
      <c r="HQ129">
        <v>1.86417</v>
      </c>
      <c r="HR129">
        <v>1.8718</v>
      </c>
      <c r="HS129">
        <v>1.86265</v>
      </c>
      <c r="HT129">
        <v>1.86209</v>
      </c>
      <c r="HU129">
        <v>1.86859</v>
      </c>
      <c r="HV129">
        <v>1.85867</v>
      </c>
      <c r="HW129">
        <v>1.86508</v>
      </c>
      <c r="HX129">
        <v>5</v>
      </c>
      <c r="HY129">
        <v>0</v>
      </c>
      <c r="HZ129">
        <v>0</v>
      </c>
      <c r="IA129">
        <v>0</v>
      </c>
      <c r="IB129" t="s">
        <v>424</v>
      </c>
      <c r="IC129" t="s">
        <v>425</v>
      </c>
      <c r="ID129" t="s">
        <v>426</v>
      </c>
      <c r="IE129" t="s">
        <v>426</v>
      </c>
      <c r="IF129" t="s">
        <v>426</v>
      </c>
      <c r="IG129" t="s">
        <v>426</v>
      </c>
      <c r="IH129">
        <v>0</v>
      </c>
      <c r="II129">
        <v>100</v>
      </c>
      <c r="IJ129">
        <v>100</v>
      </c>
      <c r="IK129">
        <v>6.002</v>
      </c>
      <c r="IL129">
        <v>0.4542</v>
      </c>
      <c r="IM129">
        <v>4.33581596003083</v>
      </c>
      <c r="IN129">
        <v>0.00480937478205192</v>
      </c>
      <c r="IO129">
        <v>-2.11129389927988e-06</v>
      </c>
      <c r="IP129">
        <v>4.70916883727294e-10</v>
      </c>
      <c r="IQ129">
        <v>0.0744581765299928</v>
      </c>
      <c r="IR129">
        <v>0.00865277752241637</v>
      </c>
      <c r="IS129">
        <v>0.000116572056065873</v>
      </c>
      <c r="IT129">
        <v>5.89758572995984e-06</v>
      </c>
      <c r="IU129">
        <v>1</v>
      </c>
      <c r="IV129">
        <v>2033</v>
      </c>
      <c r="IW129">
        <v>1</v>
      </c>
      <c r="IX129">
        <v>28</v>
      </c>
      <c r="IY129">
        <v>29324095</v>
      </c>
      <c r="IZ129">
        <v>29324095</v>
      </c>
      <c r="JA129">
        <v>1.04126</v>
      </c>
      <c r="JB129">
        <v>2.36694</v>
      </c>
      <c r="JC129">
        <v>1.4978</v>
      </c>
      <c r="JD129">
        <v>2.33032</v>
      </c>
      <c r="JE129">
        <v>1.54419</v>
      </c>
      <c r="JF129">
        <v>2.3584</v>
      </c>
      <c r="JG129">
        <v>35.4986</v>
      </c>
      <c r="JH129">
        <v>24.2626</v>
      </c>
      <c r="JI129">
        <v>18</v>
      </c>
      <c r="JJ129">
        <v>545.818</v>
      </c>
      <c r="JK129">
        <v>438.795</v>
      </c>
      <c r="JL129">
        <v>31.2961</v>
      </c>
      <c r="JM129">
        <v>28.8989</v>
      </c>
      <c r="JN129">
        <v>30.0002</v>
      </c>
      <c r="JO129">
        <v>28.6654</v>
      </c>
      <c r="JP129">
        <v>28.6896</v>
      </c>
      <c r="JQ129">
        <v>20.8955</v>
      </c>
      <c r="JR129">
        <v>14.4038</v>
      </c>
      <c r="JS129">
        <v>100</v>
      </c>
      <c r="JT129">
        <v>31.3034</v>
      </c>
      <c r="JU129">
        <v>420</v>
      </c>
      <c r="JV129">
        <v>25.1193</v>
      </c>
      <c r="JW129">
        <v>92.4596</v>
      </c>
      <c r="JX129">
        <v>98.5914</v>
      </c>
    </row>
    <row r="130" spans="1:284">
      <c r="A130">
        <v>114</v>
      </c>
      <c r="B130">
        <v>1759445700.1</v>
      </c>
      <c r="C130">
        <v>1661.09999990463</v>
      </c>
      <c r="D130" t="s">
        <v>657</v>
      </c>
      <c r="E130" t="s">
        <v>658</v>
      </c>
      <c r="F130">
        <v>5</v>
      </c>
      <c r="G130" t="s">
        <v>628</v>
      </c>
      <c r="H130" t="s">
        <v>419</v>
      </c>
      <c r="I130">
        <v>1759445697.1</v>
      </c>
      <c r="J130">
        <f>(K130)/1000</f>
        <v>0</v>
      </c>
      <c r="K130">
        <f>1000*DK130*AI130*(DG130-DH130)/(100*CZ130*(1000-AI130*DG130))</f>
        <v>0</v>
      </c>
      <c r="L130">
        <f>DK130*AI130*(DF130-DE130*(1000-AI130*DH130)/(1000-AI130*DG130))/(100*CZ130)</f>
        <v>0</v>
      </c>
      <c r="M130">
        <f>DE130 - IF(AI130&gt;1, L130*CZ130*100.0/(AK130), 0)</f>
        <v>0</v>
      </c>
      <c r="N130">
        <f>((T130-J130/2)*M130-L130)/(T130+J130/2)</f>
        <v>0</v>
      </c>
      <c r="O130">
        <f>N130*(DL130+DM130)/1000.0</f>
        <v>0</v>
      </c>
      <c r="P130">
        <f>(DE130 - IF(AI130&gt;1, L130*CZ130*100.0/(AK130), 0))*(DL130+DM130)/1000.0</f>
        <v>0</v>
      </c>
      <c r="Q130">
        <f>2.0/((1/S130-1/R130)+SIGN(S130)*SQRT((1/S130-1/R130)*(1/S130-1/R130) + 4*DA130/((DA130+1)*(DA130+1))*(2*1/S130*1/R130-1/R130*1/R130)))</f>
        <v>0</v>
      </c>
      <c r="R130">
        <f>IF(LEFT(DB130,1)&lt;&gt;"0",IF(LEFT(DB130,1)="1",3.0,DC130),$D$5+$E$5*(DS130*DL130/($K$5*1000))+$F$5*(DS130*DL130/($K$5*1000))*MAX(MIN(CZ130,$J$5),$I$5)*MAX(MIN(CZ130,$J$5),$I$5)+$G$5*MAX(MIN(CZ130,$J$5),$I$5)*(DS130*DL130/($K$5*1000))+$H$5*(DS130*DL130/($K$5*1000))*(DS130*DL130/($K$5*1000)))</f>
        <v>0</v>
      </c>
      <c r="S130">
        <f>J130*(1000-(1000*0.61365*exp(17.502*W130/(240.97+W130))/(DL130+DM130)+DG130)/2)/(1000*0.61365*exp(17.502*W130/(240.97+W130))/(DL130+DM130)-DG130)</f>
        <v>0</v>
      </c>
      <c r="T130">
        <f>1/((DA130+1)/(Q130/1.6)+1/(R130/1.37)) + DA130/((DA130+1)/(Q130/1.6) + DA130/(R130/1.37))</f>
        <v>0</v>
      </c>
      <c r="U130">
        <f>(CV130*CY130)</f>
        <v>0</v>
      </c>
      <c r="V130">
        <f>(DN130+(U130+2*0.95*5.67E-8*(((DN130+$B$7)+273)^4-(DN130+273)^4)-44100*J130)/(1.84*29.3*R130+8*0.95*5.67E-8*(DN130+273)^3))</f>
        <v>0</v>
      </c>
      <c r="W130">
        <f>($C$7*DO130+$D$7*DP130+$E$7*V130)</f>
        <v>0</v>
      </c>
      <c r="X130">
        <f>0.61365*exp(17.502*W130/(240.97+W130))</f>
        <v>0</v>
      </c>
      <c r="Y130">
        <f>(Z130/AA130*100)</f>
        <v>0</v>
      </c>
      <c r="Z130">
        <f>DG130*(DL130+DM130)/1000</f>
        <v>0</v>
      </c>
      <c r="AA130">
        <f>0.61365*exp(17.502*DN130/(240.97+DN130))</f>
        <v>0</v>
      </c>
      <c r="AB130">
        <f>(X130-DG130*(DL130+DM130)/1000)</f>
        <v>0</v>
      </c>
      <c r="AC130">
        <f>(-J130*44100)</f>
        <v>0</v>
      </c>
      <c r="AD130">
        <f>2*29.3*R130*0.92*(DN130-W130)</f>
        <v>0</v>
      </c>
      <c r="AE130">
        <f>2*0.95*5.67E-8*(((DN130+$B$7)+273)^4-(W130+273)^4)</f>
        <v>0</v>
      </c>
      <c r="AF130">
        <f>U130+AE130+AC130+AD130</f>
        <v>0</v>
      </c>
      <c r="AG130">
        <v>0</v>
      </c>
      <c r="AH130">
        <v>0</v>
      </c>
      <c r="AI130">
        <f>IF(AG130*$H$13&gt;=AK130,1.0,(AK130/(AK130-AG130*$H$13)))</f>
        <v>0</v>
      </c>
      <c r="AJ130">
        <f>(AI130-1)*100</f>
        <v>0</v>
      </c>
      <c r="AK130">
        <f>MAX(0,($B$13+$C$13*DS130)/(1+$D$13*DS130)*DL130/(DN130+273)*$E$13)</f>
        <v>0</v>
      </c>
      <c r="AL130" t="s">
        <v>420</v>
      </c>
      <c r="AM130" t="s">
        <v>420</v>
      </c>
      <c r="AN130">
        <v>0</v>
      </c>
      <c r="AO130">
        <v>0</v>
      </c>
      <c r="AP130">
        <f>1-AN130/AO130</f>
        <v>0</v>
      </c>
      <c r="AQ130">
        <v>0</v>
      </c>
      <c r="AR130" t="s">
        <v>420</v>
      </c>
      <c r="AS130" t="s">
        <v>420</v>
      </c>
      <c r="AT130">
        <v>0</v>
      </c>
      <c r="AU130">
        <v>0</v>
      </c>
      <c r="AV130">
        <f>1-AT130/AU130</f>
        <v>0</v>
      </c>
      <c r="AW130">
        <v>0.5</v>
      </c>
      <c r="AX130">
        <f>CW130</f>
        <v>0</v>
      </c>
      <c r="AY130">
        <f>L130</f>
        <v>0</v>
      </c>
      <c r="AZ130">
        <f>AV130*AW130*AX130</f>
        <v>0</v>
      </c>
      <c r="BA130">
        <f>(AY130-AQ130)/AX130</f>
        <v>0</v>
      </c>
      <c r="BB130">
        <f>(AO130-AU130)/AU130</f>
        <v>0</v>
      </c>
      <c r="BC130">
        <f>AN130/(AP130+AN130/AU130)</f>
        <v>0</v>
      </c>
      <c r="BD130" t="s">
        <v>420</v>
      </c>
      <c r="BE130">
        <v>0</v>
      </c>
      <c r="BF130">
        <f>IF(BE130&lt;&gt;0, BE130, BC130)</f>
        <v>0</v>
      </c>
      <c r="BG130">
        <f>1-BF130/AU130</f>
        <v>0</v>
      </c>
      <c r="BH130">
        <f>(AU130-AT130)/(AU130-BF130)</f>
        <v>0</v>
      </c>
      <c r="BI130">
        <f>(AO130-AU130)/(AO130-BF130)</f>
        <v>0</v>
      </c>
      <c r="BJ130">
        <f>(AU130-AT130)/(AU130-AN130)</f>
        <v>0</v>
      </c>
      <c r="BK130">
        <f>(AO130-AU130)/(AO130-AN130)</f>
        <v>0</v>
      </c>
      <c r="BL130">
        <f>(BH130*BF130/AT130)</f>
        <v>0</v>
      </c>
      <c r="BM130">
        <f>(1-BL130)</f>
        <v>0</v>
      </c>
      <c r="CV130">
        <f>$B$11*DT130+$C$11*DU130+$F$11*EF130*(1-EI130)</f>
        <v>0</v>
      </c>
      <c r="CW130">
        <f>CV130*CX130</f>
        <v>0</v>
      </c>
      <c r="CX130">
        <f>($B$11*$D$9+$C$11*$D$9+$F$11*((ES130+EK130)/MAX(ES130+EK130+ET130, 0.1)*$I$9+ET130/MAX(ES130+EK130+ET130, 0.1)*$J$9))/($B$11+$C$11+$F$11)</f>
        <v>0</v>
      </c>
      <c r="CY130">
        <f>($B$11*$K$9+$C$11*$K$9+$F$11*((ES130+EK130)/MAX(ES130+EK130+ET130, 0.1)*$P$9+ET130/MAX(ES130+EK130+ET130, 0.1)*$Q$9))/($B$11+$C$11+$F$11)</f>
        <v>0</v>
      </c>
      <c r="CZ130">
        <v>5.66</v>
      </c>
      <c r="DA130">
        <v>0.5</v>
      </c>
      <c r="DB130" t="s">
        <v>421</v>
      </c>
      <c r="DC130">
        <v>2</v>
      </c>
      <c r="DD130">
        <v>1759445697.1</v>
      </c>
      <c r="DE130">
        <v>421.1</v>
      </c>
      <c r="DF130">
        <v>420.02</v>
      </c>
      <c r="DG130">
        <v>25.3874</v>
      </c>
      <c r="DH130">
        <v>25.1819</v>
      </c>
      <c r="DI130">
        <v>415.097666666667</v>
      </c>
      <c r="DJ130">
        <v>24.9333</v>
      </c>
      <c r="DK130">
        <v>500.067333333333</v>
      </c>
      <c r="DL130">
        <v>90.5684333333333</v>
      </c>
      <c r="DM130">
        <v>0.0287385333333333</v>
      </c>
      <c r="DN130">
        <v>31.2394666666667</v>
      </c>
      <c r="DO130">
        <v>30.0253666666667</v>
      </c>
      <c r="DP130">
        <v>999.9</v>
      </c>
      <c r="DQ130">
        <v>0</v>
      </c>
      <c r="DR130">
        <v>0</v>
      </c>
      <c r="DS130">
        <v>10001.24</v>
      </c>
      <c r="DT130">
        <v>0</v>
      </c>
      <c r="DU130">
        <v>0.667702</v>
      </c>
      <c r="DV130">
        <v>1.08006666666667</v>
      </c>
      <c r="DW130">
        <v>432.069</v>
      </c>
      <c r="DX130">
        <v>430.87</v>
      </c>
      <c r="DY130">
        <v>0.205508666666667</v>
      </c>
      <c r="DZ130">
        <v>420.02</v>
      </c>
      <c r="EA130">
        <v>25.1819</v>
      </c>
      <c r="EB130">
        <v>2.29929666666667</v>
      </c>
      <c r="EC130">
        <v>2.28068666666667</v>
      </c>
      <c r="ED130">
        <v>19.6714666666667</v>
      </c>
      <c r="EE130">
        <v>19.5406333333333</v>
      </c>
      <c r="EF130">
        <v>0.00500016</v>
      </c>
      <c r="EG130">
        <v>0</v>
      </c>
      <c r="EH130">
        <v>0</v>
      </c>
      <c r="EI130">
        <v>0</v>
      </c>
      <c r="EJ130">
        <v>903</v>
      </c>
      <c r="EK130">
        <v>0.00500016</v>
      </c>
      <c r="EL130">
        <v>-25.4333333333333</v>
      </c>
      <c r="EM130">
        <v>-1.23333333333333</v>
      </c>
      <c r="EN130">
        <v>38</v>
      </c>
      <c r="EO130">
        <v>42.062</v>
      </c>
      <c r="EP130">
        <v>40.125</v>
      </c>
      <c r="EQ130">
        <v>42.229</v>
      </c>
      <c r="ER130">
        <v>41.375</v>
      </c>
      <c r="ES130">
        <v>0</v>
      </c>
      <c r="ET130">
        <v>0</v>
      </c>
      <c r="EU130">
        <v>0</v>
      </c>
      <c r="EV130">
        <v>1759445701.7</v>
      </c>
      <c r="EW130">
        <v>0</v>
      </c>
      <c r="EX130">
        <v>904.357692307692</v>
      </c>
      <c r="EY130">
        <v>-18.2666664238965</v>
      </c>
      <c r="EZ130">
        <v>17.9692305090655</v>
      </c>
      <c r="FA130">
        <v>-25.9307692307692</v>
      </c>
      <c r="FB130">
        <v>15</v>
      </c>
      <c r="FC130">
        <v>0</v>
      </c>
      <c r="FD130" t="s">
        <v>422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1.10586523809524</v>
      </c>
      <c r="FQ130">
        <v>-0.0835722077922078</v>
      </c>
      <c r="FR130">
        <v>0.0341447378109923</v>
      </c>
      <c r="FS130">
        <v>1</v>
      </c>
      <c r="FT130">
        <v>903.805882352941</v>
      </c>
      <c r="FU130">
        <v>8.5164249196262</v>
      </c>
      <c r="FV130">
        <v>6.22386021582741</v>
      </c>
      <c r="FW130">
        <v>-1</v>
      </c>
      <c r="FX130">
        <v>0.186051095238095</v>
      </c>
      <c r="FY130">
        <v>0.167555454545455</v>
      </c>
      <c r="FZ130">
        <v>0.0173789666904861</v>
      </c>
      <c r="GA130">
        <v>0</v>
      </c>
      <c r="GB130">
        <v>1</v>
      </c>
      <c r="GC130">
        <v>2</v>
      </c>
      <c r="GD130" t="s">
        <v>435</v>
      </c>
      <c r="GE130">
        <v>3.12614</v>
      </c>
      <c r="GF130">
        <v>2.65443</v>
      </c>
      <c r="GG130">
        <v>0.0890404</v>
      </c>
      <c r="GH130">
        <v>0.0898057</v>
      </c>
      <c r="GI130">
        <v>0.105477</v>
      </c>
      <c r="GJ130">
        <v>0.105548</v>
      </c>
      <c r="GK130">
        <v>23307.3</v>
      </c>
      <c r="GL130">
        <v>22173.4</v>
      </c>
      <c r="GM130">
        <v>22883.5</v>
      </c>
      <c r="GN130">
        <v>23723.5</v>
      </c>
      <c r="GO130">
        <v>34882.1</v>
      </c>
      <c r="GP130">
        <v>35120</v>
      </c>
      <c r="GQ130">
        <v>41252.6</v>
      </c>
      <c r="GR130">
        <v>42302.7</v>
      </c>
      <c r="GS130">
        <v>1.89498</v>
      </c>
      <c r="GT130">
        <v>1.81833</v>
      </c>
      <c r="GU130">
        <v>0.0896305</v>
      </c>
      <c r="GV130">
        <v>0</v>
      </c>
      <c r="GW130">
        <v>28.568</v>
      </c>
      <c r="GX130">
        <v>999.9</v>
      </c>
      <c r="GY130">
        <v>58.363</v>
      </c>
      <c r="GZ130">
        <v>29.386</v>
      </c>
      <c r="HA130">
        <v>26.5019</v>
      </c>
      <c r="HB130">
        <v>54.3546</v>
      </c>
      <c r="HC130">
        <v>40.7011</v>
      </c>
      <c r="HD130">
        <v>1</v>
      </c>
      <c r="HE130">
        <v>0.0942785</v>
      </c>
      <c r="HF130">
        <v>-0.820926</v>
      </c>
      <c r="HG130">
        <v>20.2342</v>
      </c>
      <c r="HH130">
        <v>5.23406</v>
      </c>
      <c r="HI130">
        <v>11.992</v>
      </c>
      <c r="HJ130">
        <v>4.9557</v>
      </c>
      <c r="HK130">
        <v>3.304</v>
      </c>
      <c r="HL130">
        <v>9999</v>
      </c>
      <c r="HM130">
        <v>9999</v>
      </c>
      <c r="HN130">
        <v>9999</v>
      </c>
      <c r="HO130">
        <v>999.9</v>
      </c>
      <c r="HP130">
        <v>1.86847</v>
      </c>
      <c r="HQ130">
        <v>1.86417</v>
      </c>
      <c r="HR130">
        <v>1.8718</v>
      </c>
      <c r="HS130">
        <v>1.86267</v>
      </c>
      <c r="HT130">
        <v>1.86209</v>
      </c>
      <c r="HU130">
        <v>1.86859</v>
      </c>
      <c r="HV130">
        <v>1.85867</v>
      </c>
      <c r="HW130">
        <v>1.86508</v>
      </c>
      <c r="HX130">
        <v>5</v>
      </c>
      <c r="HY130">
        <v>0</v>
      </c>
      <c r="HZ130">
        <v>0</v>
      </c>
      <c r="IA130">
        <v>0</v>
      </c>
      <c r="IB130" t="s">
        <v>424</v>
      </c>
      <c r="IC130" t="s">
        <v>425</v>
      </c>
      <c r="ID130" t="s">
        <v>426</v>
      </c>
      <c r="IE130" t="s">
        <v>426</v>
      </c>
      <c r="IF130" t="s">
        <v>426</v>
      </c>
      <c r="IG130" t="s">
        <v>426</v>
      </c>
      <c r="IH130">
        <v>0</v>
      </c>
      <c r="II130">
        <v>100</v>
      </c>
      <c r="IJ130">
        <v>100</v>
      </c>
      <c r="IK130">
        <v>6.002</v>
      </c>
      <c r="IL130">
        <v>0.4541</v>
      </c>
      <c r="IM130">
        <v>4.33581596003083</v>
      </c>
      <c r="IN130">
        <v>0.00480937478205192</v>
      </c>
      <c r="IO130">
        <v>-2.11129389927988e-06</v>
      </c>
      <c r="IP130">
        <v>4.70916883727294e-10</v>
      </c>
      <c r="IQ130">
        <v>0.0744581765299928</v>
      </c>
      <c r="IR130">
        <v>0.00865277752241637</v>
      </c>
      <c r="IS130">
        <v>0.000116572056065873</v>
      </c>
      <c r="IT130">
        <v>5.89758572995984e-06</v>
      </c>
      <c r="IU130">
        <v>1</v>
      </c>
      <c r="IV130">
        <v>2033</v>
      </c>
      <c r="IW130">
        <v>1</v>
      </c>
      <c r="IX130">
        <v>28</v>
      </c>
      <c r="IY130">
        <v>29324095</v>
      </c>
      <c r="IZ130">
        <v>29324095</v>
      </c>
      <c r="JA130">
        <v>1.04126</v>
      </c>
      <c r="JB130">
        <v>2.37305</v>
      </c>
      <c r="JC130">
        <v>1.4978</v>
      </c>
      <c r="JD130">
        <v>2.33032</v>
      </c>
      <c r="JE130">
        <v>1.54419</v>
      </c>
      <c r="JF130">
        <v>2.39136</v>
      </c>
      <c r="JG130">
        <v>35.4754</v>
      </c>
      <c r="JH130">
        <v>24.2626</v>
      </c>
      <c r="JI130">
        <v>18</v>
      </c>
      <c r="JJ130">
        <v>545.763</v>
      </c>
      <c r="JK130">
        <v>438.901</v>
      </c>
      <c r="JL130">
        <v>31.2864</v>
      </c>
      <c r="JM130">
        <v>28.8997</v>
      </c>
      <c r="JN130">
        <v>30.0002</v>
      </c>
      <c r="JO130">
        <v>28.6646</v>
      </c>
      <c r="JP130">
        <v>28.6896</v>
      </c>
      <c r="JQ130">
        <v>20.8946</v>
      </c>
      <c r="JR130">
        <v>14.4038</v>
      </c>
      <c r="JS130">
        <v>100</v>
      </c>
      <c r="JT130">
        <v>31.2766</v>
      </c>
      <c r="JU130">
        <v>420</v>
      </c>
      <c r="JV130">
        <v>25.1095</v>
      </c>
      <c r="JW130">
        <v>92.4599</v>
      </c>
      <c r="JX130">
        <v>98.5918</v>
      </c>
    </row>
    <row r="131" spans="1:284">
      <c r="A131">
        <v>115</v>
      </c>
      <c r="B131">
        <v>1759445703.1</v>
      </c>
      <c r="C131">
        <v>1664.09999990463</v>
      </c>
      <c r="D131" t="s">
        <v>659</v>
      </c>
      <c r="E131" t="s">
        <v>660</v>
      </c>
      <c r="F131">
        <v>5</v>
      </c>
      <c r="G131" t="s">
        <v>628</v>
      </c>
      <c r="H131" t="s">
        <v>419</v>
      </c>
      <c r="I131">
        <v>1759445699.85</v>
      </c>
      <c r="J131">
        <f>(K131)/1000</f>
        <v>0</v>
      </c>
      <c r="K131">
        <f>1000*DK131*AI131*(DG131-DH131)/(100*CZ131*(1000-AI131*DG131))</f>
        <v>0</v>
      </c>
      <c r="L131">
        <f>DK131*AI131*(DF131-DE131*(1000-AI131*DH131)/(1000-AI131*DG131))/(100*CZ131)</f>
        <v>0</v>
      </c>
      <c r="M131">
        <f>DE131 - IF(AI131&gt;1, L131*CZ131*100.0/(AK131), 0)</f>
        <v>0</v>
      </c>
      <c r="N131">
        <f>((T131-J131/2)*M131-L131)/(T131+J131/2)</f>
        <v>0</v>
      </c>
      <c r="O131">
        <f>N131*(DL131+DM131)/1000.0</f>
        <v>0</v>
      </c>
      <c r="P131">
        <f>(DE131 - IF(AI131&gt;1, L131*CZ131*100.0/(AK131), 0))*(DL131+DM131)/1000.0</f>
        <v>0</v>
      </c>
      <c r="Q131">
        <f>2.0/((1/S131-1/R131)+SIGN(S131)*SQRT((1/S131-1/R131)*(1/S131-1/R131) + 4*DA131/((DA131+1)*(DA131+1))*(2*1/S131*1/R131-1/R131*1/R131)))</f>
        <v>0</v>
      </c>
      <c r="R131">
        <f>IF(LEFT(DB131,1)&lt;&gt;"0",IF(LEFT(DB131,1)="1",3.0,DC131),$D$5+$E$5*(DS131*DL131/($K$5*1000))+$F$5*(DS131*DL131/($K$5*1000))*MAX(MIN(CZ131,$J$5),$I$5)*MAX(MIN(CZ131,$J$5),$I$5)+$G$5*MAX(MIN(CZ131,$J$5),$I$5)*(DS131*DL131/($K$5*1000))+$H$5*(DS131*DL131/($K$5*1000))*(DS131*DL131/($K$5*1000)))</f>
        <v>0</v>
      </c>
      <c r="S131">
        <f>J131*(1000-(1000*0.61365*exp(17.502*W131/(240.97+W131))/(DL131+DM131)+DG131)/2)/(1000*0.61365*exp(17.502*W131/(240.97+W131))/(DL131+DM131)-DG131)</f>
        <v>0</v>
      </c>
      <c r="T131">
        <f>1/((DA131+1)/(Q131/1.6)+1/(R131/1.37)) + DA131/((DA131+1)/(Q131/1.6) + DA131/(R131/1.37))</f>
        <v>0</v>
      </c>
      <c r="U131">
        <f>(CV131*CY131)</f>
        <v>0</v>
      </c>
      <c r="V131">
        <f>(DN131+(U131+2*0.95*5.67E-8*(((DN131+$B$7)+273)^4-(DN131+273)^4)-44100*J131)/(1.84*29.3*R131+8*0.95*5.67E-8*(DN131+273)^3))</f>
        <v>0</v>
      </c>
      <c r="W131">
        <f>($C$7*DO131+$D$7*DP131+$E$7*V131)</f>
        <v>0</v>
      </c>
      <c r="X131">
        <f>0.61365*exp(17.502*W131/(240.97+W131))</f>
        <v>0</v>
      </c>
      <c r="Y131">
        <f>(Z131/AA131*100)</f>
        <v>0</v>
      </c>
      <c r="Z131">
        <f>DG131*(DL131+DM131)/1000</f>
        <v>0</v>
      </c>
      <c r="AA131">
        <f>0.61365*exp(17.502*DN131/(240.97+DN131))</f>
        <v>0</v>
      </c>
      <c r="AB131">
        <f>(X131-DG131*(DL131+DM131)/1000)</f>
        <v>0</v>
      </c>
      <c r="AC131">
        <f>(-J131*44100)</f>
        <v>0</v>
      </c>
      <c r="AD131">
        <f>2*29.3*R131*0.92*(DN131-W131)</f>
        <v>0</v>
      </c>
      <c r="AE131">
        <f>2*0.95*5.67E-8*(((DN131+$B$7)+273)^4-(W131+273)^4)</f>
        <v>0</v>
      </c>
      <c r="AF131">
        <f>U131+AE131+AC131+AD131</f>
        <v>0</v>
      </c>
      <c r="AG131">
        <v>0</v>
      </c>
      <c r="AH131">
        <v>0</v>
      </c>
      <c r="AI131">
        <f>IF(AG131*$H$13&gt;=AK131,1.0,(AK131/(AK131-AG131*$H$13)))</f>
        <v>0</v>
      </c>
      <c r="AJ131">
        <f>(AI131-1)*100</f>
        <v>0</v>
      </c>
      <c r="AK131">
        <f>MAX(0,($B$13+$C$13*DS131)/(1+$D$13*DS131)*DL131/(DN131+273)*$E$13)</f>
        <v>0</v>
      </c>
      <c r="AL131" t="s">
        <v>420</v>
      </c>
      <c r="AM131" t="s">
        <v>420</v>
      </c>
      <c r="AN131">
        <v>0</v>
      </c>
      <c r="AO131">
        <v>0</v>
      </c>
      <c r="AP131">
        <f>1-AN131/AO131</f>
        <v>0</v>
      </c>
      <c r="AQ131">
        <v>0</v>
      </c>
      <c r="AR131" t="s">
        <v>420</v>
      </c>
      <c r="AS131" t="s">
        <v>420</v>
      </c>
      <c r="AT131">
        <v>0</v>
      </c>
      <c r="AU131">
        <v>0</v>
      </c>
      <c r="AV131">
        <f>1-AT131/AU131</f>
        <v>0</v>
      </c>
      <c r="AW131">
        <v>0.5</v>
      </c>
      <c r="AX131">
        <f>CW131</f>
        <v>0</v>
      </c>
      <c r="AY131">
        <f>L131</f>
        <v>0</v>
      </c>
      <c r="AZ131">
        <f>AV131*AW131*AX131</f>
        <v>0</v>
      </c>
      <c r="BA131">
        <f>(AY131-AQ131)/AX131</f>
        <v>0</v>
      </c>
      <c r="BB131">
        <f>(AO131-AU131)/AU131</f>
        <v>0</v>
      </c>
      <c r="BC131">
        <f>AN131/(AP131+AN131/AU131)</f>
        <v>0</v>
      </c>
      <c r="BD131" t="s">
        <v>420</v>
      </c>
      <c r="BE131">
        <v>0</v>
      </c>
      <c r="BF131">
        <f>IF(BE131&lt;&gt;0, BE131, BC131)</f>
        <v>0</v>
      </c>
      <c r="BG131">
        <f>1-BF131/AU131</f>
        <v>0</v>
      </c>
      <c r="BH131">
        <f>(AU131-AT131)/(AU131-BF131)</f>
        <v>0</v>
      </c>
      <c r="BI131">
        <f>(AO131-AU131)/(AO131-BF131)</f>
        <v>0</v>
      </c>
      <c r="BJ131">
        <f>(AU131-AT131)/(AU131-AN131)</f>
        <v>0</v>
      </c>
      <c r="BK131">
        <f>(AO131-AU131)/(AO131-AN131)</f>
        <v>0</v>
      </c>
      <c r="BL131">
        <f>(BH131*BF131/AT131)</f>
        <v>0</v>
      </c>
      <c r="BM131">
        <f>(1-BL131)</f>
        <v>0</v>
      </c>
      <c r="CV131">
        <f>$B$11*DT131+$C$11*DU131+$F$11*EF131*(1-EI131)</f>
        <v>0</v>
      </c>
      <c r="CW131">
        <f>CV131*CX131</f>
        <v>0</v>
      </c>
      <c r="CX131">
        <f>($B$11*$D$9+$C$11*$D$9+$F$11*((ES131+EK131)/MAX(ES131+EK131+ET131, 0.1)*$I$9+ET131/MAX(ES131+EK131+ET131, 0.1)*$J$9))/($B$11+$C$11+$F$11)</f>
        <v>0</v>
      </c>
      <c r="CY131">
        <f>($B$11*$K$9+$C$11*$K$9+$F$11*((ES131+EK131)/MAX(ES131+EK131+ET131, 0.1)*$P$9+ET131/MAX(ES131+EK131+ET131, 0.1)*$Q$9))/($B$11+$C$11+$F$11)</f>
        <v>0</v>
      </c>
      <c r="CZ131">
        <v>5.66</v>
      </c>
      <c r="DA131">
        <v>0.5</v>
      </c>
      <c r="DB131" t="s">
        <v>421</v>
      </c>
      <c r="DC131">
        <v>2</v>
      </c>
      <c r="DD131">
        <v>1759445699.85</v>
      </c>
      <c r="DE131">
        <v>421.0735</v>
      </c>
      <c r="DF131">
        <v>420.00975</v>
      </c>
      <c r="DG131">
        <v>25.387675</v>
      </c>
      <c r="DH131">
        <v>25.180425</v>
      </c>
      <c r="DI131">
        <v>415.0715</v>
      </c>
      <c r="DJ131">
        <v>24.933575</v>
      </c>
      <c r="DK131">
        <v>499.98375</v>
      </c>
      <c r="DL131">
        <v>90.568075</v>
      </c>
      <c r="DM131">
        <v>0.028751825</v>
      </c>
      <c r="DN131">
        <v>31.22885</v>
      </c>
      <c r="DO131">
        <v>30.023375</v>
      </c>
      <c r="DP131">
        <v>999.9</v>
      </c>
      <c r="DQ131">
        <v>0</v>
      </c>
      <c r="DR131">
        <v>0</v>
      </c>
      <c r="DS131">
        <v>10008.905</v>
      </c>
      <c r="DT131">
        <v>0</v>
      </c>
      <c r="DU131">
        <v>0.667702</v>
      </c>
      <c r="DV131">
        <v>1.0640775</v>
      </c>
      <c r="DW131">
        <v>432.04225</v>
      </c>
      <c r="DX131">
        <v>430.85875</v>
      </c>
      <c r="DY131">
        <v>0.20724125</v>
      </c>
      <c r="DZ131">
        <v>420.00975</v>
      </c>
      <c r="EA131">
        <v>25.180425</v>
      </c>
      <c r="EB131">
        <v>2.2993125</v>
      </c>
      <c r="EC131">
        <v>2.280545</v>
      </c>
      <c r="ED131">
        <v>19.671575</v>
      </c>
      <c r="EE131">
        <v>19.539625</v>
      </c>
      <c r="EF131">
        <v>0.00500016</v>
      </c>
      <c r="EG131">
        <v>0</v>
      </c>
      <c r="EH131">
        <v>0</v>
      </c>
      <c r="EI131">
        <v>0</v>
      </c>
      <c r="EJ131">
        <v>901.95</v>
      </c>
      <c r="EK131">
        <v>0.00500016</v>
      </c>
      <c r="EL131">
        <v>-20.825</v>
      </c>
      <c r="EM131">
        <v>-1.4</v>
      </c>
      <c r="EN131">
        <v>38</v>
      </c>
      <c r="EO131">
        <v>42.062</v>
      </c>
      <c r="EP131">
        <v>40.125</v>
      </c>
      <c r="EQ131">
        <v>42.25</v>
      </c>
      <c r="ER131">
        <v>41.375</v>
      </c>
      <c r="ES131">
        <v>0</v>
      </c>
      <c r="ET131">
        <v>0</v>
      </c>
      <c r="EU131">
        <v>0</v>
      </c>
      <c r="EV131">
        <v>1759445704.7</v>
      </c>
      <c r="EW131">
        <v>0</v>
      </c>
      <c r="EX131">
        <v>902.7</v>
      </c>
      <c r="EY131">
        <v>-1.98461529841719</v>
      </c>
      <c r="EZ131">
        <v>18.3076922098796</v>
      </c>
      <c r="FA131">
        <v>-24.66</v>
      </c>
      <c r="FB131">
        <v>15</v>
      </c>
      <c r="FC131">
        <v>0</v>
      </c>
      <c r="FD131" t="s">
        <v>422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1.09886380952381</v>
      </c>
      <c r="FQ131">
        <v>-0.258428571428569</v>
      </c>
      <c r="FR131">
        <v>0.0357702952683196</v>
      </c>
      <c r="FS131">
        <v>1</v>
      </c>
      <c r="FT131">
        <v>903.741176470588</v>
      </c>
      <c r="FU131">
        <v>-8.25362863010864</v>
      </c>
      <c r="FV131">
        <v>6.06776039927219</v>
      </c>
      <c r="FW131">
        <v>-1</v>
      </c>
      <c r="FX131">
        <v>0.19556680952381</v>
      </c>
      <c r="FY131">
        <v>0.11493638961039</v>
      </c>
      <c r="FZ131">
        <v>0.0122338006928464</v>
      </c>
      <c r="GA131">
        <v>0</v>
      </c>
      <c r="GB131">
        <v>1</v>
      </c>
      <c r="GC131">
        <v>2</v>
      </c>
      <c r="GD131" t="s">
        <v>435</v>
      </c>
      <c r="GE131">
        <v>3.12615</v>
      </c>
      <c r="GF131">
        <v>2.65446</v>
      </c>
      <c r="GG131">
        <v>0.0890486</v>
      </c>
      <c r="GH131">
        <v>0.0898033</v>
      </c>
      <c r="GI131">
        <v>0.105474</v>
      </c>
      <c r="GJ131">
        <v>0.105545</v>
      </c>
      <c r="GK131">
        <v>23307.1</v>
      </c>
      <c r="GL131">
        <v>22173.4</v>
      </c>
      <c r="GM131">
        <v>22883.5</v>
      </c>
      <c r="GN131">
        <v>23723.4</v>
      </c>
      <c r="GO131">
        <v>34882.4</v>
      </c>
      <c r="GP131">
        <v>35120</v>
      </c>
      <c r="GQ131">
        <v>41252.8</v>
      </c>
      <c r="GR131">
        <v>42302.5</v>
      </c>
      <c r="GS131">
        <v>1.8952</v>
      </c>
      <c r="GT131">
        <v>1.81825</v>
      </c>
      <c r="GU131">
        <v>0.089176</v>
      </c>
      <c r="GV131">
        <v>0</v>
      </c>
      <c r="GW131">
        <v>28.5604</v>
      </c>
      <c r="GX131">
        <v>999.9</v>
      </c>
      <c r="GY131">
        <v>58.363</v>
      </c>
      <c r="GZ131">
        <v>29.406</v>
      </c>
      <c r="HA131">
        <v>26.5318</v>
      </c>
      <c r="HB131">
        <v>54.5646</v>
      </c>
      <c r="HC131">
        <v>40.8053</v>
      </c>
      <c r="HD131">
        <v>1</v>
      </c>
      <c r="HE131">
        <v>0.0946392</v>
      </c>
      <c r="HF131">
        <v>-0.820596</v>
      </c>
      <c r="HG131">
        <v>20.2341</v>
      </c>
      <c r="HH131">
        <v>5.23436</v>
      </c>
      <c r="HI131">
        <v>11.992</v>
      </c>
      <c r="HJ131">
        <v>4.95565</v>
      </c>
      <c r="HK131">
        <v>3.304</v>
      </c>
      <c r="HL131">
        <v>9999</v>
      </c>
      <c r="HM131">
        <v>9999</v>
      </c>
      <c r="HN131">
        <v>9999</v>
      </c>
      <c r="HO131">
        <v>999.9</v>
      </c>
      <c r="HP131">
        <v>1.86848</v>
      </c>
      <c r="HQ131">
        <v>1.86418</v>
      </c>
      <c r="HR131">
        <v>1.87181</v>
      </c>
      <c r="HS131">
        <v>1.86268</v>
      </c>
      <c r="HT131">
        <v>1.86205</v>
      </c>
      <c r="HU131">
        <v>1.86859</v>
      </c>
      <c r="HV131">
        <v>1.85867</v>
      </c>
      <c r="HW131">
        <v>1.86508</v>
      </c>
      <c r="HX131">
        <v>5</v>
      </c>
      <c r="HY131">
        <v>0</v>
      </c>
      <c r="HZ131">
        <v>0</v>
      </c>
      <c r="IA131">
        <v>0</v>
      </c>
      <c r="IB131" t="s">
        <v>424</v>
      </c>
      <c r="IC131" t="s">
        <v>425</v>
      </c>
      <c r="ID131" t="s">
        <v>426</v>
      </c>
      <c r="IE131" t="s">
        <v>426</v>
      </c>
      <c r="IF131" t="s">
        <v>426</v>
      </c>
      <c r="IG131" t="s">
        <v>426</v>
      </c>
      <c r="IH131">
        <v>0</v>
      </c>
      <c r="II131">
        <v>100</v>
      </c>
      <c r="IJ131">
        <v>100</v>
      </c>
      <c r="IK131">
        <v>6.002</v>
      </c>
      <c r="IL131">
        <v>0.454</v>
      </c>
      <c r="IM131">
        <v>4.33581596003083</v>
      </c>
      <c r="IN131">
        <v>0.00480937478205192</v>
      </c>
      <c r="IO131">
        <v>-2.11129389927988e-06</v>
      </c>
      <c r="IP131">
        <v>4.70916883727294e-10</v>
      </c>
      <c r="IQ131">
        <v>0.0744581765299928</v>
      </c>
      <c r="IR131">
        <v>0.00865277752241637</v>
      </c>
      <c r="IS131">
        <v>0.000116572056065873</v>
      </c>
      <c r="IT131">
        <v>5.89758572995984e-06</v>
      </c>
      <c r="IU131">
        <v>1</v>
      </c>
      <c r="IV131">
        <v>2033</v>
      </c>
      <c r="IW131">
        <v>1</v>
      </c>
      <c r="IX131">
        <v>28</v>
      </c>
      <c r="IY131">
        <v>29324095.1</v>
      </c>
      <c r="IZ131">
        <v>29324095.1</v>
      </c>
      <c r="JA131">
        <v>1.04126</v>
      </c>
      <c r="JB131">
        <v>2.38892</v>
      </c>
      <c r="JC131">
        <v>1.49902</v>
      </c>
      <c r="JD131">
        <v>2.33032</v>
      </c>
      <c r="JE131">
        <v>1.54419</v>
      </c>
      <c r="JF131">
        <v>2.27295</v>
      </c>
      <c r="JG131">
        <v>35.4754</v>
      </c>
      <c r="JH131">
        <v>24.2451</v>
      </c>
      <c r="JI131">
        <v>18</v>
      </c>
      <c r="JJ131">
        <v>545.895</v>
      </c>
      <c r="JK131">
        <v>438.855</v>
      </c>
      <c r="JL131">
        <v>31.2745</v>
      </c>
      <c r="JM131">
        <v>28.8997</v>
      </c>
      <c r="JN131">
        <v>30.0002</v>
      </c>
      <c r="JO131">
        <v>28.663</v>
      </c>
      <c r="JP131">
        <v>28.6896</v>
      </c>
      <c r="JQ131">
        <v>20.8939</v>
      </c>
      <c r="JR131">
        <v>14.4038</v>
      </c>
      <c r="JS131">
        <v>100</v>
      </c>
      <c r="JT131">
        <v>31.2766</v>
      </c>
      <c r="JU131">
        <v>420</v>
      </c>
      <c r="JV131">
        <v>25.0941</v>
      </c>
      <c r="JW131">
        <v>92.4601</v>
      </c>
      <c r="JX131">
        <v>98.5915</v>
      </c>
    </row>
    <row r="132" spans="1:284">
      <c r="A132">
        <v>116</v>
      </c>
      <c r="B132">
        <v>1759445705.1</v>
      </c>
      <c r="C132">
        <v>1666.09999990463</v>
      </c>
      <c r="D132" t="s">
        <v>661</v>
      </c>
      <c r="E132" t="s">
        <v>662</v>
      </c>
      <c r="F132">
        <v>5</v>
      </c>
      <c r="G132" t="s">
        <v>628</v>
      </c>
      <c r="H132" t="s">
        <v>419</v>
      </c>
      <c r="I132">
        <v>1759445702.43333</v>
      </c>
      <c r="J132">
        <f>(K132)/1000</f>
        <v>0</v>
      </c>
      <c r="K132">
        <f>1000*DK132*AI132*(DG132-DH132)/(100*CZ132*(1000-AI132*DG132))</f>
        <v>0</v>
      </c>
      <c r="L132">
        <f>DK132*AI132*(DF132-DE132*(1000-AI132*DH132)/(1000-AI132*DG132))/(100*CZ132)</f>
        <v>0</v>
      </c>
      <c r="M132">
        <f>DE132 - IF(AI132&gt;1, L132*CZ132*100.0/(AK132), 0)</f>
        <v>0</v>
      </c>
      <c r="N132">
        <f>((T132-J132/2)*M132-L132)/(T132+J132/2)</f>
        <v>0</v>
      </c>
      <c r="O132">
        <f>N132*(DL132+DM132)/1000.0</f>
        <v>0</v>
      </c>
      <c r="P132">
        <f>(DE132 - IF(AI132&gt;1, L132*CZ132*100.0/(AK132), 0))*(DL132+DM132)/1000.0</f>
        <v>0</v>
      </c>
      <c r="Q132">
        <f>2.0/((1/S132-1/R132)+SIGN(S132)*SQRT((1/S132-1/R132)*(1/S132-1/R132) + 4*DA132/((DA132+1)*(DA132+1))*(2*1/S132*1/R132-1/R132*1/R132)))</f>
        <v>0</v>
      </c>
      <c r="R132">
        <f>IF(LEFT(DB132,1)&lt;&gt;"0",IF(LEFT(DB132,1)="1",3.0,DC132),$D$5+$E$5*(DS132*DL132/($K$5*1000))+$F$5*(DS132*DL132/($K$5*1000))*MAX(MIN(CZ132,$J$5),$I$5)*MAX(MIN(CZ132,$J$5),$I$5)+$G$5*MAX(MIN(CZ132,$J$5),$I$5)*(DS132*DL132/($K$5*1000))+$H$5*(DS132*DL132/($K$5*1000))*(DS132*DL132/($K$5*1000)))</f>
        <v>0</v>
      </c>
      <c r="S132">
        <f>J132*(1000-(1000*0.61365*exp(17.502*W132/(240.97+W132))/(DL132+DM132)+DG132)/2)/(1000*0.61365*exp(17.502*W132/(240.97+W132))/(DL132+DM132)-DG132)</f>
        <v>0</v>
      </c>
      <c r="T132">
        <f>1/((DA132+1)/(Q132/1.6)+1/(R132/1.37)) + DA132/((DA132+1)/(Q132/1.6) + DA132/(R132/1.37))</f>
        <v>0</v>
      </c>
      <c r="U132">
        <f>(CV132*CY132)</f>
        <v>0</v>
      </c>
      <c r="V132">
        <f>(DN132+(U132+2*0.95*5.67E-8*(((DN132+$B$7)+273)^4-(DN132+273)^4)-44100*J132)/(1.84*29.3*R132+8*0.95*5.67E-8*(DN132+273)^3))</f>
        <v>0</v>
      </c>
      <c r="W132">
        <f>($C$7*DO132+$D$7*DP132+$E$7*V132)</f>
        <v>0</v>
      </c>
      <c r="X132">
        <f>0.61365*exp(17.502*W132/(240.97+W132))</f>
        <v>0</v>
      </c>
      <c r="Y132">
        <f>(Z132/AA132*100)</f>
        <v>0</v>
      </c>
      <c r="Z132">
        <f>DG132*(DL132+DM132)/1000</f>
        <v>0</v>
      </c>
      <c r="AA132">
        <f>0.61365*exp(17.502*DN132/(240.97+DN132))</f>
        <v>0</v>
      </c>
      <c r="AB132">
        <f>(X132-DG132*(DL132+DM132)/1000)</f>
        <v>0</v>
      </c>
      <c r="AC132">
        <f>(-J132*44100)</f>
        <v>0</v>
      </c>
      <c r="AD132">
        <f>2*29.3*R132*0.92*(DN132-W132)</f>
        <v>0</v>
      </c>
      <c r="AE132">
        <f>2*0.95*5.67E-8*(((DN132+$B$7)+273)^4-(W132+273)^4)</f>
        <v>0</v>
      </c>
      <c r="AF132">
        <f>U132+AE132+AC132+AD132</f>
        <v>0</v>
      </c>
      <c r="AG132">
        <v>0</v>
      </c>
      <c r="AH132">
        <v>0</v>
      </c>
      <c r="AI132">
        <f>IF(AG132*$H$13&gt;=AK132,1.0,(AK132/(AK132-AG132*$H$13)))</f>
        <v>0</v>
      </c>
      <c r="AJ132">
        <f>(AI132-1)*100</f>
        <v>0</v>
      </c>
      <c r="AK132">
        <f>MAX(0,($B$13+$C$13*DS132)/(1+$D$13*DS132)*DL132/(DN132+273)*$E$13)</f>
        <v>0</v>
      </c>
      <c r="AL132" t="s">
        <v>420</v>
      </c>
      <c r="AM132" t="s">
        <v>420</v>
      </c>
      <c r="AN132">
        <v>0</v>
      </c>
      <c r="AO132">
        <v>0</v>
      </c>
      <c r="AP132">
        <f>1-AN132/AO132</f>
        <v>0</v>
      </c>
      <c r="AQ132">
        <v>0</v>
      </c>
      <c r="AR132" t="s">
        <v>420</v>
      </c>
      <c r="AS132" t="s">
        <v>420</v>
      </c>
      <c r="AT132">
        <v>0</v>
      </c>
      <c r="AU132">
        <v>0</v>
      </c>
      <c r="AV132">
        <f>1-AT132/AU132</f>
        <v>0</v>
      </c>
      <c r="AW132">
        <v>0.5</v>
      </c>
      <c r="AX132">
        <f>CW132</f>
        <v>0</v>
      </c>
      <c r="AY132">
        <f>L132</f>
        <v>0</v>
      </c>
      <c r="AZ132">
        <f>AV132*AW132*AX132</f>
        <v>0</v>
      </c>
      <c r="BA132">
        <f>(AY132-AQ132)/AX132</f>
        <v>0</v>
      </c>
      <c r="BB132">
        <f>(AO132-AU132)/AU132</f>
        <v>0</v>
      </c>
      <c r="BC132">
        <f>AN132/(AP132+AN132/AU132)</f>
        <v>0</v>
      </c>
      <c r="BD132" t="s">
        <v>420</v>
      </c>
      <c r="BE132">
        <v>0</v>
      </c>
      <c r="BF132">
        <f>IF(BE132&lt;&gt;0, BE132, BC132)</f>
        <v>0</v>
      </c>
      <c r="BG132">
        <f>1-BF132/AU132</f>
        <v>0</v>
      </c>
      <c r="BH132">
        <f>(AU132-AT132)/(AU132-BF132)</f>
        <v>0</v>
      </c>
      <c r="BI132">
        <f>(AO132-AU132)/(AO132-BF132)</f>
        <v>0</v>
      </c>
      <c r="BJ132">
        <f>(AU132-AT132)/(AU132-AN132)</f>
        <v>0</v>
      </c>
      <c r="BK132">
        <f>(AO132-AU132)/(AO132-AN132)</f>
        <v>0</v>
      </c>
      <c r="BL132">
        <f>(BH132*BF132/AT132)</f>
        <v>0</v>
      </c>
      <c r="BM132">
        <f>(1-BL132)</f>
        <v>0</v>
      </c>
      <c r="CV132">
        <f>$B$11*DT132+$C$11*DU132+$F$11*EF132*(1-EI132)</f>
        <v>0</v>
      </c>
      <c r="CW132">
        <f>CV132*CX132</f>
        <v>0</v>
      </c>
      <c r="CX132">
        <f>($B$11*$D$9+$C$11*$D$9+$F$11*((ES132+EK132)/MAX(ES132+EK132+ET132, 0.1)*$I$9+ET132/MAX(ES132+EK132+ET132, 0.1)*$J$9))/($B$11+$C$11+$F$11)</f>
        <v>0</v>
      </c>
      <c r="CY132">
        <f>($B$11*$K$9+$C$11*$K$9+$F$11*((ES132+EK132)/MAX(ES132+EK132+ET132, 0.1)*$P$9+ET132/MAX(ES132+EK132+ET132, 0.1)*$Q$9))/($B$11+$C$11+$F$11)</f>
        <v>0</v>
      </c>
      <c r="CZ132">
        <v>5.66</v>
      </c>
      <c r="DA132">
        <v>0.5</v>
      </c>
      <c r="DB132" t="s">
        <v>421</v>
      </c>
      <c r="DC132">
        <v>2</v>
      </c>
      <c r="DD132">
        <v>1759445702.43333</v>
      </c>
      <c r="DE132">
        <v>421.079666666667</v>
      </c>
      <c r="DF132">
        <v>420.006</v>
      </c>
      <c r="DG132">
        <v>25.3875</v>
      </c>
      <c r="DH132">
        <v>25.1792333333333</v>
      </c>
      <c r="DI132">
        <v>415.077666666667</v>
      </c>
      <c r="DJ132">
        <v>24.9334</v>
      </c>
      <c r="DK132">
        <v>499.904333333333</v>
      </c>
      <c r="DL132">
        <v>90.5676333333333</v>
      </c>
      <c r="DM132">
        <v>0.0287660666666667</v>
      </c>
      <c r="DN132">
        <v>31.2191</v>
      </c>
      <c r="DO132">
        <v>30.0150666666667</v>
      </c>
      <c r="DP132">
        <v>999.9</v>
      </c>
      <c r="DQ132">
        <v>0</v>
      </c>
      <c r="DR132">
        <v>0</v>
      </c>
      <c r="DS132">
        <v>10013.5333333333</v>
      </c>
      <c r="DT132">
        <v>0</v>
      </c>
      <c r="DU132">
        <v>0.667702</v>
      </c>
      <c r="DV132">
        <v>1.07386</v>
      </c>
      <c r="DW132">
        <v>432.048333333333</v>
      </c>
      <c r="DX132">
        <v>430.854333333333</v>
      </c>
      <c r="DY132">
        <v>0.208256333333333</v>
      </c>
      <c r="DZ132">
        <v>420.006</v>
      </c>
      <c r="EA132">
        <v>25.1792333333333</v>
      </c>
      <c r="EB132">
        <v>2.29928666666667</v>
      </c>
      <c r="EC132">
        <v>2.28042666666667</v>
      </c>
      <c r="ED132">
        <v>19.6714</v>
      </c>
      <c r="EE132">
        <v>19.5388</v>
      </c>
      <c r="EF132">
        <v>0.00500016</v>
      </c>
      <c r="EG132">
        <v>0</v>
      </c>
      <c r="EH132">
        <v>0</v>
      </c>
      <c r="EI132">
        <v>0</v>
      </c>
      <c r="EJ132">
        <v>902.566666666667</v>
      </c>
      <c r="EK132">
        <v>0.00500016</v>
      </c>
      <c r="EL132">
        <v>-24.3333333333333</v>
      </c>
      <c r="EM132">
        <v>-1.5</v>
      </c>
      <c r="EN132">
        <v>38</v>
      </c>
      <c r="EO132">
        <v>42.062</v>
      </c>
      <c r="EP132">
        <v>40.125</v>
      </c>
      <c r="EQ132">
        <v>42.25</v>
      </c>
      <c r="ER132">
        <v>41.375</v>
      </c>
      <c r="ES132">
        <v>0</v>
      </c>
      <c r="ET132">
        <v>0</v>
      </c>
      <c r="EU132">
        <v>0</v>
      </c>
      <c r="EV132">
        <v>1759445707.1</v>
      </c>
      <c r="EW132">
        <v>0</v>
      </c>
      <c r="EX132">
        <v>902.924</v>
      </c>
      <c r="EY132">
        <v>-25.0384613233893</v>
      </c>
      <c r="EZ132">
        <v>19.1846151174173</v>
      </c>
      <c r="FA132">
        <v>-24.96</v>
      </c>
      <c r="FB132">
        <v>15</v>
      </c>
      <c r="FC132">
        <v>0</v>
      </c>
      <c r="FD132" t="s">
        <v>422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1.092268</v>
      </c>
      <c r="FQ132">
        <v>-0.182277293233084</v>
      </c>
      <c r="FR132">
        <v>0.0302267242022684</v>
      </c>
      <c r="FS132">
        <v>1</v>
      </c>
      <c r="FT132">
        <v>903.641176470588</v>
      </c>
      <c r="FU132">
        <v>-12.0886171921656</v>
      </c>
      <c r="FV132">
        <v>6.12829107966434</v>
      </c>
      <c r="FW132">
        <v>-1</v>
      </c>
      <c r="FX132">
        <v>0.19869985</v>
      </c>
      <c r="FY132">
        <v>0.0935616992481207</v>
      </c>
      <c r="FZ132">
        <v>0.00954571992190741</v>
      </c>
      <c r="GA132">
        <v>1</v>
      </c>
      <c r="GB132">
        <v>2</v>
      </c>
      <c r="GC132">
        <v>2</v>
      </c>
      <c r="GD132" t="s">
        <v>423</v>
      </c>
      <c r="GE132">
        <v>3.12621</v>
      </c>
      <c r="GF132">
        <v>2.65456</v>
      </c>
      <c r="GG132">
        <v>0.0890434</v>
      </c>
      <c r="GH132">
        <v>0.0898037</v>
      </c>
      <c r="GI132">
        <v>0.105475</v>
      </c>
      <c r="GJ132">
        <v>0.105543</v>
      </c>
      <c r="GK132">
        <v>23307.3</v>
      </c>
      <c r="GL132">
        <v>22173.4</v>
      </c>
      <c r="GM132">
        <v>22883.6</v>
      </c>
      <c r="GN132">
        <v>23723.4</v>
      </c>
      <c r="GO132">
        <v>34882.3</v>
      </c>
      <c r="GP132">
        <v>35120.1</v>
      </c>
      <c r="GQ132">
        <v>41252.7</v>
      </c>
      <c r="GR132">
        <v>42302.6</v>
      </c>
      <c r="GS132">
        <v>1.89498</v>
      </c>
      <c r="GT132">
        <v>1.8183</v>
      </c>
      <c r="GU132">
        <v>0.0888631</v>
      </c>
      <c r="GV132">
        <v>0</v>
      </c>
      <c r="GW132">
        <v>28.5543</v>
      </c>
      <c r="GX132">
        <v>999.9</v>
      </c>
      <c r="GY132">
        <v>58.363</v>
      </c>
      <c r="GZ132">
        <v>29.406</v>
      </c>
      <c r="HA132">
        <v>26.535</v>
      </c>
      <c r="HB132">
        <v>54.3346</v>
      </c>
      <c r="HC132">
        <v>40.7091</v>
      </c>
      <c r="HD132">
        <v>1</v>
      </c>
      <c r="HE132">
        <v>0.0944029</v>
      </c>
      <c r="HF132">
        <v>-0.848946</v>
      </c>
      <c r="HG132">
        <v>20.2339</v>
      </c>
      <c r="HH132">
        <v>5.23421</v>
      </c>
      <c r="HI132">
        <v>11.992</v>
      </c>
      <c r="HJ132">
        <v>4.9557</v>
      </c>
      <c r="HK132">
        <v>3.304</v>
      </c>
      <c r="HL132">
        <v>9999</v>
      </c>
      <c r="HM132">
        <v>9999</v>
      </c>
      <c r="HN132">
        <v>9999</v>
      </c>
      <c r="HO132">
        <v>999.9</v>
      </c>
      <c r="HP132">
        <v>1.86847</v>
      </c>
      <c r="HQ132">
        <v>1.86418</v>
      </c>
      <c r="HR132">
        <v>1.87181</v>
      </c>
      <c r="HS132">
        <v>1.86268</v>
      </c>
      <c r="HT132">
        <v>1.86206</v>
      </c>
      <c r="HU132">
        <v>1.86859</v>
      </c>
      <c r="HV132">
        <v>1.85867</v>
      </c>
      <c r="HW132">
        <v>1.86508</v>
      </c>
      <c r="HX132">
        <v>5</v>
      </c>
      <c r="HY132">
        <v>0</v>
      </c>
      <c r="HZ132">
        <v>0</v>
      </c>
      <c r="IA132">
        <v>0</v>
      </c>
      <c r="IB132" t="s">
        <v>424</v>
      </c>
      <c r="IC132" t="s">
        <v>425</v>
      </c>
      <c r="ID132" t="s">
        <v>426</v>
      </c>
      <c r="IE132" t="s">
        <v>426</v>
      </c>
      <c r="IF132" t="s">
        <v>426</v>
      </c>
      <c r="IG132" t="s">
        <v>426</v>
      </c>
      <c r="IH132">
        <v>0</v>
      </c>
      <c r="II132">
        <v>100</v>
      </c>
      <c r="IJ132">
        <v>100</v>
      </c>
      <c r="IK132">
        <v>6.002</v>
      </c>
      <c r="IL132">
        <v>0.454</v>
      </c>
      <c r="IM132">
        <v>4.33581596003083</v>
      </c>
      <c r="IN132">
        <v>0.00480937478205192</v>
      </c>
      <c r="IO132">
        <v>-2.11129389927988e-06</v>
      </c>
      <c r="IP132">
        <v>4.70916883727294e-10</v>
      </c>
      <c r="IQ132">
        <v>0.0744581765299928</v>
      </c>
      <c r="IR132">
        <v>0.00865277752241637</v>
      </c>
      <c r="IS132">
        <v>0.000116572056065873</v>
      </c>
      <c r="IT132">
        <v>5.89758572995984e-06</v>
      </c>
      <c r="IU132">
        <v>1</v>
      </c>
      <c r="IV132">
        <v>2033</v>
      </c>
      <c r="IW132">
        <v>1</v>
      </c>
      <c r="IX132">
        <v>28</v>
      </c>
      <c r="IY132">
        <v>29324095.1</v>
      </c>
      <c r="IZ132">
        <v>29324095.1</v>
      </c>
      <c r="JA132">
        <v>1.04126</v>
      </c>
      <c r="JB132">
        <v>2.38037</v>
      </c>
      <c r="JC132">
        <v>1.49902</v>
      </c>
      <c r="JD132">
        <v>2.33032</v>
      </c>
      <c r="JE132">
        <v>1.54419</v>
      </c>
      <c r="JF132">
        <v>2.30469</v>
      </c>
      <c r="JG132">
        <v>35.4986</v>
      </c>
      <c r="JH132">
        <v>24.2539</v>
      </c>
      <c r="JI132">
        <v>18</v>
      </c>
      <c r="JJ132">
        <v>545.749</v>
      </c>
      <c r="JK132">
        <v>438.885</v>
      </c>
      <c r="JL132">
        <v>31.2647</v>
      </c>
      <c r="JM132">
        <v>28.8997</v>
      </c>
      <c r="JN132">
        <v>30</v>
      </c>
      <c r="JO132">
        <v>28.663</v>
      </c>
      <c r="JP132">
        <v>28.6895</v>
      </c>
      <c r="JQ132">
        <v>20.8955</v>
      </c>
      <c r="JR132">
        <v>14.4038</v>
      </c>
      <c r="JS132">
        <v>100</v>
      </c>
      <c r="JT132">
        <v>31.2645</v>
      </c>
      <c r="JU132">
        <v>420</v>
      </c>
      <c r="JV132">
        <v>25.0796</v>
      </c>
      <c r="JW132">
        <v>92.4601</v>
      </c>
      <c r="JX132">
        <v>98.5915</v>
      </c>
    </row>
    <row r="133" spans="1:284">
      <c r="A133">
        <v>117</v>
      </c>
      <c r="B133">
        <v>1759445708.1</v>
      </c>
      <c r="C133">
        <v>1669.09999990463</v>
      </c>
      <c r="D133" t="s">
        <v>663</v>
      </c>
      <c r="E133" t="s">
        <v>664</v>
      </c>
      <c r="F133">
        <v>5</v>
      </c>
      <c r="G133" t="s">
        <v>628</v>
      </c>
      <c r="H133" t="s">
        <v>419</v>
      </c>
      <c r="I133">
        <v>1759445705.76667</v>
      </c>
      <c r="J133">
        <f>(K133)/1000</f>
        <v>0</v>
      </c>
      <c r="K133">
        <f>1000*DK133*AI133*(DG133-DH133)/(100*CZ133*(1000-AI133*DG133))</f>
        <v>0</v>
      </c>
      <c r="L133">
        <f>DK133*AI133*(DF133-DE133*(1000-AI133*DH133)/(1000-AI133*DG133))/(100*CZ133)</f>
        <v>0</v>
      </c>
      <c r="M133">
        <f>DE133 - IF(AI133&gt;1, L133*CZ133*100.0/(AK133), 0)</f>
        <v>0</v>
      </c>
      <c r="N133">
        <f>((T133-J133/2)*M133-L133)/(T133+J133/2)</f>
        <v>0</v>
      </c>
      <c r="O133">
        <f>N133*(DL133+DM133)/1000.0</f>
        <v>0</v>
      </c>
      <c r="P133">
        <f>(DE133 - IF(AI133&gt;1, L133*CZ133*100.0/(AK133), 0))*(DL133+DM133)/1000.0</f>
        <v>0</v>
      </c>
      <c r="Q133">
        <f>2.0/((1/S133-1/R133)+SIGN(S133)*SQRT((1/S133-1/R133)*(1/S133-1/R133) + 4*DA133/((DA133+1)*(DA133+1))*(2*1/S133*1/R133-1/R133*1/R133)))</f>
        <v>0</v>
      </c>
      <c r="R133">
        <f>IF(LEFT(DB133,1)&lt;&gt;"0",IF(LEFT(DB133,1)="1",3.0,DC133),$D$5+$E$5*(DS133*DL133/($K$5*1000))+$F$5*(DS133*DL133/($K$5*1000))*MAX(MIN(CZ133,$J$5),$I$5)*MAX(MIN(CZ133,$J$5),$I$5)+$G$5*MAX(MIN(CZ133,$J$5),$I$5)*(DS133*DL133/($K$5*1000))+$H$5*(DS133*DL133/($K$5*1000))*(DS133*DL133/($K$5*1000)))</f>
        <v>0</v>
      </c>
      <c r="S133">
        <f>J133*(1000-(1000*0.61365*exp(17.502*W133/(240.97+W133))/(DL133+DM133)+DG133)/2)/(1000*0.61365*exp(17.502*W133/(240.97+W133))/(DL133+DM133)-DG133)</f>
        <v>0</v>
      </c>
      <c r="T133">
        <f>1/((DA133+1)/(Q133/1.6)+1/(R133/1.37)) + DA133/((DA133+1)/(Q133/1.6) + DA133/(R133/1.37))</f>
        <v>0</v>
      </c>
      <c r="U133">
        <f>(CV133*CY133)</f>
        <v>0</v>
      </c>
      <c r="V133">
        <f>(DN133+(U133+2*0.95*5.67E-8*(((DN133+$B$7)+273)^4-(DN133+273)^4)-44100*J133)/(1.84*29.3*R133+8*0.95*5.67E-8*(DN133+273)^3))</f>
        <v>0</v>
      </c>
      <c r="W133">
        <f>($C$7*DO133+$D$7*DP133+$E$7*V133)</f>
        <v>0</v>
      </c>
      <c r="X133">
        <f>0.61365*exp(17.502*W133/(240.97+W133))</f>
        <v>0</v>
      </c>
      <c r="Y133">
        <f>(Z133/AA133*100)</f>
        <v>0</v>
      </c>
      <c r="Z133">
        <f>DG133*(DL133+DM133)/1000</f>
        <v>0</v>
      </c>
      <c r="AA133">
        <f>0.61365*exp(17.502*DN133/(240.97+DN133))</f>
        <v>0</v>
      </c>
      <c r="AB133">
        <f>(X133-DG133*(DL133+DM133)/1000)</f>
        <v>0</v>
      </c>
      <c r="AC133">
        <f>(-J133*44100)</f>
        <v>0</v>
      </c>
      <c r="AD133">
        <f>2*29.3*R133*0.92*(DN133-W133)</f>
        <v>0</v>
      </c>
      <c r="AE133">
        <f>2*0.95*5.67E-8*(((DN133+$B$7)+273)^4-(W133+273)^4)</f>
        <v>0</v>
      </c>
      <c r="AF133">
        <f>U133+AE133+AC133+AD133</f>
        <v>0</v>
      </c>
      <c r="AG133">
        <v>0</v>
      </c>
      <c r="AH133">
        <v>0</v>
      </c>
      <c r="AI133">
        <f>IF(AG133*$H$13&gt;=AK133,1.0,(AK133/(AK133-AG133*$H$13)))</f>
        <v>0</v>
      </c>
      <c r="AJ133">
        <f>(AI133-1)*100</f>
        <v>0</v>
      </c>
      <c r="AK133">
        <f>MAX(0,($B$13+$C$13*DS133)/(1+$D$13*DS133)*DL133/(DN133+273)*$E$13)</f>
        <v>0</v>
      </c>
      <c r="AL133" t="s">
        <v>420</v>
      </c>
      <c r="AM133" t="s">
        <v>420</v>
      </c>
      <c r="AN133">
        <v>0</v>
      </c>
      <c r="AO133">
        <v>0</v>
      </c>
      <c r="AP133">
        <f>1-AN133/AO133</f>
        <v>0</v>
      </c>
      <c r="AQ133">
        <v>0</v>
      </c>
      <c r="AR133" t="s">
        <v>420</v>
      </c>
      <c r="AS133" t="s">
        <v>420</v>
      </c>
      <c r="AT133">
        <v>0</v>
      </c>
      <c r="AU133">
        <v>0</v>
      </c>
      <c r="AV133">
        <f>1-AT133/AU133</f>
        <v>0</v>
      </c>
      <c r="AW133">
        <v>0.5</v>
      </c>
      <c r="AX133">
        <f>CW133</f>
        <v>0</v>
      </c>
      <c r="AY133">
        <f>L133</f>
        <v>0</v>
      </c>
      <c r="AZ133">
        <f>AV133*AW133*AX133</f>
        <v>0</v>
      </c>
      <c r="BA133">
        <f>(AY133-AQ133)/AX133</f>
        <v>0</v>
      </c>
      <c r="BB133">
        <f>(AO133-AU133)/AU133</f>
        <v>0</v>
      </c>
      <c r="BC133">
        <f>AN133/(AP133+AN133/AU133)</f>
        <v>0</v>
      </c>
      <c r="BD133" t="s">
        <v>420</v>
      </c>
      <c r="BE133">
        <v>0</v>
      </c>
      <c r="BF133">
        <f>IF(BE133&lt;&gt;0, BE133, BC133)</f>
        <v>0</v>
      </c>
      <c r="BG133">
        <f>1-BF133/AU133</f>
        <v>0</v>
      </c>
      <c r="BH133">
        <f>(AU133-AT133)/(AU133-BF133)</f>
        <v>0</v>
      </c>
      <c r="BI133">
        <f>(AO133-AU133)/(AO133-BF133)</f>
        <v>0</v>
      </c>
      <c r="BJ133">
        <f>(AU133-AT133)/(AU133-AN133)</f>
        <v>0</v>
      </c>
      <c r="BK133">
        <f>(AO133-AU133)/(AO133-AN133)</f>
        <v>0</v>
      </c>
      <c r="BL133">
        <f>(BH133*BF133/AT133)</f>
        <v>0</v>
      </c>
      <c r="BM133">
        <f>(1-BL133)</f>
        <v>0</v>
      </c>
      <c r="CV133">
        <f>$B$11*DT133+$C$11*DU133+$F$11*EF133*(1-EI133)</f>
        <v>0</v>
      </c>
      <c r="CW133">
        <f>CV133*CX133</f>
        <v>0</v>
      </c>
      <c r="CX133">
        <f>($B$11*$D$9+$C$11*$D$9+$F$11*((ES133+EK133)/MAX(ES133+EK133+ET133, 0.1)*$I$9+ET133/MAX(ES133+EK133+ET133, 0.1)*$J$9))/($B$11+$C$11+$F$11)</f>
        <v>0</v>
      </c>
      <c r="CY133">
        <f>($B$11*$K$9+$C$11*$K$9+$F$11*((ES133+EK133)/MAX(ES133+EK133+ET133, 0.1)*$P$9+ET133/MAX(ES133+EK133+ET133, 0.1)*$Q$9))/($B$11+$C$11+$F$11)</f>
        <v>0</v>
      </c>
      <c r="CZ133">
        <v>5.66</v>
      </c>
      <c r="DA133">
        <v>0.5</v>
      </c>
      <c r="DB133" t="s">
        <v>421</v>
      </c>
      <c r="DC133">
        <v>2</v>
      </c>
      <c r="DD133">
        <v>1759445705.76667</v>
      </c>
      <c r="DE133">
        <v>421.083333333333</v>
      </c>
      <c r="DF133">
        <v>419.995333333333</v>
      </c>
      <c r="DG133">
        <v>25.3887333333333</v>
      </c>
      <c r="DH133">
        <v>25.1779333333333</v>
      </c>
      <c r="DI133">
        <v>415.081333333333</v>
      </c>
      <c r="DJ133">
        <v>24.9346</v>
      </c>
      <c r="DK133">
        <v>499.961333333333</v>
      </c>
      <c r="DL133">
        <v>90.5666</v>
      </c>
      <c r="DM133">
        <v>0.0290850333333333</v>
      </c>
      <c r="DN133">
        <v>31.2091</v>
      </c>
      <c r="DO133">
        <v>29.9990666666667</v>
      </c>
      <c r="DP133">
        <v>999.9</v>
      </c>
      <c r="DQ133">
        <v>0</v>
      </c>
      <c r="DR133">
        <v>0</v>
      </c>
      <c r="DS133">
        <v>9995.18333333333</v>
      </c>
      <c r="DT133">
        <v>0</v>
      </c>
      <c r="DU133">
        <v>0.667702</v>
      </c>
      <c r="DV133">
        <v>1.08817333333333</v>
      </c>
      <c r="DW133">
        <v>432.052666666667</v>
      </c>
      <c r="DX133">
        <v>430.843333333333</v>
      </c>
      <c r="DY133">
        <v>0.210797666666667</v>
      </c>
      <c r="DZ133">
        <v>419.995333333333</v>
      </c>
      <c r="EA133">
        <v>25.1779333333333</v>
      </c>
      <c r="EB133">
        <v>2.29937</v>
      </c>
      <c r="EC133">
        <v>2.28028</v>
      </c>
      <c r="ED133">
        <v>19.6720333333333</v>
      </c>
      <c r="EE133">
        <v>19.5377666666667</v>
      </c>
      <c r="EF133">
        <v>0.00500016</v>
      </c>
      <c r="EG133">
        <v>0</v>
      </c>
      <c r="EH133">
        <v>0</v>
      </c>
      <c r="EI133">
        <v>0</v>
      </c>
      <c r="EJ133">
        <v>904.666666666667</v>
      </c>
      <c r="EK133">
        <v>0.00500016</v>
      </c>
      <c r="EL133">
        <v>-28.7666666666667</v>
      </c>
      <c r="EM133">
        <v>-1.93333333333333</v>
      </c>
      <c r="EN133">
        <v>38</v>
      </c>
      <c r="EO133">
        <v>42.062</v>
      </c>
      <c r="EP133">
        <v>40.125</v>
      </c>
      <c r="EQ133">
        <v>42.25</v>
      </c>
      <c r="ER133">
        <v>41.375</v>
      </c>
      <c r="ES133">
        <v>0</v>
      </c>
      <c r="ET133">
        <v>0</v>
      </c>
      <c r="EU133">
        <v>0</v>
      </c>
      <c r="EV133">
        <v>1759445710.1</v>
      </c>
      <c r="EW133">
        <v>0</v>
      </c>
      <c r="EX133">
        <v>902.457692307692</v>
      </c>
      <c r="EY133">
        <v>-21.9247861703765</v>
      </c>
      <c r="EZ133">
        <v>18.0957262733907</v>
      </c>
      <c r="FA133">
        <v>-24.8576923076923</v>
      </c>
      <c r="FB133">
        <v>15</v>
      </c>
      <c r="FC133">
        <v>0</v>
      </c>
      <c r="FD133" t="s">
        <v>422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1.0905265</v>
      </c>
      <c r="FQ133">
        <v>-0.203675639097744</v>
      </c>
      <c r="FR133">
        <v>0.0311599137153812</v>
      </c>
      <c r="FS133">
        <v>1</v>
      </c>
      <c r="FT133">
        <v>903.15</v>
      </c>
      <c r="FU133">
        <v>-16.1268142258577</v>
      </c>
      <c r="FV133">
        <v>6.15716942223598</v>
      </c>
      <c r="FW133">
        <v>-1</v>
      </c>
      <c r="FX133">
        <v>0.201677</v>
      </c>
      <c r="FY133">
        <v>0.0713496541353381</v>
      </c>
      <c r="FZ133">
        <v>0.00738017002514169</v>
      </c>
      <c r="GA133">
        <v>1</v>
      </c>
      <c r="GB133">
        <v>2</v>
      </c>
      <c r="GC133">
        <v>2</v>
      </c>
      <c r="GD133" t="s">
        <v>423</v>
      </c>
      <c r="GE133">
        <v>3.12618</v>
      </c>
      <c r="GF133">
        <v>2.65487</v>
      </c>
      <c r="GG133">
        <v>0.089049</v>
      </c>
      <c r="GH133">
        <v>0.0897947</v>
      </c>
      <c r="GI133">
        <v>0.10548</v>
      </c>
      <c r="GJ133">
        <v>0.105537</v>
      </c>
      <c r="GK133">
        <v>23307.3</v>
      </c>
      <c r="GL133">
        <v>22173.7</v>
      </c>
      <c r="GM133">
        <v>22883.7</v>
      </c>
      <c r="GN133">
        <v>23723.4</v>
      </c>
      <c r="GO133">
        <v>34882.2</v>
      </c>
      <c r="GP133">
        <v>35120.5</v>
      </c>
      <c r="GQ133">
        <v>41252.9</v>
      </c>
      <c r="GR133">
        <v>42302.8</v>
      </c>
      <c r="GS133">
        <v>1.89487</v>
      </c>
      <c r="GT133">
        <v>1.8184</v>
      </c>
      <c r="GU133">
        <v>0.0888556</v>
      </c>
      <c r="GV133">
        <v>0</v>
      </c>
      <c r="GW133">
        <v>28.546</v>
      </c>
      <c r="GX133">
        <v>999.9</v>
      </c>
      <c r="GY133">
        <v>58.345</v>
      </c>
      <c r="GZ133">
        <v>29.386</v>
      </c>
      <c r="HA133">
        <v>26.4925</v>
      </c>
      <c r="HB133">
        <v>54.5146</v>
      </c>
      <c r="HC133">
        <v>40.645</v>
      </c>
      <c r="HD133">
        <v>1</v>
      </c>
      <c r="HE133">
        <v>0.0943725</v>
      </c>
      <c r="HF133">
        <v>-0.881786</v>
      </c>
      <c r="HG133">
        <v>20.2339</v>
      </c>
      <c r="HH133">
        <v>5.23451</v>
      </c>
      <c r="HI133">
        <v>11.992</v>
      </c>
      <c r="HJ133">
        <v>4.9557</v>
      </c>
      <c r="HK133">
        <v>3.304</v>
      </c>
      <c r="HL133">
        <v>9999</v>
      </c>
      <c r="HM133">
        <v>9999</v>
      </c>
      <c r="HN133">
        <v>9999</v>
      </c>
      <c r="HO133">
        <v>999.9</v>
      </c>
      <c r="HP133">
        <v>1.86849</v>
      </c>
      <c r="HQ133">
        <v>1.86418</v>
      </c>
      <c r="HR133">
        <v>1.8718</v>
      </c>
      <c r="HS133">
        <v>1.8627</v>
      </c>
      <c r="HT133">
        <v>1.86208</v>
      </c>
      <c r="HU133">
        <v>1.86859</v>
      </c>
      <c r="HV133">
        <v>1.85867</v>
      </c>
      <c r="HW133">
        <v>1.86508</v>
      </c>
      <c r="HX133">
        <v>5</v>
      </c>
      <c r="HY133">
        <v>0</v>
      </c>
      <c r="HZ133">
        <v>0</v>
      </c>
      <c r="IA133">
        <v>0</v>
      </c>
      <c r="IB133" t="s">
        <v>424</v>
      </c>
      <c r="IC133" t="s">
        <v>425</v>
      </c>
      <c r="ID133" t="s">
        <v>426</v>
      </c>
      <c r="IE133" t="s">
        <v>426</v>
      </c>
      <c r="IF133" t="s">
        <v>426</v>
      </c>
      <c r="IG133" t="s">
        <v>426</v>
      </c>
      <c r="IH133">
        <v>0</v>
      </c>
      <c r="II133">
        <v>100</v>
      </c>
      <c r="IJ133">
        <v>100</v>
      </c>
      <c r="IK133">
        <v>6.002</v>
      </c>
      <c r="IL133">
        <v>0.4542</v>
      </c>
      <c r="IM133">
        <v>4.33581596003083</v>
      </c>
      <c r="IN133">
        <v>0.00480937478205192</v>
      </c>
      <c r="IO133">
        <v>-2.11129389927988e-06</v>
      </c>
      <c r="IP133">
        <v>4.70916883727294e-10</v>
      </c>
      <c r="IQ133">
        <v>0.0744581765299928</v>
      </c>
      <c r="IR133">
        <v>0.00865277752241637</v>
      </c>
      <c r="IS133">
        <v>0.000116572056065873</v>
      </c>
      <c r="IT133">
        <v>5.89758572995984e-06</v>
      </c>
      <c r="IU133">
        <v>1</v>
      </c>
      <c r="IV133">
        <v>2033</v>
      </c>
      <c r="IW133">
        <v>1</v>
      </c>
      <c r="IX133">
        <v>28</v>
      </c>
      <c r="IY133">
        <v>29324095.1</v>
      </c>
      <c r="IZ133">
        <v>29324095.1</v>
      </c>
      <c r="JA133">
        <v>1.04126</v>
      </c>
      <c r="JB133">
        <v>2.36938</v>
      </c>
      <c r="JC133">
        <v>1.4978</v>
      </c>
      <c r="JD133">
        <v>2.33032</v>
      </c>
      <c r="JE133">
        <v>1.54419</v>
      </c>
      <c r="JF133">
        <v>2.33521</v>
      </c>
      <c r="JG133">
        <v>35.4986</v>
      </c>
      <c r="JH133">
        <v>24.2626</v>
      </c>
      <c r="JI133">
        <v>18</v>
      </c>
      <c r="JJ133">
        <v>545.684</v>
      </c>
      <c r="JK133">
        <v>438.936</v>
      </c>
      <c r="JL133">
        <v>31.2557</v>
      </c>
      <c r="JM133">
        <v>28.8997</v>
      </c>
      <c r="JN133">
        <v>30.0002</v>
      </c>
      <c r="JO133">
        <v>28.663</v>
      </c>
      <c r="JP133">
        <v>28.6883</v>
      </c>
      <c r="JQ133">
        <v>20.8952</v>
      </c>
      <c r="JR133">
        <v>14.6925</v>
      </c>
      <c r="JS133">
        <v>100</v>
      </c>
      <c r="JT133">
        <v>31.2645</v>
      </c>
      <c r="JU133">
        <v>420</v>
      </c>
      <c r="JV133">
        <v>25.0629</v>
      </c>
      <c r="JW133">
        <v>92.4605</v>
      </c>
      <c r="JX133">
        <v>98.592</v>
      </c>
    </row>
    <row r="134" spans="1:284">
      <c r="A134">
        <v>118</v>
      </c>
      <c r="B134">
        <v>1759445710.1</v>
      </c>
      <c r="C134">
        <v>1671.09999990463</v>
      </c>
      <c r="D134" t="s">
        <v>665</v>
      </c>
      <c r="E134" t="s">
        <v>666</v>
      </c>
      <c r="F134">
        <v>5</v>
      </c>
      <c r="G134" t="s">
        <v>628</v>
      </c>
      <c r="H134" t="s">
        <v>419</v>
      </c>
      <c r="I134">
        <v>1759445706.6</v>
      </c>
      <c r="J134">
        <f>(K134)/1000</f>
        <v>0</v>
      </c>
      <c r="K134">
        <f>1000*DK134*AI134*(DG134-DH134)/(100*CZ134*(1000-AI134*DG134))</f>
        <v>0</v>
      </c>
      <c r="L134">
        <f>DK134*AI134*(DF134-DE134*(1000-AI134*DH134)/(1000-AI134*DG134))/(100*CZ134)</f>
        <v>0</v>
      </c>
      <c r="M134">
        <f>DE134 - IF(AI134&gt;1, L134*CZ134*100.0/(AK134), 0)</f>
        <v>0</v>
      </c>
      <c r="N134">
        <f>((T134-J134/2)*M134-L134)/(T134+J134/2)</f>
        <v>0</v>
      </c>
      <c r="O134">
        <f>N134*(DL134+DM134)/1000.0</f>
        <v>0</v>
      </c>
      <c r="P134">
        <f>(DE134 - IF(AI134&gt;1, L134*CZ134*100.0/(AK134), 0))*(DL134+DM134)/1000.0</f>
        <v>0</v>
      </c>
      <c r="Q134">
        <f>2.0/((1/S134-1/R134)+SIGN(S134)*SQRT((1/S134-1/R134)*(1/S134-1/R134) + 4*DA134/((DA134+1)*(DA134+1))*(2*1/S134*1/R134-1/R134*1/R134)))</f>
        <v>0</v>
      </c>
      <c r="R134">
        <f>IF(LEFT(DB134,1)&lt;&gt;"0",IF(LEFT(DB134,1)="1",3.0,DC134),$D$5+$E$5*(DS134*DL134/($K$5*1000))+$F$5*(DS134*DL134/($K$5*1000))*MAX(MIN(CZ134,$J$5),$I$5)*MAX(MIN(CZ134,$J$5),$I$5)+$G$5*MAX(MIN(CZ134,$J$5),$I$5)*(DS134*DL134/($K$5*1000))+$H$5*(DS134*DL134/($K$5*1000))*(DS134*DL134/($K$5*1000)))</f>
        <v>0</v>
      </c>
      <c r="S134">
        <f>J134*(1000-(1000*0.61365*exp(17.502*W134/(240.97+W134))/(DL134+DM134)+DG134)/2)/(1000*0.61365*exp(17.502*W134/(240.97+W134))/(DL134+DM134)-DG134)</f>
        <v>0</v>
      </c>
      <c r="T134">
        <f>1/((DA134+1)/(Q134/1.6)+1/(R134/1.37)) + DA134/((DA134+1)/(Q134/1.6) + DA134/(R134/1.37))</f>
        <v>0</v>
      </c>
      <c r="U134">
        <f>(CV134*CY134)</f>
        <v>0</v>
      </c>
      <c r="V134">
        <f>(DN134+(U134+2*0.95*5.67E-8*(((DN134+$B$7)+273)^4-(DN134+273)^4)-44100*J134)/(1.84*29.3*R134+8*0.95*5.67E-8*(DN134+273)^3))</f>
        <v>0</v>
      </c>
      <c r="W134">
        <f>($C$7*DO134+$D$7*DP134+$E$7*V134)</f>
        <v>0</v>
      </c>
      <c r="X134">
        <f>0.61365*exp(17.502*W134/(240.97+W134))</f>
        <v>0</v>
      </c>
      <c r="Y134">
        <f>(Z134/AA134*100)</f>
        <v>0</v>
      </c>
      <c r="Z134">
        <f>DG134*(DL134+DM134)/1000</f>
        <v>0</v>
      </c>
      <c r="AA134">
        <f>0.61365*exp(17.502*DN134/(240.97+DN134))</f>
        <v>0</v>
      </c>
      <c r="AB134">
        <f>(X134-DG134*(DL134+DM134)/1000)</f>
        <v>0</v>
      </c>
      <c r="AC134">
        <f>(-J134*44100)</f>
        <v>0</v>
      </c>
      <c r="AD134">
        <f>2*29.3*R134*0.92*(DN134-W134)</f>
        <v>0</v>
      </c>
      <c r="AE134">
        <f>2*0.95*5.67E-8*(((DN134+$B$7)+273)^4-(W134+273)^4)</f>
        <v>0</v>
      </c>
      <c r="AF134">
        <f>U134+AE134+AC134+AD134</f>
        <v>0</v>
      </c>
      <c r="AG134">
        <v>0</v>
      </c>
      <c r="AH134">
        <v>0</v>
      </c>
      <c r="AI134">
        <f>IF(AG134*$H$13&gt;=AK134,1.0,(AK134/(AK134-AG134*$H$13)))</f>
        <v>0</v>
      </c>
      <c r="AJ134">
        <f>(AI134-1)*100</f>
        <v>0</v>
      </c>
      <c r="AK134">
        <f>MAX(0,($B$13+$C$13*DS134)/(1+$D$13*DS134)*DL134/(DN134+273)*$E$13)</f>
        <v>0</v>
      </c>
      <c r="AL134" t="s">
        <v>420</v>
      </c>
      <c r="AM134" t="s">
        <v>420</v>
      </c>
      <c r="AN134">
        <v>0</v>
      </c>
      <c r="AO134">
        <v>0</v>
      </c>
      <c r="AP134">
        <f>1-AN134/AO134</f>
        <v>0</v>
      </c>
      <c r="AQ134">
        <v>0</v>
      </c>
      <c r="AR134" t="s">
        <v>420</v>
      </c>
      <c r="AS134" t="s">
        <v>420</v>
      </c>
      <c r="AT134">
        <v>0</v>
      </c>
      <c r="AU134">
        <v>0</v>
      </c>
      <c r="AV134">
        <f>1-AT134/AU134</f>
        <v>0</v>
      </c>
      <c r="AW134">
        <v>0.5</v>
      </c>
      <c r="AX134">
        <f>CW134</f>
        <v>0</v>
      </c>
      <c r="AY134">
        <f>L134</f>
        <v>0</v>
      </c>
      <c r="AZ134">
        <f>AV134*AW134*AX134</f>
        <v>0</v>
      </c>
      <c r="BA134">
        <f>(AY134-AQ134)/AX134</f>
        <v>0</v>
      </c>
      <c r="BB134">
        <f>(AO134-AU134)/AU134</f>
        <v>0</v>
      </c>
      <c r="BC134">
        <f>AN134/(AP134+AN134/AU134)</f>
        <v>0</v>
      </c>
      <c r="BD134" t="s">
        <v>420</v>
      </c>
      <c r="BE134">
        <v>0</v>
      </c>
      <c r="BF134">
        <f>IF(BE134&lt;&gt;0, BE134, BC134)</f>
        <v>0</v>
      </c>
      <c r="BG134">
        <f>1-BF134/AU134</f>
        <v>0</v>
      </c>
      <c r="BH134">
        <f>(AU134-AT134)/(AU134-BF134)</f>
        <v>0</v>
      </c>
      <c r="BI134">
        <f>(AO134-AU134)/(AO134-BF134)</f>
        <v>0</v>
      </c>
      <c r="BJ134">
        <f>(AU134-AT134)/(AU134-AN134)</f>
        <v>0</v>
      </c>
      <c r="BK134">
        <f>(AO134-AU134)/(AO134-AN134)</f>
        <v>0</v>
      </c>
      <c r="BL134">
        <f>(BH134*BF134/AT134)</f>
        <v>0</v>
      </c>
      <c r="BM134">
        <f>(1-BL134)</f>
        <v>0</v>
      </c>
      <c r="CV134">
        <f>$B$11*DT134+$C$11*DU134+$F$11*EF134*(1-EI134)</f>
        <v>0</v>
      </c>
      <c r="CW134">
        <f>CV134*CX134</f>
        <v>0</v>
      </c>
      <c r="CX134">
        <f>($B$11*$D$9+$C$11*$D$9+$F$11*((ES134+EK134)/MAX(ES134+EK134+ET134, 0.1)*$I$9+ET134/MAX(ES134+EK134+ET134, 0.1)*$J$9))/($B$11+$C$11+$F$11)</f>
        <v>0</v>
      </c>
      <c r="CY134">
        <f>($B$11*$K$9+$C$11*$K$9+$F$11*((ES134+EK134)/MAX(ES134+EK134+ET134, 0.1)*$P$9+ET134/MAX(ES134+EK134+ET134, 0.1)*$Q$9))/($B$11+$C$11+$F$11)</f>
        <v>0</v>
      </c>
      <c r="CZ134">
        <v>5.66</v>
      </c>
      <c r="DA134">
        <v>0.5</v>
      </c>
      <c r="DB134" t="s">
        <v>421</v>
      </c>
      <c r="DC134">
        <v>2</v>
      </c>
      <c r="DD134">
        <v>1759445706.6</v>
      </c>
      <c r="DE134">
        <v>421.0865</v>
      </c>
      <c r="DF134">
        <v>419.989</v>
      </c>
      <c r="DG134">
        <v>25.388925</v>
      </c>
      <c r="DH134">
        <v>25.177275</v>
      </c>
      <c r="DI134">
        <v>415.0845</v>
      </c>
      <c r="DJ134">
        <v>24.9348</v>
      </c>
      <c r="DK134">
        <v>499.96675</v>
      </c>
      <c r="DL134">
        <v>90.566575</v>
      </c>
      <c r="DM134">
        <v>0.029108225</v>
      </c>
      <c r="DN134">
        <v>31.206725</v>
      </c>
      <c r="DO134">
        <v>29.998275</v>
      </c>
      <c r="DP134">
        <v>999.9</v>
      </c>
      <c r="DQ134">
        <v>0</v>
      </c>
      <c r="DR134">
        <v>0</v>
      </c>
      <c r="DS134">
        <v>9999.3625</v>
      </c>
      <c r="DT134">
        <v>0</v>
      </c>
      <c r="DU134">
        <v>0.667702</v>
      </c>
      <c r="DV134">
        <v>1.0976025</v>
      </c>
      <c r="DW134">
        <v>432.056</v>
      </c>
      <c r="DX134">
        <v>430.8365</v>
      </c>
      <c r="DY134">
        <v>0.21166425</v>
      </c>
      <c r="DZ134">
        <v>419.989</v>
      </c>
      <c r="EA134">
        <v>25.177275</v>
      </c>
      <c r="EB134">
        <v>2.2993875</v>
      </c>
      <c r="EC134">
        <v>2.28022</v>
      </c>
      <c r="ED134">
        <v>19.67215</v>
      </c>
      <c r="EE134">
        <v>19.537325</v>
      </c>
      <c r="EF134">
        <v>0.00500016</v>
      </c>
      <c r="EG134">
        <v>0</v>
      </c>
      <c r="EH134">
        <v>0</v>
      </c>
      <c r="EI134">
        <v>0</v>
      </c>
      <c r="EJ134">
        <v>903.575</v>
      </c>
      <c r="EK134">
        <v>0.00500016</v>
      </c>
      <c r="EL134">
        <v>-25.3</v>
      </c>
      <c r="EM134">
        <v>-1.125</v>
      </c>
      <c r="EN134">
        <v>38</v>
      </c>
      <c r="EO134">
        <v>42.062</v>
      </c>
      <c r="EP134">
        <v>40.125</v>
      </c>
      <c r="EQ134">
        <v>42.25</v>
      </c>
      <c r="ER134">
        <v>41.375</v>
      </c>
      <c r="ES134">
        <v>0</v>
      </c>
      <c r="ET134">
        <v>0</v>
      </c>
      <c r="EU134">
        <v>0</v>
      </c>
      <c r="EV134">
        <v>1759445711.9</v>
      </c>
      <c r="EW134">
        <v>0</v>
      </c>
      <c r="EX134">
        <v>902.556</v>
      </c>
      <c r="EY134">
        <v>-4.2230767316584</v>
      </c>
      <c r="EZ134">
        <v>2.42307680012908</v>
      </c>
      <c r="FA134">
        <v>-23.796</v>
      </c>
      <c r="FB134">
        <v>15</v>
      </c>
      <c r="FC134">
        <v>0</v>
      </c>
      <c r="FD134" t="s">
        <v>422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1.09015523809524</v>
      </c>
      <c r="FQ134">
        <v>-0.0952800000000019</v>
      </c>
      <c r="FR134">
        <v>0.0319832349861831</v>
      </c>
      <c r="FS134">
        <v>1</v>
      </c>
      <c r="FT134">
        <v>902.247058823529</v>
      </c>
      <c r="FU134">
        <v>-5.97097008518742</v>
      </c>
      <c r="FV134">
        <v>4.80699461533232</v>
      </c>
      <c r="FW134">
        <v>-1</v>
      </c>
      <c r="FX134">
        <v>0.20468219047619</v>
      </c>
      <c r="FY134">
        <v>0.0553083896103899</v>
      </c>
      <c r="FZ134">
        <v>0.00586765470807908</v>
      </c>
      <c r="GA134">
        <v>1</v>
      </c>
      <c r="GB134">
        <v>2</v>
      </c>
      <c r="GC134">
        <v>2</v>
      </c>
      <c r="GD134" t="s">
        <v>423</v>
      </c>
      <c r="GE134">
        <v>3.12615</v>
      </c>
      <c r="GF134">
        <v>2.65503</v>
      </c>
      <c r="GG134">
        <v>0.0890494</v>
      </c>
      <c r="GH134">
        <v>0.0897957</v>
      </c>
      <c r="GI134">
        <v>0.105478</v>
      </c>
      <c r="GJ134">
        <v>0.105531</v>
      </c>
      <c r="GK134">
        <v>23307.4</v>
      </c>
      <c r="GL134">
        <v>22173.8</v>
      </c>
      <c r="GM134">
        <v>22883.8</v>
      </c>
      <c r="GN134">
        <v>23723.6</v>
      </c>
      <c r="GO134">
        <v>34882.4</v>
      </c>
      <c r="GP134">
        <v>35121</v>
      </c>
      <c r="GQ134">
        <v>41253</v>
      </c>
      <c r="GR134">
        <v>42303.1</v>
      </c>
      <c r="GS134">
        <v>1.89485</v>
      </c>
      <c r="GT134">
        <v>1.8183</v>
      </c>
      <c r="GU134">
        <v>0.0892133</v>
      </c>
      <c r="GV134">
        <v>0</v>
      </c>
      <c r="GW134">
        <v>28.5409</v>
      </c>
      <c r="GX134">
        <v>999.9</v>
      </c>
      <c r="GY134">
        <v>58.345</v>
      </c>
      <c r="GZ134">
        <v>29.406</v>
      </c>
      <c r="HA134">
        <v>26.5249</v>
      </c>
      <c r="HB134">
        <v>53.8946</v>
      </c>
      <c r="HC134">
        <v>40.7332</v>
      </c>
      <c r="HD134">
        <v>1</v>
      </c>
      <c r="HE134">
        <v>0.0946494</v>
      </c>
      <c r="HF134">
        <v>-0.907233</v>
      </c>
      <c r="HG134">
        <v>20.2339</v>
      </c>
      <c r="HH134">
        <v>5.23451</v>
      </c>
      <c r="HI134">
        <v>11.992</v>
      </c>
      <c r="HJ134">
        <v>4.9559</v>
      </c>
      <c r="HK134">
        <v>3.304</v>
      </c>
      <c r="HL134">
        <v>9999</v>
      </c>
      <c r="HM134">
        <v>9999</v>
      </c>
      <c r="HN134">
        <v>9999</v>
      </c>
      <c r="HO134">
        <v>999.9</v>
      </c>
      <c r="HP134">
        <v>1.86847</v>
      </c>
      <c r="HQ134">
        <v>1.86418</v>
      </c>
      <c r="HR134">
        <v>1.8718</v>
      </c>
      <c r="HS134">
        <v>1.8627</v>
      </c>
      <c r="HT134">
        <v>1.86206</v>
      </c>
      <c r="HU134">
        <v>1.86859</v>
      </c>
      <c r="HV134">
        <v>1.85867</v>
      </c>
      <c r="HW134">
        <v>1.86508</v>
      </c>
      <c r="HX134">
        <v>5</v>
      </c>
      <c r="HY134">
        <v>0</v>
      </c>
      <c r="HZ134">
        <v>0</v>
      </c>
      <c r="IA134">
        <v>0</v>
      </c>
      <c r="IB134" t="s">
        <v>424</v>
      </c>
      <c r="IC134" t="s">
        <v>425</v>
      </c>
      <c r="ID134" t="s">
        <v>426</v>
      </c>
      <c r="IE134" t="s">
        <v>426</v>
      </c>
      <c r="IF134" t="s">
        <v>426</v>
      </c>
      <c r="IG134" t="s">
        <v>426</v>
      </c>
      <c r="IH134">
        <v>0</v>
      </c>
      <c r="II134">
        <v>100</v>
      </c>
      <c r="IJ134">
        <v>100</v>
      </c>
      <c r="IK134">
        <v>6.002</v>
      </c>
      <c r="IL134">
        <v>0.4541</v>
      </c>
      <c r="IM134">
        <v>4.33581596003083</v>
      </c>
      <c r="IN134">
        <v>0.00480937478205192</v>
      </c>
      <c r="IO134">
        <v>-2.11129389927988e-06</v>
      </c>
      <c r="IP134">
        <v>4.70916883727294e-10</v>
      </c>
      <c r="IQ134">
        <v>0.0744581765299928</v>
      </c>
      <c r="IR134">
        <v>0.00865277752241637</v>
      </c>
      <c r="IS134">
        <v>0.000116572056065873</v>
      </c>
      <c r="IT134">
        <v>5.89758572995984e-06</v>
      </c>
      <c r="IU134">
        <v>1</v>
      </c>
      <c r="IV134">
        <v>2033</v>
      </c>
      <c r="IW134">
        <v>1</v>
      </c>
      <c r="IX134">
        <v>28</v>
      </c>
      <c r="IY134">
        <v>29324095.2</v>
      </c>
      <c r="IZ134">
        <v>29324095.2</v>
      </c>
      <c r="JA134">
        <v>1.04126</v>
      </c>
      <c r="JB134">
        <v>2.38037</v>
      </c>
      <c r="JC134">
        <v>1.4978</v>
      </c>
      <c r="JD134">
        <v>2.33032</v>
      </c>
      <c r="JE134">
        <v>1.54419</v>
      </c>
      <c r="JF134">
        <v>2.40234</v>
      </c>
      <c r="JG134">
        <v>35.4986</v>
      </c>
      <c r="JH134">
        <v>24.2626</v>
      </c>
      <c r="JI134">
        <v>18</v>
      </c>
      <c r="JJ134">
        <v>545.667</v>
      </c>
      <c r="JK134">
        <v>438.872</v>
      </c>
      <c r="JL134">
        <v>31.2515</v>
      </c>
      <c r="JM134">
        <v>28.8997</v>
      </c>
      <c r="JN134">
        <v>30.0002</v>
      </c>
      <c r="JO134">
        <v>28.663</v>
      </c>
      <c r="JP134">
        <v>28.6878</v>
      </c>
      <c r="JQ134">
        <v>20.896</v>
      </c>
      <c r="JR134">
        <v>14.6925</v>
      </c>
      <c r="JS134">
        <v>100</v>
      </c>
      <c r="JT134">
        <v>31.7941</v>
      </c>
      <c r="JU134">
        <v>420</v>
      </c>
      <c r="JV134">
        <v>25.053</v>
      </c>
      <c r="JW134">
        <v>92.461</v>
      </c>
      <c r="JX134">
        <v>98.5927</v>
      </c>
    </row>
    <row r="135" spans="1:284">
      <c r="A135">
        <v>119</v>
      </c>
      <c r="B135">
        <v>1759445712.1</v>
      </c>
      <c r="C135">
        <v>1673.09999990463</v>
      </c>
      <c r="D135" t="s">
        <v>667</v>
      </c>
      <c r="E135" t="s">
        <v>668</v>
      </c>
      <c r="F135">
        <v>5</v>
      </c>
      <c r="G135" t="s">
        <v>628</v>
      </c>
      <c r="H135" t="s">
        <v>419</v>
      </c>
      <c r="I135">
        <v>1759445709.1</v>
      </c>
      <c r="J135">
        <f>(K135)/1000</f>
        <v>0</v>
      </c>
      <c r="K135">
        <f>1000*DK135*AI135*(DG135-DH135)/(100*CZ135*(1000-AI135*DG135))</f>
        <v>0</v>
      </c>
      <c r="L135">
        <f>DK135*AI135*(DF135-DE135*(1000-AI135*DH135)/(1000-AI135*DG135))/(100*CZ135)</f>
        <v>0</v>
      </c>
      <c r="M135">
        <f>DE135 - IF(AI135&gt;1, L135*CZ135*100.0/(AK135), 0)</f>
        <v>0</v>
      </c>
      <c r="N135">
        <f>((T135-J135/2)*M135-L135)/(T135+J135/2)</f>
        <v>0</v>
      </c>
      <c r="O135">
        <f>N135*(DL135+DM135)/1000.0</f>
        <v>0</v>
      </c>
      <c r="P135">
        <f>(DE135 - IF(AI135&gt;1, L135*CZ135*100.0/(AK135), 0))*(DL135+DM135)/1000.0</f>
        <v>0</v>
      </c>
      <c r="Q135">
        <f>2.0/((1/S135-1/R135)+SIGN(S135)*SQRT((1/S135-1/R135)*(1/S135-1/R135) + 4*DA135/((DA135+1)*(DA135+1))*(2*1/S135*1/R135-1/R135*1/R135)))</f>
        <v>0</v>
      </c>
      <c r="R135">
        <f>IF(LEFT(DB135,1)&lt;&gt;"0",IF(LEFT(DB135,1)="1",3.0,DC135),$D$5+$E$5*(DS135*DL135/($K$5*1000))+$F$5*(DS135*DL135/($K$5*1000))*MAX(MIN(CZ135,$J$5),$I$5)*MAX(MIN(CZ135,$J$5),$I$5)+$G$5*MAX(MIN(CZ135,$J$5),$I$5)*(DS135*DL135/($K$5*1000))+$H$5*(DS135*DL135/($K$5*1000))*(DS135*DL135/($K$5*1000)))</f>
        <v>0</v>
      </c>
      <c r="S135">
        <f>J135*(1000-(1000*0.61365*exp(17.502*W135/(240.97+W135))/(DL135+DM135)+DG135)/2)/(1000*0.61365*exp(17.502*W135/(240.97+W135))/(DL135+DM135)-DG135)</f>
        <v>0</v>
      </c>
      <c r="T135">
        <f>1/((DA135+1)/(Q135/1.6)+1/(R135/1.37)) + DA135/((DA135+1)/(Q135/1.6) + DA135/(R135/1.37))</f>
        <v>0</v>
      </c>
      <c r="U135">
        <f>(CV135*CY135)</f>
        <v>0</v>
      </c>
      <c r="V135">
        <f>(DN135+(U135+2*0.95*5.67E-8*(((DN135+$B$7)+273)^4-(DN135+273)^4)-44100*J135)/(1.84*29.3*R135+8*0.95*5.67E-8*(DN135+273)^3))</f>
        <v>0</v>
      </c>
      <c r="W135">
        <f>($C$7*DO135+$D$7*DP135+$E$7*V135)</f>
        <v>0</v>
      </c>
      <c r="X135">
        <f>0.61365*exp(17.502*W135/(240.97+W135))</f>
        <v>0</v>
      </c>
      <c r="Y135">
        <f>(Z135/AA135*100)</f>
        <v>0</v>
      </c>
      <c r="Z135">
        <f>DG135*(DL135+DM135)/1000</f>
        <v>0</v>
      </c>
      <c r="AA135">
        <f>0.61365*exp(17.502*DN135/(240.97+DN135))</f>
        <v>0</v>
      </c>
      <c r="AB135">
        <f>(X135-DG135*(DL135+DM135)/1000)</f>
        <v>0</v>
      </c>
      <c r="AC135">
        <f>(-J135*44100)</f>
        <v>0</v>
      </c>
      <c r="AD135">
        <f>2*29.3*R135*0.92*(DN135-W135)</f>
        <v>0</v>
      </c>
      <c r="AE135">
        <f>2*0.95*5.67E-8*(((DN135+$B$7)+273)^4-(W135+273)^4)</f>
        <v>0</v>
      </c>
      <c r="AF135">
        <f>U135+AE135+AC135+AD135</f>
        <v>0</v>
      </c>
      <c r="AG135">
        <v>0</v>
      </c>
      <c r="AH135">
        <v>0</v>
      </c>
      <c r="AI135">
        <f>IF(AG135*$H$13&gt;=AK135,1.0,(AK135/(AK135-AG135*$H$13)))</f>
        <v>0</v>
      </c>
      <c r="AJ135">
        <f>(AI135-1)*100</f>
        <v>0</v>
      </c>
      <c r="AK135">
        <f>MAX(0,($B$13+$C$13*DS135)/(1+$D$13*DS135)*DL135/(DN135+273)*$E$13)</f>
        <v>0</v>
      </c>
      <c r="AL135" t="s">
        <v>420</v>
      </c>
      <c r="AM135" t="s">
        <v>420</v>
      </c>
      <c r="AN135">
        <v>0</v>
      </c>
      <c r="AO135">
        <v>0</v>
      </c>
      <c r="AP135">
        <f>1-AN135/AO135</f>
        <v>0</v>
      </c>
      <c r="AQ135">
        <v>0</v>
      </c>
      <c r="AR135" t="s">
        <v>420</v>
      </c>
      <c r="AS135" t="s">
        <v>420</v>
      </c>
      <c r="AT135">
        <v>0</v>
      </c>
      <c r="AU135">
        <v>0</v>
      </c>
      <c r="AV135">
        <f>1-AT135/AU135</f>
        <v>0</v>
      </c>
      <c r="AW135">
        <v>0.5</v>
      </c>
      <c r="AX135">
        <f>CW135</f>
        <v>0</v>
      </c>
      <c r="AY135">
        <f>L135</f>
        <v>0</v>
      </c>
      <c r="AZ135">
        <f>AV135*AW135*AX135</f>
        <v>0</v>
      </c>
      <c r="BA135">
        <f>(AY135-AQ135)/AX135</f>
        <v>0</v>
      </c>
      <c r="BB135">
        <f>(AO135-AU135)/AU135</f>
        <v>0</v>
      </c>
      <c r="BC135">
        <f>AN135/(AP135+AN135/AU135)</f>
        <v>0</v>
      </c>
      <c r="BD135" t="s">
        <v>420</v>
      </c>
      <c r="BE135">
        <v>0</v>
      </c>
      <c r="BF135">
        <f>IF(BE135&lt;&gt;0, BE135, BC135)</f>
        <v>0</v>
      </c>
      <c r="BG135">
        <f>1-BF135/AU135</f>
        <v>0</v>
      </c>
      <c r="BH135">
        <f>(AU135-AT135)/(AU135-BF135)</f>
        <v>0</v>
      </c>
      <c r="BI135">
        <f>(AO135-AU135)/(AO135-BF135)</f>
        <v>0</v>
      </c>
      <c r="BJ135">
        <f>(AU135-AT135)/(AU135-AN135)</f>
        <v>0</v>
      </c>
      <c r="BK135">
        <f>(AO135-AU135)/(AO135-AN135)</f>
        <v>0</v>
      </c>
      <c r="BL135">
        <f>(BH135*BF135/AT135)</f>
        <v>0</v>
      </c>
      <c r="BM135">
        <f>(1-BL135)</f>
        <v>0</v>
      </c>
      <c r="CV135">
        <f>$B$11*DT135+$C$11*DU135+$F$11*EF135*(1-EI135)</f>
        <v>0</v>
      </c>
      <c r="CW135">
        <f>CV135*CX135</f>
        <v>0</v>
      </c>
      <c r="CX135">
        <f>($B$11*$D$9+$C$11*$D$9+$F$11*((ES135+EK135)/MAX(ES135+EK135+ET135, 0.1)*$I$9+ET135/MAX(ES135+EK135+ET135, 0.1)*$J$9))/($B$11+$C$11+$F$11)</f>
        <v>0</v>
      </c>
      <c r="CY135">
        <f>($B$11*$K$9+$C$11*$K$9+$F$11*((ES135+EK135)/MAX(ES135+EK135+ET135, 0.1)*$P$9+ET135/MAX(ES135+EK135+ET135, 0.1)*$Q$9))/($B$11+$C$11+$F$11)</f>
        <v>0</v>
      </c>
      <c r="CZ135">
        <v>5.66</v>
      </c>
      <c r="DA135">
        <v>0.5</v>
      </c>
      <c r="DB135" t="s">
        <v>421</v>
      </c>
      <c r="DC135">
        <v>2</v>
      </c>
      <c r="DD135">
        <v>1759445709.1</v>
      </c>
      <c r="DE135">
        <v>421.078</v>
      </c>
      <c r="DF135">
        <v>419.982666666667</v>
      </c>
      <c r="DG135">
        <v>25.3889</v>
      </c>
      <c r="DH135">
        <v>25.1746333333333</v>
      </c>
      <c r="DI135">
        <v>415.076</v>
      </c>
      <c r="DJ135">
        <v>24.9347666666667</v>
      </c>
      <c r="DK135">
        <v>499.979333333333</v>
      </c>
      <c r="DL135">
        <v>90.5664333333333</v>
      </c>
      <c r="DM135">
        <v>0.0291727333333333</v>
      </c>
      <c r="DN135">
        <v>31.1992666666667</v>
      </c>
      <c r="DO135">
        <v>29.9934</v>
      </c>
      <c r="DP135">
        <v>999.9</v>
      </c>
      <c r="DQ135">
        <v>0</v>
      </c>
      <c r="DR135">
        <v>0</v>
      </c>
      <c r="DS135">
        <v>10013.1333333333</v>
      </c>
      <c r="DT135">
        <v>0</v>
      </c>
      <c r="DU135">
        <v>0.667702</v>
      </c>
      <c r="DV135">
        <v>1.09538</v>
      </c>
      <c r="DW135">
        <v>432.047333333333</v>
      </c>
      <c r="DX135">
        <v>430.828666666667</v>
      </c>
      <c r="DY135">
        <v>0.214262666666667</v>
      </c>
      <c r="DZ135">
        <v>419.982666666667</v>
      </c>
      <c r="EA135">
        <v>25.1746333333333</v>
      </c>
      <c r="EB135">
        <v>2.29938</v>
      </c>
      <c r="EC135">
        <v>2.27997666666667</v>
      </c>
      <c r="ED135">
        <v>19.6720666666667</v>
      </c>
      <c r="EE135">
        <v>19.5356</v>
      </c>
      <c r="EF135">
        <v>0.00500016</v>
      </c>
      <c r="EG135">
        <v>0</v>
      </c>
      <c r="EH135">
        <v>0</v>
      </c>
      <c r="EI135">
        <v>0</v>
      </c>
      <c r="EJ135">
        <v>904.9</v>
      </c>
      <c r="EK135">
        <v>0.00500016</v>
      </c>
      <c r="EL135">
        <v>-21.3666666666667</v>
      </c>
      <c r="EM135">
        <v>-0.833333333333333</v>
      </c>
      <c r="EN135">
        <v>38</v>
      </c>
      <c r="EO135">
        <v>42.062</v>
      </c>
      <c r="EP135">
        <v>40.125</v>
      </c>
      <c r="EQ135">
        <v>42.25</v>
      </c>
      <c r="ER135">
        <v>41.375</v>
      </c>
      <c r="ES135">
        <v>0</v>
      </c>
      <c r="ET135">
        <v>0</v>
      </c>
      <c r="EU135">
        <v>0</v>
      </c>
      <c r="EV135">
        <v>1759445713.7</v>
      </c>
      <c r="EW135">
        <v>0</v>
      </c>
      <c r="EX135">
        <v>902.611538461539</v>
      </c>
      <c r="EY135">
        <v>8.3863248981861</v>
      </c>
      <c r="EZ135">
        <v>1.36068359286474</v>
      </c>
      <c r="FA135">
        <v>-22.9769230769231</v>
      </c>
      <c r="FB135">
        <v>15</v>
      </c>
      <c r="FC135">
        <v>0</v>
      </c>
      <c r="FD135" t="s">
        <v>422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1.09132857142857</v>
      </c>
      <c r="FQ135">
        <v>0.0295620779220789</v>
      </c>
      <c r="FR135">
        <v>0.0332408087240045</v>
      </c>
      <c r="FS135">
        <v>1</v>
      </c>
      <c r="FT135">
        <v>902.979411764706</v>
      </c>
      <c r="FU135">
        <v>-7.28647808315783</v>
      </c>
      <c r="FV135">
        <v>4.79974137855761</v>
      </c>
      <c r="FW135">
        <v>-1</v>
      </c>
      <c r="FX135">
        <v>0.206779476190476</v>
      </c>
      <c r="FY135">
        <v>0.0476710909090909</v>
      </c>
      <c r="FZ135">
        <v>0.00494427211282142</v>
      </c>
      <c r="GA135">
        <v>1</v>
      </c>
      <c r="GB135">
        <v>2</v>
      </c>
      <c r="GC135">
        <v>2</v>
      </c>
      <c r="GD135" t="s">
        <v>423</v>
      </c>
      <c r="GE135">
        <v>3.12625</v>
      </c>
      <c r="GF135">
        <v>2.65477</v>
      </c>
      <c r="GG135">
        <v>0.0890445</v>
      </c>
      <c r="GH135">
        <v>0.089802</v>
      </c>
      <c r="GI135">
        <v>0.10547</v>
      </c>
      <c r="GJ135">
        <v>0.105507</v>
      </c>
      <c r="GK135">
        <v>23307.4</v>
      </c>
      <c r="GL135">
        <v>22173.8</v>
      </c>
      <c r="GM135">
        <v>22883.7</v>
      </c>
      <c r="GN135">
        <v>23723.8</v>
      </c>
      <c r="GO135">
        <v>34882.5</v>
      </c>
      <c r="GP135">
        <v>35122.2</v>
      </c>
      <c r="GQ135">
        <v>41252.7</v>
      </c>
      <c r="GR135">
        <v>42303.5</v>
      </c>
      <c r="GS135">
        <v>1.89517</v>
      </c>
      <c r="GT135">
        <v>1.8181</v>
      </c>
      <c r="GU135">
        <v>0.0891834</v>
      </c>
      <c r="GV135">
        <v>0</v>
      </c>
      <c r="GW135">
        <v>28.5348</v>
      </c>
      <c r="GX135">
        <v>999.9</v>
      </c>
      <c r="GY135">
        <v>58.345</v>
      </c>
      <c r="GZ135">
        <v>29.406</v>
      </c>
      <c r="HA135">
        <v>26.5244</v>
      </c>
      <c r="HB135">
        <v>54.0246</v>
      </c>
      <c r="HC135">
        <v>40.8013</v>
      </c>
      <c r="HD135">
        <v>1</v>
      </c>
      <c r="HE135">
        <v>0.0948653</v>
      </c>
      <c r="HF135">
        <v>-2.19468</v>
      </c>
      <c r="HG135">
        <v>20.2165</v>
      </c>
      <c r="HH135">
        <v>5.23436</v>
      </c>
      <c r="HI135">
        <v>11.992</v>
      </c>
      <c r="HJ135">
        <v>4.9559</v>
      </c>
      <c r="HK135">
        <v>3.304</v>
      </c>
      <c r="HL135">
        <v>9999</v>
      </c>
      <c r="HM135">
        <v>9999</v>
      </c>
      <c r="HN135">
        <v>9999</v>
      </c>
      <c r="HO135">
        <v>999.9</v>
      </c>
      <c r="HP135">
        <v>1.86845</v>
      </c>
      <c r="HQ135">
        <v>1.86417</v>
      </c>
      <c r="HR135">
        <v>1.8718</v>
      </c>
      <c r="HS135">
        <v>1.86267</v>
      </c>
      <c r="HT135">
        <v>1.86206</v>
      </c>
      <c r="HU135">
        <v>1.86858</v>
      </c>
      <c r="HV135">
        <v>1.85867</v>
      </c>
      <c r="HW135">
        <v>1.86508</v>
      </c>
      <c r="HX135">
        <v>5</v>
      </c>
      <c r="HY135">
        <v>0</v>
      </c>
      <c r="HZ135">
        <v>0</v>
      </c>
      <c r="IA135">
        <v>0</v>
      </c>
      <c r="IB135" t="s">
        <v>424</v>
      </c>
      <c r="IC135" t="s">
        <v>425</v>
      </c>
      <c r="ID135" t="s">
        <v>426</v>
      </c>
      <c r="IE135" t="s">
        <v>426</v>
      </c>
      <c r="IF135" t="s">
        <v>426</v>
      </c>
      <c r="IG135" t="s">
        <v>426</v>
      </c>
      <c r="IH135">
        <v>0</v>
      </c>
      <c r="II135">
        <v>100</v>
      </c>
      <c r="IJ135">
        <v>100</v>
      </c>
      <c r="IK135">
        <v>6.002</v>
      </c>
      <c r="IL135">
        <v>0.4541</v>
      </c>
      <c r="IM135">
        <v>4.33581596003083</v>
      </c>
      <c r="IN135">
        <v>0.00480937478205192</v>
      </c>
      <c r="IO135">
        <v>-2.11129389927988e-06</v>
      </c>
      <c r="IP135">
        <v>4.70916883727294e-10</v>
      </c>
      <c r="IQ135">
        <v>0.0744581765299928</v>
      </c>
      <c r="IR135">
        <v>0.00865277752241637</v>
      </c>
      <c r="IS135">
        <v>0.000116572056065873</v>
      </c>
      <c r="IT135">
        <v>5.89758572995984e-06</v>
      </c>
      <c r="IU135">
        <v>1</v>
      </c>
      <c r="IV135">
        <v>2033</v>
      </c>
      <c r="IW135">
        <v>1</v>
      </c>
      <c r="IX135">
        <v>28</v>
      </c>
      <c r="IY135">
        <v>29324095.2</v>
      </c>
      <c r="IZ135">
        <v>29324095.2</v>
      </c>
      <c r="JA135">
        <v>1.04126</v>
      </c>
      <c r="JB135">
        <v>2.39014</v>
      </c>
      <c r="JC135">
        <v>1.4978</v>
      </c>
      <c r="JD135">
        <v>2.33032</v>
      </c>
      <c r="JE135">
        <v>1.54419</v>
      </c>
      <c r="JF135">
        <v>2.24243</v>
      </c>
      <c r="JG135">
        <v>35.4754</v>
      </c>
      <c r="JH135">
        <v>24.2188</v>
      </c>
      <c r="JI135">
        <v>18</v>
      </c>
      <c r="JJ135">
        <v>545.879</v>
      </c>
      <c r="JK135">
        <v>438.747</v>
      </c>
      <c r="JL135">
        <v>31.282</v>
      </c>
      <c r="JM135">
        <v>28.8997</v>
      </c>
      <c r="JN135">
        <v>30.0003</v>
      </c>
      <c r="JO135">
        <v>28.663</v>
      </c>
      <c r="JP135">
        <v>28.6872</v>
      </c>
      <c r="JQ135">
        <v>20.8958</v>
      </c>
      <c r="JR135">
        <v>14.6925</v>
      </c>
      <c r="JS135">
        <v>100</v>
      </c>
      <c r="JT135">
        <v>31.7941</v>
      </c>
      <c r="JU135">
        <v>420</v>
      </c>
      <c r="JV135">
        <v>25.0469</v>
      </c>
      <c r="JW135">
        <v>92.4604</v>
      </c>
      <c r="JX135">
        <v>98.5935</v>
      </c>
    </row>
    <row r="136" spans="1:284">
      <c r="A136">
        <v>120</v>
      </c>
      <c r="B136">
        <v>1759445715.1</v>
      </c>
      <c r="C136">
        <v>1676.09999990463</v>
      </c>
      <c r="D136" t="s">
        <v>669</v>
      </c>
      <c r="E136" t="s">
        <v>670</v>
      </c>
      <c r="F136">
        <v>5</v>
      </c>
      <c r="G136" t="s">
        <v>628</v>
      </c>
      <c r="H136" t="s">
        <v>419</v>
      </c>
      <c r="I136">
        <v>1759445711.85</v>
      </c>
      <c r="J136">
        <f>(K136)/1000</f>
        <v>0</v>
      </c>
      <c r="K136">
        <f>1000*DK136*AI136*(DG136-DH136)/(100*CZ136*(1000-AI136*DG136))</f>
        <v>0</v>
      </c>
      <c r="L136">
        <f>DK136*AI136*(DF136-DE136*(1000-AI136*DH136)/(1000-AI136*DG136))/(100*CZ136)</f>
        <v>0</v>
      </c>
      <c r="M136">
        <f>DE136 - IF(AI136&gt;1, L136*CZ136*100.0/(AK136), 0)</f>
        <v>0</v>
      </c>
      <c r="N136">
        <f>((T136-J136/2)*M136-L136)/(T136+J136/2)</f>
        <v>0</v>
      </c>
      <c r="O136">
        <f>N136*(DL136+DM136)/1000.0</f>
        <v>0</v>
      </c>
      <c r="P136">
        <f>(DE136 - IF(AI136&gt;1, L136*CZ136*100.0/(AK136), 0))*(DL136+DM136)/1000.0</f>
        <v>0</v>
      </c>
      <c r="Q136">
        <f>2.0/((1/S136-1/R136)+SIGN(S136)*SQRT((1/S136-1/R136)*(1/S136-1/R136) + 4*DA136/((DA136+1)*(DA136+1))*(2*1/S136*1/R136-1/R136*1/R136)))</f>
        <v>0</v>
      </c>
      <c r="R136">
        <f>IF(LEFT(DB136,1)&lt;&gt;"0",IF(LEFT(DB136,1)="1",3.0,DC136),$D$5+$E$5*(DS136*DL136/($K$5*1000))+$F$5*(DS136*DL136/($K$5*1000))*MAX(MIN(CZ136,$J$5),$I$5)*MAX(MIN(CZ136,$J$5),$I$5)+$G$5*MAX(MIN(CZ136,$J$5),$I$5)*(DS136*DL136/($K$5*1000))+$H$5*(DS136*DL136/($K$5*1000))*(DS136*DL136/($K$5*1000)))</f>
        <v>0</v>
      </c>
      <c r="S136">
        <f>J136*(1000-(1000*0.61365*exp(17.502*W136/(240.97+W136))/(DL136+DM136)+DG136)/2)/(1000*0.61365*exp(17.502*W136/(240.97+W136))/(DL136+DM136)-DG136)</f>
        <v>0</v>
      </c>
      <c r="T136">
        <f>1/((DA136+1)/(Q136/1.6)+1/(R136/1.37)) + DA136/((DA136+1)/(Q136/1.6) + DA136/(R136/1.37))</f>
        <v>0</v>
      </c>
      <c r="U136">
        <f>(CV136*CY136)</f>
        <v>0</v>
      </c>
      <c r="V136">
        <f>(DN136+(U136+2*0.95*5.67E-8*(((DN136+$B$7)+273)^4-(DN136+273)^4)-44100*J136)/(1.84*29.3*R136+8*0.95*5.67E-8*(DN136+273)^3))</f>
        <v>0</v>
      </c>
      <c r="W136">
        <f>($C$7*DO136+$D$7*DP136+$E$7*V136)</f>
        <v>0</v>
      </c>
      <c r="X136">
        <f>0.61365*exp(17.502*W136/(240.97+W136))</f>
        <v>0</v>
      </c>
      <c r="Y136">
        <f>(Z136/AA136*100)</f>
        <v>0</v>
      </c>
      <c r="Z136">
        <f>DG136*(DL136+DM136)/1000</f>
        <v>0</v>
      </c>
      <c r="AA136">
        <f>0.61365*exp(17.502*DN136/(240.97+DN136))</f>
        <v>0</v>
      </c>
      <c r="AB136">
        <f>(X136-DG136*(DL136+DM136)/1000)</f>
        <v>0</v>
      </c>
      <c r="AC136">
        <f>(-J136*44100)</f>
        <v>0</v>
      </c>
      <c r="AD136">
        <f>2*29.3*R136*0.92*(DN136-W136)</f>
        <v>0</v>
      </c>
      <c r="AE136">
        <f>2*0.95*5.67E-8*(((DN136+$B$7)+273)^4-(W136+273)^4)</f>
        <v>0</v>
      </c>
      <c r="AF136">
        <f>U136+AE136+AC136+AD136</f>
        <v>0</v>
      </c>
      <c r="AG136">
        <v>0</v>
      </c>
      <c r="AH136">
        <v>0</v>
      </c>
      <c r="AI136">
        <f>IF(AG136*$H$13&gt;=AK136,1.0,(AK136/(AK136-AG136*$H$13)))</f>
        <v>0</v>
      </c>
      <c r="AJ136">
        <f>(AI136-1)*100</f>
        <v>0</v>
      </c>
      <c r="AK136">
        <f>MAX(0,($B$13+$C$13*DS136)/(1+$D$13*DS136)*DL136/(DN136+273)*$E$13)</f>
        <v>0</v>
      </c>
      <c r="AL136" t="s">
        <v>420</v>
      </c>
      <c r="AM136" t="s">
        <v>420</v>
      </c>
      <c r="AN136">
        <v>0</v>
      </c>
      <c r="AO136">
        <v>0</v>
      </c>
      <c r="AP136">
        <f>1-AN136/AO136</f>
        <v>0</v>
      </c>
      <c r="AQ136">
        <v>0</v>
      </c>
      <c r="AR136" t="s">
        <v>420</v>
      </c>
      <c r="AS136" t="s">
        <v>420</v>
      </c>
      <c r="AT136">
        <v>0</v>
      </c>
      <c r="AU136">
        <v>0</v>
      </c>
      <c r="AV136">
        <f>1-AT136/AU136</f>
        <v>0</v>
      </c>
      <c r="AW136">
        <v>0.5</v>
      </c>
      <c r="AX136">
        <f>CW136</f>
        <v>0</v>
      </c>
      <c r="AY136">
        <f>L136</f>
        <v>0</v>
      </c>
      <c r="AZ136">
        <f>AV136*AW136*AX136</f>
        <v>0</v>
      </c>
      <c r="BA136">
        <f>(AY136-AQ136)/AX136</f>
        <v>0</v>
      </c>
      <c r="BB136">
        <f>(AO136-AU136)/AU136</f>
        <v>0</v>
      </c>
      <c r="BC136">
        <f>AN136/(AP136+AN136/AU136)</f>
        <v>0</v>
      </c>
      <c r="BD136" t="s">
        <v>420</v>
      </c>
      <c r="BE136">
        <v>0</v>
      </c>
      <c r="BF136">
        <f>IF(BE136&lt;&gt;0, BE136, BC136)</f>
        <v>0</v>
      </c>
      <c r="BG136">
        <f>1-BF136/AU136</f>
        <v>0</v>
      </c>
      <c r="BH136">
        <f>(AU136-AT136)/(AU136-BF136)</f>
        <v>0</v>
      </c>
      <c r="BI136">
        <f>(AO136-AU136)/(AO136-BF136)</f>
        <v>0</v>
      </c>
      <c r="BJ136">
        <f>(AU136-AT136)/(AU136-AN136)</f>
        <v>0</v>
      </c>
      <c r="BK136">
        <f>(AO136-AU136)/(AO136-AN136)</f>
        <v>0</v>
      </c>
      <c r="BL136">
        <f>(BH136*BF136/AT136)</f>
        <v>0</v>
      </c>
      <c r="BM136">
        <f>(1-BL136)</f>
        <v>0</v>
      </c>
      <c r="CV136">
        <f>$B$11*DT136+$C$11*DU136+$F$11*EF136*(1-EI136)</f>
        <v>0</v>
      </c>
      <c r="CW136">
        <f>CV136*CX136</f>
        <v>0</v>
      </c>
      <c r="CX136">
        <f>($B$11*$D$9+$C$11*$D$9+$F$11*((ES136+EK136)/MAX(ES136+EK136+ET136, 0.1)*$I$9+ET136/MAX(ES136+EK136+ET136, 0.1)*$J$9))/($B$11+$C$11+$F$11)</f>
        <v>0</v>
      </c>
      <c r="CY136">
        <f>($B$11*$K$9+$C$11*$K$9+$F$11*((ES136+EK136)/MAX(ES136+EK136+ET136, 0.1)*$P$9+ET136/MAX(ES136+EK136+ET136, 0.1)*$Q$9))/($B$11+$C$11+$F$11)</f>
        <v>0</v>
      </c>
      <c r="CZ136">
        <v>5.66</v>
      </c>
      <c r="DA136">
        <v>0.5</v>
      </c>
      <c r="DB136" t="s">
        <v>421</v>
      </c>
      <c r="DC136">
        <v>2</v>
      </c>
      <c r="DD136">
        <v>1759445711.85</v>
      </c>
      <c r="DE136">
        <v>421.11125</v>
      </c>
      <c r="DF136">
        <v>420.004</v>
      </c>
      <c r="DG136">
        <v>25.3867</v>
      </c>
      <c r="DH136">
        <v>25.16535</v>
      </c>
      <c r="DI136">
        <v>415.109</v>
      </c>
      <c r="DJ136">
        <v>24.932625</v>
      </c>
      <c r="DK136">
        <v>500.03175</v>
      </c>
      <c r="DL136">
        <v>90.566925</v>
      </c>
      <c r="DM136">
        <v>0.0291322</v>
      </c>
      <c r="DN136">
        <v>31.19175</v>
      </c>
      <c r="DO136">
        <v>29.98995</v>
      </c>
      <c r="DP136">
        <v>999.9</v>
      </c>
      <c r="DQ136">
        <v>0</v>
      </c>
      <c r="DR136">
        <v>0</v>
      </c>
      <c r="DS136">
        <v>10003.2875</v>
      </c>
      <c r="DT136">
        <v>0</v>
      </c>
      <c r="DU136">
        <v>0.667702</v>
      </c>
      <c r="DV136">
        <v>1.1070725</v>
      </c>
      <c r="DW136">
        <v>432.08025</v>
      </c>
      <c r="DX136">
        <v>430.84625</v>
      </c>
      <c r="DY136">
        <v>0.22134075</v>
      </c>
      <c r="DZ136">
        <v>420.004</v>
      </c>
      <c r="EA136">
        <v>25.16535</v>
      </c>
      <c r="EB136">
        <v>2.299195</v>
      </c>
      <c r="EC136">
        <v>2.2791525</v>
      </c>
      <c r="ED136">
        <v>19.67075</v>
      </c>
      <c r="EE136">
        <v>19.529775</v>
      </c>
      <c r="EF136">
        <v>0.00500016</v>
      </c>
      <c r="EG136">
        <v>0</v>
      </c>
      <c r="EH136">
        <v>0</v>
      </c>
      <c r="EI136">
        <v>0</v>
      </c>
      <c r="EJ136">
        <v>905.05</v>
      </c>
      <c r="EK136">
        <v>0.00500016</v>
      </c>
      <c r="EL136">
        <v>-23.175</v>
      </c>
      <c r="EM136">
        <v>-0.725</v>
      </c>
      <c r="EN136">
        <v>38</v>
      </c>
      <c r="EO136">
        <v>42.062</v>
      </c>
      <c r="EP136">
        <v>40.125</v>
      </c>
      <c r="EQ136">
        <v>42.25</v>
      </c>
      <c r="ER136">
        <v>41.375</v>
      </c>
      <c r="ES136">
        <v>0</v>
      </c>
      <c r="ET136">
        <v>0</v>
      </c>
      <c r="EU136">
        <v>0</v>
      </c>
      <c r="EV136">
        <v>1759445716.7</v>
      </c>
      <c r="EW136">
        <v>0</v>
      </c>
      <c r="EX136">
        <v>902.912</v>
      </c>
      <c r="EY136">
        <v>26.1923078573682</v>
      </c>
      <c r="EZ136">
        <v>-24.4538463965441</v>
      </c>
      <c r="FA136">
        <v>-24.72</v>
      </c>
      <c r="FB136">
        <v>15</v>
      </c>
      <c r="FC136">
        <v>0</v>
      </c>
      <c r="FD136" t="s">
        <v>422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1.0898319047619</v>
      </c>
      <c r="FQ136">
        <v>0.01166883116883</v>
      </c>
      <c r="FR136">
        <v>0.033386786610595</v>
      </c>
      <c r="FS136">
        <v>1</v>
      </c>
      <c r="FT136">
        <v>903.179411764706</v>
      </c>
      <c r="FU136">
        <v>-4.26737960379698</v>
      </c>
      <c r="FV136">
        <v>4.98478741134787</v>
      </c>
      <c r="FW136">
        <v>-1</v>
      </c>
      <c r="FX136">
        <v>0.208674523809524</v>
      </c>
      <c r="FY136">
        <v>0.0484651168831173</v>
      </c>
      <c r="FZ136">
        <v>0.00505499591275844</v>
      </c>
      <c r="GA136">
        <v>1</v>
      </c>
      <c r="GB136">
        <v>2</v>
      </c>
      <c r="GC136">
        <v>2</v>
      </c>
      <c r="GD136" t="s">
        <v>423</v>
      </c>
      <c r="GE136">
        <v>3.12617</v>
      </c>
      <c r="GF136">
        <v>2.6546</v>
      </c>
      <c r="GG136">
        <v>0.0890548</v>
      </c>
      <c r="GH136">
        <v>0.0898004</v>
      </c>
      <c r="GI136">
        <v>0.10547</v>
      </c>
      <c r="GJ136">
        <v>0.105452</v>
      </c>
      <c r="GK136">
        <v>23307.3</v>
      </c>
      <c r="GL136">
        <v>22173.7</v>
      </c>
      <c r="GM136">
        <v>22883.8</v>
      </c>
      <c r="GN136">
        <v>23723.7</v>
      </c>
      <c r="GO136">
        <v>34882.3</v>
      </c>
      <c r="GP136">
        <v>35124.2</v>
      </c>
      <c r="GQ136">
        <v>41252.6</v>
      </c>
      <c r="GR136">
        <v>42303.3</v>
      </c>
      <c r="GS136">
        <v>1.89513</v>
      </c>
      <c r="GT136">
        <v>1.81817</v>
      </c>
      <c r="GU136">
        <v>0.0894442</v>
      </c>
      <c r="GV136">
        <v>0</v>
      </c>
      <c r="GW136">
        <v>28.5267</v>
      </c>
      <c r="GX136">
        <v>999.9</v>
      </c>
      <c r="GY136">
        <v>58.345</v>
      </c>
      <c r="GZ136">
        <v>29.406</v>
      </c>
      <c r="HA136">
        <v>26.5236</v>
      </c>
      <c r="HB136">
        <v>54.2346</v>
      </c>
      <c r="HC136">
        <v>40.7091</v>
      </c>
      <c r="HD136">
        <v>1</v>
      </c>
      <c r="HE136">
        <v>0.0968547</v>
      </c>
      <c r="HF136">
        <v>-2.78866</v>
      </c>
      <c r="HG136">
        <v>20.2113</v>
      </c>
      <c r="HH136">
        <v>5.23421</v>
      </c>
      <c r="HI136">
        <v>11.992</v>
      </c>
      <c r="HJ136">
        <v>4.95575</v>
      </c>
      <c r="HK136">
        <v>3.304</v>
      </c>
      <c r="HL136">
        <v>9999</v>
      </c>
      <c r="HM136">
        <v>9999</v>
      </c>
      <c r="HN136">
        <v>9999</v>
      </c>
      <c r="HO136">
        <v>999.9</v>
      </c>
      <c r="HP136">
        <v>1.86849</v>
      </c>
      <c r="HQ136">
        <v>1.86418</v>
      </c>
      <c r="HR136">
        <v>1.8718</v>
      </c>
      <c r="HS136">
        <v>1.86266</v>
      </c>
      <c r="HT136">
        <v>1.86207</v>
      </c>
      <c r="HU136">
        <v>1.86858</v>
      </c>
      <c r="HV136">
        <v>1.85867</v>
      </c>
      <c r="HW136">
        <v>1.86508</v>
      </c>
      <c r="HX136">
        <v>5</v>
      </c>
      <c r="HY136">
        <v>0</v>
      </c>
      <c r="HZ136">
        <v>0</v>
      </c>
      <c r="IA136">
        <v>0</v>
      </c>
      <c r="IB136" t="s">
        <v>424</v>
      </c>
      <c r="IC136" t="s">
        <v>425</v>
      </c>
      <c r="ID136" t="s">
        <v>426</v>
      </c>
      <c r="IE136" t="s">
        <v>426</v>
      </c>
      <c r="IF136" t="s">
        <v>426</v>
      </c>
      <c r="IG136" t="s">
        <v>426</v>
      </c>
      <c r="IH136">
        <v>0</v>
      </c>
      <c r="II136">
        <v>100</v>
      </c>
      <c r="IJ136">
        <v>100</v>
      </c>
      <c r="IK136">
        <v>6.003</v>
      </c>
      <c r="IL136">
        <v>0.4541</v>
      </c>
      <c r="IM136">
        <v>4.33581596003083</v>
      </c>
      <c r="IN136">
        <v>0.00480937478205192</v>
      </c>
      <c r="IO136">
        <v>-2.11129389927988e-06</v>
      </c>
      <c r="IP136">
        <v>4.70916883727294e-10</v>
      </c>
      <c r="IQ136">
        <v>0.0744581765299928</v>
      </c>
      <c r="IR136">
        <v>0.00865277752241637</v>
      </c>
      <c r="IS136">
        <v>0.000116572056065873</v>
      </c>
      <c r="IT136">
        <v>5.89758572995984e-06</v>
      </c>
      <c r="IU136">
        <v>1</v>
      </c>
      <c r="IV136">
        <v>2033</v>
      </c>
      <c r="IW136">
        <v>1</v>
      </c>
      <c r="IX136">
        <v>28</v>
      </c>
      <c r="IY136">
        <v>29324095.3</v>
      </c>
      <c r="IZ136">
        <v>29324095.3</v>
      </c>
      <c r="JA136">
        <v>1.04126</v>
      </c>
      <c r="JB136">
        <v>2.37793</v>
      </c>
      <c r="JC136">
        <v>1.49902</v>
      </c>
      <c r="JD136">
        <v>2.33032</v>
      </c>
      <c r="JE136">
        <v>1.54419</v>
      </c>
      <c r="JF136">
        <v>2.29004</v>
      </c>
      <c r="JG136">
        <v>35.4754</v>
      </c>
      <c r="JH136">
        <v>24.2451</v>
      </c>
      <c r="JI136">
        <v>18</v>
      </c>
      <c r="JJ136">
        <v>545.846</v>
      </c>
      <c r="JK136">
        <v>438.792</v>
      </c>
      <c r="JL136">
        <v>31.5868</v>
      </c>
      <c r="JM136">
        <v>28.8997</v>
      </c>
      <c r="JN136">
        <v>30.0018</v>
      </c>
      <c r="JO136">
        <v>28.663</v>
      </c>
      <c r="JP136">
        <v>28.6872</v>
      </c>
      <c r="JQ136">
        <v>20.8971</v>
      </c>
      <c r="JR136">
        <v>14.9833</v>
      </c>
      <c r="JS136">
        <v>100</v>
      </c>
      <c r="JT136">
        <v>31.8031</v>
      </c>
      <c r="JU136">
        <v>420</v>
      </c>
      <c r="JV136">
        <v>25.0242</v>
      </c>
      <c r="JW136">
        <v>92.4603</v>
      </c>
      <c r="JX136">
        <v>98.593</v>
      </c>
    </row>
    <row r="137" spans="1:284">
      <c r="A137">
        <v>121</v>
      </c>
      <c r="B137">
        <v>1759445718.1</v>
      </c>
      <c r="C137">
        <v>1679.09999990463</v>
      </c>
      <c r="D137" t="s">
        <v>671</v>
      </c>
      <c r="E137" t="s">
        <v>672</v>
      </c>
      <c r="F137">
        <v>5</v>
      </c>
      <c r="G137" t="s">
        <v>628</v>
      </c>
      <c r="H137" t="s">
        <v>419</v>
      </c>
      <c r="I137">
        <v>1759445715.1</v>
      </c>
      <c r="J137">
        <f>(K137)/1000</f>
        <v>0</v>
      </c>
      <c r="K137">
        <f>1000*DK137*AI137*(DG137-DH137)/(100*CZ137*(1000-AI137*DG137))</f>
        <v>0</v>
      </c>
      <c r="L137">
        <f>DK137*AI137*(DF137-DE137*(1000-AI137*DH137)/(1000-AI137*DG137))/(100*CZ137)</f>
        <v>0</v>
      </c>
      <c r="M137">
        <f>DE137 - IF(AI137&gt;1, L137*CZ137*100.0/(AK137), 0)</f>
        <v>0</v>
      </c>
      <c r="N137">
        <f>((T137-J137/2)*M137-L137)/(T137+J137/2)</f>
        <v>0</v>
      </c>
      <c r="O137">
        <f>N137*(DL137+DM137)/1000.0</f>
        <v>0</v>
      </c>
      <c r="P137">
        <f>(DE137 - IF(AI137&gt;1, L137*CZ137*100.0/(AK137), 0))*(DL137+DM137)/1000.0</f>
        <v>0</v>
      </c>
      <c r="Q137">
        <f>2.0/((1/S137-1/R137)+SIGN(S137)*SQRT((1/S137-1/R137)*(1/S137-1/R137) + 4*DA137/((DA137+1)*(DA137+1))*(2*1/S137*1/R137-1/R137*1/R137)))</f>
        <v>0</v>
      </c>
      <c r="R137">
        <f>IF(LEFT(DB137,1)&lt;&gt;"0",IF(LEFT(DB137,1)="1",3.0,DC137),$D$5+$E$5*(DS137*DL137/($K$5*1000))+$F$5*(DS137*DL137/($K$5*1000))*MAX(MIN(CZ137,$J$5),$I$5)*MAX(MIN(CZ137,$J$5),$I$5)+$G$5*MAX(MIN(CZ137,$J$5),$I$5)*(DS137*DL137/($K$5*1000))+$H$5*(DS137*DL137/($K$5*1000))*(DS137*DL137/($K$5*1000)))</f>
        <v>0</v>
      </c>
      <c r="S137">
        <f>J137*(1000-(1000*0.61365*exp(17.502*W137/(240.97+W137))/(DL137+DM137)+DG137)/2)/(1000*0.61365*exp(17.502*W137/(240.97+W137))/(DL137+DM137)-DG137)</f>
        <v>0</v>
      </c>
      <c r="T137">
        <f>1/((DA137+1)/(Q137/1.6)+1/(R137/1.37)) + DA137/((DA137+1)/(Q137/1.6) + DA137/(R137/1.37))</f>
        <v>0</v>
      </c>
      <c r="U137">
        <f>(CV137*CY137)</f>
        <v>0</v>
      </c>
      <c r="V137">
        <f>(DN137+(U137+2*0.95*5.67E-8*(((DN137+$B$7)+273)^4-(DN137+273)^4)-44100*J137)/(1.84*29.3*R137+8*0.95*5.67E-8*(DN137+273)^3))</f>
        <v>0</v>
      </c>
      <c r="W137">
        <f>($C$7*DO137+$D$7*DP137+$E$7*V137)</f>
        <v>0</v>
      </c>
      <c r="X137">
        <f>0.61365*exp(17.502*W137/(240.97+W137))</f>
        <v>0</v>
      </c>
      <c r="Y137">
        <f>(Z137/AA137*100)</f>
        <v>0</v>
      </c>
      <c r="Z137">
        <f>DG137*(DL137+DM137)/1000</f>
        <v>0</v>
      </c>
      <c r="AA137">
        <f>0.61365*exp(17.502*DN137/(240.97+DN137))</f>
        <v>0</v>
      </c>
      <c r="AB137">
        <f>(X137-DG137*(DL137+DM137)/1000)</f>
        <v>0</v>
      </c>
      <c r="AC137">
        <f>(-J137*44100)</f>
        <v>0</v>
      </c>
      <c r="AD137">
        <f>2*29.3*R137*0.92*(DN137-W137)</f>
        <v>0</v>
      </c>
      <c r="AE137">
        <f>2*0.95*5.67E-8*(((DN137+$B$7)+273)^4-(W137+273)^4)</f>
        <v>0</v>
      </c>
      <c r="AF137">
        <f>U137+AE137+AC137+AD137</f>
        <v>0</v>
      </c>
      <c r="AG137">
        <v>0</v>
      </c>
      <c r="AH137">
        <v>0</v>
      </c>
      <c r="AI137">
        <f>IF(AG137*$H$13&gt;=AK137,1.0,(AK137/(AK137-AG137*$H$13)))</f>
        <v>0</v>
      </c>
      <c r="AJ137">
        <f>(AI137-1)*100</f>
        <v>0</v>
      </c>
      <c r="AK137">
        <f>MAX(0,($B$13+$C$13*DS137)/(1+$D$13*DS137)*DL137/(DN137+273)*$E$13)</f>
        <v>0</v>
      </c>
      <c r="AL137" t="s">
        <v>420</v>
      </c>
      <c r="AM137" t="s">
        <v>420</v>
      </c>
      <c r="AN137">
        <v>0</v>
      </c>
      <c r="AO137">
        <v>0</v>
      </c>
      <c r="AP137">
        <f>1-AN137/AO137</f>
        <v>0</v>
      </c>
      <c r="AQ137">
        <v>0</v>
      </c>
      <c r="AR137" t="s">
        <v>420</v>
      </c>
      <c r="AS137" t="s">
        <v>420</v>
      </c>
      <c r="AT137">
        <v>0</v>
      </c>
      <c r="AU137">
        <v>0</v>
      </c>
      <c r="AV137">
        <f>1-AT137/AU137</f>
        <v>0</v>
      </c>
      <c r="AW137">
        <v>0.5</v>
      </c>
      <c r="AX137">
        <f>CW137</f>
        <v>0</v>
      </c>
      <c r="AY137">
        <f>L137</f>
        <v>0</v>
      </c>
      <c r="AZ137">
        <f>AV137*AW137*AX137</f>
        <v>0</v>
      </c>
      <c r="BA137">
        <f>(AY137-AQ137)/AX137</f>
        <v>0</v>
      </c>
      <c r="BB137">
        <f>(AO137-AU137)/AU137</f>
        <v>0</v>
      </c>
      <c r="BC137">
        <f>AN137/(AP137+AN137/AU137)</f>
        <v>0</v>
      </c>
      <c r="BD137" t="s">
        <v>420</v>
      </c>
      <c r="BE137">
        <v>0</v>
      </c>
      <c r="BF137">
        <f>IF(BE137&lt;&gt;0, BE137, BC137)</f>
        <v>0</v>
      </c>
      <c r="BG137">
        <f>1-BF137/AU137</f>
        <v>0</v>
      </c>
      <c r="BH137">
        <f>(AU137-AT137)/(AU137-BF137)</f>
        <v>0</v>
      </c>
      <c r="BI137">
        <f>(AO137-AU137)/(AO137-BF137)</f>
        <v>0</v>
      </c>
      <c r="BJ137">
        <f>(AU137-AT137)/(AU137-AN137)</f>
        <v>0</v>
      </c>
      <c r="BK137">
        <f>(AO137-AU137)/(AO137-AN137)</f>
        <v>0</v>
      </c>
      <c r="BL137">
        <f>(BH137*BF137/AT137)</f>
        <v>0</v>
      </c>
      <c r="BM137">
        <f>(1-BL137)</f>
        <v>0</v>
      </c>
      <c r="CV137">
        <f>$B$11*DT137+$C$11*DU137+$F$11*EF137*(1-EI137)</f>
        <v>0</v>
      </c>
      <c r="CW137">
        <f>CV137*CX137</f>
        <v>0</v>
      </c>
      <c r="CX137">
        <f>($B$11*$D$9+$C$11*$D$9+$F$11*((ES137+EK137)/MAX(ES137+EK137+ET137, 0.1)*$I$9+ET137/MAX(ES137+EK137+ET137, 0.1)*$J$9))/($B$11+$C$11+$F$11)</f>
        <v>0</v>
      </c>
      <c r="CY137">
        <f>($B$11*$K$9+$C$11*$K$9+$F$11*((ES137+EK137)/MAX(ES137+EK137+ET137, 0.1)*$P$9+ET137/MAX(ES137+EK137+ET137, 0.1)*$Q$9))/($B$11+$C$11+$F$11)</f>
        <v>0</v>
      </c>
      <c r="CZ137">
        <v>5.66</v>
      </c>
      <c r="DA137">
        <v>0.5</v>
      </c>
      <c r="DB137" t="s">
        <v>421</v>
      </c>
      <c r="DC137">
        <v>2</v>
      </c>
      <c r="DD137">
        <v>1759445715.1</v>
      </c>
      <c r="DE137">
        <v>421.12275</v>
      </c>
      <c r="DF137">
        <v>420.0065</v>
      </c>
      <c r="DG137">
        <v>25.38615</v>
      </c>
      <c r="DH137">
        <v>25.1488</v>
      </c>
      <c r="DI137">
        <v>415.1205</v>
      </c>
      <c r="DJ137">
        <v>24.932075</v>
      </c>
      <c r="DK137">
        <v>499.99175</v>
      </c>
      <c r="DL137">
        <v>90.56795</v>
      </c>
      <c r="DM137">
        <v>0.02913375</v>
      </c>
      <c r="DN137">
        <v>31.187825</v>
      </c>
      <c r="DO137">
        <v>29.983025</v>
      </c>
      <c r="DP137">
        <v>999.9</v>
      </c>
      <c r="DQ137">
        <v>0</v>
      </c>
      <c r="DR137">
        <v>0</v>
      </c>
      <c r="DS137">
        <v>9995.6175</v>
      </c>
      <c r="DT137">
        <v>0</v>
      </c>
      <c r="DU137">
        <v>0.667702</v>
      </c>
      <c r="DV137">
        <v>1.11634</v>
      </c>
      <c r="DW137">
        <v>432.09175</v>
      </c>
      <c r="DX137">
        <v>430.8415</v>
      </c>
      <c r="DY137">
        <v>0.2373415</v>
      </c>
      <c r="DZ137">
        <v>420.0065</v>
      </c>
      <c r="EA137">
        <v>25.1488</v>
      </c>
      <c r="EB137">
        <v>2.29917</v>
      </c>
      <c r="EC137">
        <v>2.2776775</v>
      </c>
      <c r="ED137">
        <v>19.670575</v>
      </c>
      <c r="EE137">
        <v>19.519375</v>
      </c>
      <c r="EF137">
        <v>0.00500016</v>
      </c>
      <c r="EG137">
        <v>0</v>
      </c>
      <c r="EH137">
        <v>0</v>
      </c>
      <c r="EI137">
        <v>0</v>
      </c>
      <c r="EJ137">
        <v>903.15</v>
      </c>
      <c r="EK137">
        <v>0.00500016</v>
      </c>
      <c r="EL137">
        <v>-29.225</v>
      </c>
      <c r="EM137">
        <v>-1.925</v>
      </c>
      <c r="EN137">
        <v>38</v>
      </c>
      <c r="EO137">
        <v>42.062</v>
      </c>
      <c r="EP137">
        <v>40.125</v>
      </c>
      <c r="EQ137">
        <v>42.25</v>
      </c>
      <c r="ER137">
        <v>41.375</v>
      </c>
      <c r="ES137">
        <v>0</v>
      </c>
      <c r="ET137">
        <v>0</v>
      </c>
      <c r="EU137">
        <v>0</v>
      </c>
      <c r="EV137">
        <v>1759445719.7</v>
      </c>
      <c r="EW137">
        <v>0</v>
      </c>
      <c r="EX137">
        <v>903.634615384615</v>
      </c>
      <c r="EY137">
        <v>30.1504275216147</v>
      </c>
      <c r="EZ137">
        <v>-21.2341881516306</v>
      </c>
      <c r="FA137">
        <v>-25.6961538461538</v>
      </c>
      <c r="FB137">
        <v>15</v>
      </c>
      <c r="FC137">
        <v>0</v>
      </c>
      <c r="FD137" t="s">
        <v>422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1.088607</v>
      </c>
      <c r="FQ137">
        <v>0.239895338345864</v>
      </c>
      <c r="FR137">
        <v>0.0338343854828191</v>
      </c>
      <c r="FS137">
        <v>1</v>
      </c>
      <c r="FT137">
        <v>903.129411764706</v>
      </c>
      <c r="FU137">
        <v>6.44767005170282</v>
      </c>
      <c r="FV137">
        <v>5.04640404363605</v>
      </c>
      <c r="FW137">
        <v>-1</v>
      </c>
      <c r="FX137">
        <v>0.21353355</v>
      </c>
      <c r="FY137">
        <v>0.0767992330827067</v>
      </c>
      <c r="FZ137">
        <v>0.00856076065238948</v>
      </c>
      <c r="GA137">
        <v>1</v>
      </c>
      <c r="GB137">
        <v>2</v>
      </c>
      <c r="GC137">
        <v>2</v>
      </c>
      <c r="GD137" t="s">
        <v>423</v>
      </c>
      <c r="GE137">
        <v>3.12622</v>
      </c>
      <c r="GF137">
        <v>2.65471</v>
      </c>
      <c r="GG137">
        <v>0.0890555</v>
      </c>
      <c r="GH137">
        <v>0.0898006</v>
      </c>
      <c r="GI137">
        <v>0.105481</v>
      </c>
      <c r="GJ137">
        <v>0.105396</v>
      </c>
      <c r="GK137">
        <v>23307</v>
      </c>
      <c r="GL137">
        <v>22173.3</v>
      </c>
      <c r="GM137">
        <v>22883.6</v>
      </c>
      <c r="GN137">
        <v>23723.3</v>
      </c>
      <c r="GO137">
        <v>34881.6</v>
      </c>
      <c r="GP137">
        <v>35125.8</v>
      </c>
      <c r="GQ137">
        <v>41252.2</v>
      </c>
      <c r="GR137">
        <v>42302.6</v>
      </c>
      <c r="GS137">
        <v>1.8953</v>
      </c>
      <c r="GT137">
        <v>1.81785</v>
      </c>
      <c r="GU137">
        <v>0.0894889</v>
      </c>
      <c r="GV137">
        <v>0</v>
      </c>
      <c r="GW137">
        <v>28.5212</v>
      </c>
      <c r="GX137">
        <v>999.9</v>
      </c>
      <c r="GY137">
        <v>58.345</v>
      </c>
      <c r="GZ137">
        <v>29.386</v>
      </c>
      <c r="HA137">
        <v>26.4924</v>
      </c>
      <c r="HB137">
        <v>54.5046</v>
      </c>
      <c r="HC137">
        <v>40.625</v>
      </c>
      <c r="HD137">
        <v>1</v>
      </c>
      <c r="HE137">
        <v>0.0965981</v>
      </c>
      <c r="HF137">
        <v>-2.05063</v>
      </c>
      <c r="HG137">
        <v>20.2229</v>
      </c>
      <c r="HH137">
        <v>5.23421</v>
      </c>
      <c r="HI137">
        <v>11.992</v>
      </c>
      <c r="HJ137">
        <v>4.9558</v>
      </c>
      <c r="HK137">
        <v>3.304</v>
      </c>
      <c r="HL137">
        <v>9999</v>
      </c>
      <c r="HM137">
        <v>9999</v>
      </c>
      <c r="HN137">
        <v>9999</v>
      </c>
      <c r="HO137">
        <v>999.9</v>
      </c>
      <c r="HP137">
        <v>1.86846</v>
      </c>
      <c r="HQ137">
        <v>1.86418</v>
      </c>
      <c r="HR137">
        <v>1.8718</v>
      </c>
      <c r="HS137">
        <v>1.86268</v>
      </c>
      <c r="HT137">
        <v>1.86209</v>
      </c>
      <c r="HU137">
        <v>1.86858</v>
      </c>
      <c r="HV137">
        <v>1.85867</v>
      </c>
      <c r="HW137">
        <v>1.86508</v>
      </c>
      <c r="HX137">
        <v>5</v>
      </c>
      <c r="HY137">
        <v>0</v>
      </c>
      <c r="HZ137">
        <v>0</v>
      </c>
      <c r="IA137">
        <v>0</v>
      </c>
      <c r="IB137" t="s">
        <v>424</v>
      </c>
      <c r="IC137" t="s">
        <v>425</v>
      </c>
      <c r="ID137" t="s">
        <v>426</v>
      </c>
      <c r="IE137" t="s">
        <v>426</v>
      </c>
      <c r="IF137" t="s">
        <v>426</v>
      </c>
      <c r="IG137" t="s">
        <v>426</v>
      </c>
      <c r="IH137">
        <v>0</v>
      </c>
      <c r="II137">
        <v>100</v>
      </c>
      <c r="IJ137">
        <v>100</v>
      </c>
      <c r="IK137">
        <v>6.003</v>
      </c>
      <c r="IL137">
        <v>0.4541</v>
      </c>
      <c r="IM137">
        <v>4.33581596003083</v>
      </c>
      <c r="IN137">
        <v>0.00480937478205192</v>
      </c>
      <c r="IO137">
        <v>-2.11129389927988e-06</v>
      </c>
      <c r="IP137">
        <v>4.70916883727294e-10</v>
      </c>
      <c r="IQ137">
        <v>0.0744581765299928</v>
      </c>
      <c r="IR137">
        <v>0.00865277752241637</v>
      </c>
      <c r="IS137">
        <v>0.000116572056065873</v>
      </c>
      <c r="IT137">
        <v>5.89758572995984e-06</v>
      </c>
      <c r="IU137">
        <v>1</v>
      </c>
      <c r="IV137">
        <v>2033</v>
      </c>
      <c r="IW137">
        <v>1</v>
      </c>
      <c r="IX137">
        <v>28</v>
      </c>
      <c r="IY137">
        <v>29324095.3</v>
      </c>
      <c r="IZ137">
        <v>29324095.3</v>
      </c>
      <c r="JA137">
        <v>1.04126</v>
      </c>
      <c r="JB137">
        <v>2.36938</v>
      </c>
      <c r="JC137">
        <v>1.4978</v>
      </c>
      <c r="JD137">
        <v>2.33032</v>
      </c>
      <c r="JE137">
        <v>1.54419</v>
      </c>
      <c r="JF137">
        <v>2.34619</v>
      </c>
      <c r="JG137">
        <v>35.4986</v>
      </c>
      <c r="JH137">
        <v>24.2539</v>
      </c>
      <c r="JI137">
        <v>18</v>
      </c>
      <c r="JJ137">
        <v>545.961</v>
      </c>
      <c r="JK137">
        <v>438.596</v>
      </c>
      <c r="JL137">
        <v>31.8057</v>
      </c>
      <c r="JM137">
        <v>28.8997</v>
      </c>
      <c r="JN137">
        <v>30.0007</v>
      </c>
      <c r="JO137">
        <v>28.663</v>
      </c>
      <c r="JP137">
        <v>28.6872</v>
      </c>
      <c r="JQ137">
        <v>20.8957</v>
      </c>
      <c r="JR137">
        <v>14.9833</v>
      </c>
      <c r="JS137">
        <v>100</v>
      </c>
      <c r="JT137">
        <v>31.8031</v>
      </c>
      <c r="JU137">
        <v>420</v>
      </c>
      <c r="JV137">
        <v>25.0115</v>
      </c>
      <c r="JW137">
        <v>92.4595</v>
      </c>
      <c r="JX137">
        <v>98.5913</v>
      </c>
    </row>
    <row r="138" spans="1:284">
      <c r="A138">
        <v>122</v>
      </c>
      <c r="B138">
        <v>1759445720.1</v>
      </c>
      <c r="C138">
        <v>1681.09999990463</v>
      </c>
      <c r="D138" t="s">
        <v>673</v>
      </c>
      <c r="E138" t="s">
        <v>674</v>
      </c>
      <c r="F138">
        <v>5</v>
      </c>
      <c r="G138" t="s">
        <v>628</v>
      </c>
      <c r="H138" t="s">
        <v>419</v>
      </c>
      <c r="I138">
        <v>1759445717.43333</v>
      </c>
      <c r="J138">
        <f>(K138)/1000</f>
        <v>0</v>
      </c>
      <c r="K138">
        <f>1000*DK138*AI138*(DG138-DH138)/(100*CZ138*(1000-AI138*DG138))</f>
        <v>0</v>
      </c>
      <c r="L138">
        <f>DK138*AI138*(DF138-DE138*(1000-AI138*DH138)/(1000-AI138*DG138))/(100*CZ138)</f>
        <v>0</v>
      </c>
      <c r="M138">
        <f>DE138 - IF(AI138&gt;1, L138*CZ138*100.0/(AK138), 0)</f>
        <v>0</v>
      </c>
      <c r="N138">
        <f>((T138-J138/2)*M138-L138)/(T138+J138/2)</f>
        <v>0</v>
      </c>
      <c r="O138">
        <f>N138*(DL138+DM138)/1000.0</f>
        <v>0</v>
      </c>
      <c r="P138">
        <f>(DE138 - IF(AI138&gt;1, L138*CZ138*100.0/(AK138), 0))*(DL138+DM138)/1000.0</f>
        <v>0</v>
      </c>
      <c r="Q138">
        <f>2.0/((1/S138-1/R138)+SIGN(S138)*SQRT((1/S138-1/R138)*(1/S138-1/R138) + 4*DA138/((DA138+1)*(DA138+1))*(2*1/S138*1/R138-1/R138*1/R138)))</f>
        <v>0</v>
      </c>
      <c r="R138">
        <f>IF(LEFT(DB138,1)&lt;&gt;"0",IF(LEFT(DB138,1)="1",3.0,DC138),$D$5+$E$5*(DS138*DL138/($K$5*1000))+$F$5*(DS138*DL138/($K$5*1000))*MAX(MIN(CZ138,$J$5),$I$5)*MAX(MIN(CZ138,$J$5),$I$5)+$G$5*MAX(MIN(CZ138,$J$5),$I$5)*(DS138*DL138/($K$5*1000))+$H$5*(DS138*DL138/($K$5*1000))*(DS138*DL138/($K$5*1000)))</f>
        <v>0</v>
      </c>
      <c r="S138">
        <f>J138*(1000-(1000*0.61365*exp(17.502*W138/(240.97+W138))/(DL138+DM138)+DG138)/2)/(1000*0.61365*exp(17.502*W138/(240.97+W138))/(DL138+DM138)-DG138)</f>
        <v>0</v>
      </c>
      <c r="T138">
        <f>1/((DA138+1)/(Q138/1.6)+1/(R138/1.37)) + DA138/((DA138+1)/(Q138/1.6) + DA138/(R138/1.37))</f>
        <v>0</v>
      </c>
      <c r="U138">
        <f>(CV138*CY138)</f>
        <v>0</v>
      </c>
      <c r="V138">
        <f>(DN138+(U138+2*0.95*5.67E-8*(((DN138+$B$7)+273)^4-(DN138+273)^4)-44100*J138)/(1.84*29.3*R138+8*0.95*5.67E-8*(DN138+273)^3))</f>
        <v>0</v>
      </c>
      <c r="W138">
        <f>($C$7*DO138+$D$7*DP138+$E$7*V138)</f>
        <v>0</v>
      </c>
      <c r="X138">
        <f>0.61365*exp(17.502*W138/(240.97+W138))</f>
        <v>0</v>
      </c>
      <c r="Y138">
        <f>(Z138/AA138*100)</f>
        <v>0</v>
      </c>
      <c r="Z138">
        <f>DG138*(DL138+DM138)/1000</f>
        <v>0</v>
      </c>
      <c r="AA138">
        <f>0.61365*exp(17.502*DN138/(240.97+DN138))</f>
        <v>0</v>
      </c>
      <c r="AB138">
        <f>(X138-DG138*(DL138+DM138)/1000)</f>
        <v>0</v>
      </c>
      <c r="AC138">
        <f>(-J138*44100)</f>
        <v>0</v>
      </c>
      <c r="AD138">
        <f>2*29.3*R138*0.92*(DN138-W138)</f>
        <v>0</v>
      </c>
      <c r="AE138">
        <f>2*0.95*5.67E-8*(((DN138+$B$7)+273)^4-(W138+273)^4)</f>
        <v>0</v>
      </c>
      <c r="AF138">
        <f>U138+AE138+AC138+AD138</f>
        <v>0</v>
      </c>
      <c r="AG138">
        <v>0</v>
      </c>
      <c r="AH138">
        <v>0</v>
      </c>
      <c r="AI138">
        <f>IF(AG138*$H$13&gt;=AK138,1.0,(AK138/(AK138-AG138*$H$13)))</f>
        <v>0</v>
      </c>
      <c r="AJ138">
        <f>(AI138-1)*100</f>
        <v>0</v>
      </c>
      <c r="AK138">
        <f>MAX(0,($B$13+$C$13*DS138)/(1+$D$13*DS138)*DL138/(DN138+273)*$E$13)</f>
        <v>0</v>
      </c>
      <c r="AL138" t="s">
        <v>420</v>
      </c>
      <c r="AM138" t="s">
        <v>420</v>
      </c>
      <c r="AN138">
        <v>0</v>
      </c>
      <c r="AO138">
        <v>0</v>
      </c>
      <c r="AP138">
        <f>1-AN138/AO138</f>
        <v>0</v>
      </c>
      <c r="AQ138">
        <v>0</v>
      </c>
      <c r="AR138" t="s">
        <v>420</v>
      </c>
      <c r="AS138" t="s">
        <v>420</v>
      </c>
      <c r="AT138">
        <v>0</v>
      </c>
      <c r="AU138">
        <v>0</v>
      </c>
      <c r="AV138">
        <f>1-AT138/AU138</f>
        <v>0</v>
      </c>
      <c r="AW138">
        <v>0.5</v>
      </c>
      <c r="AX138">
        <f>CW138</f>
        <v>0</v>
      </c>
      <c r="AY138">
        <f>L138</f>
        <v>0</v>
      </c>
      <c r="AZ138">
        <f>AV138*AW138*AX138</f>
        <v>0</v>
      </c>
      <c r="BA138">
        <f>(AY138-AQ138)/AX138</f>
        <v>0</v>
      </c>
      <c r="BB138">
        <f>(AO138-AU138)/AU138</f>
        <v>0</v>
      </c>
      <c r="BC138">
        <f>AN138/(AP138+AN138/AU138)</f>
        <v>0</v>
      </c>
      <c r="BD138" t="s">
        <v>420</v>
      </c>
      <c r="BE138">
        <v>0</v>
      </c>
      <c r="BF138">
        <f>IF(BE138&lt;&gt;0, BE138, BC138)</f>
        <v>0</v>
      </c>
      <c r="BG138">
        <f>1-BF138/AU138</f>
        <v>0</v>
      </c>
      <c r="BH138">
        <f>(AU138-AT138)/(AU138-BF138)</f>
        <v>0</v>
      </c>
      <c r="BI138">
        <f>(AO138-AU138)/(AO138-BF138)</f>
        <v>0</v>
      </c>
      <c r="BJ138">
        <f>(AU138-AT138)/(AU138-AN138)</f>
        <v>0</v>
      </c>
      <c r="BK138">
        <f>(AO138-AU138)/(AO138-AN138)</f>
        <v>0</v>
      </c>
      <c r="BL138">
        <f>(BH138*BF138/AT138)</f>
        <v>0</v>
      </c>
      <c r="BM138">
        <f>(1-BL138)</f>
        <v>0</v>
      </c>
      <c r="CV138">
        <f>$B$11*DT138+$C$11*DU138+$F$11*EF138*(1-EI138)</f>
        <v>0</v>
      </c>
      <c r="CW138">
        <f>CV138*CX138</f>
        <v>0</v>
      </c>
      <c r="CX138">
        <f>($B$11*$D$9+$C$11*$D$9+$F$11*((ES138+EK138)/MAX(ES138+EK138+ET138, 0.1)*$I$9+ET138/MAX(ES138+EK138+ET138, 0.1)*$J$9))/($B$11+$C$11+$F$11)</f>
        <v>0</v>
      </c>
      <c r="CY138">
        <f>($B$11*$K$9+$C$11*$K$9+$F$11*((ES138+EK138)/MAX(ES138+EK138+ET138, 0.1)*$P$9+ET138/MAX(ES138+EK138+ET138, 0.1)*$Q$9))/($B$11+$C$11+$F$11)</f>
        <v>0</v>
      </c>
      <c r="CZ138">
        <v>5.66</v>
      </c>
      <c r="DA138">
        <v>0.5</v>
      </c>
      <c r="DB138" t="s">
        <v>421</v>
      </c>
      <c r="DC138">
        <v>2</v>
      </c>
      <c r="DD138">
        <v>1759445717.43333</v>
      </c>
      <c r="DE138">
        <v>421.119</v>
      </c>
      <c r="DF138">
        <v>419.989666666667</v>
      </c>
      <c r="DG138">
        <v>25.3877</v>
      </c>
      <c r="DH138">
        <v>25.1317</v>
      </c>
      <c r="DI138">
        <v>415.117</v>
      </c>
      <c r="DJ138">
        <v>24.9336</v>
      </c>
      <c r="DK138">
        <v>499.960333333333</v>
      </c>
      <c r="DL138">
        <v>90.5694333333333</v>
      </c>
      <c r="DM138">
        <v>0.0292074333333333</v>
      </c>
      <c r="DN138">
        <v>31.1903333333333</v>
      </c>
      <c r="DO138">
        <v>29.981</v>
      </c>
      <c r="DP138">
        <v>999.9</v>
      </c>
      <c r="DQ138">
        <v>0</v>
      </c>
      <c r="DR138">
        <v>0</v>
      </c>
      <c r="DS138">
        <v>9991.87333333333</v>
      </c>
      <c r="DT138">
        <v>0</v>
      </c>
      <c r="DU138">
        <v>0.667702</v>
      </c>
      <c r="DV138">
        <v>1.12949666666667</v>
      </c>
      <c r="DW138">
        <v>432.089</v>
      </c>
      <c r="DX138">
        <v>430.817</v>
      </c>
      <c r="DY138">
        <v>0.256045666666667</v>
      </c>
      <c r="DZ138">
        <v>419.989666666667</v>
      </c>
      <c r="EA138">
        <v>25.1317</v>
      </c>
      <c r="EB138">
        <v>2.29935</v>
      </c>
      <c r="EC138">
        <v>2.27616</v>
      </c>
      <c r="ED138">
        <v>19.6718333333333</v>
      </c>
      <c r="EE138">
        <v>19.5086666666667</v>
      </c>
      <c r="EF138">
        <v>0.00500016</v>
      </c>
      <c r="EG138">
        <v>0</v>
      </c>
      <c r="EH138">
        <v>0</v>
      </c>
      <c r="EI138">
        <v>0</v>
      </c>
      <c r="EJ138">
        <v>901.566666666667</v>
      </c>
      <c r="EK138">
        <v>0.00500016</v>
      </c>
      <c r="EL138">
        <v>-29.8666666666667</v>
      </c>
      <c r="EM138">
        <v>-1.56666666666667</v>
      </c>
      <c r="EN138">
        <v>38</v>
      </c>
      <c r="EO138">
        <v>42.062</v>
      </c>
      <c r="EP138">
        <v>40.125</v>
      </c>
      <c r="EQ138">
        <v>42.25</v>
      </c>
      <c r="ER138">
        <v>41.375</v>
      </c>
      <c r="ES138">
        <v>0</v>
      </c>
      <c r="ET138">
        <v>0</v>
      </c>
      <c r="EU138">
        <v>0</v>
      </c>
      <c r="EV138">
        <v>1759445722.1</v>
      </c>
      <c r="EW138">
        <v>0</v>
      </c>
      <c r="EX138">
        <v>904.065384615384</v>
      </c>
      <c r="EY138">
        <v>16.0512821476319</v>
      </c>
      <c r="EZ138">
        <v>-17.7606838883837</v>
      </c>
      <c r="FA138">
        <v>-25.35</v>
      </c>
      <c r="FB138">
        <v>15</v>
      </c>
      <c r="FC138">
        <v>0</v>
      </c>
      <c r="FD138" t="s">
        <v>422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1.09845666666667</v>
      </c>
      <c r="FQ138">
        <v>0.22257974025974</v>
      </c>
      <c r="FR138">
        <v>0.0336086928003163</v>
      </c>
      <c r="FS138">
        <v>1</v>
      </c>
      <c r="FT138">
        <v>903.376470588235</v>
      </c>
      <c r="FU138">
        <v>15.5080214589826</v>
      </c>
      <c r="FV138">
        <v>5.40865639635583</v>
      </c>
      <c r="FW138">
        <v>-1</v>
      </c>
      <c r="FX138">
        <v>0.219804666666667</v>
      </c>
      <c r="FY138">
        <v>0.133460103896104</v>
      </c>
      <c r="FZ138">
        <v>0.0155474897294994</v>
      </c>
      <c r="GA138">
        <v>0</v>
      </c>
      <c r="GB138">
        <v>1</v>
      </c>
      <c r="GC138">
        <v>2</v>
      </c>
      <c r="GD138" t="s">
        <v>435</v>
      </c>
      <c r="GE138">
        <v>3.12615</v>
      </c>
      <c r="GF138">
        <v>2.65471</v>
      </c>
      <c r="GG138">
        <v>0.0890596</v>
      </c>
      <c r="GH138">
        <v>0.0898017</v>
      </c>
      <c r="GI138">
        <v>0.105474</v>
      </c>
      <c r="GJ138">
        <v>0.105318</v>
      </c>
      <c r="GK138">
        <v>23306.7</v>
      </c>
      <c r="GL138">
        <v>22173.2</v>
      </c>
      <c r="GM138">
        <v>22883.4</v>
      </c>
      <c r="GN138">
        <v>23723.1</v>
      </c>
      <c r="GO138">
        <v>34881.7</v>
      </c>
      <c r="GP138">
        <v>35128.7</v>
      </c>
      <c r="GQ138">
        <v>41252</v>
      </c>
      <c r="GR138">
        <v>42302.3</v>
      </c>
      <c r="GS138">
        <v>1.89543</v>
      </c>
      <c r="GT138">
        <v>1.81772</v>
      </c>
      <c r="GU138">
        <v>0.0904351</v>
      </c>
      <c r="GV138">
        <v>0</v>
      </c>
      <c r="GW138">
        <v>28.5176</v>
      </c>
      <c r="GX138">
        <v>999.9</v>
      </c>
      <c r="GY138">
        <v>58.345</v>
      </c>
      <c r="GZ138">
        <v>29.406</v>
      </c>
      <c r="HA138">
        <v>26.522</v>
      </c>
      <c r="HB138">
        <v>53.7946</v>
      </c>
      <c r="HC138">
        <v>40.7572</v>
      </c>
      <c r="HD138">
        <v>1</v>
      </c>
      <c r="HE138">
        <v>0.0959045</v>
      </c>
      <c r="HF138">
        <v>-1.84096</v>
      </c>
      <c r="HG138">
        <v>20.2255</v>
      </c>
      <c r="HH138">
        <v>5.23436</v>
      </c>
      <c r="HI138">
        <v>11.992</v>
      </c>
      <c r="HJ138">
        <v>4.95575</v>
      </c>
      <c r="HK138">
        <v>3.304</v>
      </c>
      <c r="HL138">
        <v>9999</v>
      </c>
      <c r="HM138">
        <v>9999</v>
      </c>
      <c r="HN138">
        <v>9999</v>
      </c>
      <c r="HO138">
        <v>999.9</v>
      </c>
      <c r="HP138">
        <v>1.86845</v>
      </c>
      <c r="HQ138">
        <v>1.86417</v>
      </c>
      <c r="HR138">
        <v>1.8718</v>
      </c>
      <c r="HS138">
        <v>1.86266</v>
      </c>
      <c r="HT138">
        <v>1.86209</v>
      </c>
      <c r="HU138">
        <v>1.86859</v>
      </c>
      <c r="HV138">
        <v>1.85867</v>
      </c>
      <c r="HW138">
        <v>1.86508</v>
      </c>
      <c r="HX138">
        <v>5</v>
      </c>
      <c r="HY138">
        <v>0</v>
      </c>
      <c r="HZ138">
        <v>0</v>
      </c>
      <c r="IA138">
        <v>0</v>
      </c>
      <c r="IB138" t="s">
        <v>424</v>
      </c>
      <c r="IC138" t="s">
        <v>425</v>
      </c>
      <c r="ID138" t="s">
        <v>426</v>
      </c>
      <c r="IE138" t="s">
        <v>426</v>
      </c>
      <c r="IF138" t="s">
        <v>426</v>
      </c>
      <c r="IG138" t="s">
        <v>426</v>
      </c>
      <c r="IH138">
        <v>0</v>
      </c>
      <c r="II138">
        <v>100</v>
      </c>
      <c r="IJ138">
        <v>100</v>
      </c>
      <c r="IK138">
        <v>6.002</v>
      </c>
      <c r="IL138">
        <v>0.454</v>
      </c>
      <c r="IM138">
        <v>4.33581596003083</v>
      </c>
      <c r="IN138">
        <v>0.00480937478205192</v>
      </c>
      <c r="IO138">
        <v>-2.11129389927988e-06</v>
      </c>
      <c r="IP138">
        <v>4.70916883727294e-10</v>
      </c>
      <c r="IQ138">
        <v>0.0744581765299928</v>
      </c>
      <c r="IR138">
        <v>0.00865277752241637</v>
      </c>
      <c r="IS138">
        <v>0.000116572056065873</v>
      </c>
      <c r="IT138">
        <v>5.89758572995984e-06</v>
      </c>
      <c r="IU138">
        <v>1</v>
      </c>
      <c r="IV138">
        <v>2033</v>
      </c>
      <c r="IW138">
        <v>1</v>
      </c>
      <c r="IX138">
        <v>28</v>
      </c>
      <c r="IY138">
        <v>29324095.3</v>
      </c>
      <c r="IZ138">
        <v>29324095.3</v>
      </c>
      <c r="JA138">
        <v>1.04126</v>
      </c>
      <c r="JB138">
        <v>2.38281</v>
      </c>
      <c r="JC138">
        <v>1.4978</v>
      </c>
      <c r="JD138">
        <v>2.33032</v>
      </c>
      <c r="JE138">
        <v>1.54419</v>
      </c>
      <c r="JF138">
        <v>2.37183</v>
      </c>
      <c r="JG138">
        <v>35.4986</v>
      </c>
      <c r="JH138">
        <v>24.2539</v>
      </c>
      <c r="JI138">
        <v>18</v>
      </c>
      <c r="JJ138">
        <v>546.042</v>
      </c>
      <c r="JK138">
        <v>438.521</v>
      </c>
      <c r="JL138">
        <v>31.845</v>
      </c>
      <c r="JM138">
        <v>28.8987</v>
      </c>
      <c r="JN138">
        <v>30</v>
      </c>
      <c r="JO138">
        <v>28.663</v>
      </c>
      <c r="JP138">
        <v>28.6872</v>
      </c>
      <c r="JQ138">
        <v>20.8955</v>
      </c>
      <c r="JR138">
        <v>14.9833</v>
      </c>
      <c r="JS138">
        <v>100</v>
      </c>
      <c r="JT138">
        <v>31.8152</v>
      </c>
      <c r="JU138">
        <v>420</v>
      </c>
      <c r="JV138">
        <v>25.0072</v>
      </c>
      <c r="JW138">
        <v>92.4589</v>
      </c>
      <c r="JX138">
        <v>98.5906</v>
      </c>
    </row>
    <row r="139" spans="1:284">
      <c r="A139">
        <v>123</v>
      </c>
      <c r="B139">
        <v>1759445722.1</v>
      </c>
      <c r="C139">
        <v>1683.09999990463</v>
      </c>
      <c r="D139" t="s">
        <v>675</v>
      </c>
      <c r="E139" t="s">
        <v>676</v>
      </c>
      <c r="F139">
        <v>5</v>
      </c>
      <c r="G139" t="s">
        <v>628</v>
      </c>
      <c r="H139" t="s">
        <v>419</v>
      </c>
      <c r="I139">
        <v>1759445718.35</v>
      </c>
      <c r="J139">
        <f>(K139)/1000</f>
        <v>0</v>
      </c>
      <c r="K139">
        <f>1000*DK139*AI139*(DG139-DH139)/(100*CZ139*(1000-AI139*DG139))</f>
        <v>0</v>
      </c>
      <c r="L139">
        <f>DK139*AI139*(DF139-DE139*(1000-AI139*DH139)/(1000-AI139*DG139))/(100*CZ139)</f>
        <v>0</v>
      </c>
      <c r="M139">
        <f>DE139 - IF(AI139&gt;1, L139*CZ139*100.0/(AK139), 0)</f>
        <v>0</v>
      </c>
      <c r="N139">
        <f>((T139-J139/2)*M139-L139)/(T139+J139/2)</f>
        <v>0</v>
      </c>
      <c r="O139">
        <f>N139*(DL139+DM139)/1000.0</f>
        <v>0</v>
      </c>
      <c r="P139">
        <f>(DE139 - IF(AI139&gt;1, L139*CZ139*100.0/(AK139), 0))*(DL139+DM139)/1000.0</f>
        <v>0</v>
      </c>
      <c r="Q139">
        <f>2.0/((1/S139-1/R139)+SIGN(S139)*SQRT((1/S139-1/R139)*(1/S139-1/R139) + 4*DA139/((DA139+1)*(DA139+1))*(2*1/S139*1/R139-1/R139*1/R139)))</f>
        <v>0</v>
      </c>
      <c r="R139">
        <f>IF(LEFT(DB139,1)&lt;&gt;"0",IF(LEFT(DB139,1)="1",3.0,DC139),$D$5+$E$5*(DS139*DL139/($K$5*1000))+$F$5*(DS139*DL139/($K$5*1000))*MAX(MIN(CZ139,$J$5),$I$5)*MAX(MIN(CZ139,$J$5),$I$5)+$G$5*MAX(MIN(CZ139,$J$5),$I$5)*(DS139*DL139/($K$5*1000))+$H$5*(DS139*DL139/($K$5*1000))*(DS139*DL139/($K$5*1000)))</f>
        <v>0</v>
      </c>
      <c r="S139">
        <f>J139*(1000-(1000*0.61365*exp(17.502*W139/(240.97+W139))/(DL139+DM139)+DG139)/2)/(1000*0.61365*exp(17.502*W139/(240.97+W139))/(DL139+DM139)-DG139)</f>
        <v>0</v>
      </c>
      <c r="T139">
        <f>1/((DA139+1)/(Q139/1.6)+1/(R139/1.37)) + DA139/((DA139+1)/(Q139/1.6) + DA139/(R139/1.37))</f>
        <v>0</v>
      </c>
      <c r="U139">
        <f>(CV139*CY139)</f>
        <v>0</v>
      </c>
      <c r="V139">
        <f>(DN139+(U139+2*0.95*5.67E-8*(((DN139+$B$7)+273)^4-(DN139+273)^4)-44100*J139)/(1.84*29.3*R139+8*0.95*5.67E-8*(DN139+273)^3))</f>
        <v>0</v>
      </c>
      <c r="W139">
        <f>($C$7*DO139+$D$7*DP139+$E$7*V139)</f>
        <v>0</v>
      </c>
      <c r="X139">
        <f>0.61365*exp(17.502*W139/(240.97+W139))</f>
        <v>0</v>
      </c>
      <c r="Y139">
        <f>(Z139/AA139*100)</f>
        <v>0</v>
      </c>
      <c r="Z139">
        <f>DG139*(DL139+DM139)/1000</f>
        <v>0</v>
      </c>
      <c r="AA139">
        <f>0.61365*exp(17.502*DN139/(240.97+DN139))</f>
        <v>0</v>
      </c>
      <c r="AB139">
        <f>(X139-DG139*(DL139+DM139)/1000)</f>
        <v>0</v>
      </c>
      <c r="AC139">
        <f>(-J139*44100)</f>
        <v>0</v>
      </c>
      <c r="AD139">
        <f>2*29.3*R139*0.92*(DN139-W139)</f>
        <v>0</v>
      </c>
      <c r="AE139">
        <f>2*0.95*5.67E-8*(((DN139+$B$7)+273)^4-(W139+273)^4)</f>
        <v>0</v>
      </c>
      <c r="AF139">
        <f>U139+AE139+AC139+AD139</f>
        <v>0</v>
      </c>
      <c r="AG139">
        <v>0</v>
      </c>
      <c r="AH139">
        <v>0</v>
      </c>
      <c r="AI139">
        <f>IF(AG139*$H$13&gt;=AK139,1.0,(AK139/(AK139-AG139*$H$13)))</f>
        <v>0</v>
      </c>
      <c r="AJ139">
        <f>(AI139-1)*100</f>
        <v>0</v>
      </c>
      <c r="AK139">
        <f>MAX(0,($B$13+$C$13*DS139)/(1+$D$13*DS139)*DL139/(DN139+273)*$E$13)</f>
        <v>0</v>
      </c>
      <c r="AL139" t="s">
        <v>420</v>
      </c>
      <c r="AM139" t="s">
        <v>420</v>
      </c>
      <c r="AN139">
        <v>0</v>
      </c>
      <c r="AO139">
        <v>0</v>
      </c>
      <c r="AP139">
        <f>1-AN139/AO139</f>
        <v>0</v>
      </c>
      <c r="AQ139">
        <v>0</v>
      </c>
      <c r="AR139" t="s">
        <v>420</v>
      </c>
      <c r="AS139" t="s">
        <v>420</v>
      </c>
      <c r="AT139">
        <v>0</v>
      </c>
      <c r="AU139">
        <v>0</v>
      </c>
      <c r="AV139">
        <f>1-AT139/AU139</f>
        <v>0</v>
      </c>
      <c r="AW139">
        <v>0.5</v>
      </c>
      <c r="AX139">
        <f>CW139</f>
        <v>0</v>
      </c>
      <c r="AY139">
        <f>L139</f>
        <v>0</v>
      </c>
      <c r="AZ139">
        <f>AV139*AW139*AX139</f>
        <v>0</v>
      </c>
      <c r="BA139">
        <f>(AY139-AQ139)/AX139</f>
        <v>0</v>
      </c>
      <c r="BB139">
        <f>(AO139-AU139)/AU139</f>
        <v>0</v>
      </c>
      <c r="BC139">
        <f>AN139/(AP139+AN139/AU139)</f>
        <v>0</v>
      </c>
      <c r="BD139" t="s">
        <v>420</v>
      </c>
      <c r="BE139">
        <v>0</v>
      </c>
      <c r="BF139">
        <f>IF(BE139&lt;&gt;0, BE139, BC139)</f>
        <v>0</v>
      </c>
      <c r="BG139">
        <f>1-BF139/AU139</f>
        <v>0</v>
      </c>
      <c r="BH139">
        <f>(AU139-AT139)/(AU139-BF139)</f>
        <v>0</v>
      </c>
      <c r="BI139">
        <f>(AO139-AU139)/(AO139-BF139)</f>
        <v>0</v>
      </c>
      <c r="BJ139">
        <f>(AU139-AT139)/(AU139-AN139)</f>
        <v>0</v>
      </c>
      <c r="BK139">
        <f>(AO139-AU139)/(AO139-AN139)</f>
        <v>0</v>
      </c>
      <c r="BL139">
        <f>(BH139*BF139/AT139)</f>
        <v>0</v>
      </c>
      <c r="BM139">
        <f>(1-BL139)</f>
        <v>0</v>
      </c>
      <c r="CV139">
        <f>$B$11*DT139+$C$11*DU139+$F$11*EF139*(1-EI139)</f>
        <v>0</v>
      </c>
      <c r="CW139">
        <f>CV139*CX139</f>
        <v>0</v>
      </c>
      <c r="CX139">
        <f>($B$11*$D$9+$C$11*$D$9+$F$11*((ES139+EK139)/MAX(ES139+EK139+ET139, 0.1)*$I$9+ET139/MAX(ES139+EK139+ET139, 0.1)*$J$9))/($B$11+$C$11+$F$11)</f>
        <v>0</v>
      </c>
      <c r="CY139">
        <f>($B$11*$K$9+$C$11*$K$9+$F$11*((ES139+EK139)/MAX(ES139+EK139+ET139, 0.1)*$P$9+ET139/MAX(ES139+EK139+ET139, 0.1)*$Q$9))/($B$11+$C$11+$F$11)</f>
        <v>0</v>
      </c>
      <c r="CZ139">
        <v>5.66</v>
      </c>
      <c r="DA139">
        <v>0.5</v>
      </c>
      <c r="DB139" t="s">
        <v>421</v>
      </c>
      <c r="DC139">
        <v>2</v>
      </c>
      <c r="DD139">
        <v>1759445718.35</v>
      </c>
      <c r="DE139">
        <v>421.126</v>
      </c>
      <c r="DF139">
        <v>419.988</v>
      </c>
      <c r="DG139">
        <v>25.386</v>
      </c>
      <c r="DH139">
        <v>25.120725</v>
      </c>
      <c r="DI139">
        <v>415.124</v>
      </c>
      <c r="DJ139">
        <v>24.931925</v>
      </c>
      <c r="DK139">
        <v>499.95725</v>
      </c>
      <c r="DL139">
        <v>90.56985</v>
      </c>
      <c r="DM139">
        <v>0.029229925</v>
      </c>
      <c r="DN139">
        <v>31.192425</v>
      </c>
      <c r="DO139">
        <v>29.98485</v>
      </c>
      <c r="DP139">
        <v>999.9</v>
      </c>
      <c r="DQ139">
        <v>0</v>
      </c>
      <c r="DR139">
        <v>0</v>
      </c>
      <c r="DS139">
        <v>9990.4675</v>
      </c>
      <c r="DT139">
        <v>0</v>
      </c>
      <c r="DU139">
        <v>0.667702</v>
      </c>
      <c r="DV139">
        <v>1.1380775</v>
      </c>
      <c r="DW139">
        <v>432.09525</v>
      </c>
      <c r="DX139">
        <v>430.8105</v>
      </c>
      <c r="DY139">
        <v>0.2652975</v>
      </c>
      <c r="DZ139">
        <v>419.988</v>
      </c>
      <c r="EA139">
        <v>25.120725</v>
      </c>
      <c r="EB139">
        <v>2.299205</v>
      </c>
      <c r="EC139">
        <v>2.2751775</v>
      </c>
      <c r="ED139">
        <v>19.670825</v>
      </c>
      <c r="EE139">
        <v>19.501725</v>
      </c>
      <c r="EF139">
        <v>0.00500016</v>
      </c>
      <c r="EG139">
        <v>0</v>
      </c>
      <c r="EH139">
        <v>0</v>
      </c>
      <c r="EI139">
        <v>0</v>
      </c>
      <c r="EJ139">
        <v>904.175</v>
      </c>
      <c r="EK139">
        <v>0.00500016</v>
      </c>
      <c r="EL139">
        <v>-29.4</v>
      </c>
      <c r="EM139">
        <v>-1.8</v>
      </c>
      <c r="EN139">
        <v>38</v>
      </c>
      <c r="EO139">
        <v>42.062</v>
      </c>
      <c r="EP139">
        <v>40.125</v>
      </c>
      <c r="EQ139">
        <v>42.25</v>
      </c>
      <c r="ER139">
        <v>41.375</v>
      </c>
      <c r="ES139">
        <v>0</v>
      </c>
      <c r="ET139">
        <v>0</v>
      </c>
      <c r="EU139">
        <v>0</v>
      </c>
      <c r="EV139">
        <v>1759445723.9</v>
      </c>
      <c r="EW139">
        <v>0</v>
      </c>
      <c r="EX139">
        <v>904.504</v>
      </c>
      <c r="EY139">
        <v>0.184615599854086</v>
      </c>
      <c r="EZ139">
        <v>-1.11538466821768</v>
      </c>
      <c r="FA139">
        <v>-25.328</v>
      </c>
      <c r="FB139">
        <v>15</v>
      </c>
      <c r="FC139">
        <v>0</v>
      </c>
      <c r="FD139" t="s">
        <v>422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1.10547761904762</v>
      </c>
      <c r="FQ139">
        <v>0.284418701298701</v>
      </c>
      <c r="FR139">
        <v>0.0374246446564881</v>
      </c>
      <c r="FS139">
        <v>1</v>
      </c>
      <c r="FT139">
        <v>903.417647058823</v>
      </c>
      <c r="FU139">
        <v>16.0213904474902</v>
      </c>
      <c r="FV139">
        <v>5.23042404018436</v>
      </c>
      <c r="FW139">
        <v>-1</v>
      </c>
      <c r="FX139">
        <v>0.226655238095238</v>
      </c>
      <c r="FY139">
        <v>0.200946935064935</v>
      </c>
      <c r="FZ139">
        <v>0.0229235088602753</v>
      </c>
      <c r="GA139">
        <v>0</v>
      </c>
      <c r="GB139">
        <v>1</v>
      </c>
      <c r="GC139">
        <v>2</v>
      </c>
      <c r="GD139" t="s">
        <v>435</v>
      </c>
      <c r="GE139">
        <v>3.12611</v>
      </c>
      <c r="GF139">
        <v>2.65479</v>
      </c>
      <c r="GG139">
        <v>0.0890451</v>
      </c>
      <c r="GH139">
        <v>0.0898052</v>
      </c>
      <c r="GI139">
        <v>0.105438</v>
      </c>
      <c r="GJ139">
        <v>0.10526</v>
      </c>
      <c r="GK139">
        <v>23306.8</v>
      </c>
      <c r="GL139">
        <v>22173</v>
      </c>
      <c r="GM139">
        <v>22883.1</v>
      </c>
      <c r="GN139">
        <v>23723</v>
      </c>
      <c r="GO139">
        <v>34882.9</v>
      </c>
      <c r="GP139">
        <v>35130.7</v>
      </c>
      <c r="GQ139">
        <v>41251.7</v>
      </c>
      <c r="GR139">
        <v>42302</v>
      </c>
      <c r="GS139">
        <v>1.89513</v>
      </c>
      <c r="GT139">
        <v>1.81798</v>
      </c>
      <c r="GU139">
        <v>0.091143</v>
      </c>
      <c r="GV139">
        <v>0</v>
      </c>
      <c r="GW139">
        <v>28.5141</v>
      </c>
      <c r="GX139">
        <v>999.9</v>
      </c>
      <c r="GY139">
        <v>58.345</v>
      </c>
      <c r="GZ139">
        <v>29.386</v>
      </c>
      <c r="HA139">
        <v>26.4939</v>
      </c>
      <c r="HB139">
        <v>53.9546</v>
      </c>
      <c r="HC139">
        <v>40.8413</v>
      </c>
      <c r="HD139">
        <v>1</v>
      </c>
      <c r="HE139">
        <v>0.0957419</v>
      </c>
      <c r="HF139">
        <v>-1.69932</v>
      </c>
      <c r="HG139">
        <v>20.2271</v>
      </c>
      <c r="HH139">
        <v>5.23436</v>
      </c>
      <c r="HI139">
        <v>11.992</v>
      </c>
      <c r="HJ139">
        <v>4.95575</v>
      </c>
      <c r="HK139">
        <v>3.304</v>
      </c>
      <c r="HL139">
        <v>9999</v>
      </c>
      <c r="HM139">
        <v>9999</v>
      </c>
      <c r="HN139">
        <v>9999</v>
      </c>
      <c r="HO139">
        <v>999.9</v>
      </c>
      <c r="HP139">
        <v>1.86845</v>
      </c>
      <c r="HQ139">
        <v>1.86417</v>
      </c>
      <c r="HR139">
        <v>1.8718</v>
      </c>
      <c r="HS139">
        <v>1.86266</v>
      </c>
      <c r="HT139">
        <v>1.86208</v>
      </c>
      <c r="HU139">
        <v>1.86859</v>
      </c>
      <c r="HV139">
        <v>1.85867</v>
      </c>
      <c r="HW139">
        <v>1.86508</v>
      </c>
      <c r="HX139">
        <v>5</v>
      </c>
      <c r="HY139">
        <v>0</v>
      </c>
      <c r="HZ139">
        <v>0</v>
      </c>
      <c r="IA139">
        <v>0</v>
      </c>
      <c r="IB139" t="s">
        <v>424</v>
      </c>
      <c r="IC139" t="s">
        <v>425</v>
      </c>
      <c r="ID139" t="s">
        <v>426</v>
      </c>
      <c r="IE139" t="s">
        <v>426</v>
      </c>
      <c r="IF139" t="s">
        <v>426</v>
      </c>
      <c r="IG139" t="s">
        <v>426</v>
      </c>
      <c r="IH139">
        <v>0</v>
      </c>
      <c r="II139">
        <v>100</v>
      </c>
      <c r="IJ139">
        <v>100</v>
      </c>
      <c r="IK139">
        <v>6.002</v>
      </c>
      <c r="IL139">
        <v>0.4537</v>
      </c>
      <c r="IM139">
        <v>4.33581596003083</v>
      </c>
      <c r="IN139">
        <v>0.00480937478205192</v>
      </c>
      <c r="IO139">
        <v>-2.11129389927988e-06</v>
      </c>
      <c r="IP139">
        <v>4.70916883727294e-10</v>
      </c>
      <c r="IQ139">
        <v>0.0744581765299928</v>
      </c>
      <c r="IR139">
        <v>0.00865277752241637</v>
      </c>
      <c r="IS139">
        <v>0.000116572056065873</v>
      </c>
      <c r="IT139">
        <v>5.89758572995984e-06</v>
      </c>
      <c r="IU139">
        <v>1</v>
      </c>
      <c r="IV139">
        <v>2033</v>
      </c>
      <c r="IW139">
        <v>1</v>
      </c>
      <c r="IX139">
        <v>28</v>
      </c>
      <c r="IY139">
        <v>29324095.4</v>
      </c>
      <c r="IZ139">
        <v>29324095.4</v>
      </c>
      <c r="JA139">
        <v>1.04126</v>
      </c>
      <c r="JB139">
        <v>2.3938</v>
      </c>
      <c r="JC139">
        <v>1.49902</v>
      </c>
      <c r="JD139">
        <v>2.33032</v>
      </c>
      <c r="JE139">
        <v>1.54419</v>
      </c>
      <c r="JF139">
        <v>2.25586</v>
      </c>
      <c r="JG139">
        <v>35.4986</v>
      </c>
      <c r="JH139">
        <v>24.2451</v>
      </c>
      <c r="JI139">
        <v>18</v>
      </c>
      <c r="JJ139">
        <v>545.846</v>
      </c>
      <c r="JK139">
        <v>438.671</v>
      </c>
      <c r="JL139">
        <v>31.8635</v>
      </c>
      <c r="JM139">
        <v>28.8975</v>
      </c>
      <c r="JN139">
        <v>29.9999</v>
      </c>
      <c r="JO139">
        <v>28.663</v>
      </c>
      <c r="JP139">
        <v>28.6872</v>
      </c>
      <c r="JQ139">
        <v>20.8953</v>
      </c>
      <c r="JR139">
        <v>14.9833</v>
      </c>
      <c r="JS139">
        <v>100</v>
      </c>
      <c r="JT139">
        <v>31.8152</v>
      </c>
      <c r="JU139">
        <v>420</v>
      </c>
      <c r="JV139">
        <v>25.0096</v>
      </c>
      <c r="JW139">
        <v>92.4581</v>
      </c>
      <c r="JX139">
        <v>98.59</v>
      </c>
    </row>
    <row r="140" spans="1:284">
      <c r="A140">
        <v>124</v>
      </c>
      <c r="B140">
        <v>1759446019</v>
      </c>
      <c r="C140">
        <v>1980</v>
      </c>
      <c r="D140" t="s">
        <v>677</v>
      </c>
      <c r="E140" t="s">
        <v>678</v>
      </c>
      <c r="F140">
        <v>5</v>
      </c>
      <c r="G140" t="s">
        <v>679</v>
      </c>
      <c r="H140" t="s">
        <v>419</v>
      </c>
      <c r="I140">
        <v>1759446015.5</v>
      </c>
      <c r="J140">
        <f>(K140)/1000</f>
        <v>0</v>
      </c>
      <c r="K140">
        <f>1000*DK140*AI140*(DG140-DH140)/(100*CZ140*(1000-AI140*DG140))</f>
        <v>0</v>
      </c>
      <c r="L140">
        <f>DK140*AI140*(DF140-DE140*(1000-AI140*DH140)/(1000-AI140*DG140))/(100*CZ140)</f>
        <v>0</v>
      </c>
      <c r="M140">
        <f>DE140 - IF(AI140&gt;1, L140*CZ140*100.0/(AK140), 0)</f>
        <v>0</v>
      </c>
      <c r="N140">
        <f>((T140-J140/2)*M140-L140)/(T140+J140/2)</f>
        <v>0</v>
      </c>
      <c r="O140">
        <f>N140*(DL140+DM140)/1000.0</f>
        <v>0</v>
      </c>
      <c r="P140">
        <f>(DE140 - IF(AI140&gt;1, L140*CZ140*100.0/(AK140), 0))*(DL140+DM140)/1000.0</f>
        <v>0</v>
      </c>
      <c r="Q140">
        <f>2.0/((1/S140-1/R140)+SIGN(S140)*SQRT((1/S140-1/R140)*(1/S140-1/R140) + 4*DA140/((DA140+1)*(DA140+1))*(2*1/S140*1/R140-1/R140*1/R140)))</f>
        <v>0</v>
      </c>
      <c r="R140">
        <f>IF(LEFT(DB140,1)&lt;&gt;"0",IF(LEFT(DB140,1)="1",3.0,DC140),$D$5+$E$5*(DS140*DL140/($K$5*1000))+$F$5*(DS140*DL140/($K$5*1000))*MAX(MIN(CZ140,$J$5),$I$5)*MAX(MIN(CZ140,$J$5),$I$5)+$G$5*MAX(MIN(CZ140,$J$5),$I$5)*(DS140*DL140/($K$5*1000))+$H$5*(DS140*DL140/($K$5*1000))*(DS140*DL140/($K$5*1000)))</f>
        <v>0</v>
      </c>
      <c r="S140">
        <f>J140*(1000-(1000*0.61365*exp(17.502*W140/(240.97+W140))/(DL140+DM140)+DG140)/2)/(1000*0.61365*exp(17.502*W140/(240.97+W140))/(DL140+DM140)-DG140)</f>
        <v>0</v>
      </c>
      <c r="T140">
        <f>1/((DA140+1)/(Q140/1.6)+1/(R140/1.37)) + DA140/((DA140+1)/(Q140/1.6) + DA140/(R140/1.37))</f>
        <v>0</v>
      </c>
      <c r="U140">
        <f>(CV140*CY140)</f>
        <v>0</v>
      </c>
      <c r="V140">
        <f>(DN140+(U140+2*0.95*5.67E-8*(((DN140+$B$7)+273)^4-(DN140+273)^4)-44100*J140)/(1.84*29.3*R140+8*0.95*5.67E-8*(DN140+273)^3))</f>
        <v>0</v>
      </c>
      <c r="W140">
        <f>($C$7*DO140+$D$7*DP140+$E$7*V140)</f>
        <v>0</v>
      </c>
      <c r="X140">
        <f>0.61365*exp(17.502*W140/(240.97+W140))</f>
        <v>0</v>
      </c>
      <c r="Y140">
        <f>(Z140/AA140*100)</f>
        <v>0</v>
      </c>
      <c r="Z140">
        <f>DG140*(DL140+DM140)/1000</f>
        <v>0</v>
      </c>
      <c r="AA140">
        <f>0.61365*exp(17.502*DN140/(240.97+DN140))</f>
        <v>0</v>
      </c>
      <c r="AB140">
        <f>(X140-DG140*(DL140+DM140)/1000)</f>
        <v>0</v>
      </c>
      <c r="AC140">
        <f>(-J140*44100)</f>
        <v>0</v>
      </c>
      <c r="AD140">
        <f>2*29.3*R140*0.92*(DN140-W140)</f>
        <v>0</v>
      </c>
      <c r="AE140">
        <f>2*0.95*5.67E-8*(((DN140+$B$7)+273)^4-(W140+273)^4)</f>
        <v>0</v>
      </c>
      <c r="AF140">
        <f>U140+AE140+AC140+AD140</f>
        <v>0</v>
      </c>
      <c r="AG140">
        <v>0</v>
      </c>
      <c r="AH140">
        <v>0</v>
      </c>
      <c r="AI140">
        <f>IF(AG140*$H$13&gt;=AK140,1.0,(AK140/(AK140-AG140*$H$13)))</f>
        <v>0</v>
      </c>
      <c r="AJ140">
        <f>(AI140-1)*100</f>
        <v>0</v>
      </c>
      <c r="AK140">
        <f>MAX(0,($B$13+$C$13*DS140)/(1+$D$13*DS140)*DL140/(DN140+273)*$E$13)</f>
        <v>0</v>
      </c>
      <c r="AL140" t="s">
        <v>420</v>
      </c>
      <c r="AM140" t="s">
        <v>420</v>
      </c>
      <c r="AN140">
        <v>0</v>
      </c>
      <c r="AO140">
        <v>0</v>
      </c>
      <c r="AP140">
        <f>1-AN140/AO140</f>
        <v>0</v>
      </c>
      <c r="AQ140">
        <v>0</v>
      </c>
      <c r="AR140" t="s">
        <v>420</v>
      </c>
      <c r="AS140" t="s">
        <v>420</v>
      </c>
      <c r="AT140">
        <v>0</v>
      </c>
      <c r="AU140">
        <v>0</v>
      </c>
      <c r="AV140">
        <f>1-AT140/AU140</f>
        <v>0</v>
      </c>
      <c r="AW140">
        <v>0.5</v>
      </c>
      <c r="AX140">
        <f>CW140</f>
        <v>0</v>
      </c>
      <c r="AY140">
        <f>L140</f>
        <v>0</v>
      </c>
      <c r="AZ140">
        <f>AV140*AW140*AX140</f>
        <v>0</v>
      </c>
      <c r="BA140">
        <f>(AY140-AQ140)/AX140</f>
        <v>0</v>
      </c>
      <c r="BB140">
        <f>(AO140-AU140)/AU140</f>
        <v>0</v>
      </c>
      <c r="BC140">
        <f>AN140/(AP140+AN140/AU140)</f>
        <v>0</v>
      </c>
      <c r="BD140" t="s">
        <v>420</v>
      </c>
      <c r="BE140">
        <v>0</v>
      </c>
      <c r="BF140">
        <f>IF(BE140&lt;&gt;0, BE140, BC140)</f>
        <v>0</v>
      </c>
      <c r="BG140">
        <f>1-BF140/AU140</f>
        <v>0</v>
      </c>
      <c r="BH140">
        <f>(AU140-AT140)/(AU140-BF140)</f>
        <v>0</v>
      </c>
      <c r="BI140">
        <f>(AO140-AU140)/(AO140-BF140)</f>
        <v>0</v>
      </c>
      <c r="BJ140">
        <f>(AU140-AT140)/(AU140-AN140)</f>
        <v>0</v>
      </c>
      <c r="BK140">
        <f>(AO140-AU140)/(AO140-AN140)</f>
        <v>0</v>
      </c>
      <c r="BL140">
        <f>(BH140*BF140/AT140)</f>
        <v>0</v>
      </c>
      <c r="BM140">
        <f>(1-BL140)</f>
        <v>0</v>
      </c>
      <c r="CV140">
        <f>$B$11*DT140+$C$11*DU140+$F$11*EF140*(1-EI140)</f>
        <v>0</v>
      </c>
      <c r="CW140">
        <f>CV140*CX140</f>
        <v>0</v>
      </c>
      <c r="CX140">
        <f>($B$11*$D$9+$C$11*$D$9+$F$11*((ES140+EK140)/MAX(ES140+EK140+ET140, 0.1)*$I$9+ET140/MAX(ES140+EK140+ET140, 0.1)*$J$9))/($B$11+$C$11+$F$11)</f>
        <v>0</v>
      </c>
      <c r="CY140">
        <f>($B$11*$K$9+$C$11*$K$9+$F$11*((ES140+EK140)/MAX(ES140+EK140+ET140, 0.1)*$P$9+ET140/MAX(ES140+EK140+ET140, 0.1)*$Q$9))/($B$11+$C$11+$F$11)</f>
        <v>0</v>
      </c>
      <c r="CZ140">
        <v>5.66</v>
      </c>
      <c r="DA140">
        <v>0.5</v>
      </c>
      <c r="DB140" t="s">
        <v>421</v>
      </c>
      <c r="DC140">
        <v>2</v>
      </c>
      <c r="DD140">
        <v>1759446015.5</v>
      </c>
      <c r="DE140">
        <v>421.2515</v>
      </c>
      <c r="DF140">
        <v>419.979333333333</v>
      </c>
      <c r="DG140">
        <v>27.1547666666667</v>
      </c>
      <c r="DH140">
        <v>26.2495666666667</v>
      </c>
      <c r="DI140">
        <v>415.249</v>
      </c>
      <c r="DJ140">
        <v>26.6551833333333</v>
      </c>
      <c r="DK140">
        <v>500.012</v>
      </c>
      <c r="DL140">
        <v>90.5685333333333</v>
      </c>
      <c r="DM140">
        <v>0.0310805166666667</v>
      </c>
      <c r="DN140">
        <v>32.5039833333333</v>
      </c>
      <c r="DO140">
        <v>30.1601333333333</v>
      </c>
      <c r="DP140">
        <v>999.9</v>
      </c>
      <c r="DQ140">
        <v>0</v>
      </c>
      <c r="DR140">
        <v>0</v>
      </c>
      <c r="DS140">
        <v>10004.355</v>
      </c>
      <c r="DT140">
        <v>0</v>
      </c>
      <c r="DU140">
        <v>0.794287</v>
      </c>
      <c r="DV140">
        <v>1.27194666666667</v>
      </c>
      <c r="DW140">
        <v>433.009666666667</v>
      </c>
      <c r="DX140">
        <v>431.301</v>
      </c>
      <c r="DY140">
        <v>0.905217833333333</v>
      </c>
      <c r="DZ140">
        <v>419.979333333333</v>
      </c>
      <c r="EA140">
        <v>26.2495666666667</v>
      </c>
      <c r="EB140">
        <v>2.45936833333333</v>
      </c>
      <c r="EC140">
        <v>2.37738666666667</v>
      </c>
      <c r="ED140">
        <v>20.7600666666667</v>
      </c>
      <c r="EE140">
        <v>20.2105333333333</v>
      </c>
      <c r="EF140">
        <v>0.00500016</v>
      </c>
      <c r="EG140">
        <v>0</v>
      </c>
      <c r="EH140">
        <v>0</v>
      </c>
      <c r="EI140">
        <v>0</v>
      </c>
      <c r="EJ140">
        <v>890.383333333333</v>
      </c>
      <c r="EK140">
        <v>0.00500016</v>
      </c>
      <c r="EL140">
        <v>-24.3166666666667</v>
      </c>
      <c r="EM140">
        <v>-1.28333333333333</v>
      </c>
      <c r="EN140">
        <v>38.062</v>
      </c>
      <c r="EO140">
        <v>42.0725</v>
      </c>
      <c r="EP140">
        <v>40.1456666666667</v>
      </c>
      <c r="EQ140">
        <v>42.2395</v>
      </c>
      <c r="ER140">
        <v>41.437</v>
      </c>
      <c r="ES140">
        <v>0</v>
      </c>
      <c r="ET140">
        <v>0</v>
      </c>
      <c r="EU140">
        <v>0</v>
      </c>
      <c r="EV140">
        <v>1759446020.9</v>
      </c>
      <c r="EW140">
        <v>0</v>
      </c>
      <c r="EX140">
        <v>890.523076923077</v>
      </c>
      <c r="EY140">
        <v>15.569230588571</v>
      </c>
      <c r="EZ140">
        <v>-3.72649567884339</v>
      </c>
      <c r="FA140">
        <v>-23.6846153846154</v>
      </c>
      <c r="FB140">
        <v>15</v>
      </c>
      <c r="FC140">
        <v>0</v>
      </c>
      <c r="FD140" t="s">
        <v>422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1.2628480952381</v>
      </c>
      <c r="FQ140">
        <v>0.154385454545454</v>
      </c>
      <c r="FR140">
        <v>0.0342152949117159</v>
      </c>
      <c r="FS140">
        <v>1</v>
      </c>
      <c r="FT140">
        <v>890.776470588235</v>
      </c>
      <c r="FU140">
        <v>6.14820465612308</v>
      </c>
      <c r="FV140">
        <v>6.39204739470804</v>
      </c>
      <c r="FW140">
        <v>-1</v>
      </c>
      <c r="FX140">
        <v>0.908000380952381</v>
      </c>
      <c r="FY140">
        <v>-0.0423242337662326</v>
      </c>
      <c r="FZ140">
        <v>0.0062129477589044</v>
      </c>
      <c r="GA140">
        <v>1</v>
      </c>
      <c r="GB140">
        <v>2</v>
      </c>
      <c r="GC140">
        <v>2</v>
      </c>
      <c r="GD140" t="s">
        <v>423</v>
      </c>
      <c r="GE140">
        <v>3.12638</v>
      </c>
      <c r="GF140">
        <v>2.6568</v>
      </c>
      <c r="GG140">
        <v>0.0890914</v>
      </c>
      <c r="GH140">
        <v>0.08981</v>
      </c>
      <c r="GI140">
        <v>0.110563</v>
      </c>
      <c r="GJ140">
        <v>0.108667</v>
      </c>
      <c r="GK140">
        <v>23304.7</v>
      </c>
      <c r="GL140">
        <v>22171.6</v>
      </c>
      <c r="GM140">
        <v>22882.3</v>
      </c>
      <c r="GN140">
        <v>23721.8</v>
      </c>
      <c r="GO140">
        <v>34680.8</v>
      </c>
      <c r="GP140">
        <v>34996.4</v>
      </c>
      <c r="GQ140">
        <v>41250.5</v>
      </c>
      <c r="GR140">
        <v>42301.5</v>
      </c>
      <c r="GS140">
        <v>1.89627</v>
      </c>
      <c r="GT140">
        <v>1.81795</v>
      </c>
      <c r="GU140">
        <v>0.0586137</v>
      </c>
      <c r="GV140">
        <v>0</v>
      </c>
      <c r="GW140">
        <v>29.207</v>
      </c>
      <c r="GX140">
        <v>999.9</v>
      </c>
      <c r="GY140">
        <v>57.929</v>
      </c>
      <c r="GZ140">
        <v>29.416</v>
      </c>
      <c r="HA140">
        <v>26.3486</v>
      </c>
      <c r="HB140">
        <v>53.7446</v>
      </c>
      <c r="HC140">
        <v>40.649</v>
      </c>
      <c r="HD140">
        <v>1</v>
      </c>
      <c r="HE140">
        <v>0.0964634</v>
      </c>
      <c r="HF140">
        <v>-0.594801</v>
      </c>
      <c r="HG140">
        <v>20.235</v>
      </c>
      <c r="HH140">
        <v>5.23496</v>
      </c>
      <c r="HI140">
        <v>11.992</v>
      </c>
      <c r="HJ140">
        <v>4.956</v>
      </c>
      <c r="HK140">
        <v>3.304</v>
      </c>
      <c r="HL140">
        <v>9999</v>
      </c>
      <c r="HM140">
        <v>9999</v>
      </c>
      <c r="HN140">
        <v>9999</v>
      </c>
      <c r="HO140">
        <v>999.9</v>
      </c>
      <c r="HP140">
        <v>1.86846</v>
      </c>
      <c r="HQ140">
        <v>1.86417</v>
      </c>
      <c r="HR140">
        <v>1.8718</v>
      </c>
      <c r="HS140">
        <v>1.86266</v>
      </c>
      <c r="HT140">
        <v>1.86207</v>
      </c>
      <c r="HU140">
        <v>1.86859</v>
      </c>
      <c r="HV140">
        <v>1.85867</v>
      </c>
      <c r="HW140">
        <v>1.86508</v>
      </c>
      <c r="HX140">
        <v>5</v>
      </c>
      <c r="HY140">
        <v>0</v>
      </c>
      <c r="HZ140">
        <v>0</v>
      </c>
      <c r="IA140">
        <v>0</v>
      </c>
      <c r="IB140" t="s">
        <v>424</v>
      </c>
      <c r="IC140" t="s">
        <v>425</v>
      </c>
      <c r="ID140" t="s">
        <v>426</v>
      </c>
      <c r="IE140" t="s">
        <v>426</v>
      </c>
      <c r="IF140" t="s">
        <v>426</v>
      </c>
      <c r="IG140" t="s">
        <v>426</v>
      </c>
      <c r="IH140">
        <v>0</v>
      </c>
      <c r="II140">
        <v>100</v>
      </c>
      <c r="IJ140">
        <v>100</v>
      </c>
      <c r="IK140">
        <v>6.003</v>
      </c>
      <c r="IL140">
        <v>0.4995</v>
      </c>
      <c r="IM140">
        <v>4.33581596003083</v>
      </c>
      <c r="IN140">
        <v>0.00480937478205192</v>
      </c>
      <c r="IO140">
        <v>-2.11129389927988e-06</v>
      </c>
      <c r="IP140">
        <v>4.70916883727294e-10</v>
      </c>
      <c r="IQ140">
        <v>0.0744581765299928</v>
      </c>
      <c r="IR140">
        <v>0.00865277752241637</v>
      </c>
      <c r="IS140">
        <v>0.000116572056065873</v>
      </c>
      <c r="IT140">
        <v>5.89758572995984e-06</v>
      </c>
      <c r="IU140">
        <v>1</v>
      </c>
      <c r="IV140">
        <v>2033</v>
      </c>
      <c r="IW140">
        <v>1</v>
      </c>
      <c r="IX140">
        <v>28</v>
      </c>
      <c r="IY140">
        <v>29324100.3</v>
      </c>
      <c r="IZ140">
        <v>29324100.3</v>
      </c>
      <c r="JA140">
        <v>1.0437</v>
      </c>
      <c r="JB140">
        <v>2.39014</v>
      </c>
      <c r="JC140">
        <v>1.49902</v>
      </c>
      <c r="JD140">
        <v>2.33032</v>
      </c>
      <c r="JE140">
        <v>1.54419</v>
      </c>
      <c r="JF140">
        <v>2.24487</v>
      </c>
      <c r="JG140">
        <v>35.5683</v>
      </c>
      <c r="JH140">
        <v>24.2451</v>
      </c>
      <c r="JI140">
        <v>18</v>
      </c>
      <c r="JJ140">
        <v>546.555</v>
      </c>
      <c r="JK140">
        <v>438.62</v>
      </c>
      <c r="JL140">
        <v>33.5419</v>
      </c>
      <c r="JM140">
        <v>28.9602</v>
      </c>
      <c r="JN140">
        <v>30.0001</v>
      </c>
      <c r="JO140">
        <v>28.6582</v>
      </c>
      <c r="JP140">
        <v>28.6823</v>
      </c>
      <c r="JQ140">
        <v>20.9293</v>
      </c>
      <c r="JR140">
        <v>5.28987</v>
      </c>
      <c r="JS140">
        <v>100</v>
      </c>
      <c r="JT140">
        <v>33.4788</v>
      </c>
      <c r="JU140">
        <v>420</v>
      </c>
      <c r="JV140">
        <v>26.3285</v>
      </c>
      <c r="JW140">
        <v>92.4552</v>
      </c>
      <c r="JX140">
        <v>98.5874</v>
      </c>
    </row>
    <row r="141" spans="1:284">
      <c r="A141">
        <v>125</v>
      </c>
      <c r="B141">
        <v>1759446021</v>
      </c>
      <c r="C141">
        <v>1982</v>
      </c>
      <c r="D141" t="s">
        <v>680</v>
      </c>
      <c r="E141" t="s">
        <v>681</v>
      </c>
      <c r="F141">
        <v>5</v>
      </c>
      <c r="G141" t="s">
        <v>679</v>
      </c>
      <c r="H141" t="s">
        <v>419</v>
      </c>
      <c r="I141">
        <v>1759446017.75</v>
      </c>
      <c r="J141">
        <f>(K141)/1000</f>
        <v>0</v>
      </c>
      <c r="K141">
        <f>1000*DK141*AI141*(DG141-DH141)/(100*CZ141*(1000-AI141*DG141))</f>
        <v>0</v>
      </c>
      <c r="L141">
        <f>DK141*AI141*(DF141-DE141*(1000-AI141*DH141)/(1000-AI141*DG141))/(100*CZ141)</f>
        <v>0</v>
      </c>
      <c r="M141">
        <f>DE141 - IF(AI141&gt;1, L141*CZ141*100.0/(AK141), 0)</f>
        <v>0</v>
      </c>
      <c r="N141">
        <f>((T141-J141/2)*M141-L141)/(T141+J141/2)</f>
        <v>0</v>
      </c>
      <c r="O141">
        <f>N141*(DL141+DM141)/1000.0</f>
        <v>0</v>
      </c>
      <c r="P141">
        <f>(DE141 - IF(AI141&gt;1, L141*CZ141*100.0/(AK141), 0))*(DL141+DM141)/1000.0</f>
        <v>0</v>
      </c>
      <c r="Q141">
        <f>2.0/((1/S141-1/R141)+SIGN(S141)*SQRT((1/S141-1/R141)*(1/S141-1/R141) + 4*DA141/((DA141+1)*(DA141+1))*(2*1/S141*1/R141-1/R141*1/R141)))</f>
        <v>0</v>
      </c>
      <c r="R141">
        <f>IF(LEFT(DB141,1)&lt;&gt;"0",IF(LEFT(DB141,1)="1",3.0,DC141),$D$5+$E$5*(DS141*DL141/($K$5*1000))+$F$5*(DS141*DL141/($K$5*1000))*MAX(MIN(CZ141,$J$5),$I$5)*MAX(MIN(CZ141,$J$5),$I$5)+$G$5*MAX(MIN(CZ141,$J$5),$I$5)*(DS141*DL141/($K$5*1000))+$H$5*(DS141*DL141/($K$5*1000))*(DS141*DL141/($K$5*1000)))</f>
        <v>0</v>
      </c>
      <c r="S141">
        <f>J141*(1000-(1000*0.61365*exp(17.502*W141/(240.97+W141))/(DL141+DM141)+DG141)/2)/(1000*0.61365*exp(17.502*W141/(240.97+W141))/(DL141+DM141)-DG141)</f>
        <v>0</v>
      </c>
      <c r="T141">
        <f>1/((DA141+1)/(Q141/1.6)+1/(R141/1.37)) + DA141/((DA141+1)/(Q141/1.6) + DA141/(R141/1.37))</f>
        <v>0</v>
      </c>
      <c r="U141">
        <f>(CV141*CY141)</f>
        <v>0</v>
      </c>
      <c r="V141">
        <f>(DN141+(U141+2*0.95*5.67E-8*(((DN141+$B$7)+273)^4-(DN141+273)^4)-44100*J141)/(1.84*29.3*R141+8*0.95*5.67E-8*(DN141+273)^3))</f>
        <v>0</v>
      </c>
      <c r="W141">
        <f>($C$7*DO141+$D$7*DP141+$E$7*V141)</f>
        <v>0</v>
      </c>
      <c r="X141">
        <f>0.61365*exp(17.502*W141/(240.97+W141))</f>
        <v>0</v>
      </c>
      <c r="Y141">
        <f>(Z141/AA141*100)</f>
        <v>0</v>
      </c>
      <c r="Z141">
        <f>DG141*(DL141+DM141)/1000</f>
        <v>0</v>
      </c>
      <c r="AA141">
        <f>0.61365*exp(17.502*DN141/(240.97+DN141))</f>
        <v>0</v>
      </c>
      <c r="AB141">
        <f>(X141-DG141*(DL141+DM141)/1000)</f>
        <v>0</v>
      </c>
      <c r="AC141">
        <f>(-J141*44100)</f>
        <v>0</v>
      </c>
      <c r="AD141">
        <f>2*29.3*R141*0.92*(DN141-W141)</f>
        <v>0</v>
      </c>
      <c r="AE141">
        <f>2*0.95*5.67E-8*(((DN141+$B$7)+273)^4-(W141+273)^4)</f>
        <v>0</v>
      </c>
      <c r="AF141">
        <f>U141+AE141+AC141+AD141</f>
        <v>0</v>
      </c>
      <c r="AG141">
        <v>0</v>
      </c>
      <c r="AH141">
        <v>0</v>
      </c>
      <c r="AI141">
        <f>IF(AG141*$H$13&gt;=AK141,1.0,(AK141/(AK141-AG141*$H$13)))</f>
        <v>0</v>
      </c>
      <c r="AJ141">
        <f>(AI141-1)*100</f>
        <v>0</v>
      </c>
      <c r="AK141">
        <f>MAX(0,($B$13+$C$13*DS141)/(1+$D$13*DS141)*DL141/(DN141+273)*$E$13)</f>
        <v>0</v>
      </c>
      <c r="AL141" t="s">
        <v>420</v>
      </c>
      <c r="AM141" t="s">
        <v>420</v>
      </c>
      <c r="AN141">
        <v>0</v>
      </c>
      <c r="AO141">
        <v>0</v>
      </c>
      <c r="AP141">
        <f>1-AN141/AO141</f>
        <v>0</v>
      </c>
      <c r="AQ141">
        <v>0</v>
      </c>
      <c r="AR141" t="s">
        <v>420</v>
      </c>
      <c r="AS141" t="s">
        <v>420</v>
      </c>
      <c r="AT141">
        <v>0</v>
      </c>
      <c r="AU141">
        <v>0</v>
      </c>
      <c r="AV141">
        <f>1-AT141/AU141</f>
        <v>0</v>
      </c>
      <c r="AW141">
        <v>0.5</v>
      </c>
      <c r="AX141">
        <f>CW141</f>
        <v>0</v>
      </c>
      <c r="AY141">
        <f>L141</f>
        <v>0</v>
      </c>
      <c r="AZ141">
        <f>AV141*AW141*AX141</f>
        <v>0</v>
      </c>
      <c r="BA141">
        <f>(AY141-AQ141)/AX141</f>
        <v>0</v>
      </c>
      <c r="BB141">
        <f>(AO141-AU141)/AU141</f>
        <v>0</v>
      </c>
      <c r="BC141">
        <f>AN141/(AP141+AN141/AU141)</f>
        <v>0</v>
      </c>
      <c r="BD141" t="s">
        <v>420</v>
      </c>
      <c r="BE141">
        <v>0</v>
      </c>
      <c r="BF141">
        <f>IF(BE141&lt;&gt;0, BE141, BC141)</f>
        <v>0</v>
      </c>
      <c r="BG141">
        <f>1-BF141/AU141</f>
        <v>0</v>
      </c>
      <c r="BH141">
        <f>(AU141-AT141)/(AU141-BF141)</f>
        <v>0</v>
      </c>
      <c r="BI141">
        <f>(AO141-AU141)/(AO141-BF141)</f>
        <v>0</v>
      </c>
      <c r="BJ141">
        <f>(AU141-AT141)/(AU141-AN141)</f>
        <v>0</v>
      </c>
      <c r="BK141">
        <f>(AO141-AU141)/(AO141-AN141)</f>
        <v>0</v>
      </c>
      <c r="BL141">
        <f>(BH141*BF141/AT141)</f>
        <v>0</v>
      </c>
      <c r="BM141">
        <f>(1-BL141)</f>
        <v>0</v>
      </c>
      <c r="CV141">
        <f>$B$11*DT141+$C$11*DU141+$F$11*EF141*(1-EI141)</f>
        <v>0</v>
      </c>
      <c r="CW141">
        <f>CV141*CX141</f>
        <v>0</v>
      </c>
      <c r="CX141">
        <f>($B$11*$D$9+$C$11*$D$9+$F$11*((ES141+EK141)/MAX(ES141+EK141+ET141, 0.1)*$I$9+ET141/MAX(ES141+EK141+ET141, 0.1)*$J$9))/($B$11+$C$11+$F$11)</f>
        <v>0</v>
      </c>
      <c r="CY141">
        <f>($B$11*$K$9+$C$11*$K$9+$F$11*((ES141+EK141)/MAX(ES141+EK141+ET141, 0.1)*$P$9+ET141/MAX(ES141+EK141+ET141, 0.1)*$Q$9))/($B$11+$C$11+$F$11)</f>
        <v>0</v>
      </c>
      <c r="CZ141">
        <v>5.66</v>
      </c>
      <c r="DA141">
        <v>0.5</v>
      </c>
      <c r="DB141" t="s">
        <v>421</v>
      </c>
      <c r="DC141">
        <v>2</v>
      </c>
      <c r="DD141">
        <v>1759446017.75</v>
      </c>
      <c r="DE141">
        <v>421.26475</v>
      </c>
      <c r="DF141">
        <v>419.97975</v>
      </c>
      <c r="DG141">
        <v>27.152975</v>
      </c>
      <c r="DH141">
        <v>26.24865</v>
      </c>
      <c r="DI141">
        <v>415.262</v>
      </c>
      <c r="DJ141">
        <v>26.653425</v>
      </c>
      <c r="DK141">
        <v>500.06</v>
      </c>
      <c r="DL141">
        <v>90.569125</v>
      </c>
      <c r="DM141">
        <v>0.031034075</v>
      </c>
      <c r="DN141">
        <v>32.494425</v>
      </c>
      <c r="DO141">
        <v>30.16105</v>
      </c>
      <c r="DP141">
        <v>999.9</v>
      </c>
      <c r="DQ141">
        <v>0</v>
      </c>
      <c r="DR141">
        <v>0</v>
      </c>
      <c r="DS141">
        <v>9999.6825</v>
      </c>
      <c r="DT141">
        <v>0</v>
      </c>
      <c r="DU141">
        <v>0.791505</v>
      </c>
      <c r="DV141">
        <v>1.28466</v>
      </c>
      <c r="DW141">
        <v>433.02225</v>
      </c>
      <c r="DX141">
        <v>431.301</v>
      </c>
      <c r="DY141">
        <v>0.90432275</v>
      </c>
      <c r="DZ141">
        <v>419.97975</v>
      </c>
      <c r="EA141">
        <v>26.24865</v>
      </c>
      <c r="EB141">
        <v>2.45922</v>
      </c>
      <c r="EC141">
        <v>2.37732</v>
      </c>
      <c r="ED141">
        <v>20.7591</v>
      </c>
      <c r="EE141">
        <v>20.210075</v>
      </c>
      <c r="EF141">
        <v>0.00500016</v>
      </c>
      <c r="EG141">
        <v>0</v>
      </c>
      <c r="EH141">
        <v>0</v>
      </c>
      <c r="EI141">
        <v>0</v>
      </c>
      <c r="EJ141">
        <v>888.225</v>
      </c>
      <c r="EK141">
        <v>0.00500016</v>
      </c>
      <c r="EL141">
        <v>-20.5</v>
      </c>
      <c r="EM141">
        <v>-1.125</v>
      </c>
      <c r="EN141">
        <v>38.062</v>
      </c>
      <c r="EO141">
        <v>42.0935</v>
      </c>
      <c r="EP141">
        <v>40.156</v>
      </c>
      <c r="EQ141">
        <v>42.25</v>
      </c>
      <c r="ER141">
        <v>41.437</v>
      </c>
      <c r="ES141">
        <v>0</v>
      </c>
      <c r="ET141">
        <v>0</v>
      </c>
      <c r="EU141">
        <v>0</v>
      </c>
      <c r="EV141">
        <v>1759446022.7</v>
      </c>
      <c r="EW141">
        <v>0</v>
      </c>
      <c r="EX141">
        <v>891.096</v>
      </c>
      <c r="EY141">
        <v>26.6461537893012</v>
      </c>
      <c r="EZ141">
        <v>-10.4615386541073</v>
      </c>
      <c r="FA141">
        <v>-23.652</v>
      </c>
      <c r="FB141">
        <v>15</v>
      </c>
      <c r="FC141">
        <v>0</v>
      </c>
      <c r="FD141" t="s">
        <v>422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1.2676480952381</v>
      </c>
      <c r="FQ141">
        <v>0.104427272727273</v>
      </c>
      <c r="FR141">
        <v>0.031792872459547</v>
      </c>
      <c r="FS141">
        <v>1</v>
      </c>
      <c r="FT141">
        <v>890.744117647059</v>
      </c>
      <c r="FU141">
        <v>6.68143608826363</v>
      </c>
      <c r="FV141">
        <v>6.49036349822569</v>
      </c>
      <c r="FW141">
        <v>-1</v>
      </c>
      <c r="FX141">
        <v>0.907080142857143</v>
      </c>
      <c r="FY141">
        <v>-0.0385037142857165</v>
      </c>
      <c r="FZ141">
        <v>0.00603677264995219</v>
      </c>
      <c r="GA141">
        <v>1</v>
      </c>
      <c r="GB141">
        <v>2</v>
      </c>
      <c r="GC141">
        <v>2</v>
      </c>
      <c r="GD141" t="s">
        <v>423</v>
      </c>
      <c r="GE141">
        <v>3.12642</v>
      </c>
      <c r="GF141">
        <v>2.65675</v>
      </c>
      <c r="GG141">
        <v>0.0890964</v>
      </c>
      <c r="GH141">
        <v>0.0898072</v>
      </c>
      <c r="GI141">
        <v>0.110555</v>
      </c>
      <c r="GJ141">
        <v>0.108672</v>
      </c>
      <c r="GK141">
        <v>23304.6</v>
      </c>
      <c r="GL141">
        <v>22171.6</v>
      </c>
      <c r="GM141">
        <v>22882.3</v>
      </c>
      <c r="GN141">
        <v>23721.7</v>
      </c>
      <c r="GO141">
        <v>34680.9</v>
      </c>
      <c r="GP141">
        <v>34995.9</v>
      </c>
      <c r="GQ141">
        <v>41250.3</v>
      </c>
      <c r="GR141">
        <v>42301.2</v>
      </c>
      <c r="GS141">
        <v>1.89622</v>
      </c>
      <c r="GT141">
        <v>1.81795</v>
      </c>
      <c r="GU141">
        <v>0.0585169</v>
      </c>
      <c r="GV141">
        <v>0</v>
      </c>
      <c r="GW141">
        <v>29.207</v>
      </c>
      <c r="GX141">
        <v>999.9</v>
      </c>
      <c r="GY141">
        <v>57.929</v>
      </c>
      <c r="GZ141">
        <v>29.416</v>
      </c>
      <c r="HA141">
        <v>26.3499</v>
      </c>
      <c r="HB141">
        <v>53.8746</v>
      </c>
      <c r="HC141">
        <v>40.4848</v>
      </c>
      <c r="HD141">
        <v>1</v>
      </c>
      <c r="HE141">
        <v>0.0964685</v>
      </c>
      <c r="HF141">
        <v>-0.699556</v>
      </c>
      <c r="HG141">
        <v>20.2348</v>
      </c>
      <c r="HH141">
        <v>5.23451</v>
      </c>
      <c r="HI141">
        <v>11.992</v>
      </c>
      <c r="HJ141">
        <v>4.95595</v>
      </c>
      <c r="HK141">
        <v>3.30398</v>
      </c>
      <c r="HL141">
        <v>9999</v>
      </c>
      <c r="HM141">
        <v>9999</v>
      </c>
      <c r="HN141">
        <v>9999</v>
      </c>
      <c r="HO141">
        <v>999.9</v>
      </c>
      <c r="HP141">
        <v>1.86845</v>
      </c>
      <c r="HQ141">
        <v>1.86417</v>
      </c>
      <c r="HR141">
        <v>1.8718</v>
      </c>
      <c r="HS141">
        <v>1.86267</v>
      </c>
      <c r="HT141">
        <v>1.86208</v>
      </c>
      <c r="HU141">
        <v>1.86858</v>
      </c>
      <c r="HV141">
        <v>1.85867</v>
      </c>
      <c r="HW141">
        <v>1.86508</v>
      </c>
      <c r="HX141">
        <v>5</v>
      </c>
      <c r="HY141">
        <v>0</v>
      </c>
      <c r="HZ141">
        <v>0</v>
      </c>
      <c r="IA141">
        <v>0</v>
      </c>
      <c r="IB141" t="s">
        <v>424</v>
      </c>
      <c r="IC141" t="s">
        <v>425</v>
      </c>
      <c r="ID141" t="s">
        <v>426</v>
      </c>
      <c r="IE141" t="s">
        <v>426</v>
      </c>
      <c r="IF141" t="s">
        <v>426</v>
      </c>
      <c r="IG141" t="s">
        <v>426</v>
      </c>
      <c r="IH141">
        <v>0</v>
      </c>
      <c r="II141">
        <v>100</v>
      </c>
      <c r="IJ141">
        <v>100</v>
      </c>
      <c r="IK141">
        <v>6.003</v>
      </c>
      <c r="IL141">
        <v>0.4995</v>
      </c>
      <c r="IM141">
        <v>4.33581596003083</v>
      </c>
      <c r="IN141">
        <v>0.00480937478205192</v>
      </c>
      <c r="IO141">
        <v>-2.11129389927988e-06</v>
      </c>
      <c r="IP141">
        <v>4.70916883727294e-10</v>
      </c>
      <c r="IQ141">
        <v>0.0744581765299928</v>
      </c>
      <c r="IR141">
        <v>0.00865277752241637</v>
      </c>
      <c r="IS141">
        <v>0.000116572056065873</v>
      </c>
      <c r="IT141">
        <v>5.89758572995984e-06</v>
      </c>
      <c r="IU141">
        <v>1</v>
      </c>
      <c r="IV141">
        <v>2033</v>
      </c>
      <c r="IW141">
        <v>1</v>
      </c>
      <c r="IX141">
        <v>28</v>
      </c>
      <c r="IY141">
        <v>29324100.4</v>
      </c>
      <c r="IZ141">
        <v>29324100.4</v>
      </c>
      <c r="JA141">
        <v>1.0437</v>
      </c>
      <c r="JB141">
        <v>2.38037</v>
      </c>
      <c r="JC141">
        <v>1.49902</v>
      </c>
      <c r="JD141">
        <v>2.33032</v>
      </c>
      <c r="JE141">
        <v>1.54419</v>
      </c>
      <c r="JF141">
        <v>2.30713</v>
      </c>
      <c r="JG141">
        <v>35.5683</v>
      </c>
      <c r="JH141">
        <v>24.2539</v>
      </c>
      <c r="JI141">
        <v>18</v>
      </c>
      <c r="JJ141">
        <v>546.523</v>
      </c>
      <c r="JK141">
        <v>438.62</v>
      </c>
      <c r="JL141">
        <v>33.4705</v>
      </c>
      <c r="JM141">
        <v>28.9615</v>
      </c>
      <c r="JN141">
        <v>30.0001</v>
      </c>
      <c r="JO141">
        <v>28.6582</v>
      </c>
      <c r="JP141">
        <v>28.6824</v>
      </c>
      <c r="JQ141">
        <v>20.93</v>
      </c>
      <c r="JR141">
        <v>5.28987</v>
      </c>
      <c r="JS141">
        <v>100</v>
      </c>
      <c r="JT141">
        <v>33.3179</v>
      </c>
      <c r="JU141">
        <v>420</v>
      </c>
      <c r="JV141">
        <v>26.334</v>
      </c>
      <c r="JW141">
        <v>92.4549</v>
      </c>
      <c r="JX141">
        <v>98.587</v>
      </c>
    </row>
    <row r="142" spans="1:284">
      <c r="A142">
        <v>126</v>
      </c>
      <c r="B142">
        <v>1759446023</v>
      </c>
      <c r="C142">
        <v>1984</v>
      </c>
      <c r="D142" t="s">
        <v>682</v>
      </c>
      <c r="E142" t="s">
        <v>683</v>
      </c>
      <c r="F142">
        <v>5</v>
      </c>
      <c r="G142" t="s">
        <v>679</v>
      </c>
      <c r="H142" t="s">
        <v>419</v>
      </c>
      <c r="I142">
        <v>1759446020</v>
      </c>
      <c r="J142">
        <f>(K142)/1000</f>
        <v>0</v>
      </c>
      <c r="K142">
        <f>1000*DK142*AI142*(DG142-DH142)/(100*CZ142*(1000-AI142*DG142))</f>
        <v>0</v>
      </c>
      <c r="L142">
        <f>DK142*AI142*(DF142-DE142*(1000-AI142*DH142)/(1000-AI142*DG142))/(100*CZ142)</f>
        <v>0</v>
      </c>
      <c r="M142">
        <f>DE142 - IF(AI142&gt;1, L142*CZ142*100.0/(AK142), 0)</f>
        <v>0</v>
      </c>
      <c r="N142">
        <f>((T142-J142/2)*M142-L142)/(T142+J142/2)</f>
        <v>0</v>
      </c>
      <c r="O142">
        <f>N142*(DL142+DM142)/1000.0</f>
        <v>0</v>
      </c>
      <c r="P142">
        <f>(DE142 - IF(AI142&gt;1, L142*CZ142*100.0/(AK142), 0))*(DL142+DM142)/1000.0</f>
        <v>0</v>
      </c>
      <c r="Q142">
        <f>2.0/((1/S142-1/R142)+SIGN(S142)*SQRT((1/S142-1/R142)*(1/S142-1/R142) + 4*DA142/((DA142+1)*(DA142+1))*(2*1/S142*1/R142-1/R142*1/R142)))</f>
        <v>0</v>
      </c>
      <c r="R142">
        <f>IF(LEFT(DB142,1)&lt;&gt;"0",IF(LEFT(DB142,1)="1",3.0,DC142),$D$5+$E$5*(DS142*DL142/($K$5*1000))+$F$5*(DS142*DL142/($K$5*1000))*MAX(MIN(CZ142,$J$5),$I$5)*MAX(MIN(CZ142,$J$5),$I$5)+$G$5*MAX(MIN(CZ142,$J$5),$I$5)*(DS142*DL142/($K$5*1000))+$H$5*(DS142*DL142/($K$5*1000))*(DS142*DL142/($K$5*1000)))</f>
        <v>0</v>
      </c>
      <c r="S142">
        <f>J142*(1000-(1000*0.61365*exp(17.502*W142/(240.97+W142))/(DL142+DM142)+DG142)/2)/(1000*0.61365*exp(17.502*W142/(240.97+W142))/(DL142+DM142)-DG142)</f>
        <v>0</v>
      </c>
      <c r="T142">
        <f>1/((DA142+1)/(Q142/1.6)+1/(R142/1.37)) + DA142/((DA142+1)/(Q142/1.6) + DA142/(R142/1.37))</f>
        <v>0</v>
      </c>
      <c r="U142">
        <f>(CV142*CY142)</f>
        <v>0</v>
      </c>
      <c r="V142">
        <f>(DN142+(U142+2*0.95*5.67E-8*(((DN142+$B$7)+273)^4-(DN142+273)^4)-44100*J142)/(1.84*29.3*R142+8*0.95*5.67E-8*(DN142+273)^3))</f>
        <v>0</v>
      </c>
      <c r="W142">
        <f>($C$7*DO142+$D$7*DP142+$E$7*V142)</f>
        <v>0</v>
      </c>
      <c r="X142">
        <f>0.61365*exp(17.502*W142/(240.97+W142))</f>
        <v>0</v>
      </c>
      <c r="Y142">
        <f>(Z142/AA142*100)</f>
        <v>0</v>
      </c>
      <c r="Z142">
        <f>DG142*(DL142+DM142)/1000</f>
        <v>0</v>
      </c>
      <c r="AA142">
        <f>0.61365*exp(17.502*DN142/(240.97+DN142))</f>
        <v>0</v>
      </c>
      <c r="AB142">
        <f>(X142-DG142*(DL142+DM142)/1000)</f>
        <v>0</v>
      </c>
      <c r="AC142">
        <f>(-J142*44100)</f>
        <v>0</v>
      </c>
      <c r="AD142">
        <f>2*29.3*R142*0.92*(DN142-W142)</f>
        <v>0</v>
      </c>
      <c r="AE142">
        <f>2*0.95*5.67E-8*(((DN142+$B$7)+273)^4-(W142+273)^4)</f>
        <v>0</v>
      </c>
      <c r="AF142">
        <f>U142+AE142+AC142+AD142</f>
        <v>0</v>
      </c>
      <c r="AG142">
        <v>0</v>
      </c>
      <c r="AH142">
        <v>0</v>
      </c>
      <c r="AI142">
        <f>IF(AG142*$H$13&gt;=AK142,1.0,(AK142/(AK142-AG142*$H$13)))</f>
        <v>0</v>
      </c>
      <c r="AJ142">
        <f>(AI142-1)*100</f>
        <v>0</v>
      </c>
      <c r="AK142">
        <f>MAX(0,($B$13+$C$13*DS142)/(1+$D$13*DS142)*DL142/(DN142+273)*$E$13)</f>
        <v>0</v>
      </c>
      <c r="AL142" t="s">
        <v>420</v>
      </c>
      <c r="AM142" t="s">
        <v>420</v>
      </c>
      <c r="AN142">
        <v>0</v>
      </c>
      <c r="AO142">
        <v>0</v>
      </c>
      <c r="AP142">
        <f>1-AN142/AO142</f>
        <v>0</v>
      </c>
      <c r="AQ142">
        <v>0</v>
      </c>
      <c r="AR142" t="s">
        <v>420</v>
      </c>
      <c r="AS142" t="s">
        <v>420</v>
      </c>
      <c r="AT142">
        <v>0</v>
      </c>
      <c r="AU142">
        <v>0</v>
      </c>
      <c r="AV142">
        <f>1-AT142/AU142</f>
        <v>0</v>
      </c>
      <c r="AW142">
        <v>0.5</v>
      </c>
      <c r="AX142">
        <f>CW142</f>
        <v>0</v>
      </c>
      <c r="AY142">
        <f>L142</f>
        <v>0</v>
      </c>
      <c r="AZ142">
        <f>AV142*AW142*AX142</f>
        <v>0</v>
      </c>
      <c r="BA142">
        <f>(AY142-AQ142)/AX142</f>
        <v>0</v>
      </c>
      <c r="BB142">
        <f>(AO142-AU142)/AU142</f>
        <v>0</v>
      </c>
      <c r="BC142">
        <f>AN142/(AP142+AN142/AU142)</f>
        <v>0</v>
      </c>
      <c r="BD142" t="s">
        <v>420</v>
      </c>
      <c r="BE142">
        <v>0</v>
      </c>
      <c r="BF142">
        <f>IF(BE142&lt;&gt;0, BE142, BC142)</f>
        <v>0</v>
      </c>
      <c r="BG142">
        <f>1-BF142/AU142</f>
        <v>0</v>
      </c>
      <c r="BH142">
        <f>(AU142-AT142)/(AU142-BF142)</f>
        <v>0</v>
      </c>
      <c r="BI142">
        <f>(AO142-AU142)/(AO142-BF142)</f>
        <v>0</v>
      </c>
      <c r="BJ142">
        <f>(AU142-AT142)/(AU142-AN142)</f>
        <v>0</v>
      </c>
      <c r="BK142">
        <f>(AO142-AU142)/(AO142-AN142)</f>
        <v>0</v>
      </c>
      <c r="BL142">
        <f>(BH142*BF142/AT142)</f>
        <v>0</v>
      </c>
      <c r="BM142">
        <f>(1-BL142)</f>
        <v>0</v>
      </c>
      <c r="CV142">
        <f>$B$11*DT142+$C$11*DU142+$F$11*EF142*(1-EI142)</f>
        <v>0</v>
      </c>
      <c r="CW142">
        <f>CV142*CX142</f>
        <v>0</v>
      </c>
      <c r="CX142">
        <f>($B$11*$D$9+$C$11*$D$9+$F$11*((ES142+EK142)/MAX(ES142+EK142+ET142, 0.1)*$I$9+ET142/MAX(ES142+EK142+ET142, 0.1)*$J$9))/($B$11+$C$11+$F$11)</f>
        <v>0</v>
      </c>
      <c r="CY142">
        <f>($B$11*$K$9+$C$11*$K$9+$F$11*((ES142+EK142)/MAX(ES142+EK142+ET142, 0.1)*$P$9+ET142/MAX(ES142+EK142+ET142, 0.1)*$Q$9))/($B$11+$C$11+$F$11)</f>
        <v>0</v>
      </c>
      <c r="CZ142">
        <v>5.66</v>
      </c>
      <c r="DA142">
        <v>0.5</v>
      </c>
      <c r="DB142" t="s">
        <v>421</v>
      </c>
      <c r="DC142">
        <v>2</v>
      </c>
      <c r="DD142">
        <v>1759446020</v>
      </c>
      <c r="DE142">
        <v>421.281</v>
      </c>
      <c r="DF142">
        <v>419.973333333333</v>
      </c>
      <c r="DG142">
        <v>27.1505333333333</v>
      </c>
      <c r="DH142">
        <v>26.2499333333333</v>
      </c>
      <c r="DI142">
        <v>415.278</v>
      </c>
      <c r="DJ142">
        <v>26.6510333333333</v>
      </c>
      <c r="DK142">
        <v>500.065333333333</v>
      </c>
      <c r="DL142">
        <v>90.5692666666667</v>
      </c>
      <c r="DM142">
        <v>0.0311009333333333</v>
      </c>
      <c r="DN142">
        <v>32.4838333333333</v>
      </c>
      <c r="DO142">
        <v>30.1597333333333</v>
      </c>
      <c r="DP142">
        <v>999.9</v>
      </c>
      <c r="DQ142">
        <v>0</v>
      </c>
      <c r="DR142">
        <v>0</v>
      </c>
      <c r="DS142">
        <v>9995.83333333333</v>
      </c>
      <c r="DT142">
        <v>0</v>
      </c>
      <c r="DU142">
        <v>0.791041333333333</v>
      </c>
      <c r="DV142">
        <v>1.30728333333333</v>
      </c>
      <c r="DW142">
        <v>433.038</v>
      </c>
      <c r="DX142">
        <v>431.295</v>
      </c>
      <c r="DY142">
        <v>0.900607</v>
      </c>
      <c r="DZ142">
        <v>419.973333333333</v>
      </c>
      <c r="EA142">
        <v>26.2499333333333</v>
      </c>
      <c r="EB142">
        <v>2.45900333333333</v>
      </c>
      <c r="EC142">
        <v>2.37744</v>
      </c>
      <c r="ED142">
        <v>20.7576666666667</v>
      </c>
      <c r="EE142">
        <v>20.2109</v>
      </c>
      <c r="EF142">
        <v>0.00500016</v>
      </c>
      <c r="EG142">
        <v>0</v>
      </c>
      <c r="EH142">
        <v>0</v>
      </c>
      <c r="EI142">
        <v>0</v>
      </c>
      <c r="EJ142">
        <v>890.166666666667</v>
      </c>
      <c r="EK142">
        <v>0.00500016</v>
      </c>
      <c r="EL142">
        <v>-22.7666666666667</v>
      </c>
      <c r="EM142">
        <v>-1.7</v>
      </c>
      <c r="EN142">
        <v>38.062</v>
      </c>
      <c r="EO142">
        <v>42.125</v>
      </c>
      <c r="EP142">
        <v>40.1456666666667</v>
      </c>
      <c r="EQ142">
        <v>42.25</v>
      </c>
      <c r="ER142">
        <v>41.437</v>
      </c>
      <c r="ES142">
        <v>0</v>
      </c>
      <c r="ET142">
        <v>0</v>
      </c>
      <c r="EU142">
        <v>0</v>
      </c>
      <c r="EV142">
        <v>1759446025.1</v>
      </c>
      <c r="EW142">
        <v>0</v>
      </c>
      <c r="EX142">
        <v>891.596</v>
      </c>
      <c r="EY142">
        <v>8.44615376621078</v>
      </c>
      <c r="EZ142">
        <v>-1.40769244954429</v>
      </c>
      <c r="FA142">
        <v>-23.692</v>
      </c>
      <c r="FB142">
        <v>15</v>
      </c>
      <c r="FC142">
        <v>0</v>
      </c>
      <c r="FD142" t="s">
        <v>422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1.27750380952381</v>
      </c>
      <c r="FQ142">
        <v>0.146797402597402</v>
      </c>
      <c r="FR142">
        <v>0.0357239165554248</v>
      </c>
      <c r="FS142">
        <v>1</v>
      </c>
      <c r="FT142">
        <v>891.614705882353</v>
      </c>
      <c r="FU142">
        <v>2.72421687242201</v>
      </c>
      <c r="FV142">
        <v>6.17209719115183</v>
      </c>
      <c r="FW142">
        <v>-1</v>
      </c>
      <c r="FX142">
        <v>0.905830142857143</v>
      </c>
      <c r="FY142">
        <v>-0.0346725194805165</v>
      </c>
      <c r="FZ142">
        <v>0.00579588373873434</v>
      </c>
      <c r="GA142">
        <v>1</v>
      </c>
      <c r="GB142">
        <v>2</v>
      </c>
      <c r="GC142">
        <v>2</v>
      </c>
      <c r="GD142" t="s">
        <v>423</v>
      </c>
      <c r="GE142">
        <v>3.12654</v>
      </c>
      <c r="GF142">
        <v>2.65657</v>
      </c>
      <c r="GG142">
        <v>0.0890895</v>
      </c>
      <c r="GH142">
        <v>0.0898076</v>
      </c>
      <c r="GI142">
        <v>0.110552</v>
      </c>
      <c r="GJ142">
        <v>0.108698</v>
      </c>
      <c r="GK142">
        <v>23304.5</v>
      </c>
      <c r="GL142">
        <v>22171.5</v>
      </c>
      <c r="GM142">
        <v>22882.1</v>
      </c>
      <c r="GN142">
        <v>23721.6</v>
      </c>
      <c r="GO142">
        <v>34681</v>
      </c>
      <c r="GP142">
        <v>34994.8</v>
      </c>
      <c r="GQ142">
        <v>41250.2</v>
      </c>
      <c r="GR142">
        <v>42301</v>
      </c>
      <c r="GS142">
        <v>1.89638</v>
      </c>
      <c r="GT142">
        <v>1.81763</v>
      </c>
      <c r="GU142">
        <v>0.0581443</v>
      </c>
      <c r="GV142">
        <v>0</v>
      </c>
      <c r="GW142">
        <v>29.207</v>
      </c>
      <c r="GX142">
        <v>999.9</v>
      </c>
      <c r="GY142">
        <v>57.929</v>
      </c>
      <c r="GZ142">
        <v>29.427</v>
      </c>
      <c r="HA142">
        <v>26.3667</v>
      </c>
      <c r="HB142">
        <v>53.7346</v>
      </c>
      <c r="HC142">
        <v>40.4647</v>
      </c>
      <c r="HD142">
        <v>1</v>
      </c>
      <c r="HE142">
        <v>0.0965244</v>
      </c>
      <c r="HF142">
        <v>-0.605123</v>
      </c>
      <c r="HG142">
        <v>20.2349</v>
      </c>
      <c r="HH142">
        <v>5.23436</v>
      </c>
      <c r="HI142">
        <v>11.992</v>
      </c>
      <c r="HJ142">
        <v>4.9558</v>
      </c>
      <c r="HK142">
        <v>3.30398</v>
      </c>
      <c r="HL142">
        <v>9999</v>
      </c>
      <c r="HM142">
        <v>9999</v>
      </c>
      <c r="HN142">
        <v>9999</v>
      </c>
      <c r="HO142">
        <v>999.9</v>
      </c>
      <c r="HP142">
        <v>1.86845</v>
      </c>
      <c r="HQ142">
        <v>1.86418</v>
      </c>
      <c r="HR142">
        <v>1.8718</v>
      </c>
      <c r="HS142">
        <v>1.86266</v>
      </c>
      <c r="HT142">
        <v>1.86208</v>
      </c>
      <c r="HU142">
        <v>1.86857</v>
      </c>
      <c r="HV142">
        <v>1.85867</v>
      </c>
      <c r="HW142">
        <v>1.86508</v>
      </c>
      <c r="HX142">
        <v>5</v>
      </c>
      <c r="HY142">
        <v>0</v>
      </c>
      <c r="HZ142">
        <v>0</v>
      </c>
      <c r="IA142">
        <v>0</v>
      </c>
      <c r="IB142" t="s">
        <v>424</v>
      </c>
      <c r="IC142" t="s">
        <v>425</v>
      </c>
      <c r="ID142" t="s">
        <v>426</v>
      </c>
      <c r="IE142" t="s">
        <v>426</v>
      </c>
      <c r="IF142" t="s">
        <v>426</v>
      </c>
      <c r="IG142" t="s">
        <v>426</v>
      </c>
      <c r="IH142">
        <v>0</v>
      </c>
      <c r="II142">
        <v>100</v>
      </c>
      <c r="IJ142">
        <v>100</v>
      </c>
      <c r="IK142">
        <v>6.003</v>
      </c>
      <c r="IL142">
        <v>0.4994</v>
      </c>
      <c r="IM142">
        <v>4.33581596003083</v>
      </c>
      <c r="IN142">
        <v>0.00480937478205192</v>
      </c>
      <c r="IO142">
        <v>-2.11129389927988e-06</v>
      </c>
      <c r="IP142">
        <v>4.70916883727294e-10</v>
      </c>
      <c r="IQ142">
        <v>0.0744581765299928</v>
      </c>
      <c r="IR142">
        <v>0.00865277752241637</v>
      </c>
      <c r="IS142">
        <v>0.000116572056065873</v>
      </c>
      <c r="IT142">
        <v>5.89758572995984e-06</v>
      </c>
      <c r="IU142">
        <v>1</v>
      </c>
      <c r="IV142">
        <v>2033</v>
      </c>
      <c r="IW142">
        <v>1</v>
      </c>
      <c r="IX142">
        <v>28</v>
      </c>
      <c r="IY142">
        <v>29324100.4</v>
      </c>
      <c r="IZ142">
        <v>29324100.4</v>
      </c>
      <c r="JA142">
        <v>1.04248</v>
      </c>
      <c r="JB142">
        <v>2.37427</v>
      </c>
      <c r="JC142">
        <v>1.4978</v>
      </c>
      <c r="JD142">
        <v>2.33032</v>
      </c>
      <c r="JE142">
        <v>1.54419</v>
      </c>
      <c r="JF142">
        <v>2.34619</v>
      </c>
      <c r="JG142">
        <v>35.5683</v>
      </c>
      <c r="JH142">
        <v>24.2626</v>
      </c>
      <c r="JI142">
        <v>18</v>
      </c>
      <c r="JJ142">
        <v>546.622</v>
      </c>
      <c r="JK142">
        <v>438.434</v>
      </c>
      <c r="JL142">
        <v>33.4112</v>
      </c>
      <c r="JM142">
        <v>28.9621</v>
      </c>
      <c r="JN142">
        <v>30.0001</v>
      </c>
      <c r="JO142">
        <v>28.6584</v>
      </c>
      <c r="JP142">
        <v>28.6837</v>
      </c>
      <c r="JQ142">
        <v>20.9301</v>
      </c>
      <c r="JR142">
        <v>5.28987</v>
      </c>
      <c r="JS142">
        <v>100</v>
      </c>
      <c r="JT142">
        <v>33.3179</v>
      </c>
      <c r="JU142">
        <v>420</v>
      </c>
      <c r="JV142">
        <v>26.3339</v>
      </c>
      <c r="JW142">
        <v>92.4544</v>
      </c>
      <c r="JX142">
        <v>98.5865</v>
      </c>
    </row>
    <row r="143" spans="1:284">
      <c r="A143">
        <v>127</v>
      </c>
      <c r="B143">
        <v>1759446025</v>
      </c>
      <c r="C143">
        <v>1986</v>
      </c>
      <c r="D143" t="s">
        <v>684</v>
      </c>
      <c r="E143" t="s">
        <v>685</v>
      </c>
      <c r="F143">
        <v>5</v>
      </c>
      <c r="G143" t="s">
        <v>679</v>
      </c>
      <c r="H143" t="s">
        <v>419</v>
      </c>
      <c r="I143">
        <v>1759446022</v>
      </c>
      <c r="J143">
        <f>(K143)/1000</f>
        <v>0</v>
      </c>
      <c r="K143">
        <f>1000*DK143*AI143*(DG143-DH143)/(100*CZ143*(1000-AI143*DG143))</f>
        <v>0</v>
      </c>
      <c r="L143">
        <f>DK143*AI143*(DF143-DE143*(1000-AI143*DH143)/(1000-AI143*DG143))/(100*CZ143)</f>
        <v>0</v>
      </c>
      <c r="M143">
        <f>DE143 - IF(AI143&gt;1, L143*CZ143*100.0/(AK143), 0)</f>
        <v>0</v>
      </c>
      <c r="N143">
        <f>((T143-J143/2)*M143-L143)/(T143+J143/2)</f>
        <v>0</v>
      </c>
      <c r="O143">
        <f>N143*(DL143+DM143)/1000.0</f>
        <v>0</v>
      </c>
      <c r="P143">
        <f>(DE143 - IF(AI143&gt;1, L143*CZ143*100.0/(AK143), 0))*(DL143+DM143)/1000.0</f>
        <v>0</v>
      </c>
      <c r="Q143">
        <f>2.0/((1/S143-1/R143)+SIGN(S143)*SQRT((1/S143-1/R143)*(1/S143-1/R143) + 4*DA143/((DA143+1)*(DA143+1))*(2*1/S143*1/R143-1/R143*1/R143)))</f>
        <v>0</v>
      </c>
      <c r="R143">
        <f>IF(LEFT(DB143,1)&lt;&gt;"0",IF(LEFT(DB143,1)="1",3.0,DC143),$D$5+$E$5*(DS143*DL143/($K$5*1000))+$F$5*(DS143*DL143/($K$5*1000))*MAX(MIN(CZ143,$J$5),$I$5)*MAX(MIN(CZ143,$J$5),$I$5)+$G$5*MAX(MIN(CZ143,$J$5),$I$5)*(DS143*DL143/($K$5*1000))+$H$5*(DS143*DL143/($K$5*1000))*(DS143*DL143/($K$5*1000)))</f>
        <v>0</v>
      </c>
      <c r="S143">
        <f>J143*(1000-(1000*0.61365*exp(17.502*W143/(240.97+W143))/(DL143+DM143)+DG143)/2)/(1000*0.61365*exp(17.502*W143/(240.97+W143))/(DL143+DM143)-DG143)</f>
        <v>0</v>
      </c>
      <c r="T143">
        <f>1/((DA143+1)/(Q143/1.6)+1/(R143/1.37)) + DA143/((DA143+1)/(Q143/1.6) + DA143/(R143/1.37))</f>
        <v>0</v>
      </c>
      <c r="U143">
        <f>(CV143*CY143)</f>
        <v>0</v>
      </c>
      <c r="V143">
        <f>(DN143+(U143+2*0.95*5.67E-8*(((DN143+$B$7)+273)^4-(DN143+273)^4)-44100*J143)/(1.84*29.3*R143+8*0.95*5.67E-8*(DN143+273)^3))</f>
        <v>0</v>
      </c>
      <c r="W143">
        <f>($C$7*DO143+$D$7*DP143+$E$7*V143)</f>
        <v>0</v>
      </c>
      <c r="X143">
        <f>0.61365*exp(17.502*W143/(240.97+W143))</f>
        <v>0</v>
      </c>
      <c r="Y143">
        <f>(Z143/AA143*100)</f>
        <v>0</v>
      </c>
      <c r="Z143">
        <f>DG143*(DL143+DM143)/1000</f>
        <v>0</v>
      </c>
      <c r="AA143">
        <f>0.61365*exp(17.502*DN143/(240.97+DN143))</f>
        <v>0</v>
      </c>
      <c r="AB143">
        <f>(X143-DG143*(DL143+DM143)/1000)</f>
        <v>0</v>
      </c>
      <c r="AC143">
        <f>(-J143*44100)</f>
        <v>0</v>
      </c>
      <c r="AD143">
        <f>2*29.3*R143*0.92*(DN143-W143)</f>
        <v>0</v>
      </c>
      <c r="AE143">
        <f>2*0.95*5.67E-8*(((DN143+$B$7)+273)^4-(W143+273)^4)</f>
        <v>0</v>
      </c>
      <c r="AF143">
        <f>U143+AE143+AC143+AD143</f>
        <v>0</v>
      </c>
      <c r="AG143">
        <v>0</v>
      </c>
      <c r="AH143">
        <v>0</v>
      </c>
      <c r="AI143">
        <f>IF(AG143*$H$13&gt;=AK143,1.0,(AK143/(AK143-AG143*$H$13)))</f>
        <v>0</v>
      </c>
      <c r="AJ143">
        <f>(AI143-1)*100</f>
        <v>0</v>
      </c>
      <c r="AK143">
        <f>MAX(0,($B$13+$C$13*DS143)/(1+$D$13*DS143)*DL143/(DN143+273)*$E$13)</f>
        <v>0</v>
      </c>
      <c r="AL143" t="s">
        <v>420</v>
      </c>
      <c r="AM143" t="s">
        <v>420</v>
      </c>
      <c r="AN143">
        <v>0</v>
      </c>
      <c r="AO143">
        <v>0</v>
      </c>
      <c r="AP143">
        <f>1-AN143/AO143</f>
        <v>0</v>
      </c>
      <c r="AQ143">
        <v>0</v>
      </c>
      <c r="AR143" t="s">
        <v>420</v>
      </c>
      <c r="AS143" t="s">
        <v>420</v>
      </c>
      <c r="AT143">
        <v>0</v>
      </c>
      <c r="AU143">
        <v>0</v>
      </c>
      <c r="AV143">
        <f>1-AT143/AU143</f>
        <v>0</v>
      </c>
      <c r="AW143">
        <v>0.5</v>
      </c>
      <c r="AX143">
        <f>CW143</f>
        <v>0</v>
      </c>
      <c r="AY143">
        <f>L143</f>
        <v>0</v>
      </c>
      <c r="AZ143">
        <f>AV143*AW143*AX143</f>
        <v>0</v>
      </c>
      <c r="BA143">
        <f>(AY143-AQ143)/AX143</f>
        <v>0</v>
      </c>
      <c r="BB143">
        <f>(AO143-AU143)/AU143</f>
        <v>0</v>
      </c>
      <c r="BC143">
        <f>AN143/(AP143+AN143/AU143)</f>
        <v>0</v>
      </c>
      <c r="BD143" t="s">
        <v>420</v>
      </c>
      <c r="BE143">
        <v>0</v>
      </c>
      <c r="BF143">
        <f>IF(BE143&lt;&gt;0, BE143, BC143)</f>
        <v>0</v>
      </c>
      <c r="BG143">
        <f>1-BF143/AU143</f>
        <v>0</v>
      </c>
      <c r="BH143">
        <f>(AU143-AT143)/(AU143-BF143)</f>
        <v>0</v>
      </c>
      <c r="BI143">
        <f>(AO143-AU143)/(AO143-BF143)</f>
        <v>0</v>
      </c>
      <c r="BJ143">
        <f>(AU143-AT143)/(AU143-AN143)</f>
        <v>0</v>
      </c>
      <c r="BK143">
        <f>(AO143-AU143)/(AO143-AN143)</f>
        <v>0</v>
      </c>
      <c r="BL143">
        <f>(BH143*BF143/AT143)</f>
        <v>0</v>
      </c>
      <c r="BM143">
        <f>(1-BL143)</f>
        <v>0</v>
      </c>
      <c r="CV143">
        <f>$B$11*DT143+$C$11*DU143+$F$11*EF143*(1-EI143)</f>
        <v>0</v>
      </c>
      <c r="CW143">
        <f>CV143*CX143</f>
        <v>0</v>
      </c>
      <c r="CX143">
        <f>($B$11*$D$9+$C$11*$D$9+$F$11*((ES143+EK143)/MAX(ES143+EK143+ET143, 0.1)*$I$9+ET143/MAX(ES143+EK143+ET143, 0.1)*$J$9))/($B$11+$C$11+$F$11)</f>
        <v>0</v>
      </c>
      <c r="CY143">
        <f>($B$11*$K$9+$C$11*$K$9+$F$11*((ES143+EK143)/MAX(ES143+EK143+ET143, 0.1)*$P$9+ET143/MAX(ES143+EK143+ET143, 0.1)*$Q$9))/($B$11+$C$11+$F$11)</f>
        <v>0</v>
      </c>
      <c r="CZ143">
        <v>5.66</v>
      </c>
      <c r="DA143">
        <v>0.5</v>
      </c>
      <c r="DB143" t="s">
        <v>421</v>
      </c>
      <c r="DC143">
        <v>2</v>
      </c>
      <c r="DD143">
        <v>1759446022</v>
      </c>
      <c r="DE143">
        <v>421.285333333333</v>
      </c>
      <c r="DF143">
        <v>419.972666666667</v>
      </c>
      <c r="DG143">
        <v>27.1491666666667</v>
      </c>
      <c r="DH143">
        <v>26.2553666666667</v>
      </c>
      <c r="DI143">
        <v>415.282333333333</v>
      </c>
      <c r="DJ143">
        <v>26.6496666666667</v>
      </c>
      <c r="DK143">
        <v>500.046333333333</v>
      </c>
      <c r="DL143">
        <v>90.5692</v>
      </c>
      <c r="DM143">
        <v>0.0310867666666667</v>
      </c>
      <c r="DN143">
        <v>32.4745</v>
      </c>
      <c r="DO143">
        <v>30.1563666666667</v>
      </c>
      <c r="DP143">
        <v>999.9</v>
      </c>
      <c r="DQ143">
        <v>0</v>
      </c>
      <c r="DR143">
        <v>0</v>
      </c>
      <c r="DS143">
        <v>10000.2066666667</v>
      </c>
      <c r="DT143">
        <v>0</v>
      </c>
      <c r="DU143">
        <v>0.788259333333333</v>
      </c>
      <c r="DV143">
        <v>1.3124</v>
      </c>
      <c r="DW143">
        <v>433.042</v>
      </c>
      <c r="DX143">
        <v>431.296666666667</v>
      </c>
      <c r="DY143">
        <v>0.893804666666667</v>
      </c>
      <c r="DZ143">
        <v>419.972666666667</v>
      </c>
      <c r="EA143">
        <v>26.2553666666667</v>
      </c>
      <c r="EB143">
        <v>2.45887666666667</v>
      </c>
      <c r="EC143">
        <v>2.37792666666667</v>
      </c>
      <c r="ED143">
        <v>20.7568333333333</v>
      </c>
      <c r="EE143">
        <v>20.2142333333333</v>
      </c>
      <c r="EF143">
        <v>0.00500016</v>
      </c>
      <c r="EG143">
        <v>0</v>
      </c>
      <c r="EH143">
        <v>0</v>
      </c>
      <c r="EI143">
        <v>0</v>
      </c>
      <c r="EJ143">
        <v>884</v>
      </c>
      <c r="EK143">
        <v>0.00500016</v>
      </c>
      <c r="EL143">
        <v>-15.9333333333333</v>
      </c>
      <c r="EM143">
        <v>-0.366666666666667</v>
      </c>
      <c r="EN143">
        <v>38.062</v>
      </c>
      <c r="EO143">
        <v>42.125</v>
      </c>
      <c r="EP143">
        <v>40.1456666666667</v>
      </c>
      <c r="EQ143">
        <v>42.25</v>
      </c>
      <c r="ER143">
        <v>41.437</v>
      </c>
      <c r="ES143">
        <v>0</v>
      </c>
      <c r="ET143">
        <v>0</v>
      </c>
      <c r="EU143">
        <v>0</v>
      </c>
      <c r="EV143">
        <v>1759446026.9</v>
      </c>
      <c r="EW143">
        <v>0</v>
      </c>
      <c r="EX143">
        <v>891.419230769231</v>
      </c>
      <c r="EY143">
        <v>-34.5059830295451</v>
      </c>
      <c r="EZ143">
        <v>26.6529913485742</v>
      </c>
      <c r="FA143">
        <v>-23.6923076923077</v>
      </c>
      <c r="FB143">
        <v>15</v>
      </c>
      <c r="FC143">
        <v>0</v>
      </c>
      <c r="FD143" t="s">
        <v>422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1.28353476190476</v>
      </c>
      <c r="FQ143">
        <v>0.0937200000000008</v>
      </c>
      <c r="FR143">
        <v>0.0330401361433618</v>
      </c>
      <c r="FS143">
        <v>1</v>
      </c>
      <c r="FT143">
        <v>891.29705882353</v>
      </c>
      <c r="FU143">
        <v>5.73109232963978</v>
      </c>
      <c r="FV143">
        <v>6.11879867554359</v>
      </c>
      <c r="FW143">
        <v>-1</v>
      </c>
      <c r="FX143">
        <v>0.90372280952381</v>
      </c>
      <c r="FY143">
        <v>-0.0389536363636343</v>
      </c>
      <c r="FZ143">
        <v>0.00627908715400003</v>
      </c>
      <c r="GA143">
        <v>1</v>
      </c>
      <c r="GB143">
        <v>2</v>
      </c>
      <c r="GC143">
        <v>2</v>
      </c>
      <c r="GD143" t="s">
        <v>423</v>
      </c>
      <c r="GE143">
        <v>3.12642</v>
      </c>
      <c r="GF143">
        <v>2.65669</v>
      </c>
      <c r="GG143">
        <v>0.0890982</v>
      </c>
      <c r="GH143">
        <v>0.0898142</v>
      </c>
      <c r="GI143">
        <v>0.110556</v>
      </c>
      <c r="GJ143">
        <v>0.108725</v>
      </c>
      <c r="GK143">
        <v>23304.4</v>
      </c>
      <c r="GL143">
        <v>22171.2</v>
      </c>
      <c r="GM143">
        <v>22882.2</v>
      </c>
      <c r="GN143">
        <v>23721.5</v>
      </c>
      <c r="GO143">
        <v>34680.7</v>
      </c>
      <c r="GP143">
        <v>34993.8</v>
      </c>
      <c r="GQ143">
        <v>41250.2</v>
      </c>
      <c r="GR143">
        <v>42301.1</v>
      </c>
      <c r="GS143">
        <v>1.89622</v>
      </c>
      <c r="GT143">
        <v>1.81763</v>
      </c>
      <c r="GU143">
        <v>0.0579432</v>
      </c>
      <c r="GV143">
        <v>0</v>
      </c>
      <c r="GW143">
        <v>29.207</v>
      </c>
      <c r="GX143">
        <v>999.9</v>
      </c>
      <c r="GY143">
        <v>57.905</v>
      </c>
      <c r="GZ143">
        <v>29.416</v>
      </c>
      <c r="HA143">
        <v>26.3385</v>
      </c>
      <c r="HB143">
        <v>53.5646</v>
      </c>
      <c r="HC143">
        <v>40.633</v>
      </c>
      <c r="HD143">
        <v>1</v>
      </c>
      <c r="HE143">
        <v>0.09656</v>
      </c>
      <c r="HF143">
        <v>-0.497879</v>
      </c>
      <c r="HG143">
        <v>20.2354</v>
      </c>
      <c r="HH143">
        <v>5.23466</v>
      </c>
      <c r="HI143">
        <v>11.992</v>
      </c>
      <c r="HJ143">
        <v>4.9557</v>
      </c>
      <c r="HK143">
        <v>3.304</v>
      </c>
      <c r="HL143">
        <v>9999</v>
      </c>
      <c r="HM143">
        <v>9999</v>
      </c>
      <c r="HN143">
        <v>9999</v>
      </c>
      <c r="HO143">
        <v>999.9</v>
      </c>
      <c r="HP143">
        <v>1.86844</v>
      </c>
      <c r="HQ143">
        <v>1.86417</v>
      </c>
      <c r="HR143">
        <v>1.8718</v>
      </c>
      <c r="HS143">
        <v>1.86265</v>
      </c>
      <c r="HT143">
        <v>1.86208</v>
      </c>
      <c r="HU143">
        <v>1.86857</v>
      </c>
      <c r="HV143">
        <v>1.85867</v>
      </c>
      <c r="HW143">
        <v>1.86508</v>
      </c>
      <c r="HX143">
        <v>5</v>
      </c>
      <c r="HY143">
        <v>0</v>
      </c>
      <c r="HZ143">
        <v>0</v>
      </c>
      <c r="IA143">
        <v>0</v>
      </c>
      <c r="IB143" t="s">
        <v>424</v>
      </c>
      <c r="IC143" t="s">
        <v>425</v>
      </c>
      <c r="ID143" t="s">
        <v>426</v>
      </c>
      <c r="IE143" t="s">
        <v>426</v>
      </c>
      <c r="IF143" t="s">
        <v>426</v>
      </c>
      <c r="IG143" t="s">
        <v>426</v>
      </c>
      <c r="IH143">
        <v>0</v>
      </c>
      <c r="II143">
        <v>100</v>
      </c>
      <c r="IJ143">
        <v>100</v>
      </c>
      <c r="IK143">
        <v>6.003</v>
      </c>
      <c r="IL143">
        <v>0.4995</v>
      </c>
      <c r="IM143">
        <v>4.33581596003083</v>
      </c>
      <c r="IN143">
        <v>0.00480937478205192</v>
      </c>
      <c r="IO143">
        <v>-2.11129389927988e-06</v>
      </c>
      <c r="IP143">
        <v>4.70916883727294e-10</v>
      </c>
      <c r="IQ143">
        <v>0.0744581765299928</v>
      </c>
      <c r="IR143">
        <v>0.00865277752241637</v>
      </c>
      <c r="IS143">
        <v>0.000116572056065873</v>
      </c>
      <c r="IT143">
        <v>5.89758572995984e-06</v>
      </c>
      <c r="IU143">
        <v>1</v>
      </c>
      <c r="IV143">
        <v>2033</v>
      </c>
      <c r="IW143">
        <v>1</v>
      </c>
      <c r="IX143">
        <v>28</v>
      </c>
      <c r="IY143">
        <v>29324100.4</v>
      </c>
      <c r="IZ143">
        <v>29324100.4</v>
      </c>
      <c r="JA143">
        <v>1.04248</v>
      </c>
      <c r="JB143">
        <v>2.37061</v>
      </c>
      <c r="JC143">
        <v>1.4978</v>
      </c>
      <c r="JD143">
        <v>2.3291</v>
      </c>
      <c r="JE143">
        <v>1.54419</v>
      </c>
      <c r="JF143">
        <v>2.3877</v>
      </c>
      <c r="JG143">
        <v>35.5683</v>
      </c>
      <c r="JH143">
        <v>24.2626</v>
      </c>
      <c r="JI143">
        <v>18</v>
      </c>
      <c r="JJ143">
        <v>546.535</v>
      </c>
      <c r="JK143">
        <v>438.442</v>
      </c>
      <c r="JL143">
        <v>33.3467</v>
      </c>
      <c r="JM143">
        <v>28.9633</v>
      </c>
      <c r="JN143">
        <v>30.0002</v>
      </c>
      <c r="JO143">
        <v>28.6597</v>
      </c>
      <c r="JP143">
        <v>28.6848</v>
      </c>
      <c r="JQ143">
        <v>20.9288</v>
      </c>
      <c r="JR143">
        <v>5.28987</v>
      </c>
      <c r="JS143">
        <v>100</v>
      </c>
      <c r="JT143">
        <v>33.3179</v>
      </c>
      <c r="JU143">
        <v>420</v>
      </c>
      <c r="JV143">
        <v>26.3327</v>
      </c>
      <c r="JW143">
        <v>92.4546</v>
      </c>
      <c r="JX143">
        <v>98.5864</v>
      </c>
    </row>
    <row r="144" spans="1:284">
      <c r="A144">
        <v>128</v>
      </c>
      <c r="B144">
        <v>1759446027</v>
      </c>
      <c r="C144">
        <v>1988</v>
      </c>
      <c r="D144" t="s">
        <v>686</v>
      </c>
      <c r="E144" t="s">
        <v>687</v>
      </c>
      <c r="F144">
        <v>5</v>
      </c>
      <c r="G144" t="s">
        <v>679</v>
      </c>
      <c r="H144" t="s">
        <v>419</v>
      </c>
      <c r="I144">
        <v>1759446024</v>
      </c>
      <c r="J144">
        <f>(K144)/1000</f>
        <v>0</v>
      </c>
      <c r="K144">
        <f>1000*DK144*AI144*(DG144-DH144)/(100*CZ144*(1000-AI144*DG144))</f>
        <v>0</v>
      </c>
      <c r="L144">
        <f>DK144*AI144*(DF144-DE144*(1000-AI144*DH144)/(1000-AI144*DG144))/(100*CZ144)</f>
        <v>0</v>
      </c>
      <c r="M144">
        <f>DE144 - IF(AI144&gt;1, L144*CZ144*100.0/(AK144), 0)</f>
        <v>0</v>
      </c>
      <c r="N144">
        <f>((T144-J144/2)*M144-L144)/(T144+J144/2)</f>
        <v>0</v>
      </c>
      <c r="O144">
        <f>N144*(DL144+DM144)/1000.0</f>
        <v>0</v>
      </c>
      <c r="P144">
        <f>(DE144 - IF(AI144&gt;1, L144*CZ144*100.0/(AK144), 0))*(DL144+DM144)/1000.0</f>
        <v>0</v>
      </c>
      <c r="Q144">
        <f>2.0/((1/S144-1/R144)+SIGN(S144)*SQRT((1/S144-1/R144)*(1/S144-1/R144) + 4*DA144/((DA144+1)*(DA144+1))*(2*1/S144*1/R144-1/R144*1/R144)))</f>
        <v>0</v>
      </c>
      <c r="R144">
        <f>IF(LEFT(DB144,1)&lt;&gt;"0",IF(LEFT(DB144,1)="1",3.0,DC144),$D$5+$E$5*(DS144*DL144/($K$5*1000))+$F$5*(DS144*DL144/($K$5*1000))*MAX(MIN(CZ144,$J$5),$I$5)*MAX(MIN(CZ144,$J$5),$I$5)+$G$5*MAX(MIN(CZ144,$J$5),$I$5)*(DS144*DL144/($K$5*1000))+$H$5*(DS144*DL144/($K$5*1000))*(DS144*DL144/($K$5*1000)))</f>
        <v>0</v>
      </c>
      <c r="S144">
        <f>J144*(1000-(1000*0.61365*exp(17.502*W144/(240.97+W144))/(DL144+DM144)+DG144)/2)/(1000*0.61365*exp(17.502*W144/(240.97+W144))/(DL144+DM144)-DG144)</f>
        <v>0</v>
      </c>
      <c r="T144">
        <f>1/((DA144+1)/(Q144/1.6)+1/(R144/1.37)) + DA144/((DA144+1)/(Q144/1.6) + DA144/(R144/1.37))</f>
        <v>0</v>
      </c>
      <c r="U144">
        <f>(CV144*CY144)</f>
        <v>0</v>
      </c>
      <c r="V144">
        <f>(DN144+(U144+2*0.95*5.67E-8*(((DN144+$B$7)+273)^4-(DN144+273)^4)-44100*J144)/(1.84*29.3*R144+8*0.95*5.67E-8*(DN144+273)^3))</f>
        <v>0</v>
      </c>
      <c r="W144">
        <f>($C$7*DO144+$D$7*DP144+$E$7*V144)</f>
        <v>0</v>
      </c>
      <c r="X144">
        <f>0.61365*exp(17.502*W144/(240.97+W144))</f>
        <v>0</v>
      </c>
      <c r="Y144">
        <f>(Z144/AA144*100)</f>
        <v>0</v>
      </c>
      <c r="Z144">
        <f>DG144*(DL144+DM144)/1000</f>
        <v>0</v>
      </c>
      <c r="AA144">
        <f>0.61365*exp(17.502*DN144/(240.97+DN144))</f>
        <v>0</v>
      </c>
      <c r="AB144">
        <f>(X144-DG144*(DL144+DM144)/1000)</f>
        <v>0</v>
      </c>
      <c r="AC144">
        <f>(-J144*44100)</f>
        <v>0</v>
      </c>
      <c r="AD144">
        <f>2*29.3*R144*0.92*(DN144-W144)</f>
        <v>0</v>
      </c>
      <c r="AE144">
        <f>2*0.95*5.67E-8*(((DN144+$B$7)+273)^4-(W144+273)^4)</f>
        <v>0</v>
      </c>
      <c r="AF144">
        <f>U144+AE144+AC144+AD144</f>
        <v>0</v>
      </c>
      <c r="AG144">
        <v>0</v>
      </c>
      <c r="AH144">
        <v>0</v>
      </c>
      <c r="AI144">
        <f>IF(AG144*$H$13&gt;=AK144,1.0,(AK144/(AK144-AG144*$H$13)))</f>
        <v>0</v>
      </c>
      <c r="AJ144">
        <f>(AI144-1)*100</f>
        <v>0</v>
      </c>
      <c r="AK144">
        <f>MAX(0,($B$13+$C$13*DS144)/(1+$D$13*DS144)*DL144/(DN144+273)*$E$13)</f>
        <v>0</v>
      </c>
      <c r="AL144" t="s">
        <v>420</v>
      </c>
      <c r="AM144" t="s">
        <v>420</v>
      </c>
      <c r="AN144">
        <v>0</v>
      </c>
      <c r="AO144">
        <v>0</v>
      </c>
      <c r="AP144">
        <f>1-AN144/AO144</f>
        <v>0</v>
      </c>
      <c r="AQ144">
        <v>0</v>
      </c>
      <c r="AR144" t="s">
        <v>420</v>
      </c>
      <c r="AS144" t="s">
        <v>420</v>
      </c>
      <c r="AT144">
        <v>0</v>
      </c>
      <c r="AU144">
        <v>0</v>
      </c>
      <c r="AV144">
        <f>1-AT144/AU144</f>
        <v>0</v>
      </c>
      <c r="AW144">
        <v>0.5</v>
      </c>
      <c r="AX144">
        <f>CW144</f>
        <v>0</v>
      </c>
      <c r="AY144">
        <f>L144</f>
        <v>0</v>
      </c>
      <c r="AZ144">
        <f>AV144*AW144*AX144</f>
        <v>0</v>
      </c>
      <c r="BA144">
        <f>(AY144-AQ144)/AX144</f>
        <v>0</v>
      </c>
      <c r="BB144">
        <f>(AO144-AU144)/AU144</f>
        <v>0</v>
      </c>
      <c r="BC144">
        <f>AN144/(AP144+AN144/AU144)</f>
        <v>0</v>
      </c>
      <c r="BD144" t="s">
        <v>420</v>
      </c>
      <c r="BE144">
        <v>0</v>
      </c>
      <c r="BF144">
        <f>IF(BE144&lt;&gt;0, BE144, BC144)</f>
        <v>0</v>
      </c>
      <c r="BG144">
        <f>1-BF144/AU144</f>
        <v>0</v>
      </c>
      <c r="BH144">
        <f>(AU144-AT144)/(AU144-BF144)</f>
        <v>0</v>
      </c>
      <c r="BI144">
        <f>(AO144-AU144)/(AO144-BF144)</f>
        <v>0</v>
      </c>
      <c r="BJ144">
        <f>(AU144-AT144)/(AU144-AN144)</f>
        <v>0</v>
      </c>
      <c r="BK144">
        <f>(AO144-AU144)/(AO144-AN144)</f>
        <v>0</v>
      </c>
      <c r="BL144">
        <f>(BH144*BF144/AT144)</f>
        <v>0</v>
      </c>
      <c r="BM144">
        <f>(1-BL144)</f>
        <v>0</v>
      </c>
      <c r="CV144">
        <f>$B$11*DT144+$C$11*DU144+$F$11*EF144*(1-EI144)</f>
        <v>0</v>
      </c>
      <c r="CW144">
        <f>CV144*CX144</f>
        <v>0</v>
      </c>
      <c r="CX144">
        <f>($B$11*$D$9+$C$11*$D$9+$F$11*((ES144+EK144)/MAX(ES144+EK144+ET144, 0.1)*$I$9+ET144/MAX(ES144+EK144+ET144, 0.1)*$J$9))/($B$11+$C$11+$F$11)</f>
        <v>0</v>
      </c>
      <c r="CY144">
        <f>($B$11*$K$9+$C$11*$K$9+$F$11*((ES144+EK144)/MAX(ES144+EK144+ET144, 0.1)*$P$9+ET144/MAX(ES144+EK144+ET144, 0.1)*$Q$9))/($B$11+$C$11+$F$11)</f>
        <v>0</v>
      </c>
      <c r="CZ144">
        <v>5.66</v>
      </c>
      <c r="DA144">
        <v>0.5</v>
      </c>
      <c r="DB144" t="s">
        <v>421</v>
      </c>
      <c r="DC144">
        <v>2</v>
      </c>
      <c r="DD144">
        <v>1759446024</v>
      </c>
      <c r="DE144">
        <v>421.295333333333</v>
      </c>
      <c r="DF144">
        <v>419.985666666667</v>
      </c>
      <c r="DG144">
        <v>27.1493</v>
      </c>
      <c r="DH144">
        <v>26.2630333333333</v>
      </c>
      <c r="DI144">
        <v>415.292333333333</v>
      </c>
      <c r="DJ144">
        <v>26.6498</v>
      </c>
      <c r="DK144">
        <v>500.000666666667</v>
      </c>
      <c r="DL144">
        <v>90.5685333333333</v>
      </c>
      <c r="DM144">
        <v>0.0309785666666667</v>
      </c>
      <c r="DN144">
        <v>32.4655</v>
      </c>
      <c r="DO144">
        <v>30.1515333333333</v>
      </c>
      <c r="DP144">
        <v>999.9</v>
      </c>
      <c r="DQ144">
        <v>0</v>
      </c>
      <c r="DR144">
        <v>0</v>
      </c>
      <c r="DS144">
        <v>10011.8733333333</v>
      </c>
      <c r="DT144">
        <v>0</v>
      </c>
      <c r="DU144">
        <v>0.788259333333333</v>
      </c>
      <c r="DV144">
        <v>1.30950333333333</v>
      </c>
      <c r="DW144">
        <v>433.052333333333</v>
      </c>
      <c r="DX144">
        <v>431.313333333333</v>
      </c>
      <c r="DY144">
        <v>0.886273</v>
      </c>
      <c r="DZ144">
        <v>419.985666666667</v>
      </c>
      <c r="EA144">
        <v>26.2630333333333</v>
      </c>
      <c r="EB144">
        <v>2.45887333333333</v>
      </c>
      <c r="EC144">
        <v>2.37860666666667</v>
      </c>
      <c r="ED144">
        <v>20.7568</v>
      </c>
      <c r="EE144">
        <v>20.2188333333333</v>
      </c>
      <c r="EF144">
        <v>0.00500016</v>
      </c>
      <c r="EG144">
        <v>0</v>
      </c>
      <c r="EH144">
        <v>0</v>
      </c>
      <c r="EI144">
        <v>0</v>
      </c>
      <c r="EJ144">
        <v>884.566666666667</v>
      </c>
      <c r="EK144">
        <v>0.00500016</v>
      </c>
      <c r="EL144">
        <v>-16.1666666666667</v>
      </c>
      <c r="EM144">
        <v>-0.1</v>
      </c>
      <c r="EN144">
        <v>38.062</v>
      </c>
      <c r="EO144">
        <v>42.104</v>
      </c>
      <c r="EP144">
        <v>40.1456666666667</v>
      </c>
      <c r="EQ144">
        <v>42.25</v>
      </c>
      <c r="ER144">
        <v>41.437</v>
      </c>
      <c r="ES144">
        <v>0</v>
      </c>
      <c r="ET144">
        <v>0</v>
      </c>
      <c r="EU144">
        <v>0</v>
      </c>
      <c r="EV144">
        <v>1759446028.7</v>
      </c>
      <c r="EW144">
        <v>0</v>
      </c>
      <c r="EX144">
        <v>891.14</v>
      </c>
      <c r="EY144">
        <v>-11.0384616179348</v>
      </c>
      <c r="EZ144">
        <v>28.7153845016773</v>
      </c>
      <c r="FA144">
        <v>-23.336</v>
      </c>
      <c r="FB144">
        <v>15</v>
      </c>
      <c r="FC144">
        <v>0</v>
      </c>
      <c r="FD144" t="s">
        <v>422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1.2875619047619</v>
      </c>
      <c r="FQ144">
        <v>0.0399218181818195</v>
      </c>
      <c r="FR144">
        <v>0.0309655629952045</v>
      </c>
      <c r="FS144">
        <v>1</v>
      </c>
      <c r="FT144">
        <v>890.226470588235</v>
      </c>
      <c r="FU144">
        <v>-0.389610463013873</v>
      </c>
      <c r="FV144">
        <v>6.79088094534434</v>
      </c>
      <c r="FW144">
        <v>-1</v>
      </c>
      <c r="FX144">
        <v>0.900477238095238</v>
      </c>
      <c r="FY144">
        <v>-0.0476707792207788</v>
      </c>
      <c r="FZ144">
        <v>0.00752886494894822</v>
      </c>
      <c r="GA144">
        <v>1</v>
      </c>
      <c r="GB144">
        <v>2</v>
      </c>
      <c r="GC144">
        <v>2</v>
      </c>
      <c r="GD144" t="s">
        <v>423</v>
      </c>
      <c r="GE144">
        <v>3.1265</v>
      </c>
      <c r="GF144">
        <v>2.6566</v>
      </c>
      <c r="GG144">
        <v>0.089106</v>
      </c>
      <c r="GH144">
        <v>0.0898111</v>
      </c>
      <c r="GI144">
        <v>0.110563</v>
      </c>
      <c r="GJ144">
        <v>0.10873</v>
      </c>
      <c r="GK144">
        <v>23304.5</v>
      </c>
      <c r="GL144">
        <v>22171.2</v>
      </c>
      <c r="GM144">
        <v>22882.5</v>
      </c>
      <c r="GN144">
        <v>23721.4</v>
      </c>
      <c r="GO144">
        <v>34680.6</v>
      </c>
      <c r="GP144">
        <v>34993.5</v>
      </c>
      <c r="GQ144">
        <v>41250.3</v>
      </c>
      <c r="GR144">
        <v>42301</v>
      </c>
      <c r="GS144">
        <v>1.89627</v>
      </c>
      <c r="GT144">
        <v>1.81745</v>
      </c>
      <c r="GU144">
        <v>0.0575706</v>
      </c>
      <c r="GV144">
        <v>0</v>
      </c>
      <c r="GW144">
        <v>29.207</v>
      </c>
      <c r="GX144">
        <v>999.9</v>
      </c>
      <c r="GY144">
        <v>57.929</v>
      </c>
      <c r="GZ144">
        <v>29.427</v>
      </c>
      <c r="HA144">
        <v>26.3654</v>
      </c>
      <c r="HB144">
        <v>54.5946</v>
      </c>
      <c r="HC144">
        <v>40.6611</v>
      </c>
      <c r="HD144">
        <v>1</v>
      </c>
      <c r="HE144">
        <v>0.0966006</v>
      </c>
      <c r="HF144">
        <v>-0.620817</v>
      </c>
      <c r="HG144">
        <v>20.2349</v>
      </c>
      <c r="HH144">
        <v>5.23436</v>
      </c>
      <c r="HI144">
        <v>11.992</v>
      </c>
      <c r="HJ144">
        <v>4.95575</v>
      </c>
      <c r="HK144">
        <v>3.304</v>
      </c>
      <c r="HL144">
        <v>9999</v>
      </c>
      <c r="HM144">
        <v>9999</v>
      </c>
      <c r="HN144">
        <v>9999</v>
      </c>
      <c r="HO144">
        <v>999.9</v>
      </c>
      <c r="HP144">
        <v>1.86844</v>
      </c>
      <c r="HQ144">
        <v>1.86417</v>
      </c>
      <c r="HR144">
        <v>1.8718</v>
      </c>
      <c r="HS144">
        <v>1.86266</v>
      </c>
      <c r="HT144">
        <v>1.86206</v>
      </c>
      <c r="HU144">
        <v>1.86858</v>
      </c>
      <c r="HV144">
        <v>1.85867</v>
      </c>
      <c r="HW144">
        <v>1.86508</v>
      </c>
      <c r="HX144">
        <v>5</v>
      </c>
      <c r="HY144">
        <v>0</v>
      </c>
      <c r="HZ144">
        <v>0</v>
      </c>
      <c r="IA144">
        <v>0</v>
      </c>
      <c r="IB144" t="s">
        <v>424</v>
      </c>
      <c r="IC144" t="s">
        <v>425</v>
      </c>
      <c r="ID144" t="s">
        <v>426</v>
      </c>
      <c r="IE144" t="s">
        <v>426</v>
      </c>
      <c r="IF144" t="s">
        <v>426</v>
      </c>
      <c r="IG144" t="s">
        <v>426</v>
      </c>
      <c r="IH144">
        <v>0</v>
      </c>
      <c r="II144">
        <v>100</v>
      </c>
      <c r="IJ144">
        <v>100</v>
      </c>
      <c r="IK144">
        <v>6.003</v>
      </c>
      <c r="IL144">
        <v>0.4996</v>
      </c>
      <c r="IM144">
        <v>4.33581596003083</v>
      </c>
      <c r="IN144">
        <v>0.00480937478205192</v>
      </c>
      <c r="IO144">
        <v>-2.11129389927988e-06</v>
      </c>
      <c r="IP144">
        <v>4.70916883727294e-10</v>
      </c>
      <c r="IQ144">
        <v>0.0744581765299928</v>
      </c>
      <c r="IR144">
        <v>0.00865277752241637</v>
      </c>
      <c r="IS144">
        <v>0.000116572056065873</v>
      </c>
      <c r="IT144">
        <v>5.89758572995984e-06</v>
      </c>
      <c r="IU144">
        <v>1</v>
      </c>
      <c r="IV144">
        <v>2033</v>
      </c>
      <c r="IW144">
        <v>1</v>
      </c>
      <c r="IX144">
        <v>28</v>
      </c>
      <c r="IY144">
        <v>29324100.4</v>
      </c>
      <c r="IZ144">
        <v>29324100.4</v>
      </c>
      <c r="JA144">
        <v>1.04248</v>
      </c>
      <c r="JB144">
        <v>2.39258</v>
      </c>
      <c r="JC144">
        <v>1.4978</v>
      </c>
      <c r="JD144">
        <v>2.33032</v>
      </c>
      <c r="JE144">
        <v>1.54419</v>
      </c>
      <c r="JF144">
        <v>2.29614</v>
      </c>
      <c r="JG144">
        <v>35.5683</v>
      </c>
      <c r="JH144">
        <v>24.2539</v>
      </c>
      <c r="JI144">
        <v>18</v>
      </c>
      <c r="JJ144">
        <v>546.576</v>
      </c>
      <c r="JK144">
        <v>438.337</v>
      </c>
      <c r="JL144">
        <v>33.2792</v>
      </c>
      <c r="JM144">
        <v>28.9645</v>
      </c>
      <c r="JN144">
        <v>30.0002</v>
      </c>
      <c r="JO144">
        <v>28.6607</v>
      </c>
      <c r="JP144">
        <v>28.6848</v>
      </c>
      <c r="JQ144">
        <v>20.9294</v>
      </c>
      <c r="JR144">
        <v>5.28987</v>
      </c>
      <c r="JS144">
        <v>100</v>
      </c>
      <c r="JT144">
        <v>33.1662</v>
      </c>
      <c r="JU144">
        <v>420</v>
      </c>
      <c r="JV144">
        <v>26.27</v>
      </c>
      <c r="JW144">
        <v>92.4551</v>
      </c>
      <c r="JX144">
        <v>98.5863</v>
      </c>
    </row>
    <row r="145" spans="1:284">
      <c r="A145">
        <v>129</v>
      </c>
      <c r="B145">
        <v>1759446030</v>
      </c>
      <c r="C145">
        <v>1991</v>
      </c>
      <c r="D145" t="s">
        <v>688</v>
      </c>
      <c r="E145" t="s">
        <v>689</v>
      </c>
      <c r="F145">
        <v>5</v>
      </c>
      <c r="G145" t="s">
        <v>679</v>
      </c>
      <c r="H145" t="s">
        <v>419</v>
      </c>
      <c r="I145">
        <v>1759446026.75</v>
      </c>
      <c r="J145">
        <f>(K145)/1000</f>
        <v>0</v>
      </c>
      <c r="K145">
        <f>1000*DK145*AI145*(DG145-DH145)/(100*CZ145*(1000-AI145*DG145))</f>
        <v>0</v>
      </c>
      <c r="L145">
        <f>DK145*AI145*(DF145-DE145*(1000-AI145*DH145)/(1000-AI145*DG145))/(100*CZ145)</f>
        <v>0</v>
      </c>
      <c r="M145">
        <f>DE145 - IF(AI145&gt;1, L145*CZ145*100.0/(AK145), 0)</f>
        <v>0</v>
      </c>
      <c r="N145">
        <f>((T145-J145/2)*M145-L145)/(T145+J145/2)</f>
        <v>0</v>
      </c>
      <c r="O145">
        <f>N145*(DL145+DM145)/1000.0</f>
        <v>0</v>
      </c>
      <c r="P145">
        <f>(DE145 - IF(AI145&gt;1, L145*CZ145*100.0/(AK145), 0))*(DL145+DM145)/1000.0</f>
        <v>0</v>
      </c>
      <c r="Q145">
        <f>2.0/((1/S145-1/R145)+SIGN(S145)*SQRT((1/S145-1/R145)*(1/S145-1/R145) + 4*DA145/((DA145+1)*(DA145+1))*(2*1/S145*1/R145-1/R145*1/R145)))</f>
        <v>0</v>
      </c>
      <c r="R145">
        <f>IF(LEFT(DB145,1)&lt;&gt;"0",IF(LEFT(DB145,1)="1",3.0,DC145),$D$5+$E$5*(DS145*DL145/($K$5*1000))+$F$5*(DS145*DL145/($K$5*1000))*MAX(MIN(CZ145,$J$5),$I$5)*MAX(MIN(CZ145,$J$5),$I$5)+$G$5*MAX(MIN(CZ145,$J$5),$I$5)*(DS145*DL145/($K$5*1000))+$H$5*(DS145*DL145/($K$5*1000))*(DS145*DL145/($K$5*1000)))</f>
        <v>0</v>
      </c>
      <c r="S145">
        <f>J145*(1000-(1000*0.61365*exp(17.502*W145/(240.97+W145))/(DL145+DM145)+DG145)/2)/(1000*0.61365*exp(17.502*W145/(240.97+W145))/(DL145+DM145)-DG145)</f>
        <v>0</v>
      </c>
      <c r="T145">
        <f>1/((DA145+1)/(Q145/1.6)+1/(R145/1.37)) + DA145/((DA145+1)/(Q145/1.6) + DA145/(R145/1.37))</f>
        <v>0</v>
      </c>
      <c r="U145">
        <f>(CV145*CY145)</f>
        <v>0</v>
      </c>
      <c r="V145">
        <f>(DN145+(U145+2*0.95*5.67E-8*(((DN145+$B$7)+273)^4-(DN145+273)^4)-44100*J145)/(1.84*29.3*R145+8*0.95*5.67E-8*(DN145+273)^3))</f>
        <v>0</v>
      </c>
      <c r="W145">
        <f>($C$7*DO145+$D$7*DP145+$E$7*V145)</f>
        <v>0</v>
      </c>
      <c r="X145">
        <f>0.61365*exp(17.502*W145/(240.97+W145))</f>
        <v>0</v>
      </c>
      <c r="Y145">
        <f>(Z145/AA145*100)</f>
        <v>0</v>
      </c>
      <c r="Z145">
        <f>DG145*(DL145+DM145)/1000</f>
        <v>0</v>
      </c>
      <c r="AA145">
        <f>0.61365*exp(17.502*DN145/(240.97+DN145))</f>
        <v>0</v>
      </c>
      <c r="AB145">
        <f>(X145-DG145*(DL145+DM145)/1000)</f>
        <v>0</v>
      </c>
      <c r="AC145">
        <f>(-J145*44100)</f>
        <v>0</v>
      </c>
      <c r="AD145">
        <f>2*29.3*R145*0.92*(DN145-W145)</f>
        <v>0</v>
      </c>
      <c r="AE145">
        <f>2*0.95*5.67E-8*(((DN145+$B$7)+273)^4-(W145+273)^4)</f>
        <v>0</v>
      </c>
      <c r="AF145">
        <f>U145+AE145+AC145+AD145</f>
        <v>0</v>
      </c>
      <c r="AG145">
        <v>0</v>
      </c>
      <c r="AH145">
        <v>0</v>
      </c>
      <c r="AI145">
        <f>IF(AG145*$H$13&gt;=AK145,1.0,(AK145/(AK145-AG145*$H$13)))</f>
        <v>0</v>
      </c>
      <c r="AJ145">
        <f>(AI145-1)*100</f>
        <v>0</v>
      </c>
      <c r="AK145">
        <f>MAX(0,($B$13+$C$13*DS145)/(1+$D$13*DS145)*DL145/(DN145+273)*$E$13)</f>
        <v>0</v>
      </c>
      <c r="AL145" t="s">
        <v>420</v>
      </c>
      <c r="AM145" t="s">
        <v>420</v>
      </c>
      <c r="AN145">
        <v>0</v>
      </c>
      <c r="AO145">
        <v>0</v>
      </c>
      <c r="AP145">
        <f>1-AN145/AO145</f>
        <v>0</v>
      </c>
      <c r="AQ145">
        <v>0</v>
      </c>
      <c r="AR145" t="s">
        <v>420</v>
      </c>
      <c r="AS145" t="s">
        <v>420</v>
      </c>
      <c r="AT145">
        <v>0</v>
      </c>
      <c r="AU145">
        <v>0</v>
      </c>
      <c r="AV145">
        <f>1-AT145/AU145</f>
        <v>0</v>
      </c>
      <c r="AW145">
        <v>0.5</v>
      </c>
      <c r="AX145">
        <f>CW145</f>
        <v>0</v>
      </c>
      <c r="AY145">
        <f>L145</f>
        <v>0</v>
      </c>
      <c r="AZ145">
        <f>AV145*AW145*AX145</f>
        <v>0</v>
      </c>
      <c r="BA145">
        <f>(AY145-AQ145)/AX145</f>
        <v>0</v>
      </c>
      <c r="BB145">
        <f>(AO145-AU145)/AU145</f>
        <v>0</v>
      </c>
      <c r="BC145">
        <f>AN145/(AP145+AN145/AU145)</f>
        <v>0</v>
      </c>
      <c r="BD145" t="s">
        <v>420</v>
      </c>
      <c r="BE145">
        <v>0</v>
      </c>
      <c r="BF145">
        <f>IF(BE145&lt;&gt;0, BE145, BC145)</f>
        <v>0</v>
      </c>
      <c r="BG145">
        <f>1-BF145/AU145</f>
        <v>0</v>
      </c>
      <c r="BH145">
        <f>(AU145-AT145)/(AU145-BF145)</f>
        <v>0</v>
      </c>
      <c r="BI145">
        <f>(AO145-AU145)/(AO145-BF145)</f>
        <v>0</v>
      </c>
      <c r="BJ145">
        <f>(AU145-AT145)/(AU145-AN145)</f>
        <v>0</v>
      </c>
      <c r="BK145">
        <f>(AO145-AU145)/(AO145-AN145)</f>
        <v>0</v>
      </c>
      <c r="BL145">
        <f>(BH145*BF145/AT145)</f>
        <v>0</v>
      </c>
      <c r="BM145">
        <f>(1-BL145)</f>
        <v>0</v>
      </c>
      <c r="CV145">
        <f>$B$11*DT145+$C$11*DU145+$F$11*EF145*(1-EI145)</f>
        <v>0</v>
      </c>
      <c r="CW145">
        <f>CV145*CX145</f>
        <v>0</v>
      </c>
      <c r="CX145">
        <f>($B$11*$D$9+$C$11*$D$9+$F$11*((ES145+EK145)/MAX(ES145+EK145+ET145, 0.1)*$I$9+ET145/MAX(ES145+EK145+ET145, 0.1)*$J$9))/($B$11+$C$11+$F$11)</f>
        <v>0</v>
      </c>
      <c r="CY145">
        <f>($B$11*$K$9+$C$11*$K$9+$F$11*((ES145+EK145)/MAX(ES145+EK145+ET145, 0.1)*$P$9+ET145/MAX(ES145+EK145+ET145, 0.1)*$Q$9))/($B$11+$C$11+$F$11)</f>
        <v>0</v>
      </c>
      <c r="CZ145">
        <v>5.66</v>
      </c>
      <c r="DA145">
        <v>0.5</v>
      </c>
      <c r="DB145" t="s">
        <v>421</v>
      </c>
      <c r="DC145">
        <v>2</v>
      </c>
      <c r="DD145">
        <v>1759446026.75</v>
      </c>
      <c r="DE145">
        <v>421.31775</v>
      </c>
      <c r="DF145">
        <v>419.98975</v>
      </c>
      <c r="DG145">
        <v>27.152375</v>
      </c>
      <c r="DH145">
        <v>26.2695</v>
      </c>
      <c r="DI145">
        <v>415.31475</v>
      </c>
      <c r="DJ145">
        <v>26.6528</v>
      </c>
      <c r="DK145">
        <v>499.95425</v>
      </c>
      <c r="DL145">
        <v>90.56765</v>
      </c>
      <c r="DM145">
        <v>0.0310678</v>
      </c>
      <c r="DN145">
        <v>32.453125</v>
      </c>
      <c r="DO145">
        <v>30.1457</v>
      </c>
      <c r="DP145">
        <v>999.9</v>
      </c>
      <c r="DQ145">
        <v>0</v>
      </c>
      <c r="DR145">
        <v>0</v>
      </c>
      <c r="DS145">
        <v>10004.2175</v>
      </c>
      <c r="DT145">
        <v>0</v>
      </c>
      <c r="DU145">
        <v>0.79498275</v>
      </c>
      <c r="DV145">
        <v>1.327945</v>
      </c>
      <c r="DW145">
        <v>433.07675</v>
      </c>
      <c r="DX145">
        <v>431.3205</v>
      </c>
      <c r="DY145">
        <v>0.8828605</v>
      </c>
      <c r="DZ145">
        <v>419.98975</v>
      </c>
      <c r="EA145">
        <v>26.2695</v>
      </c>
      <c r="EB145">
        <v>2.4591275</v>
      </c>
      <c r="EC145">
        <v>2.37917</v>
      </c>
      <c r="ED145">
        <v>20.758475</v>
      </c>
      <c r="EE145">
        <v>20.222675</v>
      </c>
      <c r="EF145">
        <v>0.00500016</v>
      </c>
      <c r="EG145">
        <v>0</v>
      </c>
      <c r="EH145">
        <v>0</v>
      </c>
      <c r="EI145">
        <v>0</v>
      </c>
      <c r="EJ145">
        <v>887.275</v>
      </c>
      <c r="EK145">
        <v>0.00500016</v>
      </c>
      <c r="EL145">
        <v>-19.1</v>
      </c>
      <c r="EM145">
        <v>-0.45</v>
      </c>
      <c r="EN145">
        <v>38.062</v>
      </c>
      <c r="EO145">
        <v>42.0935</v>
      </c>
      <c r="EP145">
        <v>40.125</v>
      </c>
      <c r="EQ145">
        <v>42.25</v>
      </c>
      <c r="ER145">
        <v>41.437</v>
      </c>
      <c r="ES145">
        <v>0</v>
      </c>
      <c r="ET145">
        <v>0</v>
      </c>
      <c r="EU145">
        <v>0</v>
      </c>
      <c r="EV145">
        <v>1759446031.7</v>
      </c>
      <c r="EW145">
        <v>0</v>
      </c>
      <c r="EX145">
        <v>890.788461538461</v>
      </c>
      <c r="EY145">
        <v>7.77777764820843</v>
      </c>
      <c r="EZ145">
        <v>-7.45641032044139</v>
      </c>
      <c r="FA145">
        <v>-22.3807692307692</v>
      </c>
      <c r="FB145">
        <v>15</v>
      </c>
      <c r="FC145">
        <v>0</v>
      </c>
      <c r="FD145" t="s">
        <v>422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1.29711714285714</v>
      </c>
      <c r="FQ145">
        <v>0.256695584415583</v>
      </c>
      <c r="FR145">
        <v>0.037359475134334</v>
      </c>
      <c r="FS145">
        <v>1</v>
      </c>
      <c r="FT145">
        <v>891.552941176471</v>
      </c>
      <c r="FU145">
        <v>-6.04125293001415</v>
      </c>
      <c r="FV145">
        <v>6.27582829284277</v>
      </c>
      <c r="FW145">
        <v>-1</v>
      </c>
      <c r="FX145">
        <v>0.89618480952381</v>
      </c>
      <c r="FY145">
        <v>-0.0744416883116889</v>
      </c>
      <c r="FZ145">
        <v>0.00946645187022772</v>
      </c>
      <c r="GA145">
        <v>1</v>
      </c>
      <c r="GB145">
        <v>2</v>
      </c>
      <c r="GC145">
        <v>2</v>
      </c>
      <c r="GD145" t="s">
        <v>423</v>
      </c>
      <c r="GE145">
        <v>3.12645</v>
      </c>
      <c r="GF145">
        <v>2.65672</v>
      </c>
      <c r="GG145">
        <v>0.0891052</v>
      </c>
      <c r="GH145">
        <v>0.089808</v>
      </c>
      <c r="GI145">
        <v>0.110571</v>
      </c>
      <c r="GJ145">
        <v>0.108729</v>
      </c>
      <c r="GK145">
        <v>23304.4</v>
      </c>
      <c r="GL145">
        <v>22171.1</v>
      </c>
      <c r="GM145">
        <v>22882.4</v>
      </c>
      <c r="GN145">
        <v>23721.2</v>
      </c>
      <c r="GO145">
        <v>34680.4</v>
      </c>
      <c r="GP145">
        <v>34993.1</v>
      </c>
      <c r="GQ145">
        <v>41250.5</v>
      </c>
      <c r="GR145">
        <v>42300.4</v>
      </c>
      <c r="GS145">
        <v>1.8963</v>
      </c>
      <c r="GT145">
        <v>1.81772</v>
      </c>
      <c r="GU145">
        <v>0.0574887</v>
      </c>
      <c r="GV145">
        <v>0</v>
      </c>
      <c r="GW145">
        <v>29.207</v>
      </c>
      <c r="GX145">
        <v>999.9</v>
      </c>
      <c r="GY145">
        <v>57.905</v>
      </c>
      <c r="GZ145">
        <v>29.427</v>
      </c>
      <c r="HA145">
        <v>26.3567</v>
      </c>
      <c r="HB145">
        <v>54.2046</v>
      </c>
      <c r="HC145">
        <v>40.5809</v>
      </c>
      <c r="HD145">
        <v>1</v>
      </c>
      <c r="HE145">
        <v>0.0966616</v>
      </c>
      <c r="HF145">
        <v>-0.478205</v>
      </c>
      <c r="HG145">
        <v>20.2354</v>
      </c>
      <c r="HH145">
        <v>5.23451</v>
      </c>
      <c r="HI145">
        <v>11.992</v>
      </c>
      <c r="HJ145">
        <v>4.9557</v>
      </c>
      <c r="HK145">
        <v>3.304</v>
      </c>
      <c r="HL145">
        <v>9999</v>
      </c>
      <c r="HM145">
        <v>9999</v>
      </c>
      <c r="HN145">
        <v>9999</v>
      </c>
      <c r="HO145">
        <v>999.9</v>
      </c>
      <c r="HP145">
        <v>1.86845</v>
      </c>
      <c r="HQ145">
        <v>1.86417</v>
      </c>
      <c r="HR145">
        <v>1.8718</v>
      </c>
      <c r="HS145">
        <v>1.86267</v>
      </c>
      <c r="HT145">
        <v>1.86208</v>
      </c>
      <c r="HU145">
        <v>1.86859</v>
      </c>
      <c r="HV145">
        <v>1.85867</v>
      </c>
      <c r="HW145">
        <v>1.86508</v>
      </c>
      <c r="HX145">
        <v>5</v>
      </c>
      <c r="HY145">
        <v>0</v>
      </c>
      <c r="HZ145">
        <v>0</v>
      </c>
      <c r="IA145">
        <v>0</v>
      </c>
      <c r="IB145" t="s">
        <v>424</v>
      </c>
      <c r="IC145" t="s">
        <v>425</v>
      </c>
      <c r="ID145" t="s">
        <v>426</v>
      </c>
      <c r="IE145" t="s">
        <v>426</v>
      </c>
      <c r="IF145" t="s">
        <v>426</v>
      </c>
      <c r="IG145" t="s">
        <v>426</v>
      </c>
      <c r="IH145">
        <v>0</v>
      </c>
      <c r="II145">
        <v>100</v>
      </c>
      <c r="IJ145">
        <v>100</v>
      </c>
      <c r="IK145">
        <v>6.003</v>
      </c>
      <c r="IL145">
        <v>0.4996</v>
      </c>
      <c r="IM145">
        <v>4.33581596003083</v>
      </c>
      <c r="IN145">
        <v>0.00480937478205192</v>
      </c>
      <c r="IO145">
        <v>-2.11129389927988e-06</v>
      </c>
      <c r="IP145">
        <v>4.70916883727294e-10</v>
      </c>
      <c r="IQ145">
        <v>0.0744581765299928</v>
      </c>
      <c r="IR145">
        <v>0.00865277752241637</v>
      </c>
      <c r="IS145">
        <v>0.000116572056065873</v>
      </c>
      <c r="IT145">
        <v>5.89758572995984e-06</v>
      </c>
      <c r="IU145">
        <v>1</v>
      </c>
      <c r="IV145">
        <v>2033</v>
      </c>
      <c r="IW145">
        <v>1</v>
      </c>
      <c r="IX145">
        <v>28</v>
      </c>
      <c r="IY145">
        <v>29324100.5</v>
      </c>
      <c r="IZ145">
        <v>29324100.5</v>
      </c>
      <c r="JA145">
        <v>1.0437</v>
      </c>
      <c r="JB145">
        <v>2.38403</v>
      </c>
      <c r="JC145">
        <v>1.49902</v>
      </c>
      <c r="JD145">
        <v>2.33032</v>
      </c>
      <c r="JE145">
        <v>1.54419</v>
      </c>
      <c r="JF145">
        <v>2.29004</v>
      </c>
      <c r="JG145">
        <v>35.5683</v>
      </c>
      <c r="JH145">
        <v>24.2539</v>
      </c>
      <c r="JI145">
        <v>18</v>
      </c>
      <c r="JJ145">
        <v>546.592</v>
      </c>
      <c r="JK145">
        <v>438.503</v>
      </c>
      <c r="JL145">
        <v>33.1908</v>
      </c>
      <c r="JM145">
        <v>28.9664</v>
      </c>
      <c r="JN145">
        <v>30.0003</v>
      </c>
      <c r="JO145">
        <v>28.6607</v>
      </c>
      <c r="JP145">
        <v>28.6848</v>
      </c>
      <c r="JQ145">
        <v>20.9291</v>
      </c>
      <c r="JR145">
        <v>5.28987</v>
      </c>
      <c r="JS145">
        <v>100</v>
      </c>
      <c r="JT145">
        <v>33.1662</v>
      </c>
      <c r="JU145">
        <v>420</v>
      </c>
      <c r="JV145">
        <v>26.2531</v>
      </c>
      <c r="JW145">
        <v>92.4553</v>
      </c>
      <c r="JX145">
        <v>98.585</v>
      </c>
    </row>
    <row r="146" spans="1:284">
      <c r="A146">
        <v>130</v>
      </c>
      <c r="B146">
        <v>1759446033</v>
      </c>
      <c r="C146">
        <v>1994</v>
      </c>
      <c r="D146" t="s">
        <v>690</v>
      </c>
      <c r="E146" t="s">
        <v>691</v>
      </c>
      <c r="F146">
        <v>5</v>
      </c>
      <c r="G146" t="s">
        <v>679</v>
      </c>
      <c r="H146" t="s">
        <v>419</v>
      </c>
      <c r="I146">
        <v>1759446030</v>
      </c>
      <c r="J146">
        <f>(K146)/1000</f>
        <v>0</v>
      </c>
      <c r="K146">
        <f>1000*DK146*AI146*(DG146-DH146)/(100*CZ146*(1000-AI146*DG146))</f>
        <v>0</v>
      </c>
      <c r="L146">
        <f>DK146*AI146*(DF146-DE146*(1000-AI146*DH146)/(1000-AI146*DG146))/(100*CZ146)</f>
        <v>0</v>
      </c>
      <c r="M146">
        <f>DE146 - IF(AI146&gt;1, L146*CZ146*100.0/(AK146), 0)</f>
        <v>0</v>
      </c>
      <c r="N146">
        <f>((T146-J146/2)*M146-L146)/(T146+J146/2)</f>
        <v>0</v>
      </c>
      <c r="O146">
        <f>N146*(DL146+DM146)/1000.0</f>
        <v>0</v>
      </c>
      <c r="P146">
        <f>(DE146 - IF(AI146&gt;1, L146*CZ146*100.0/(AK146), 0))*(DL146+DM146)/1000.0</f>
        <v>0</v>
      </c>
      <c r="Q146">
        <f>2.0/((1/S146-1/R146)+SIGN(S146)*SQRT((1/S146-1/R146)*(1/S146-1/R146) + 4*DA146/((DA146+1)*(DA146+1))*(2*1/S146*1/R146-1/R146*1/R146)))</f>
        <v>0</v>
      </c>
      <c r="R146">
        <f>IF(LEFT(DB146,1)&lt;&gt;"0",IF(LEFT(DB146,1)="1",3.0,DC146),$D$5+$E$5*(DS146*DL146/($K$5*1000))+$F$5*(DS146*DL146/($K$5*1000))*MAX(MIN(CZ146,$J$5),$I$5)*MAX(MIN(CZ146,$J$5),$I$5)+$G$5*MAX(MIN(CZ146,$J$5),$I$5)*(DS146*DL146/($K$5*1000))+$H$5*(DS146*DL146/($K$5*1000))*(DS146*DL146/($K$5*1000)))</f>
        <v>0</v>
      </c>
      <c r="S146">
        <f>J146*(1000-(1000*0.61365*exp(17.502*W146/(240.97+W146))/(DL146+DM146)+DG146)/2)/(1000*0.61365*exp(17.502*W146/(240.97+W146))/(DL146+DM146)-DG146)</f>
        <v>0</v>
      </c>
      <c r="T146">
        <f>1/((DA146+1)/(Q146/1.6)+1/(R146/1.37)) + DA146/((DA146+1)/(Q146/1.6) + DA146/(R146/1.37))</f>
        <v>0</v>
      </c>
      <c r="U146">
        <f>(CV146*CY146)</f>
        <v>0</v>
      </c>
      <c r="V146">
        <f>(DN146+(U146+2*0.95*5.67E-8*(((DN146+$B$7)+273)^4-(DN146+273)^4)-44100*J146)/(1.84*29.3*R146+8*0.95*5.67E-8*(DN146+273)^3))</f>
        <v>0</v>
      </c>
      <c r="W146">
        <f>($C$7*DO146+$D$7*DP146+$E$7*V146)</f>
        <v>0</v>
      </c>
      <c r="X146">
        <f>0.61365*exp(17.502*W146/(240.97+W146))</f>
        <v>0</v>
      </c>
      <c r="Y146">
        <f>(Z146/AA146*100)</f>
        <v>0</v>
      </c>
      <c r="Z146">
        <f>DG146*(DL146+DM146)/1000</f>
        <v>0</v>
      </c>
      <c r="AA146">
        <f>0.61365*exp(17.502*DN146/(240.97+DN146))</f>
        <v>0</v>
      </c>
      <c r="AB146">
        <f>(X146-DG146*(DL146+DM146)/1000)</f>
        <v>0</v>
      </c>
      <c r="AC146">
        <f>(-J146*44100)</f>
        <v>0</v>
      </c>
      <c r="AD146">
        <f>2*29.3*R146*0.92*(DN146-W146)</f>
        <v>0</v>
      </c>
      <c r="AE146">
        <f>2*0.95*5.67E-8*(((DN146+$B$7)+273)^4-(W146+273)^4)</f>
        <v>0</v>
      </c>
      <c r="AF146">
        <f>U146+AE146+AC146+AD146</f>
        <v>0</v>
      </c>
      <c r="AG146">
        <v>0</v>
      </c>
      <c r="AH146">
        <v>0</v>
      </c>
      <c r="AI146">
        <f>IF(AG146*$H$13&gt;=AK146,1.0,(AK146/(AK146-AG146*$H$13)))</f>
        <v>0</v>
      </c>
      <c r="AJ146">
        <f>(AI146-1)*100</f>
        <v>0</v>
      </c>
      <c r="AK146">
        <f>MAX(0,($B$13+$C$13*DS146)/(1+$D$13*DS146)*DL146/(DN146+273)*$E$13)</f>
        <v>0</v>
      </c>
      <c r="AL146" t="s">
        <v>420</v>
      </c>
      <c r="AM146" t="s">
        <v>420</v>
      </c>
      <c r="AN146">
        <v>0</v>
      </c>
      <c r="AO146">
        <v>0</v>
      </c>
      <c r="AP146">
        <f>1-AN146/AO146</f>
        <v>0</v>
      </c>
      <c r="AQ146">
        <v>0</v>
      </c>
      <c r="AR146" t="s">
        <v>420</v>
      </c>
      <c r="AS146" t="s">
        <v>420</v>
      </c>
      <c r="AT146">
        <v>0</v>
      </c>
      <c r="AU146">
        <v>0</v>
      </c>
      <c r="AV146">
        <f>1-AT146/AU146</f>
        <v>0</v>
      </c>
      <c r="AW146">
        <v>0.5</v>
      </c>
      <c r="AX146">
        <f>CW146</f>
        <v>0</v>
      </c>
      <c r="AY146">
        <f>L146</f>
        <v>0</v>
      </c>
      <c r="AZ146">
        <f>AV146*AW146*AX146</f>
        <v>0</v>
      </c>
      <c r="BA146">
        <f>(AY146-AQ146)/AX146</f>
        <v>0</v>
      </c>
      <c r="BB146">
        <f>(AO146-AU146)/AU146</f>
        <v>0</v>
      </c>
      <c r="BC146">
        <f>AN146/(AP146+AN146/AU146)</f>
        <v>0</v>
      </c>
      <c r="BD146" t="s">
        <v>420</v>
      </c>
      <c r="BE146">
        <v>0</v>
      </c>
      <c r="BF146">
        <f>IF(BE146&lt;&gt;0, BE146, BC146)</f>
        <v>0</v>
      </c>
      <c r="BG146">
        <f>1-BF146/AU146</f>
        <v>0</v>
      </c>
      <c r="BH146">
        <f>(AU146-AT146)/(AU146-BF146)</f>
        <v>0</v>
      </c>
      <c r="BI146">
        <f>(AO146-AU146)/(AO146-BF146)</f>
        <v>0</v>
      </c>
      <c r="BJ146">
        <f>(AU146-AT146)/(AU146-AN146)</f>
        <v>0</v>
      </c>
      <c r="BK146">
        <f>(AO146-AU146)/(AO146-AN146)</f>
        <v>0</v>
      </c>
      <c r="BL146">
        <f>(BH146*BF146/AT146)</f>
        <v>0</v>
      </c>
      <c r="BM146">
        <f>(1-BL146)</f>
        <v>0</v>
      </c>
      <c r="CV146">
        <f>$B$11*DT146+$C$11*DU146+$F$11*EF146*(1-EI146)</f>
        <v>0</v>
      </c>
      <c r="CW146">
        <f>CV146*CX146</f>
        <v>0</v>
      </c>
      <c r="CX146">
        <f>($B$11*$D$9+$C$11*$D$9+$F$11*((ES146+EK146)/MAX(ES146+EK146+ET146, 0.1)*$I$9+ET146/MAX(ES146+EK146+ET146, 0.1)*$J$9))/($B$11+$C$11+$F$11)</f>
        <v>0</v>
      </c>
      <c r="CY146">
        <f>($B$11*$K$9+$C$11*$K$9+$F$11*((ES146+EK146)/MAX(ES146+EK146+ET146, 0.1)*$P$9+ET146/MAX(ES146+EK146+ET146, 0.1)*$Q$9))/($B$11+$C$11+$F$11)</f>
        <v>0</v>
      </c>
      <c r="CZ146">
        <v>5.66</v>
      </c>
      <c r="DA146">
        <v>0.5</v>
      </c>
      <c r="DB146" t="s">
        <v>421</v>
      </c>
      <c r="DC146">
        <v>2</v>
      </c>
      <c r="DD146">
        <v>1759446030</v>
      </c>
      <c r="DE146">
        <v>421.366</v>
      </c>
      <c r="DF146">
        <v>419.97525</v>
      </c>
      <c r="DG146">
        <v>27.155625</v>
      </c>
      <c r="DH146">
        <v>26.270375</v>
      </c>
      <c r="DI146">
        <v>415.363</v>
      </c>
      <c r="DJ146">
        <v>26.656</v>
      </c>
      <c r="DK146">
        <v>500.0045</v>
      </c>
      <c r="DL146">
        <v>90.5673</v>
      </c>
      <c r="DM146">
        <v>0.031156575</v>
      </c>
      <c r="DN146">
        <v>32.438875</v>
      </c>
      <c r="DO146">
        <v>30.143475</v>
      </c>
      <c r="DP146">
        <v>999.9</v>
      </c>
      <c r="DQ146">
        <v>0</v>
      </c>
      <c r="DR146">
        <v>0</v>
      </c>
      <c r="DS146">
        <v>10006.0925</v>
      </c>
      <c r="DT146">
        <v>0</v>
      </c>
      <c r="DU146">
        <v>0.79359175</v>
      </c>
      <c r="DV146">
        <v>1.3908925</v>
      </c>
      <c r="DW146">
        <v>433.128</v>
      </c>
      <c r="DX146">
        <v>431.306</v>
      </c>
      <c r="DY146">
        <v>0.8852465</v>
      </c>
      <c r="DZ146">
        <v>419.97525</v>
      </c>
      <c r="EA146">
        <v>26.270375</v>
      </c>
      <c r="EB146">
        <v>2.4594125</v>
      </c>
      <c r="EC146">
        <v>2.37924</v>
      </c>
      <c r="ED146">
        <v>20.76035</v>
      </c>
      <c r="EE146">
        <v>20.22315</v>
      </c>
      <c r="EF146">
        <v>0.00500016</v>
      </c>
      <c r="EG146">
        <v>0</v>
      </c>
      <c r="EH146">
        <v>0</v>
      </c>
      <c r="EI146">
        <v>0</v>
      </c>
      <c r="EJ146">
        <v>893.3</v>
      </c>
      <c r="EK146">
        <v>0.00500016</v>
      </c>
      <c r="EL146">
        <v>-27.275</v>
      </c>
      <c r="EM146">
        <v>-1.475</v>
      </c>
      <c r="EN146">
        <v>38.062</v>
      </c>
      <c r="EO146">
        <v>42.0935</v>
      </c>
      <c r="EP146">
        <v>40.125</v>
      </c>
      <c r="EQ146">
        <v>42.25</v>
      </c>
      <c r="ER146">
        <v>41.437</v>
      </c>
      <c r="ES146">
        <v>0</v>
      </c>
      <c r="ET146">
        <v>0</v>
      </c>
      <c r="EU146">
        <v>0</v>
      </c>
      <c r="EV146">
        <v>1759446034.7</v>
      </c>
      <c r="EW146">
        <v>0</v>
      </c>
      <c r="EX146">
        <v>891.28</v>
      </c>
      <c r="EY146">
        <v>-2.35384640326895</v>
      </c>
      <c r="EZ146">
        <v>-23.7153845719801</v>
      </c>
      <c r="FA146">
        <v>-23.7</v>
      </c>
      <c r="FB146">
        <v>15</v>
      </c>
      <c r="FC146">
        <v>0</v>
      </c>
      <c r="FD146" t="s">
        <v>422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1.3203345</v>
      </c>
      <c r="FQ146">
        <v>0.451517142857147</v>
      </c>
      <c r="FR146">
        <v>0.0532232527637122</v>
      </c>
      <c r="FS146">
        <v>1</v>
      </c>
      <c r="FT146">
        <v>891.667647058824</v>
      </c>
      <c r="FU146">
        <v>3.67150491790855</v>
      </c>
      <c r="FV146">
        <v>6.00899916244429</v>
      </c>
      <c r="FW146">
        <v>-1</v>
      </c>
      <c r="FX146">
        <v>0.8938093</v>
      </c>
      <c r="FY146">
        <v>-0.0912682105263164</v>
      </c>
      <c r="FZ146">
        <v>0.00993556721631935</v>
      </c>
      <c r="GA146">
        <v>1</v>
      </c>
      <c r="GB146">
        <v>2</v>
      </c>
      <c r="GC146">
        <v>2</v>
      </c>
      <c r="GD146" t="s">
        <v>423</v>
      </c>
      <c r="GE146">
        <v>3.12661</v>
      </c>
      <c r="GF146">
        <v>2.65689</v>
      </c>
      <c r="GG146">
        <v>0.0891173</v>
      </c>
      <c r="GH146">
        <v>0.089804</v>
      </c>
      <c r="GI146">
        <v>0.11057</v>
      </c>
      <c r="GJ146">
        <v>0.108724</v>
      </c>
      <c r="GK146">
        <v>23304.2</v>
      </c>
      <c r="GL146">
        <v>22171.4</v>
      </c>
      <c r="GM146">
        <v>22882.5</v>
      </c>
      <c r="GN146">
        <v>23721.4</v>
      </c>
      <c r="GO146">
        <v>34680.4</v>
      </c>
      <c r="GP146">
        <v>34993.6</v>
      </c>
      <c r="GQ146">
        <v>41250.4</v>
      </c>
      <c r="GR146">
        <v>42300.9</v>
      </c>
      <c r="GS146">
        <v>1.89653</v>
      </c>
      <c r="GT146">
        <v>1.8174</v>
      </c>
      <c r="GU146">
        <v>0.0574216</v>
      </c>
      <c r="GV146">
        <v>0</v>
      </c>
      <c r="GW146">
        <v>29.2085</v>
      </c>
      <c r="GX146">
        <v>999.9</v>
      </c>
      <c r="GY146">
        <v>57.905</v>
      </c>
      <c r="GZ146">
        <v>29.416</v>
      </c>
      <c r="HA146">
        <v>26.34</v>
      </c>
      <c r="HB146">
        <v>53.9646</v>
      </c>
      <c r="HC146">
        <v>40.4728</v>
      </c>
      <c r="HD146">
        <v>1</v>
      </c>
      <c r="HE146">
        <v>0.0967607</v>
      </c>
      <c r="HF146">
        <v>-0.554197</v>
      </c>
      <c r="HG146">
        <v>20.2352</v>
      </c>
      <c r="HH146">
        <v>5.23496</v>
      </c>
      <c r="HI146">
        <v>11.992</v>
      </c>
      <c r="HJ146">
        <v>4.95585</v>
      </c>
      <c r="HK146">
        <v>3.304</v>
      </c>
      <c r="HL146">
        <v>9999</v>
      </c>
      <c r="HM146">
        <v>9999</v>
      </c>
      <c r="HN146">
        <v>9999</v>
      </c>
      <c r="HO146">
        <v>999.9</v>
      </c>
      <c r="HP146">
        <v>1.86846</v>
      </c>
      <c r="HQ146">
        <v>1.86417</v>
      </c>
      <c r="HR146">
        <v>1.8718</v>
      </c>
      <c r="HS146">
        <v>1.86269</v>
      </c>
      <c r="HT146">
        <v>1.86209</v>
      </c>
      <c r="HU146">
        <v>1.86858</v>
      </c>
      <c r="HV146">
        <v>1.85867</v>
      </c>
      <c r="HW146">
        <v>1.86508</v>
      </c>
      <c r="HX146">
        <v>5</v>
      </c>
      <c r="HY146">
        <v>0</v>
      </c>
      <c r="HZ146">
        <v>0</v>
      </c>
      <c r="IA146">
        <v>0</v>
      </c>
      <c r="IB146" t="s">
        <v>424</v>
      </c>
      <c r="IC146" t="s">
        <v>425</v>
      </c>
      <c r="ID146" t="s">
        <v>426</v>
      </c>
      <c r="IE146" t="s">
        <v>426</v>
      </c>
      <c r="IF146" t="s">
        <v>426</v>
      </c>
      <c r="IG146" t="s">
        <v>426</v>
      </c>
      <c r="IH146">
        <v>0</v>
      </c>
      <c r="II146">
        <v>100</v>
      </c>
      <c r="IJ146">
        <v>100</v>
      </c>
      <c r="IK146">
        <v>6.003</v>
      </c>
      <c r="IL146">
        <v>0.4996</v>
      </c>
      <c r="IM146">
        <v>4.33581596003083</v>
      </c>
      <c r="IN146">
        <v>0.00480937478205192</v>
      </c>
      <c r="IO146">
        <v>-2.11129389927988e-06</v>
      </c>
      <c r="IP146">
        <v>4.70916883727294e-10</v>
      </c>
      <c r="IQ146">
        <v>0.0744581765299928</v>
      </c>
      <c r="IR146">
        <v>0.00865277752241637</v>
      </c>
      <c r="IS146">
        <v>0.000116572056065873</v>
      </c>
      <c r="IT146">
        <v>5.89758572995984e-06</v>
      </c>
      <c r="IU146">
        <v>1</v>
      </c>
      <c r="IV146">
        <v>2033</v>
      </c>
      <c r="IW146">
        <v>1</v>
      </c>
      <c r="IX146">
        <v>28</v>
      </c>
      <c r="IY146">
        <v>29324100.6</v>
      </c>
      <c r="IZ146">
        <v>29324100.6</v>
      </c>
      <c r="JA146">
        <v>1.0437</v>
      </c>
      <c r="JB146">
        <v>2.37061</v>
      </c>
      <c r="JC146">
        <v>1.4978</v>
      </c>
      <c r="JD146">
        <v>2.33032</v>
      </c>
      <c r="JE146">
        <v>1.54419</v>
      </c>
      <c r="JF146">
        <v>2.36572</v>
      </c>
      <c r="JG146">
        <v>35.5683</v>
      </c>
      <c r="JH146">
        <v>24.2626</v>
      </c>
      <c r="JI146">
        <v>18</v>
      </c>
      <c r="JJ146">
        <v>546.739</v>
      </c>
      <c r="JK146">
        <v>438.307</v>
      </c>
      <c r="JL146">
        <v>33.1008</v>
      </c>
      <c r="JM146">
        <v>28.9677</v>
      </c>
      <c r="JN146">
        <v>30.0003</v>
      </c>
      <c r="JO146">
        <v>28.6607</v>
      </c>
      <c r="JP146">
        <v>28.6848</v>
      </c>
      <c r="JQ146">
        <v>20.9302</v>
      </c>
      <c r="JR146">
        <v>5.28987</v>
      </c>
      <c r="JS146">
        <v>100</v>
      </c>
      <c r="JT146">
        <v>33.023</v>
      </c>
      <c r="JU146">
        <v>420</v>
      </c>
      <c r="JV146">
        <v>26.2397</v>
      </c>
      <c r="JW146">
        <v>92.4553</v>
      </c>
      <c r="JX146">
        <v>98.5861</v>
      </c>
    </row>
    <row r="147" spans="1:284">
      <c r="A147">
        <v>131</v>
      </c>
      <c r="B147">
        <v>1759446036</v>
      </c>
      <c r="C147">
        <v>1997</v>
      </c>
      <c r="D147" t="s">
        <v>692</v>
      </c>
      <c r="E147" t="s">
        <v>693</v>
      </c>
      <c r="F147">
        <v>5</v>
      </c>
      <c r="G147" t="s">
        <v>679</v>
      </c>
      <c r="H147" t="s">
        <v>419</v>
      </c>
      <c r="I147">
        <v>1759446033</v>
      </c>
      <c r="J147">
        <f>(K147)/1000</f>
        <v>0</v>
      </c>
      <c r="K147">
        <f>1000*DK147*AI147*(DG147-DH147)/(100*CZ147*(1000-AI147*DG147))</f>
        <v>0</v>
      </c>
      <c r="L147">
        <f>DK147*AI147*(DF147-DE147*(1000-AI147*DH147)/(1000-AI147*DG147))/(100*CZ147)</f>
        <v>0</v>
      </c>
      <c r="M147">
        <f>DE147 - IF(AI147&gt;1, L147*CZ147*100.0/(AK147), 0)</f>
        <v>0</v>
      </c>
      <c r="N147">
        <f>((T147-J147/2)*M147-L147)/(T147+J147/2)</f>
        <v>0</v>
      </c>
      <c r="O147">
        <f>N147*(DL147+DM147)/1000.0</f>
        <v>0</v>
      </c>
      <c r="P147">
        <f>(DE147 - IF(AI147&gt;1, L147*CZ147*100.0/(AK147), 0))*(DL147+DM147)/1000.0</f>
        <v>0</v>
      </c>
      <c r="Q147">
        <f>2.0/((1/S147-1/R147)+SIGN(S147)*SQRT((1/S147-1/R147)*(1/S147-1/R147) + 4*DA147/((DA147+1)*(DA147+1))*(2*1/S147*1/R147-1/R147*1/R147)))</f>
        <v>0</v>
      </c>
      <c r="R147">
        <f>IF(LEFT(DB147,1)&lt;&gt;"0",IF(LEFT(DB147,1)="1",3.0,DC147),$D$5+$E$5*(DS147*DL147/($K$5*1000))+$F$5*(DS147*DL147/($K$5*1000))*MAX(MIN(CZ147,$J$5),$I$5)*MAX(MIN(CZ147,$J$5),$I$5)+$G$5*MAX(MIN(CZ147,$J$5),$I$5)*(DS147*DL147/($K$5*1000))+$H$5*(DS147*DL147/($K$5*1000))*(DS147*DL147/($K$5*1000)))</f>
        <v>0</v>
      </c>
      <c r="S147">
        <f>J147*(1000-(1000*0.61365*exp(17.502*W147/(240.97+W147))/(DL147+DM147)+DG147)/2)/(1000*0.61365*exp(17.502*W147/(240.97+W147))/(DL147+DM147)-DG147)</f>
        <v>0</v>
      </c>
      <c r="T147">
        <f>1/((DA147+1)/(Q147/1.6)+1/(R147/1.37)) + DA147/((DA147+1)/(Q147/1.6) + DA147/(R147/1.37))</f>
        <v>0</v>
      </c>
      <c r="U147">
        <f>(CV147*CY147)</f>
        <v>0</v>
      </c>
      <c r="V147">
        <f>(DN147+(U147+2*0.95*5.67E-8*(((DN147+$B$7)+273)^4-(DN147+273)^4)-44100*J147)/(1.84*29.3*R147+8*0.95*5.67E-8*(DN147+273)^3))</f>
        <v>0</v>
      </c>
      <c r="W147">
        <f>($C$7*DO147+$D$7*DP147+$E$7*V147)</f>
        <v>0</v>
      </c>
      <c r="X147">
        <f>0.61365*exp(17.502*W147/(240.97+W147))</f>
        <v>0</v>
      </c>
      <c r="Y147">
        <f>(Z147/AA147*100)</f>
        <v>0</v>
      </c>
      <c r="Z147">
        <f>DG147*(DL147+DM147)/1000</f>
        <v>0</v>
      </c>
      <c r="AA147">
        <f>0.61365*exp(17.502*DN147/(240.97+DN147))</f>
        <v>0</v>
      </c>
      <c r="AB147">
        <f>(X147-DG147*(DL147+DM147)/1000)</f>
        <v>0</v>
      </c>
      <c r="AC147">
        <f>(-J147*44100)</f>
        <v>0</v>
      </c>
      <c r="AD147">
        <f>2*29.3*R147*0.92*(DN147-W147)</f>
        <v>0</v>
      </c>
      <c r="AE147">
        <f>2*0.95*5.67E-8*(((DN147+$B$7)+273)^4-(W147+273)^4)</f>
        <v>0</v>
      </c>
      <c r="AF147">
        <f>U147+AE147+AC147+AD147</f>
        <v>0</v>
      </c>
      <c r="AG147">
        <v>0</v>
      </c>
      <c r="AH147">
        <v>0</v>
      </c>
      <c r="AI147">
        <f>IF(AG147*$H$13&gt;=AK147,1.0,(AK147/(AK147-AG147*$H$13)))</f>
        <v>0</v>
      </c>
      <c r="AJ147">
        <f>(AI147-1)*100</f>
        <v>0</v>
      </c>
      <c r="AK147">
        <f>MAX(0,($B$13+$C$13*DS147)/(1+$D$13*DS147)*DL147/(DN147+273)*$E$13)</f>
        <v>0</v>
      </c>
      <c r="AL147" t="s">
        <v>420</v>
      </c>
      <c r="AM147" t="s">
        <v>420</v>
      </c>
      <c r="AN147">
        <v>0</v>
      </c>
      <c r="AO147">
        <v>0</v>
      </c>
      <c r="AP147">
        <f>1-AN147/AO147</f>
        <v>0</v>
      </c>
      <c r="AQ147">
        <v>0</v>
      </c>
      <c r="AR147" t="s">
        <v>420</v>
      </c>
      <c r="AS147" t="s">
        <v>420</v>
      </c>
      <c r="AT147">
        <v>0</v>
      </c>
      <c r="AU147">
        <v>0</v>
      </c>
      <c r="AV147">
        <f>1-AT147/AU147</f>
        <v>0</v>
      </c>
      <c r="AW147">
        <v>0.5</v>
      </c>
      <c r="AX147">
        <f>CW147</f>
        <v>0</v>
      </c>
      <c r="AY147">
        <f>L147</f>
        <v>0</v>
      </c>
      <c r="AZ147">
        <f>AV147*AW147*AX147</f>
        <v>0</v>
      </c>
      <c r="BA147">
        <f>(AY147-AQ147)/AX147</f>
        <v>0</v>
      </c>
      <c r="BB147">
        <f>(AO147-AU147)/AU147</f>
        <v>0</v>
      </c>
      <c r="BC147">
        <f>AN147/(AP147+AN147/AU147)</f>
        <v>0</v>
      </c>
      <c r="BD147" t="s">
        <v>420</v>
      </c>
      <c r="BE147">
        <v>0</v>
      </c>
      <c r="BF147">
        <f>IF(BE147&lt;&gt;0, BE147, BC147)</f>
        <v>0</v>
      </c>
      <c r="BG147">
        <f>1-BF147/AU147</f>
        <v>0</v>
      </c>
      <c r="BH147">
        <f>(AU147-AT147)/(AU147-BF147)</f>
        <v>0</v>
      </c>
      <c r="BI147">
        <f>(AO147-AU147)/(AO147-BF147)</f>
        <v>0</v>
      </c>
      <c r="BJ147">
        <f>(AU147-AT147)/(AU147-AN147)</f>
        <v>0</v>
      </c>
      <c r="BK147">
        <f>(AO147-AU147)/(AO147-AN147)</f>
        <v>0</v>
      </c>
      <c r="BL147">
        <f>(BH147*BF147/AT147)</f>
        <v>0</v>
      </c>
      <c r="BM147">
        <f>(1-BL147)</f>
        <v>0</v>
      </c>
      <c r="CV147">
        <f>$B$11*DT147+$C$11*DU147+$F$11*EF147*(1-EI147)</f>
        <v>0</v>
      </c>
      <c r="CW147">
        <f>CV147*CX147</f>
        <v>0</v>
      </c>
      <c r="CX147">
        <f>($B$11*$D$9+$C$11*$D$9+$F$11*((ES147+EK147)/MAX(ES147+EK147+ET147, 0.1)*$I$9+ET147/MAX(ES147+EK147+ET147, 0.1)*$J$9))/($B$11+$C$11+$F$11)</f>
        <v>0</v>
      </c>
      <c r="CY147">
        <f>($B$11*$K$9+$C$11*$K$9+$F$11*((ES147+EK147)/MAX(ES147+EK147+ET147, 0.1)*$P$9+ET147/MAX(ES147+EK147+ET147, 0.1)*$Q$9))/($B$11+$C$11+$F$11)</f>
        <v>0</v>
      </c>
      <c r="CZ147">
        <v>5.66</v>
      </c>
      <c r="DA147">
        <v>0.5</v>
      </c>
      <c r="DB147" t="s">
        <v>421</v>
      </c>
      <c r="DC147">
        <v>2</v>
      </c>
      <c r="DD147">
        <v>1759446033</v>
      </c>
      <c r="DE147">
        <v>421.397</v>
      </c>
      <c r="DF147">
        <v>419.97375</v>
      </c>
      <c r="DG147">
        <v>27.155275</v>
      </c>
      <c r="DH147">
        <v>26.26875</v>
      </c>
      <c r="DI147">
        <v>415.394</v>
      </c>
      <c r="DJ147">
        <v>26.6557</v>
      </c>
      <c r="DK147">
        <v>500.02125</v>
      </c>
      <c r="DL147">
        <v>90.567975</v>
      </c>
      <c r="DM147">
        <v>0.03138785</v>
      </c>
      <c r="DN147">
        <v>32.426575</v>
      </c>
      <c r="DO147">
        <v>30.1427</v>
      </c>
      <c r="DP147">
        <v>999.9</v>
      </c>
      <c r="DQ147">
        <v>0</v>
      </c>
      <c r="DR147">
        <v>0</v>
      </c>
      <c r="DS147">
        <v>9993.5925</v>
      </c>
      <c r="DT147">
        <v>0</v>
      </c>
      <c r="DU147">
        <v>0.7880275</v>
      </c>
      <c r="DV147">
        <v>1.4232325</v>
      </c>
      <c r="DW147">
        <v>433.1595</v>
      </c>
      <c r="DX147">
        <v>431.30375</v>
      </c>
      <c r="DY147">
        <v>0.886554</v>
      </c>
      <c r="DZ147">
        <v>419.97375</v>
      </c>
      <c r="EA147">
        <v>26.26875</v>
      </c>
      <c r="EB147">
        <v>2.4594025</v>
      </c>
      <c r="EC147">
        <v>2.3791075</v>
      </c>
      <c r="ED147">
        <v>20.760275</v>
      </c>
      <c r="EE147">
        <v>20.22225</v>
      </c>
      <c r="EF147">
        <v>0.00500016</v>
      </c>
      <c r="EG147">
        <v>0</v>
      </c>
      <c r="EH147">
        <v>0</v>
      </c>
      <c r="EI147">
        <v>0</v>
      </c>
      <c r="EJ147">
        <v>894.425</v>
      </c>
      <c r="EK147">
        <v>0.00500016</v>
      </c>
      <c r="EL147">
        <v>-24.825</v>
      </c>
      <c r="EM147">
        <v>-1.425</v>
      </c>
      <c r="EN147">
        <v>38.062</v>
      </c>
      <c r="EO147">
        <v>42.0935</v>
      </c>
      <c r="EP147">
        <v>40.125</v>
      </c>
      <c r="EQ147">
        <v>42.25</v>
      </c>
      <c r="ER147">
        <v>41.437</v>
      </c>
      <c r="ES147">
        <v>0</v>
      </c>
      <c r="ET147">
        <v>0</v>
      </c>
      <c r="EU147">
        <v>0</v>
      </c>
      <c r="EV147">
        <v>1759446037.7</v>
      </c>
      <c r="EW147">
        <v>0</v>
      </c>
      <c r="EX147">
        <v>891.584615384615</v>
      </c>
      <c r="EY147">
        <v>19.4324784780097</v>
      </c>
      <c r="EZ147">
        <v>-19.1658120222378</v>
      </c>
      <c r="FA147">
        <v>-24.3076923076923</v>
      </c>
      <c r="FB147">
        <v>15</v>
      </c>
      <c r="FC147">
        <v>0</v>
      </c>
      <c r="FD147" t="s">
        <v>422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1.32783476190476</v>
      </c>
      <c r="FQ147">
        <v>0.512678181818184</v>
      </c>
      <c r="FR147">
        <v>0.0618296210118348</v>
      </c>
      <c r="FS147">
        <v>0</v>
      </c>
      <c r="FT147">
        <v>891.117647058824</v>
      </c>
      <c r="FU147">
        <v>0.0947287331342459</v>
      </c>
      <c r="FV147">
        <v>6.31624751723379</v>
      </c>
      <c r="FW147">
        <v>-1</v>
      </c>
      <c r="FX147">
        <v>0.893482</v>
      </c>
      <c r="FY147">
        <v>-0.0841783636363641</v>
      </c>
      <c r="FZ147">
        <v>0.00980598102229062</v>
      </c>
      <c r="GA147">
        <v>1</v>
      </c>
      <c r="GB147">
        <v>1</v>
      </c>
      <c r="GC147">
        <v>2</v>
      </c>
      <c r="GD147" t="s">
        <v>435</v>
      </c>
      <c r="GE147">
        <v>3.12631</v>
      </c>
      <c r="GF147">
        <v>2.65701</v>
      </c>
      <c r="GG147">
        <v>0.0891165</v>
      </c>
      <c r="GH147">
        <v>0.0898159</v>
      </c>
      <c r="GI147">
        <v>0.110559</v>
      </c>
      <c r="GJ147">
        <v>0.108721</v>
      </c>
      <c r="GK147">
        <v>23304</v>
      </c>
      <c r="GL147">
        <v>22171.2</v>
      </c>
      <c r="GM147">
        <v>22882.3</v>
      </c>
      <c r="GN147">
        <v>23721.6</v>
      </c>
      <c r="GO147">
        <v>34680.2</v>
      </c>
      <c r="GP147">
        <v>34993.7</v>
      </c>
      <c r="GQ147">
        <v>41249.6</v>
      </c>
      <c r="GR147">
        <v>42300.8</v>
      </c>
      <c r="GS147">
        <v>1.89625</v>
      </c>
      <c r="GT147">
        <v>1.81763</v>
      </c>
      <c r="GU147">
        <v>0.0568405</v>
      </c>
      <c r="GV147">
        <v>0</v>
      </c>
      <c r="GW147">
        <v>29.211</v>
      </c>
      <c r="GX147">
        <v>999.9</v>
      </c>
      <c r="GY147">
        <v>57.905</v>
      </c>
      <c r="GZ147">
        <v>29.416</v>
      </c>
      <c r="HA147">
        <v>26.3396</v>
      </c>
      <c r="HB147">
        <v>54.2346</v>
      </c>
      <c r="HC147">
        <v>40.7292</v>
      </c>
      <c r="HD147">
        <v>1</v>
      </c>
      <c r="HE147">
        <v>0.0968521</v>
      </c>
      <c r="HF147">
        <v>-0.608497</v>
      </c>
      <c r="HG147">
        <v>20.235</v>
      </c>
      <c r="HH147">
        <v>5.23466</v>
      </c>
      <c r="HI147">
        <v>11.992</v>
      </c>
      <c r="HJ147">
        <v>4.9558</v>
      </c>
      <c r="HK147">
        <v>3.304</v>
      </c>
      <c r="HL147">
        <v>9999</v>
      </c>
      <c r="HM147">
        <v>9999</v>
      </c>
      <c r="HN147">
        <v>9999</v>
      </c>
      <c r="HO147">
        <v>999.9</v>
      </c>
      <c r="HP147">
        <v>1.86847</v>
      </c>
      <c r="HQ147">
        <v>1.86418</v>
      </c>
      <c r="HR147">
        <v>1.8718</v>
      </c>
      <c r="HS147">
        <v>1.8627</v>
      </c>
      <c r="HT147">
        <v>1.86206</v>
      </c>
      <c r="HU147">
        <v>1.86859</v>
      </c>
      <c r="HV147">
        <v>1.85867</v>
      </c>
      <c r="HW147">
        <v>1.86508</v>
      </c>
      <c r="HX147">
        <v>5</v>
      </c>
      <c r="HY147">
        <v>0</v>
      </c>
      <c r="HZ147">
        <v>0</v>
      </c>
      <c r="IA147">
        <v>0</v>
      </c>
      <c r="IB147" t="s">
        <v>424</v>
      </c>
      <c r="IC147" t="s">
        <v>425</v>
      </c>
      <c r="ID147" t="s">
        <v>426</v>
      </c>
      <c r="IE147" t="s">
        <v>426</v>
      </c>
      <c r="IF147" t="s">
        <v>426</v>
      </c>
      <c r="IG147" t="s">
        <v>426</v>
      </c>
      <c r="IH147">
        <v>0</v>
      </c>
      <c r="II147">
        <v>100</v>
      </c>
      <c r="IJ147">
        <v>100</v>
      </c>
      <c r="IK147">
        <v>6.003</v>
      </c>
      <c r="IL147">
        <v>0.4996</v>
      </c>
      <c r="IM147">
        <v>4.33581596003083</v>
      </c>
      <c r="IN147">
        <v>0.00480937478205192</v>
      </c>
      <c r="IO147">
        <v>-2.11129389927988e-06</v>
      </c>
      <c r="IP147">
        <v>4.70916883727294e-10</v>
      </c>
      <c r="IQ147">
        <v>0.0744581765299928</v>
      </c>
      <c r="IR147">
        <v>0.00865277752241637</v>
      </c>
      <c r="IS147">
        <v>0.000116572056065873</v>
      </c>
      <c r="IT147">
        <v>5.89758572995984e-06</v>
      </c>
      <c r="IU147">
        <v>1</v>
      </c>
      <c r="IV147">
        <v>2033</v>
      </c>
      <c r="IW147">
        <v>1</v>
      </c>
      <c r="IX147">
        <v>28</v>
      </c>
      <c r="IY147">
        <v>29324100.6</v>
      </c>
      <c r="IZ147">
        <v>29324100.6</v>
      </c>
      <c r="JA147">
        <v>1.04248</v>
      </c>
      <c r="JB147">
        <v>2.38281</v>
      </c>
      <c r="JC147">
        <v>1.4978</v>
      </c>
      <c r="JD147">
        <v>2.33032</v>
      </c>
      <c r="JE147">
        <v>1.54419</v>
      </c>
      <c r="JF147">
        <v>2.40845</v>
      </c>
      <c r="JG147">
        <v>35.5915</v>
      </c>
      <c r="JH147">
        <v>24.2539</v>
      </c>
      <c r="JI147">
        <v>18</v>
      </c>
      <c r="JJ147">
        <v>546.566</v>
      </c>
      <c r="JK147">
        <v>438.452</v>
      </c>
      <c r="JL147">
        <v>33.0105</v>
      </c>
      <c r="JM147">
        <v>28.9691</v>
      </c>
      <c r="JN147">
        <v>30.0003</v>
      </c>
      <c r="JO147">
        <v>28.6615</v>
      </c>
      <c r="JP147">
        <v>28.6861</v>
      </c>
      <c r="JQ147">
        <v>20.9299</v>
      </c>
      <c r="JR147">
        <v>5.28987</v>
      </c>
      <c r="JS147">
        <v>100</v>
      </c>
      <c r="JT147">
        <v>32.8817</v>
      </c>
      <c r="JU147">
        <v>420</v>
      </c>
      <c r="JV147">
        <v>26.2257</v>
      </c>
      <c r="JW147">
        <v>92.4539</v>
      </c>
      <c r="JX147">
        <v>98.5862</v>
      </c>
    </row>
    <row r="148" spans="1:284">
      <c r="A148">
        <v>132</v>
      </c>
      <c r="B148">
        <v>1759446038</v>
      </c>
      <c r="C148">
        <v>1999</v>
      </c>
      <c r="D148" t="s">
        <v>694</v>
      </c>
      <c r="E148" t="s">
        <v>695</v>
      </c>
      <c r="F148">
        <v>5</v>
      </c>
      <c r="G148" t="s">
        <v>679</v>
      </c>
      <c r="H148" t="s">
        <v>419</v>
      </c>
      <c r="I148">
        <v>1759446035.33333</v>
      </c>
      <c r="J148">
        <f>(K148)/1000</f>
        <v>0</v>
      </c>
      <c r="K148">
        <f>1000*DK148*AI148*(DG148-DH148)/(100*CZ148*(1000-AI148*DG148))</f>
        <v>0</v>
      </c>
      <c r="L148">
        <f>DK148*AI148*(DF148-DE148*(1000-AI148*DH148)/(1000-AI148*DG148))/(100*CZ148)</f>
        <v>0</v>
      </c>
      <c r="M148">
        <f>DE148 - IF(AI148&gt;1, L148*CZ148*100.0/(AK148), 0)</f>
        <v>0</v>
      </c>
      <c r="N148">
        <f>((T148-J148/2)*M148-L148)/(T148+J148/2)</f>
        <v>0</v>
      </c>
      <c r="O148">
        <f>N148*(DL148+DM148)/1000.0</f>
        <v>0</v>
      </c>
      <c r="P148">
        <f>(DE148 - IF(AI148&gt;1, L148*CZ148*100.0/(AK148), 0))*(DL148+DM148)/1000.0</f>
        <v>0</v>
      </c>
      <c r="Q148">
        <f>2.0/((1/S148-1/R148)+SIGN(S148)*SQRT((1/S148-1/R148)*(1/S148-1/R148) + 4*DA148/((DA148+1)*(DA148+1))*(2*1/S148*1/R148-1/R148*1/R148)))</f>
        <v>0</v>
      </c>
      <c r="R148">
        <f>IF(LEFT(DB148,1)&lt;&gt;"0",IF(LEFT(DB148,1)="1",3.0,DC148),$D$5+$E$5*(DS148*DL148/($K$5*1000))+$F$5*(DS148*DL148/($K$5*1000))*MAX(MIN(CZ148,$J$5),$I$5)*MAX(MIN(CZ148,$J$5),$I$5)+$G$5*MAX(MIN(CZ148,$J$5),$I$5)*(DS148*DL148/($K$5*1000))+$H$5*(DS148*DL148/($K$5*1000))*(DS148*DL148/($K$5*1000)))</f>
        <v>0</v>
      </c>
      <c r="S148">
        <f>J148*(1000-(1000*0.61365*exp(17.502*W148/(240.97+W148))/(DL148+DM148)+DG148)/2)/(1000*0.61365*exp(17.502*W148/(240.97+W148))/(DL148+DM148)-DG148)</f>
        <v>0</v>
      </c>
      <c r="T148">
        <f>1/((DA148+1)/(Q148/1.6)+1/(R148/1.37)) + DA148/((DA148+1)/(Q148/1.6) + DA148/(R148/1.37))</f>
        <v>0</v>
      </c>
      <c r="U148">
        <f>(CV148*CY148)</f>
        <v>0</v>
      </c>
      <c r="V148">
        <f>(DN148+(U148+2*0.95*5.67E-8*(((DN148+$B$7)+273)^4-(DN148+273)^4)-44100*J148)/(1.84*29.3*R148+8*0.95*5.67E-8*(DN148+273)^3))</f>
        <v>0</v>
      </c>
      <c r="W148">
        <f>($C$7*DO148+$D$7*DP148+$E$7*V148)</f>
        <v>0</v>
      </c>
      <c r="X148">
        <f>0.61365*exp(17.502*W148/(240.97+W148))</f>
        <v>0</v>
      </c>
      <c r="Y148">
        <f>(Z148/AA148*100)</f>
        <v>0</v>
      </c>
      <c r="Z148">
        <f>DG148*(DL148+DM148)/1000</f>
        <v>0</v>
      </c>
      <c r="AA148">
        <f>0.61365*exp(17.502*DN148/(240.97+DN148))</f>
        <v>0</v>
      </c>
      <c r="AB148">
        <f>(X148-DG148*(DL148+DM148)/1000)</f>
        <v>0</v>
      </c>
      <c r="AC148">
        <f>(-J148*44100)</f>
        <v>0</v>
      </c>
      <c r="AD148">
        <f>2*29.3*R148*0.92*(DN148-W148)</f>
        <v>0</v>
      </c>
      <c r="AE148">
        <f>2*0.95*5.67E-8*(((DN148+$B$7)+273)^4-(W148+273)^4)</f>
        <v>0</v>
      </c>
      <c r="AF148">
        <f>U148+AE148+AC148+AD148</f>
        <v>0</v>
      </c>
      <c r="AG148">
        <v>0</v>
      </c>
      <c r="AH148">
        <v>0</v>
      </c>
      <c r="AI148">
        <f>IF(AG148*$H$13&gt;=AK148,1.0,(AK148/(AK148-AG148*$H$13)))</f>
        <v>0</v>
      </c>
      <c r="AJ148">
        <f>(AI148-1)*100</f>
        <v>0</v>
      </c>
      <c r="AK148">
        <f>MAX(0,($B$13+$C$13*DS148)/(1+$D$13*DS148)*DL148/(DN148+273)*$E$13)</f>
        <v>0</v>
      </c>
      <c r="AL148" t="s">
        <v>420</v>
      </c>
      <c r="AM148" t="s">
        <v>420</v>
      </c>
      <c r="AN148">
        <v>0</v>
      </c>
      <c r="AO148">
        <v>0</v>
      </c>
      <c r="AP148">
        <f>1-AN148/AO148</f>
        <v>0</v>
      </c>
      <c r="AQ148">
        <v>0</v>
      </c>
      <c r="AR148" t="s">
        <v>420</v>
      </c>
      <c r="AS148" t="s">
        <v>420</v>
      </c>
      <c r="AT148">
        <v>0</v>
      </c>
      <c r="AU148">
        <v>0</v>
      </c>
      <c r="AV148">
        <f>1-AT148/AU148</f>
        <v>0</v>
      </c>
      <c r="AW148">
        <v>0.5</v>
      </c>
      <c r="AX148">
        <f>CW148</f>
        <v>0</v>
      </c>
      <c r="AY148">
        <f>L148</f>
        <v>0</v>
      </c>
      <c r="AZ148">
        <f>AV148*AW148*AX148</f>
        <v>0</v>
      </c>
      <c r="BA148">
        <f>(AY148-AQ148)/AX148</f>
        <v>0</v>
      </c>
      <c r="BB148">
        <f>(AO148-AU148)/AU148</f>
        <v>0</v>
      </c>
      <c r="BC148">
        <f>AN148/(AP148+AN148/AU148)</f>
        <v>0</v>
      </c>
      <c r="BD148" t="s">
        <v>420</v>
      </c>
      <c r="BE148">
        <v>0</v>
      </c>
      <c r="BF148">
        <f>IF(BE148&lt;&gt;0, BE148, BC148)</f>
        <v>0</v>
      </c>
      <c r="BG148">
        <f>1-BF148/AU148</f>
        <v>0</v>
      </c>
      <c r="BH148">
        <f>(AU148-AT148)/(AU148-BF148)</f>
        <v>0</v>
      </c>
      <c r="BI148">
        <f>(AO148-AU148)/(AO148-BF148)</f>
        <v>0</v>
      </c>
      <c r="BJ148">
        <f>(AU148-AT148)/(AU148-AN148)</f>
        <v>0</v>
      </c>
      <c r="BK148">
        <f>(AO148-AU148)/(AO148-AN148)</f>
        <v>0</v>
      </c>
      <c r="BL148">
        <f>(BH148*BF148/AT148)</f>
        <v>0</v>
      </c>
      <c r="BM148">
        <f>(1-BL148)</f>
        <v>0</v>
      </c>
      <c r="CV148">
        <f>$B$11*DT148+$C$11*DU148+$F$11*EF148*(1-EI148)</f>
        <v>0</v>
      </c>
      <c r="CW148">
        <f>CV148*CX148</f>
        <v>0</v>
      </c>
      <c r="CX148">
        <f>($B$11*$D$9+$C$11*$D$9+$F$11*((ES148+EK148)/MAX(ES148+EK148+ET148, 0.1)*$I$9+ET148/MAX(ES148+EK148+ET148, 0.1)*$J$9))/($B$11+$C$11+$F$11)</f>
        <v>0</v>
      </c>
      <c r="CY148">
        <f>($B$11*$K$9+$C$11*$K$9+$F$11*((ES148+EK148)/MAX(ES148+EK148+ET148, 0.1)*$P$9+ET148/MAX(ES148+EK148+ET148, 0.1)*$Q$9))/($B$11+$C$11+$F$11)</f>
        <v>0</v>
      </c>
      <c r="CZ148">
        <v>5.66</v>
      </c>
      <c r="DA148">
        <v>0.5</v>
      </c>
      <c r="DB148" t="s">
        <v>421</v>
      </c>
      <c r="DC148">
        <v>2</v>
      </c>
      <c r="DD148">
        <v>1759446035.33333</v>
      </c>
      <c r="DE148">
        <v>421.386333333333</v>
      </c>
      <c r="DF148">
        <v>419.994333333333</v>
      </c>
      <c r="DG148">
        <v>27.1533</v>
      </c>
      <c r="DH148">
        <v>26.2672</v>
      </c>
      <c r="DI148">
        <v>415.383333333333</v>
      </c>
      <c r="DJ148">
        <v>26.6537666666667</v>
      </c>
      <c r="DK148">
        <v>499.928666666667</v>
      </c>
      <c r="DL148">
        <v>90.5688666666667</v>
      </c>
      <c r="DM148">
        <v>0.0317238666666667</v>
      </c>
      <c r="DN148">
        <v>32.4161666666667</v>
      </c>
      <c r="DO148">
        <v>30.1384</v>
      </c>
      <c r="DP148">
        <v>999.9</v>
      </c>
      <c r="DQ148">
        <v>0</v>
      </c>
      <c r="DR148">
        <v>0</v>
      </c>
      <c r="DS148">
        <v>9967.91666666667</v>
      </c>
      <c r="DT148">
        <v>0</v>
      </c>
      <c r="DU148">
        <v>0.791041333333333</v>
      </c>
      <c r="DV148">
        <v>1.39183666666667</v>
      </c>
      <c r="DW148">
        <v>433.147333333333</v>
      </c>
      <c r="DX148">
        <v>431.324</v>
      </c>
      <c r="DY148">
        <v>0.886120333333333</v>
      </c>
      <c r="DZ148">
        <v>419.994333333333</v>
      </c>
      <c r="EA148">
        <v>26.2672</v>
      </c>
      <c r="EB148">
        <v>2.45924666666667</v>
      </c>
      <c r="EC148">
        <v>2.37899</v>
      </c>
      <c r="ED148">
        <v>20.7592666666667</v>
      </c>
      <c r="EE148">
        <v>20.2214666666667</v>
      </c>
      <c r="EF148">
        <v>0.00500016</v>
      </c>
      <c r="EG148">
        <v>0</v>
      </c>
      <c r="EH148">
        <v>0</v>
      </c>
      <c r="EI148">
        <v>0</v>
      </c>
      <c r="EJ148">
        <v>897.2</v>
      </c>
      <c r="EK148">
        <v>0.00500016</v>
      </c>
      <c r="EL148">
        <v>-25.4666666666667</v>
      </c>
      <c r="EM148">
        <v>-1.5</v>
      </c>
      <c r="EN148">
        <v>38.062</v>
      </c>
      <c r="EO148">
        <v>42.083</v>
      </c>
      <c r="EP148">
        <v>40.125</v>
      </c>
      <c r="EQ148">
        <v>42.25</v>
      </c>
      <c r="ER148">
        <v>41.458</v>
      </c>
      <c r="ES148">
        <v>0</v>
      </c>
      <c r="ET148">
        <v>0</v>
      </c>
      <c r="EU148">
        <v>0</v>
      </c>
      <c r="EV148">
        <v>1759446040.1</v>
      </c>
      <c r="EW148">
        <v>0</v>
      </c>
      <c r="EX148">
        <v>891.134615384615</v>
      </c>
      <c r="EY148">
        <v>10.6700854302501</v>
      </c>
      <c r="EZ148">
        <v>-28.2358974161676</v>
      </c>
      <c r="FA148">
        <v>-24.7346153846154</v>
      </c>
      <c r="FB148">
        <v>15</v>
      </c>
      <c r="FC148">
        <v>0</v>
      </c>
      <c r="FD148" t="s">
        <v>422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1.350564</v>
      </c>
      <c r="FQ148">
        <v>0.542603007518798</v>
      </c>
      <c r="FR148">
        <v>0.0621667986468662</v>
      </c>
      <c r="FS148">
        <v>0</v>
      </c>
      <c r="FT148">
        <v>891.723529411765</v>
      </c>
      <c r="FU148">
        <v>7.21161180626918</v>
      </c>
      <c r="FV148">
        <v>6.19027029836195</v>
      </c>
      <c r="FW148">
        <v>-1</v>
      </c>
      <c r="FX148">
        <v>0.889904</v>
      </c>
      <c r="FY148">
        <v>-0.0626036390977437</v>
      </c>
      <c r="FZ148">
        <v>0.00821236433677902</v>
      </c>
      <c r="GA148">
        <v>1</v>
      </c>
      <c r="GB148">
        <v>1</v>
      </c>
      <c r="GC148">
        <v>2</v>
      </c>
      <c r="GD148" t="s">
        <v>435</v>
      </c>
      <c r="GE148">
        <v>3.12633</v>
      </c>
      <c r="GF148">
        <v>2.65724</v>
      </c>
      <c r="GG148">
        <v>0.0891125</v>
      </c>
      <c r="GH148">
        <v>0.0898169</v>
      </c>
      <c r="GI148">
        <v>0.110556</v>
      </c>
      <c r="GJ148">
        <v>0.108717</v>
      </c>
      <c r="GK148">
        <v>23304</v>
      </c>
      <c r="GL148">
        <v>22171</v>
      </c>
      <c r="GM148">
        <v>22882.2</v>
      </c>
      <c r="GN148">
        <v>23721.4</v>
      </c>
      <c r="GO148">
        <v>34680.2</v>
      </c>
      <c r="GP148">
        <v>34993.6</v>
      </c>
      <c r="GQ148">
        <v>41249.5</v>
      </c>
      <c r="GR148">
        <v>42300.5</v>
      </c>
      <c r="GS148">
        <v>1.89615</v>
      </c>
      <c r="GT148">
        <v>1.81775</v>
      </c>
      <c r="GU148">
        <v>0.0566319</v>
      </c>
      <c r="GV148">
        <v>0</v>
      </c>
      <c r="GW148">
        <v>29.2129</v>
      </c>
      <c r="GX148">
        <v>999.9</v>
      </c>
      <c r="GY148">
        <v>57.905</v>
      </c>
      <c r="GZ148">
        <v>29.416</v>
      </c>
      <c r="HA148">
        <v>26.3392</v>
      </c>
      <c r="HB148">
        <v>54.1546</v>
      </c>
      <c r="HC148">
        <v>40.6891</v>
      </c>
      <c r="HD148">
        <v>1</v>
      </c>
      <c r="HE148">
        <v>0.0970071</v>
      </c>
      <c r="HF148">
        <v>-0.529259</v>
      </c>
      <c r="HG148">
        <v>20.2351</v>
      </c>
      <c r="HH148">
        <v>5.23451</v>
      </c>
      <c r="HI148">
        <v>11.992</v>
      </c>
      <c r="HJ148">
        <v>4.95595</v>
      </c>
      <c r="HK148">
        <v>3.304</v>
      </c>
      <c r="HL148">
        <v>9999</v>
      </c>
      <c r="HM148">
        <v>9999</v>
      </c>
      <c r="HN148">
        <v>9999</v>
      </c>
      <c r="HO148">
        <v>999.9</v>
      </c>
      <c r="HP148">
        <v>1.86848</v>
      </c>
      <c r="HQ148">
        <v>1.86418</v>
      </c>
      <c r="HR148">
        <v>1.8718</v>
      </c>
      <c r="HS148">
        <v>1.86269</v>
      </c>
      <c r="HT148">
        <v>1.86206</v>
      </c>
      <c r="HU148">
        <v>1.86859</v>
      </c>
      <c r="HV148">
        <v>1.85867</v>
      </c>
      <c r="HW148">
        <v>1.86508</v>
      </c>
      <c r="HX148">
        <v>5</v>
      </c>
      <c r="HY148">
        <v>0</v>
      </c>
      <c r="HZ148">
        <v>0</v>
      </c>
      <c r="IA148">
        <v>0</v>
      </c>
      <c r="IB148" t="s">
        <v>424</v>
      </c>
      <c r="IC148" t="s">
        <v>425</v>
      </c>
      <c r="ID148" t="s">
        <v>426</v>
      </c>
      <c r="IE148" t="s">
        <v>426</v>
      </c>
      <c r="IF148" t="s">
        <v>426</v>
      </c>
      <c r="IG148" t="s">
        <v>426</v>
      </c>
      <c r="IH148">
        <v>0</v>
      </c>
      <c r="II148">
        <v>100</v>
      </c>
      <c r="IJ148">
        <v>100</v>
      </c>
      <c r="IK148">
        <v>6.003</v>
      </c>
      <c r="IL148">
        <v>0.4994</v>
      </c>
      <c r="IM148">
        <v>4.33581596003083</v>
      </c>
      <c r="IN148">
        <v>0.00480937478205192</v>
      </c>
      <c r="IO148">
        <v>-2.11129389927988e-06</v>
      </c>
      <c r="IP148">
        <v>4.70916883727294e-10</v>
      </c>
      <c r="IQ148">
        <v>0.0744581765299928</v>
      </c>
      <c r="IR148">
        <v>0.00865277752241637</v>
      </c>
      <c r="IS148">
        <v>0.000116572056065873</v>
      </c>
      <c r="IT148">
        <v>5.89758572995984e-06</v>
      </c>
      <c r="IU148">
        <v>1</v>
      </c>
      <c r="IV148">
        <v>2033</v>
      </c>
      <c r="IW148">
        <v>1</v>
      </c>
      <c r="IX148">
        <v>28</v>
      </c>
      <c r="IY148">
        <v>29324100.6</v>
      </c>
      <c r="IZ148">
        <v>29324100.6</v>
      </c>
      <c r="JA148">
        <v>1.0437</v>
      </c>
      <c r="JB148">
        <v>2.3938</v>
      </c>
      <c r="JC148">
        <v>1.49902</v>
      </c>
      <c r="JD148">
        <v>2.33032</v>
      </c>
      <c r="JE148">
        <v>1.54419</v>
      </c>
      <c r="JF148">
        <v>2.2522</v>
      </c>
      <c r="JG148">
        <v>35.5683</v>
      </c>
      <c r="JH148">
        <v>24.2451</v>
      </c>
      <c r="JI148">
        <v>18</v>
      </c>
      <c r="JJ148">
        <v>546.511</v>
      </c>
      <c r="JK148">
        <v>438.536</v>
      </c>
      <c r="JL148">
        <v>32.9595</v>
      </c>
      <c r="JM148">
        <v>28.9695</v>
      </c>
      <c r="JN148">
        <v>30.0003</v>
      </c>
      <c r="JO148">
        <v>28.6627</v>
      </c>
      <c r="JP148">
        <v>28.6872</v>
      </c>
      <c r="JQ148">
        <v>20.9299</v>
      </c>
      <c r="JR148">
        <v>5.28987</v>
      </c>
      <c r="JS148">
        <v>100</v>
      </c>
      <c r="JT148">
        <v>32.8817</v>
      </c>
      <c r="JU148">
        <v>420</v>
      </c>
      <c r="JV148">
        <v>26.2176</v>
      </c>
      <c r="JW148">
        <v>92.4535</v>
      </c>
      <c r="JX148">
        <v>98.5854</v>
      </c>
    </row>
    <row r="149" spans="1:284">
      <c r="A149">
        <v>133</v>
      </c>
      <c r="B149">
        <v>1759446041</v>
      </c>
      <c r="C149">
        <v>2002</v>
      </c>
      <c r="D149" t="s">
        <v>696</v>
      </c>
      <c r="E149" t="s">
        <v>697</v>
      </c>
      <c r="F149">
        <v>5</v>
      </c>
      <c r="G149" t="s">
        <v>679</v>
      </c>
      <c r="H149" t="s">
        <v>419</v>
      </c>
      <c r="I149">
        <v>1759446038.66667</v>
      </c>
      <c r="J149">
        <f>(K149)/1000</f>
        <v>0</v>
      </c>
      <c r="K149">
        <f>1000*DK149*AI149*(DG149-DH149)/(100*CZ149*(1000-AI149*DG149))</f>
        <v>0</v>
      </c>
      <c r="L149">
        <f>DK149*AI149*(DF149-DE149*(1000-AI149*DH149)/(1000-AI149*DG149))/(100*CZ149)</f>
        <v>0</v>
      </c>
      <c r="M149">
        <f>DE149 - IF(AI149&gt;1, L149*CZ149*100.0/(AK149), 0)</f>
        <v>0</v>
      </c>
      <c r="N149">
        <f>((T149-J149/2)*M149-L149)/(T149+J149/2)</f>
        <v>0</v>
      </c>
      <c r="O149">
        <f>N149*(DL149+DM149)/1000.0</f>
        <v>0</v>
      </c>
      <c r="P149">
        <f>(DE149 - IF(AI149&gt;1, L149*CZ149*100.0/(AK149), 0))*(DL149+DM149)/1000.0</f>
        <v>0</v>
      </c>
      <c r="Q149">
        <f>2.0/((1/S149-1/R149)+SIGN(S149)*SQRT((1/S149-1/R149)*(1/S149-1/R149) + 4*DA149/((DA149+1)*(DA149+1))*(2*1/S149*1/R149-1/R149*1/R149)))</f>
        <v>0</v>
      </c>
      <c r="R149">
        <f>IF(LEFT(DB149,1)&lt;&gt;"0",IF(LEFT(DB149,1)="1",3.0,DC149),$D$5+$E$5*(DS149*DL149/($K$5*1000))+$F$5*(DS149*DL149/($K$5*1000))*MAX(MIN(CZ149,$J$5),$I$5)*MAX(MIN(CZ149,$J$5),$I$5)+$G$5*MAX(MIN(CZ149,$J$5),$I$5)*(DS149*DL149/($K$5*1000))+$H$5*(DS149*DL149/($K$5*1000))*(DS149*DL149/($K$5*1000)))</f>
        <v>0</v>
      </c>
      <c r="S149">
        <f>J149*(1000-(1000*0.61365*exp(17.502*W149/(240.97+W149))/(DL149+DM149)+DG149)/2)/(1000*0.61365*exp(17.502*W149/(240.97+W149))/(DL149+DM149)-DG149)</f>
        <v>0</v>
      </c>
      <c r="T149">
        <f>1/((DA149+1)/(Q149/1.6)+1/(R149/1.37)) + DA149/((DA149+1)/(Q149/1.6) + DA149/(R149/1.37))</f>
        <v>0</v>
      </c>
      <c r="U149">
        <f>(CV149*CY149)</f>
        <v>0</v>
      </c>
      <c r="V149">
        <f>(DN149+(U149+2*0.95*5.67E-8*(((DN149+$B$7)+273)^4-(DN149+273)^4)-44100*J149)/(1.84*29.3*R149+8*0.95*5.67E-8*(DN149+273)^3))</f>
        <v>0</v>
      </c>
      <c r="W149">
        <f>($C$7*DO149+$D$7*DP149+$E$7*V149)</f>
        <v>0</v>
      </c>
      <c r="X149">
        <f>0.61365*exp(17.502*W149/(240.97+W149))</f>
        <v>0</v>
      </c>
      <c r="Y149">
        <f>(Z149/AA149*100)</f>
        <v>0</v>
      </c>
      <c r="Z149">
        <f>DG149*(DL149+DM149)/1000</f>
        <v>0</v>
      </c>
      <c r="AA149">
        <f>0.61365*exp(17.502*DN149/(240.97+DN149))</f>
        <v>0</v>
      </c>
      <c r="AB149">
        <f>(X149-DG149*(DL149+DM149)/1000)</f>
        <v>0</v>
      </c>
      <c r="AC149">
        <f>(-J149*44100)</f>
        <v>0</v>
      </c>
      <c r="AD149">
        <f>2*29.3*R149*0.92*(DN149-W149)</f>
        <v>0</v>
      </c>
      <c r="AE149">
        <f>2*0.95*5.67E-8*(((DN149+$B$7)+273)^4-(W149+273)^4)</f>
        <v>0</v>
      </c>
      <c r="AF149">
        <f>U149+AE149+AC149+AD149</f>
        <v>0</v>
      </c>
      <c r="AG149">
        <v>0</v>
      </c>
      <c r="AH149">
        <v>0</v>
      </c>
      <c r="AI149">
        <f>IF(AG149*$H$13&gt;=AK149,1.0,(AK149/(AK149-AG149*$H$13)))</f>
        <v>0</v>
      </c>
      <c r="AJ149">
        <f>(AI149-1)*100</f>
        <v>0</v>
      </c>
      <c r="AK149">
        <f>MAX(0,($B$13+$C$13*DS149)/(1+$D$13*DS149)*DL149/(DN149+273)*$E$13)</f>
        <v>0</v>
      </c>
      <c r="AL149" t="s">
        <v>420</v>
      </c>
      <c r="AM149" t="s">
        <v>420</v>
      </c>
      <c r="AN149">
        <v>0</v>
      </c>
      <c r="AO149">
        <v>0</v>
      </c>
      <c r="AP149">
        <f>1-AN149/AO149</f>
        <v>0</v>
      </c>
      <c r="AQ149">
        <v>0</v>
      </c>
      <c r="AR149" t="s">
        <v>420</v>
      </c>
      <c r="AS149" t="s">
        <v>420</v>
      </c>
      <c r="AT149">
        <v>0</v>
      </c>
      <c r="AU149">
        <v>0</v>
      </c>
      <c r="AV149">
        <f>1-AT149/AU149</f>
        <v>0</v>
      </c>
      <c r="AW149">
        <v>0.5</v>
      </c>
      <c r="AX149">
        <f>CW149</f>
        <v>0</v>
      </c>
      <c r="AY149">
        <f>L149</f>
        <v>0</v>
      </c>
      <c r="AZ149">
        <f>AV149*AW149*AX149</f>
        <v>0</v>
      </c>
      <c r="BA149">
        <f>(AY149-AQ149)/AX149</f>
        <v>0</v>
      </c>
      <c r="BB149">
        <f>(AO149-AU149)/AU149</f>
        <v>0</v>
      </c>
      <c r="BC149">
        <f>AN149/(AP149+AN149/AU149)</f>
        <v>0</v>
      </c>
      <c r="BD149" t="s">
        <v>420</v>
      </c>
      <c r="BE149">
        <v>0</v>
      </c>
      <c r="BF149">
        <f>IF(BE149&lt;&gt;0, BE149, BC149)</f>
        <v>0</v>
      </c>
      <c r="BG149">
        <f>1-BF149/AU149</f>
        <v>0</v>
      </c>
      <c r="BH149">
        <f>(AU149-AT149)/(AU149-BF149)</f>
        <v>0</v>
      </c>
      <c r="BI149">
        <f>(AO149-AU149)/(AO149-BF149)</f>
        <v>0</v>
      </c>
      <c r="BJ149">
        <f>(AU149-AT149)/(AU149-AN149)</f>
        <v>0</v>
      </c>
      <c r="BK149">
        <f>(AO149-AU149)/(AO149-AN149)</f>
        <v>0</v>
      </c>
      <c r="BL149">
        <f>(BH149*BF149/AT149)</f>
        <v>0</v>
      </c>
      <c r="BM149">
        <f>(1-BL149)</f>
        <v>0</v>
      </c>
      <c r="CV149">
        <f>$B$11*DT149+$C$11*DU149+$F$11*EF149*(1-EI149)</f>
        <v>0</v>
      </c>
      <c r="CW149">
        <f>CV149*CX149</f>
        <v>0</v>
      </c>
      <c r="CX149">
        <f>($B$11*$D$9+$C$11*$D$9+$F$11*((ES149+EK149)/MAX(ES149+EK149+ET149, 0.1)*$I$9+ET149/MAX(ES149+EK149+ET149, 0.1)*$J$9))/($B$11+$C$11+$F$11)</f>
        <v>0</v>
      </c>
      <c r="CY149">
        <f>($B$11*$K$9+$C$11*$K$9+$F$11*((ES149+EK149)/MAX(ES149+EK149+ET149, 0.1)*$P$9+ET149/MAX(ES149+EK149+ET149, 0.1)*$Q$9))/($B$11+$C$11+$F$11)</f>
        <v>0</v>
      </c>
      <c r="CZ149">
        <v>5.66</v>
      </c>
      <c r="DA149">
        <v>0.5</v>
      </c>
      <c r="DB149" t="s">
        <v>421</v>
      </c>
      <c r="DC149">
        <v>2</v>
      </c>
      <c r="DD149">
        <v>1759446038.66667</v>
      </c>
      <c r="DE149">
        <v>421.371666666667</v>
      </c>
      <c r="DF149">
        <v>420.010666666667</v>
      </c>
      <c r="DG149">
        <v>27.1510666666667</v>
      </c>
      <c r="DH149">
        <v>26.266</v>
      </c>
      <c r="DI149">
        <v>415.368666666667</v>
      </c>
      <c r="DJ149">
        <v>26.6515666666667</v>
      </c>
      <c r="DK149">
        <v>500.016333333333</v>
      </c>
      <c r="DL149">
        <v>90.5684666666667</v>
      </c>
      <c r="DM149">
        <v>0.0315043666666667</v>
      </c>
      <c r="DN149">
        <v>32.3990666666667</v>
      </c>
      <c r="DO149">
        <v>30.1326666666667</v>
      </c>
      <c r="DP149">
        <v>999.9</v>
      </c>
      <c r="DQ149">
        <v>0</v>
      </c>
      <c r="DR149">
        <v>0</v>
      </c>
      <c r="DS149">
        <v>10009.7933333333</v>
      </c>
      <c r="DT149">
        <v>0</v>
      </c>
      <c r="DU149">
        <v>0.781768</v>
      </c>
      <c r="DV149">
        <v>1.36081</v>
      </c>
      <c r="DW149">
        <v>433.131333333333</v>
      </c>
      <c r="DX149">
        <v>431.340333333333</v>
      </c>
      <c r="DY149">
        <v>0.885061</v>
      </c>
      <c r="DZ149">
        <v>420.010666666667</v>
      </c>
      <c r="EA149">
        <v>26.266</v>
      </c>
      <c r="EB149">
        <v>2.45903333333333</v>
      </c>
      <c r="EC149">
        <v>2.37887333333333</v>
      </c>
      <c r="ED149">
        <v>20.7578666666667</v>
      </c>
      <c r="EE149">
        <v>20.2207</v>
      </c>
      <c r="EF149">
        <v>0.00500016</v>
      </c>
      <c r="EG149">
        <v>0</v>
      </c>
      <c r="EH149">
        <v>0</v>
      </c>
      <c r="EI149">
        <v>0</v>
      </c>
      <c r="EJ149">
        <v>896.033333333333</v>
      </c>
      <c r="EK149">
        <v>0.00500016</v>
      </c>
      <c r="EL149">
        <v>-25.8333333333333</v>
      </c>
      <c r="EM149">
        <v>-1.56666666666667</v>
      </c>
      <c r="EN149">
        <v>38.062</v>
      </c>
      <c r="EO149">
        <v>42.104</v>
      </c>
      <c r="EP149">
        <v>40.125</v>
      </c>
      <c r="EQ149">
        <v>42.25</v>
      </c>
      <c r="ER149">
        <v>41.458</v>
      </c>
      <c r="ES149">
        <v>0</v>
      </c>
      <c r="ET149">
        <v>0</v>
      </c>
      <c r="EU149">
        <v>0</v>
      </c>
      <c r="EV149">
        <v>1759446043.1</v>
      </c>
      <c r="EW149">
        <v>0</v>
      </c>
      <c r="EX149">
        <v>892.016</v>
      </c>
      <c r="EY149">
        <v>-10.5076922633947</v>
      </c>
      <c r="EZ149">
        <v>1.29230768097459</v>
      </c>
      <c r="FA149">
        <v>-25.468</v>
      </c>
      <c r="FB149">
        <v>15</v>
      </c>
      <c r="FC149">
        <v>0</v>
      </c>
      <c r="FD149" t="s">
        <v>422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1.364837</v>
      </c>
      <c r="FQ149">
        <v>0.310942556390978</v>
      </c>
      <c r="FR149">
        <v>0.0530274483734603</v>
      </c>
      <c r="FS149">
        <v>1</v>
      </c>
      <c r="FT149">
        <v>891.388235294118</v>
      </c>
      <c r="FU149">
        <v>7.17494271012837</v>
      </c>
      <c r="FV149">
        <v>6.32138130408976</v>
      </c>
      <c r="FW149">
        <v>-1</v>
      </c>
      <c r="FX149">
        <v>0.8861066</v>
      </c>
      <c r="FY149">
        <v>-0.0165616240601501</v>
      </c>
      <c r="FZ149">
        <v>0.00439811765872628</v>
      </c>
      <c r="GA149">
        <v>1</v>
      </c>
      <c r="GB149">
        <v>2</v>
      </c>
      <c r="GC149">
        <v>2</v>
      </c>
      <c r="GD149" t="s">
        <v>423</v>
      </c>
      <c r="GE149">
        <v>3.1267</v>
      </c>
      <c r="GF149">
        <v>2.65694</v>
      </c>
      <c r="GG149">
        <v>0.0891007</v>
      </c>
      <c r="GH149">
        <v>0.089812</v>
      </c>
      <c r="GI149">
        <v>0.110555</v>
      </c>
      <c r="GJ149">
        <v>0.108714</v>
      </c>
      <c r="GK149">
        <v>23304</v>
      </c>
      <c r="GL149">
        <v>22171</v>
      </c>
      <c r="GM149">
        <v>22881.9</v>
      </c>
      <c r="GN149">
        <v>23721.3</v>
      </c>
      <c r="GO149">
        <v>34680.4</v>
      </c>
      <c r="GP149">
        <v>34993.7</v>
      </c>
      <c r="GQ149">
        <v>41249.7</v>
      </c>
      <c r="GR149">
        <v>42300.5</v>
      </c>
      <c r="GS149">
        <v>1.89673</v>
      </c>
      <c r="GT149">
        <v>1.81697</v>
      </c>
      <c r="GU149">
        <v>0.0559315</v>
      </c>
      <c r="GV149">
        <v>0</v>
      </c>
      <c r="GW149">
        <v>29.2163</v>
      </c>
      <c r="GX149">
        <v>999.9</v>
      </c>
      <c r="GY149">
        <v>57.905</v>
      </c>
      <c r="GZ149">
        <v>29.427</v>
      </c>
      <c r="HA149">
        <v>26.3549</v>
      </c>
      <c r="HB149">
        <v>54.7246</v>
      </c>
      <c r="HC149">
        <v>40.4287</v>
      </c>
      <c r="HD149">
        <v>1</v>
      </c>
      <c r="HE149">
        <v>0.097185</v>
      </c>
      <c r="HF149">
        <v>-0.569504</v>
      </c>
      <c r="HG149">
        <v>20.2353</v>
      </c>
      <c r="HH149">
        <v>5.23496</v>
      </c>
      <c r="HI149">
        <v>11.992</v>
      </c>
      <c r="HJ149">
        <v>4.9558</v>
      </c>
      <c r="HK149">
        <v>3.304</v>
      </c>
      <c r="HL149">
        <v>9999</v>
      </c>
      <c r="HM149">
        <v>9999</v>
      </c>
      <c r="HN149">
        <v>9999</v>
      </c>
      <c r="HO149">
        <v>999.9</v>
      </c>
      <c r="HP149">
        <v>1.86847</v>
      </c>
      <c r="HQ149">
        <v>1.86417</v>
      </c>
      <c r="HR149">
        <v>1.8718</v>
      </c>
      <c r="HS149">
        <v>1.86268</v>
      </c>
      <c r="HT149">
        <v>1.86207</v>
      </c>
      <c r="HU149">
        <v>1.86859</v>
      </c>
      <c r="HV149">
        <v>1.85867</v>
      </c>
      <c r="HW149">
        <v>1.86508</v>
      </c>
      <c r="HX149">
        <v>5</v>
      </c>
      <c r="HY149">
        <v>0</v>
      </c>
      <c r="HZ149">
        <v>0</v>
      </c>
      <c r="IA149">
        <v>0</v>
      </c>
      <c r="IB149" t="s">
        <v>424</v>
      </c>
      <c r="IC149" t="s">
        <v>425</v>
      </c>
      <c r="ID149" t="s">
        <v>426</v>
      </c>
      <c r="IE149" t="s">
        <v>426</v>
      </c>
      <c r="IF149" t="s">
        <v>426</v>
      </c>
      <c r="IG149" t="s">
        <v>426</v>
      </c>
      <c r="IH149">
        <v>0</v>
      </c>
      <c r="II149">
        <v>100</v>
      </c>
      <c r="IJ149">
        <v>100</v>
      </c>
      <c r="IK149">
        <v>6.003</v>
      </c>
      <c r="IL149">
        <v>0.4995</v>
      </c>
      <c r="IM149">
        <v>4.33581596003083</v>
      </c>
      <c r="IN149">
        <v>0.00480937478205192</v>
      </c>
      <c r="IO149">
        <v>-2.11129389927988e-06</v>
      </c>
      <c r="IP149">
        <v>4.70916883727294e-10</v>
      </c>
      <c r="IQ149">
        <v>0.0744581765299928</v>
      </c>
      <c r="IR149">
        <v>0.00865277752241637</v>
      </c>
      <c r="IS149">
        <v>0.000116572056065873</v>
      </c>
      <c r="IT149">
        <v>5.89758572995984e-06</v>
      </c>
      <c r="IU149">
        <v>1</v>
      </c>
      <c r="IV149">
        <v>2033</v>
      </c>
      <c r="IW149">
        <v>1</v>
      </c>
      <c r="IX149">
        <v>28</v>
      </c>
      <c r="IY149">
        <v>29324100.7</v>
      </c>
      <c r="IZ149">
        <v>29324100.7</v>
      </c>
      <c r="JA149">
        <v>1.0437</v>
      </c>
      <c r="JB149">
        <v>2.37427</v>
      </c>
      <c r="JC149">
        <v>1.4978</v>
      </c>
      <c r="JD149">
        <v>2.3291</v>
      </c>
      <c r="JE149">
        <v>1.54419</v>
      </c>
      <c r="JF149">
        <v>2.33276</v>
      </c>
      <c r="JG149">
        <v>35.5683</v>
      </c>
      <c r="JH149">
        <v>24.2539</v>
      </c>
      <c r="JI149">
        <v>18</v>
      </c>
      <c r="JJ149">
        <v>546.89</v>
      </c>
      <c r="JK149">
        <v>438.069</v>
      </c>
      <c r="JL149">
        <v>32.8722</v>
      </c>
      <c r="JM149">
        <v>28.9714</v>
      </c>
      <c r="JN149">
        <v>30.0002</v>
      </c>
      <c r="JO149">
        <v>28.663</v>
      </c>
      <c r="JP149">
        <v>28.6872</v>
      </c>
      <c r="JQ149">
        <v>20.9297</v>
      </c>
      <c r="JR149">
        <v>5.28987</v>
      </c>
      <c r="JS149">
        <v>100</v>
      </c>
      <c r="JT149">
        <v>32.7497</v>
      </c>
      <c r="JU149">
        <v>420</v>
      </c>
      <c r="JV149">
        <v>26.204</v>
      </c>
      <c r="JW149">
        <v>92.4534</v>
      </c>
      <c r="JX149">
        <v>98.5853</v>
      </c>
    </row>
    <row r="150" spans="1:284">
      <c r="A150">
        <v>134</v>
      </c>
      <c r="B150">
        <v>1759446044</v>
      </c>
      <c r="C150">
        <v>2005</v>
      </c>
      <c r="D150" t="s">
        <v>698</v>
      </c>
      <c r="E150" t="s">
        <v>699</v>
      </c>
      <c r="F150">
        <v>5</v>
      </c>
      <c r="G150" t="s">
        <v>679</v>
      </c>
      <c r="H150" t="s">
        <v>419</v>
      </c>
      <c r="I150">
        <v>1759446041</v>
      </c>
      <c r="J150">
        <f>(K150)/1000</f>
        <v>0</v>
      </c>
      <c r="K150">
        <f>1000*DK150*AI150*(DG150-DH150)/(100*CZ150*(1000-AI150*DG150))</f>
        <v>0</v>
      </c>
      <c r="L150">
        <f>DK150*AI150*(DF150-DE150*(1000-AI150*DH150)/(1000-AI150*DG150))/(100*CZ150)</f>
        <v>0</v>
      </c>
      <c r="M150">
        <f>DE150 - IF(AI150&gt;1, L150*CZ150*100.0/(AK150), 0)</f>
        <v>0</v>
      </c>
      <c r="N150">
        <f>((T150-J150/2)*M150-L150)/(T150+J150/2)</f>
        <v>0</v>
      </c>
      <c r="O150">
        <f>N150*(DL150+DM150)/1000.0</f>
        <v>0</v>
      </c>
      <c r="P150">
        <f>(DE150 - IF(AI150&gt;1, L150*CZ150*100.0/(AK150), 0))*(DL150+DM150)/1000.0</f>
        <v>0</v>
      </c>
      <c r="Q150">
        <f>2.0/((1/S150-1/R150)+SIGN(S150)*SQRT((1/S150-1/R150)*(1/S150-1/R150) + 4*DA150/((DA150+1)*(DA150+1))*(2*1/S150*1/R150-1/R150*1/R150)))</f>
        <v>0</v>
      </c>
      <c r="R150">
        <f>IF(LEFT(DB150,1)&lt;&gt;"0",IF(LEFT(DB150,1)="1",3.0,DC150),$D$5+$E$5*(DS150*DL150/($K$5*1000))+$F$5*(DS150*DL150/($K$5*1000))*MAX(MIN(CZ150,$J$5),$I$5)*MAX(MIN(CZ150,$J$5),$I$5)+$G$5*MAX(MIN(CZ150,$J$5),$I$5)*(DS150*DL150/($K$5*1000))+$H$5*(DS150*DL150/($K$5*1000))*(DS150*DL150/($K$5*1000)))</f>
        <v>0</v>
      </c>
      <c r="S150">
        <f>J150*(1000-(1000*0.61365*exp(17.502*W150/(240.97+W150))/(DL150+DM150)+DG150)/2)/(1000*0.61365*exp(17.502*W150/(240.97+W150))/(DL150+DM150)-DG150)</f>
        <v>0</v>
      </c>
      <c r="T150">
        <f>1/((DA150+1)/(Q150/1.6)+1/(R150/1.37)) + DA150/((DA150+1)/(Q150/1.6) + DA150/(R150/1.37))</f>
        <v>0</v>
      </c>
      <c r="U150">
        <f>(CV150*CY150)</f>
        <v>0</v>
      </c>
      <c r="V150">
        <f>(DN150+(U150+2*0.95*5.67E-8*(((DN150+$B$7)+273)^4-(DN150+273)^4)-44100*J150)/(1.84*29.3*R150+8*0.95*5.67E-8*(DN150+273)^3))</f>
        <v>0</v>
      </c>
      <c r="W150">
        <f>($C$7*DO150+$D$7*DP150+$E$7*V150)</f>
        <v>0</v>
      </c>
      <c r="X150">
        <f>0.61365*exp(17.502*W150/(240.97+W150))</f>
        <v>0</v>
      </c>
      <c r="Y150">
        <f>(Z150/AA150*100)</f>
        <v>0</v>
      </c>
      <c r="Z150">
        <f>DG150*(DL150+DM150)/1000</f>
        <v>0</v>
      </c>
      <c r="AA150">
        <f>0.61365*exp(17.502*DN150/(240.97+DN150))</f>
        <v>0</v>
      </c>
      <c r="AB150">
        <f>(X150-DG150*(DL150+DM150)/1000)</f>
        <v>0</v>
      </c>
      <c r="AC150">
        <f>(-J150*44100)</f>
        <v>0</v>
      </c>
      <c r="AD150">
        <f>2*29.3*R150*0.92*(DN150-W150)</f>
        <v>0</v>
      </c>
      <c r="AE150">
        <f>2*0.95*5.67E-8*(((DN150+$B$7)+273)^4-(W150+273)^4)</f>
        <v>0</v>
      </c>
      <c r="AF150">
        <f>U150+AE150+AC150+AD150</f>
        <v>0</v>
      </c>
      <c r="AG150">
        <v>0</v>
      </c>
      <c r="AH150">
        <v>0</v>
      </c>
      <c r="AI150">
        <f>IF(AG150*$H$13&gt;=AK150,1.0,(AK150/(AK150-AG150*$H$13)))</f>
        <v>0</v>
      </c>
      <c r="AJ150">
        <f>(AI150-1)*100</f>
        <v>0</v>
      </c>
      <c r="AK150">
        <f>MAX(0,($B$13+$C$13*DS150)/(1+$D$13*DS150)*DL150/(DN150+273)*$E$13)</f>
        <v>0</v>
      </c>
      <c r="AL150" t="s">
        <v>420</v>
      </c>
      <c r="AM150" t="s">
        <v>420</v>
      </c>
      <c r="AN150">
        <v>0</v>
      </c>
      <c r="AO150">
        <v>0</v>
      </c>
      <c r="AP150">
        <f>1-AN150/AO150</f>
        <v>0</v>
      </c>
      <c r="AQ150">
        <v>0</v>
      </c>
      <c r="AR150" t="s">
        <v>420</v>
      </c>
      <c r="AS150" t="s">
        <v>420</v>
      </c>
      <c r="AT150">
        <v>0</v>
      </c>
      <c r="AU150">
        <v>0</v>
      </c>
      <c r="AV150">
        <f>1-AT150/AU150</f>
        <v>0</v>
      </c>
      <c r="AW150">
        <v>0.5</v>
      </c>
      <c r="AX150">
        <f>CW150</f>
        <v>0</v>
      </c>
      <c r="AY150">
        <f>L150</f>
        <v>0</v>
      </c>
      <c r="AZ150">
        <f>AV150*AW150*AX150</f>
        <v>0</v>
      </c>
      <c r="BA150">
        <f>(AY150-AQ150)/AX150</f>
        <v>0</v>
      </c>
      <c r="BB150">
        <f>(AO150-AU150)/AU150</f>
        <v>0</v>
      </c>
      <c r="BC150">
        <f>AN150/(AP150+AN150/AU150)</f>
        <v>0</v>
      </c>
      <c r="BD150" t="s">
        <v>420</v>
      </c>
      <c r="BE150">
        <v>0</v>
      </c>
      <c r="BF150">
        <f>IF(BE150&lt;&gt;0, BE150, BC150)</f>
        <v>0</v>
      </c>
      <c r="BG150">
        <f>1-BF150/AU150</f>
        <v>0</v>
      </c>
      <c r="BH150">
        <f>(AU150-AT150)/(AU150-BF150)</f>
        <v>0</v>
      </c>
      <c r="BI150">
        <f>(AO150-AU150)/(AO150-BF150)</f>
        <v>0</v>
      </c>
      <c r="BJ150">
        <f>(AU150-AT150)/(AU150-AN150)</f>
        <v>0</v>
      </c>
      <c r="BK150">
        <f>(AO150-AU150)/(AO150-AN150)</f>
        <v>0</v>
      </c>
      <c r="BL150">
        <f>(BH150*BF150/AT150)</f>
        <v>0</v>
      </c>
      <c r="BM150">
        <f>(1-BL150)</f>
        <v>0</v>
      </c>
      <c r="CV150">
        <f>$B$11*DT150+$C$11*DU150+$F$11*EF150*(1-EI150)</f>
        <v>0</v>
      </c>
      <c r="CW150">
        <f>CV150*CX150</f>
        <v>0</v>
      </c>
      <c r="CX150">
        <f>($B$11*$D$9+$C$11*$D$9+$F$11*((ES150+EK150)/MAX(ES150+EK150+ET150, 0.1)*$I$9+ET150/MAX(ES150+EK150+ET150, 0.1)*$J$9))/($B$11+$C$11+$F$11)</f>
        <v>0</v>
      </c>
      <c r="CY150">
        <f>($B$11*$K$9+$C$11*$K$9+$F$11*((ES150+EK150)/MAX(ES150+EK150+ET150, 0.1)*$P$9+ET150/MAX(ES150+EK150+ET150, 0.1)*$Q$9))/($B$11+$C$11+$F$11)</f>
        <v>0</v>
      </c>
      <c r="CZ150">
        <v>5.66</v>
      </c>
      <c r="DA150">
        <v>0.5</v>
      </c>
      <c r="DB150" t="s">
        <v>421</v>
      </c>
      <c r="DC150">
        <v>2</v>
      </c>
      <c r="DD150">
        <v>1759446041</v>
      </c>
      <c r="DE150">
        <v>421.34925</v>
      </c>
      <c r="DF150">
        <v>420.0015</v>
      </c>
      <c r="DG150">
        <v>27.14985</v>
      </c>
      <c r="DH150">
        <v>26.265175</v>
      </c>
      <c r="DI150">
        <v>415.3465</v>
      </c>
      <c r="DJ150">
        <v>26.650375</v>
      </c>
      <c r="DK150">
        <v>500.0595</v>
      </c>
      <c r="DL150">
        <v>90.568775</v>
      </c>
      <c r="DM150">
        <v>0.03134185</v>
      </c>
      <c r="DN150">
        <v>32.38765</v>
      </c>
      <c r="DO150">
        <v>30.12595</v>
      </c>
      <c r="DP150">
        <v>999.9</v>
      </c>
      <c r="DQ150">
        <v>0</v>
      </c>
      <c r="DR150">
        <v>0</v>
      </c>
      <c r="DS150">
        <v>10009.69</v>
      </c>
      <c r="DT150">
        <v>0</v>
      </c>
      <c r="DU150">
        <v>0.785941</v>
      </c>
      <c r="DV150">
        <v>1.347715</v>
      </c>
      <c r="DW150">
        <v>433.108</v>
      </c>
      <c r="DX150">
        <v>431.33075</v>
      </c>
      <c r="DY150">
        <v>0.8846735</v>
      </c>
      <c r="DZ150">
        <v>420.0015</v>
      </c>
      <c r="EA150">
        <v>26.265175</v>
      </c>
      <c r="EB150">
        <v>2.45893</v>
      </c>
      <c r="EC150">
        <v>2.378805</v>
      </c>
      <c r="ED150">
        <v>20.757175</v>
      </c>
      <c r="EE150">
        <v>20.220225</v>
      </c>
      <c r="EF150">
        <v>0.00500016</v>
      </c>
      <c r="EG150">
        <v>0</v>
      </c>
      <c r="EH150">
        <v>0</v>
      </c>
      <c r="EI150">
        <v>0</v>
      </c>
      <c r="EJ150">
        <v>890.95</v>
      </c>
      <c r="EK150">
        <v>0.00500016</v>
      </c>
      <c r="EL150">
        <v>-21.775</v>
      </c>
      <c r="EM150">
        <v>-1.375</v>
      </c>
      <c r="EN150">
        <v>38.062</v>
      </c>
      <c r="EO150">
        <v>42.125</v>
      </c>
      <c r="EP150">
        <v>40.125</v>
      </c>
      <c r="EQ150">
        <v>42.25</v>
      </c>
      <c r="ER150">
        <v>41.45275</v>
      </c>
      <c r="ES150">
        <v>0</v>
      </c>
      <c r="ET150">
        <v>0</v>
      </c>
      <c r="EU150">
        <v>0</v>
      </c>
      <c r="EV150">
        <v>1759446046.1</v>
      </c>
      <c r="EW150">
        <v>0</v>
      </c>
      <c r="EX150">
        <v>891.753846153846</v>
      </c>
      <c r="EY150">
        <v>-15.7880342254906</v>
      </c>
      <c r="EZ150">
        <v>21.3743591358755</v>
      </c>
      <c r="FA150">
        <v>-25.7384615384615</v>
      </c>
      <c r="FB150">
        <v>15</v>
      </c>
      <c r="FC150">
        <v>0</v>
      </c>
      <c r="FD150" t="s">
        <v>422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1.36303666666667</v>
      </c>
      <c r="FQ150">
        <v>0.239081298701298</v>
      </c>
      <c r="FR150">
        <v>0.0523720707405273</v>
      </c>
      <c r="FS150">
        <v>1</v>
      </c>
      <c r="FT150">
        <v>891.15</v>
      </c>
      <c r="FU150">
        <v>7.66233765245624</v>
      </c>
      <c r="FV150">
        <v>6.53710000463419</v>
      </c>
      <c r="FW150">
        <v>-1</v>
      </c>
      <c r="FX150">
        <v>0.886059714285714</v>
      </c>
      <c r="FY150">
        <v>-0.0150704415584413</v>
      </c>
      <c r="FZ150">
        <v>0.00429724192989894</v>
      </c>
      <c r="GA150">
        <v>1</v>
      </c>
      <c r="GB150">
        <v>2</v>
      </c>
      <c r="GC150">
        <v>2</v>
      </c>
      <c r="GD150" t="s">
        <v>423</v>
      </c>
      <c r="GE150">
        <v>3.1264</v>
      </c>
      <c r="GF150">
        <v>2.6568</v>
      </c>
      <c r="GG150">
        <v>0.0891034</v>
      </c>
      <c r="GH150">
        <v>0.0898174</v>
      </c>
      <c r="GI150">
        <v>0.110549</v>
      </c>
      <c r="GJ150">
        <v>0.108713</v>
      </c>
      <c r="GK150">
        <v>23304</v>
      </c>
      <c r="GL150">
        <v>22171.2</v>
      </c>
      <c r="GM150">
        <v>22882</v>
      </c>
      <c r="GN150">
        <v>23721.6</v>
      </c>
      <c r="GO150">
        <v>34680.9</v>
      </c>
      <c r="GP150">
        <v>34994.2</v>
      </c>
      <c r="GQ150">
        <v>41250</v>
      </c>
      <c r="GR150">
        <v>42301</v>
      </c>
      <c r="GS150">
        <v>1.89648</v>
      </c>
      <c r="GT150">
        <v>1.81743</v>
      </c>
      <c r="GU150">
        <v>0.0552759</v>
      </c>
      <c r="GV150">
        <v>0</v>
      </c>
      <c r="GW150">
        <v>29.2194</v>
      </c>
      <c r="GX150">
        <v>999.9</v>
      </c>
      <c r="GY150">
        <v>57.905</v>
      </c>
      <c r="GZ150">
        <v>29.416</v>
      </c>
      <c r="HA150">
        <v>26.3372</v>
      </c>
      <c r="HB150">
        <v>54.2746</v>
      </c>
      <c r="HC150">
        <v>40.5569</v>
      </c>
      <c r="HD150">
        <v>1</v>
      </c>
      <c r="HE150">
        <v>0.0971164</v>
      </c>
      <c r="HF150">
        <v>-0.464346</v>
      </c>
      <c r="HG150">
        <v>20.2356</v>
      </c>
      <c r="HH150">
        <v>5.23511</v>
      </c>
      <c r="HI150">
        <v>11.992</v>
      </c>
      <c r="HJ150">
        <v>4.95585</v>
      </c>
      <c r="HK150">
        <v>3.304</v>
      </c>
      <c r="HL150">
        <v>9999</v>
      </c>
      <c r="HM150">
        <v>9999</v>
      </c>
      <c r="HN150">
        <v>9999</v>
      </c>
      <c r="HO150">
        <v>999.9</v>
      </c>
      <c r="HP150">
        <v>1.86846</v>
      </c>
      <c r="HQ150">
        <v>1.86417</v>
      </c>
      <c r="HR150">
        <v>1.8718</v>
      </c>
      <c r="HS150">
        <v>1.8627</v>
      </c>
      <c r="HT150">
        <v>1.86208</v>
      </c>
      <c r="HU150">
        <v>1.86859</v>
      </c>
      <c r="HV150">
        <v>1.85867</v>
      </c>
      <c r="HW150">
        <v>1.86508</v>
      </c>
      <c r="HX150">
        <v>5</v>
      </c>
      <c r="HY150">
        <v>0</v>
      </c>
      <c r="HZ150">
        <v>0</v>
      </c>
      <c r="IA150">
        <v>0</v>
      </c>
      <c r="IB150" t="s">
        <v>424</v>
      </c>
      <c r="IC150" t="s">
        <v>425</v>
      </c>
      <c r="ID150" t="s">
        <v>426</v>
      </c>
      <c r="IE150" t="s">
        <v>426</v>
      </c>
      <c r="IF150" t="s">
        <v>426</v>
      </c>
      <c r="IG150" t="s">
        <v>426</v>
      </c>
      <c r="IH150">
        <v>0</v>
      </c>
      <c r="II150">
        <v>100</v>
      </c>
      <c r="IJ150">
        <v>100</v>
      </c>
      <c r="IK150">
        <v>6.003</v>
      </c>
      <c r="IL150">
        <v>0.4995</v>
      </c>
      <c r="IM150">
        <v>4.33581596003083</v>
      </c>
      <c r="IN150">
        <v>0.00480937478205192</v>
      </c>
      <c r="IO150">
        <v>-2.11129389927988e-06</v>
      </c>
      <c r="IP150">
        <v>4.70916883727294e-10</v>
      </c>
      <c r="IQ150">
        <v>0.0744581765299928</v>
      </c>
      <c r="IR150">
        <v>0.00865277752241637</v>
      </c>
      <c r="IS150">
        <v>0.000116572056065873</v>
      </c>
      <c r="IT150">
        <v>5.89758572995984e-06</v>
      </c>
      <c r="IU150">
        <v>1</v>
      </c>
      <c r="IV150">
        <v>2033</v>
      </c>
      <c r="IW150">
        <v>1</v>
      </c>
      <c r="IX150">
        <v>28</v>
      </c>
      <c r="IY150">
        <v>29324100.7</v>
      </c>
      <c r="IZ150">
        <v>29324100.7</v>
      </c>
      <c r="JA150">
        <v>1.04248</v>
      </c>
      <c r="JB150">
        <v>2.37183</v>
      </c>
      <c r="JC150">
        <v>1.4978</v>
      </c>
      <c r="JD150">
        <v>2.33032</v>
      </c>
      <c r="JE150">
        <v>1.54419</v>
      </c>
      <c r="JF150">
        <v>2.3877</v>
      </c>
      <c r="JG150">
        <v>35.5683</v>
      </c>
      <c r="JH150">
        <v>24.2626</v>
      </c>
      <c r="JI150">
        <v>18</v>
      </c>
      <c r="JJ150">
        <v>546.727</v>
      </c>
      <c r="JK150">
        <v>438.34</v>
      </c>
      <c r="JL150">
        <v>32.7964</v>
      </c>
      <c r="JM150">
        <v>28.972</v>
      </c>
      <c r="JN150">
        <v>30.0001</v>
      </c>
      <c r="JO150">
        <v>28.663</v>
      </c>
      <c r="JP150">
        <v>28.6872</v>
      </c>
      <c r="JQ150">
        <v>20.9295</v>
      </c>
      <c r="JR150">
        <v>5.28987</v>
      </c>
      <c r="JS150">
        <v>100</v>
      </c>
      <c r="JT150">
        <v>32.7497</v>
      </c>
      <c r="JU150">
        <v>420</v>
      </c>
      <c r="JV150">
        <v>26.1879</v>
      </c>
      <c r="JW150">
        <v>92.4539</v>
      </c>
      <c r="JX150">
        <v>98.5866</v>
      </c>
    </row>
    <row r="151" spans="1:284">
      <c r="A151">
        <v>135</v>
      </c>
      <c r="B151">
        <v>1759446047</v>
      </c>
      <c r="C151">
        <v>2008</v>
      </c>
      <c r="D151" t="s">
        <v>700</v>
      </c>
      <c r="E151" t="s">
        <v>701</v>
      </c>
      <c r="F151">
        <v>5</v>
      </c>
      <c r="G151" t="s">
        <v>679</v>
      </c>
      <c r="H151" t="s">
        <v>419</v>
      </c>
      <c r="I151">
        <v>1759446044</v>
      </c>
      <c r="J151">
        <f>(K151)/1000</f>
        <v>0</v>
      </c>
      <c r="K151">
        <f>1000*DK151*AI151*(DG151-DH151)/(100*CZ151*(1000-AI151*DG151))</f>
        <v>0</v>
      </c>
      <c r="L151">
        <f>DK151*AI151*(DF151-DE151*(1000-AI151*DH151)/(1000-AI151*DG151))/(100*CZ151)</f>
        <v>0</v>
      </c>
      <c r="M151">
        <f>DE151 - IF(AI151&gt;1, L151*CZ151*100.0/(AK151), 0)</f>
        <v>0</v>
      </c>
      <c r="N151">
        <f>((T151-J151/2)*M151-L151)/(T151+J151/2)</f>
        <v>0</v>
      </c>
      <c r="O151">
        <f>N151*(DL151+DM151)/1000.0</f>
        <v>0</v>
      </c>
      <c r="P151">
        <f>(DE151 - IF(AI151&gt;1, L151*CZ151*100.0/(AK151), 0))*(DL151+DM151)/1000.0</f>
        <v>0</v>
      </c>
      <c r="Q151">
        <f>2.0/((1/S151-1/R151)+SIGN(S151)*SQRT((1/S151-1/R151)*(1/S151-1/R151) + 4*DA151/((DA151+1)*(DA151+1))*(2*1/S151*1/R151-1/R151*1/R151)))</f>
        <v>0</v>
      </c>
      <c r="R151">
        <f>IF(LEFT(DB151,1)&lt;&gt;"0",IF(LEFT(DB151,1)="1",3.0,DC151),$D$5+$E$5*(DS151*DL151/($K$5*1000))+$F$5*(DS151*DL151/($K$5*1000))*MAX(MIN(CZ151,$J$5),$I$5)*MAX(MIN(CZ151,$J$5),$I$5)+$G$5*MAX(MIN(CZ151,$J$5),$I$5)*(DS151*DL151/($K$5*1000))+$H$5*(DS151*DL151/($K$5*1000))*(DS151*DL151/($K$5*1000)))</f>
        <v>0</v>
      </c>
      <c r="S151">
        <f>J151*(1000-(1000*0.61365*exp(17.502*W151/(240.97+W151))/(DL151+DM151)+DG151)/2)/(1000*0.61365*exp(17.502*W151/(240.97+W151))/(DL151+DM151)-DG151)</f>
        <v>0</v>
      </c>
      <c r="T151">
        <f>1/((DA151+1)/(Q151/1.6)+1/(R151/1.37)) + DA151/((DA151+1)/(Q151/1.6) + DA151/(R151/1.37))</f>
        <v>0</v>
      </c>
      <c r="U151">
        <f>(CV151*CY151)</f>
        <v>0</v>
      </c>
      <c r="V151">
        <f>(DN151+(U151+2*0.95*5.67E-8*(((DN151+$B$7)+273)^4-(DN151+273)^4)-44100*J151)/(1.84*29.3*R151+8*0.95*5.67E-8*(DN151+273)^3))</f>
        <v>0</v>
      </c>
      <c r="W151">
        <f>($C$7*DO151+$D$7*DP151+$E$7*V151)</f>
        <v>0</v>
      </c>
      <c r="X151">
        <f>0.61365*exp(17.502*W151/(240.97+W151))</f>
        <v>0</v>
      </c>
      <c r="Y151">
        <f>(Z151/AA151*100)</f>
        <v>0</v>
      </c>
      <c r="Z151">
        <f>DG151*(DL151+DM151)/1000</f>
        <v>0</v>
      </c>
      <c r="AA151">
        <f>0.61365*exp(17.502*DN151/(240.97+DN151))</f>
        <v>0</v>
      </c>
      <c r="AB151">
        <f>(X151-DG151*(DL151+DM151)/1000)</f>
        <v>0</v>
      </c>
      <c r="AC151">
        <f>(-J151*44100)</f>
        <v>0</v>
      </c>
      <c r="AD151">
        <f>2*29.3*R151*0.92*(DN151-W151)</f>
        <v>0</v>
      </c>
      <c r="AE151">
        <f>2*0.95*5.67E-8*(((DN151+$B$7)+273)^4-(W151+273)^4)</f>
        <v>0</v>
      </c>
      <c r="AF151">
        <f>U151+AE151+AC151+AD151</f>
        <v>0</v>
      </c>
      <c r="AG151">
        <v>0</v>
      </c>
      <c r="AH151">
        <v>0</v>
      </c>
      <c r="AI151">
        <f>IF(AG151*$H$13&gt;=AK151,1.0,(AK151/(AK151-AG151*$H$13)))</f>
        <v>0</v>
      </c>
      <c r="AJ151">
        <f>(AI151-1)*100</f>
        <v>0</v>
      </c>
      <c r="AK151">
        <f>MAX(0,($B$13+$C$13*DS151)/(1+$D$13*DS151)*DL151/(DN151+273)*$E$13)</f>
        <v>0</v>
      </c>
      <c r="AL151" t="s">
        <v>420</v>
      </c>
      <c r="AM151" t="s">
        <v>420</v>
      </c>
      <c r="AN151">
        <v>0</v>
      </c>
      <c r="AO151">
        <v>0</v>
      </c>
      <c r="AP151">
        <f>1-AN151/AO151</f>
        <v>0</v>
      </c>
      <c r="AQ151">
        <v>0</v>
      </c>
      <c r="AR151" t="s">
        <v>420</v>
      </c>
      <c r="AS151" t="s">
        <v>420</v>
      </c>
      <c r="AT151">
        <v>0</v>
      </c>
      <c r="AU151">
        <v>0</v>
      </c>
      <c r="AV151">
        <f>1-AT151/AU151</f>
        <v>0</v>
      </c>
      <c r="AW151">
        <v>0.5</v>
      </c>
      <c r="AX151">
        <f>CW151</f>
        <v>0</v>
      </c>
      <c r="AY151">
        <f>L151</f>
        <v>0</v>
      </c>
      <c r="AZ151">
        <f>AV151*AW151*AX151</f>
        <v>0</v>
      </c>
      <c r="BA151">
        <f>(AY151-AQ151)/AX151</f>
        <v>0</v>
      </c>
      <c r="BB151">
        <f>(AO151-AU151)/AU151</f>
        <v>0</v>
      </c>
      <c r="BC151">
        <f>AN151/(AP151+AN151/AU151)</f>
        <v>0</v>
      </c>
      <c r="BD151" t="s">
        <v>420</v>
      </c>
      <c r="BE151">
        <v>0</v>
      </c>
      <c r="BF151">
        <f>IF(BE151&lt;&gt;0, BE151, BC151)</f>
        <v>0</v>
      </c>
      <c r="BG151">
        <f>1-BF151/AU151</f>
        <v>0</v>
      </c>
      <c r="BH151">
        <f>(AU151-AT151)/(AU151-BF151)</f>
        <v>0</v>
      </c>
      <c r="BI151">
        <f>(AO151-AU151)/(AO151-BF151)</f>
        <v>0</v>
      </c>
      <c r="BJ151">
        <f>(AU151-AT151)/(AU151-AN151)</f>
        <v>0</v>
      </c>
      <c r="BK151">
        <f>(AO151-AU151)/(AO151-AN151)</f>
        <v>0</v>
      </c>
      <c r="BL151">
        <f>(BH151*BF151/AT151)</f>
        <v>0</v>
      </c>
      <c r="BM151">
        <f>(1-BL151)</f>
        <v>0</v>
      </c>
      <c r="CV151">
        <f>$B$11*DT151+$C$11*DU151+$F$11*EF151*(1-EI151)</f>
        <v>0</v>
      </c>
      <c r="CW151">
        <f>CV151*CX151</f>
        <v>0</v>
      </c>
      <c r="CX151">
        <f>($B$11*$D$9+$C$11*$D$9+$F$11*((ES151+EK151)/MAX(ES151+EK151+ET151, 0.1)*$I$9+ET151/MAX(ES151+EK151+ET151, 0.1)*$J$9))/($B$11+$C$11+$F$11)</f>
        <v>0</v>
      </c>
      <c r="CY151">
        <f>($B$11*$K$9+$C$11*$K$9+$F$11*((ES151+EK151)/MAX(ES151+EK151+ET151, 0.1)*$P$9+ET151/MAX(ES151+EK151+ET151, 0.1)*$Q$9))/($B$11+$C$11+$F$11)</f>
        <v>0</v>
      </c>
      <c r="CZ151">
        <v>5.66</v>
      </c>
      <c r="DA151">
        <v>0.5</v>
      </c>
      <c r="DB151" t="s">
        <v>421</v>
      </c>
      <c r="DC151">
        <v>2</v>
      </c>
      <c r="DD151">
        <v>1759446044</v>
      </c>
      <c r="DE151">
        <v>421.33075</v>
      </c>
      <c r="DF151">
        <v>420.023</v>
      </c>
      <c r="DG151">
        <v>27.14765</v>
      </c>
      <c r="DH151">
        <v>26.264</v>
      </c>
      <c r="DI151">
        <v>415.328</v>
      </c>
      <c r="DJ151">
        <v>26.648225</v>
      </c>
      <c r="DK151">
        <v>499.97675</v>
      </c>
      <c r="DL151">
        <v>90.569325</v>
      </c>
      <c r="DM151">
        <v>0.031133475</v>
      </c>
      <c r="DN151">
        <v>32.372675</v>
      </c>
      <c r="DO151">
        <v>30.12175</v>
      </c>
      <c r="DP151">
        <v>999.9</v>
      </c>
      <c r="DQ151">
        <v>0</v>
      </c>
      <c r="DR151">
        <v>0</v>
      </c>
      <c r="DS151">
        <v>10019.215</v>
      </c>
      <c r="DT151">
        <v>0</v>
      </c>
      <c r="DU151">
        <v>0.792896</v>
      </c>
      <c r="DV151">
        <v>1.3078425</v>
      </c>
      <c r="DW151">
        <v>433.088</v>
      </c>
      <c r="DX151">
        <v>431.35225</v>
      </c>
      <c r="DY151">
        <v>0.88363475</v>
      </c>
      <c r="DZ151">
        <v>420.023</v>
      </c>
      <c r="EA151">
        <v>26.264</v>
      </c>
      <c r="EB151">
        <v>2.4587425</v>
      </c>
      <c r="EC151">
        <v>2.3787125</v>
      </c>
      <c r="ED151">
        <v>20.75595</v>
      </c>
      <c r="EE151">
        <v>20.219575</v>
      </c>
      <c r="EF151">
        <v>0.00500016</v>
      </c>
      <c r="EG151">
        <v>0</v>
      </c>
      <c r="EH151">
        <v>0</v>
      </c>
      <c r="EI151">
        <v>0</v>
      </c>
      <c r="EJ151">
        <v>892.6</v>
      </c>
      <c r="EK151">
        <v>0.00500016</v>
      </c>
      <c r="EL151">
        <v>-25.45</v>
      </c>
      <c r="EM151">
        <v>-1.725</v>
      </c>
      <c r="EN151">
        <v>38.062</v>
      </c>
      <c r="EO151">
        <v>42.10925</v>
      </c>
      <c r="EP151">
        <v>40.1405</v>
      </c>
      <c r="EQ151">
        <v>42.25</v>
      </c>
      <c r="ER151">
        <v>41.45275</v>
      </c>
      <c r="ES151">
        <v>0</v>
      </c>
      <c r="ET151">
        <v>0</v>
      </c>
      <c r="EU151">
        <v>0</v>
      </c>
      <c r="EV151">
        <v>1759446049.1</v>
      </c>
      <c r="EW151">
        <v>0</v>
      </c>
      <c r="EX151">
        <v>891.772</v>
      </c>
      <c r="EY151">
        <v>19.4538463129552</v>
      </c>
      <c r="EZ151">
        <v>-11.1384616342522</v>
      </c>
      <c r="FA151">
        <v>-25.124</v>
      </c>
      <c r="FB151">
        <v>15</v>
      </c>
      <c r="FC151">
        <v>0</v>
      </c>
      <c r="FD151" t="s">
        <v>422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1.366354</v>
      </c>
      <c r="FQ151">
        <v>-0.31769954887218</v>
      </c>
      <c r="FR151">
        <v>0.0514008051882458</v>
      </c>
      <c r="FS151">
        <v>1</v>
      </c>
      <c r="FT151">
        <v>892.058823529412</v>
      </c>
      <c r="FU151">
        <v>-2.96715045460502</v>
      </c>
      <c r="FV151">
        <v>5.39608341883035</v>
      </c>
      <c r="FW151">
        <v>-1</v>
      </c>
      <c r="FX151">
        <v>0.88477695</v>
      </c>
      <c r="FY151">
        <v>-0.00437084210526396</v>
      </c>
      <c r="FZ151">
        <v>0.00138578824049708</v>
      </c>
      <c r="GA151">
        <v>1</v>
      </c>
      <c r="GB151">
        <v>2</v>
      </c>
      <c r="GC151">
        <v>2</v>
      </c>
      <c r="GD151" t="s">
        <v>423</v>
      </c>
      <c r="GE151">
        <v>3.12654</v>
      </c>
      <c r="GF151">
        <v>2.65706</v>
      </c>
      <c r="GG151">
        <v>0.0891025</v>
      </c>
      <c r="GH151">
        <v>0.0898168</v>
      </c>
      <c r="GI151">
        <v>0.110541</v>
      </c>
      <c r="GJ151">
        <v>0.108708</v>
      </c>
      <c r="GK151">
        <v>23304.1</v>
      </c>
      <c r="GL151">
        <v>22171.2</v>
      </c>
      <c r="GM151">
        <v>22882</v>
      </c>
      <c r="GN151">
        <v>23721.7</v>
      </c>
      <c r="GO151">
        <v>34681.2</v>
      </c>
      <c r="GP151">
        <v>34994.4</v>
      </c>
      <c r="GQ151">
        <v>41250</v>
      </c>
      <c r="GR151">
        <v>42301</v>
      </c>
      <c r="GS151">
        <v>1.89632</v>
      </c>
      <c r="GT151">
        <v>1.81723</v>
      </c>
      <c r="GU151">
        <v>0.0549331</v>
      </c>
      <c r="GV151">
        <v>0</v>
      </c>
      <c r="GW151">
        <v>29.2222</v>
      </c>
      <c r="GX151">
        <v>999.9</v>
      </c>
      <c r="GY151">
        <v>57.905</v>
      </c>
      <c r="GZ151">
        <v>29.416</v>
      </c>
      <c r="HA151">
        <v>26.3362</v>
      </c>
      <c r="HB151">
        <v>54.5146</v>
      </c>
      <c r="HC151">
        <v>40.4487</v>
      </c>
      <c r="HD151">
        <v>1</v>
      </c>
      <c r="HE151">
        <v>0.097091</v>
      </c>
      <c r="HF151">
        <v>-0.545771</v>
      </c>
      <c r="HG151">
        <v>20.2355</v>
      </c>
      <c r="HH151">
        <v>5.23421</v>
      </c>
      <c r="HI151">
        <v>11.992</v>
      </c>
      <c r="HJ151">
        <v>4.9558</v>
      </c>
      <c r="HK151">
        <v>3.30395</v>
      </c>
      <c r="HL151">
        <v>9999</v>
      </c>
      <c r="HM151">
        <v>9999</v>
      </c>
      <c r="HN151">
        <v>9999</v>
      </c>
      <c r="HO151">
        <v>999.9</v>
      </c>
      <c r="HP151">
        <v>1.86846</v>
      </c>
      <c r="HQ151">
        <v>1.86418</v>
      </c>
      <c r="HR151">
        <v>1.8718</v>
      </c>
      <c r="HS151">
        <v>1.86268</v>
      </c>
      <c r="HT151">
        <v>1.86206</v>
      </c>
      <c r="HU151">
        <v>1.86857</v>
      </c>
      <c r="HV151">
        <v>1.85867</v>
      </c>
      <c r="HW151">
        <v>1.86508</v>
      </c>
      <c r="HX151">
        <v>5</v>
      </c>
      <c r="HY151">
        <v>0</v>
      </c>
      <c r="HZ151">
        <v>0</v>
      </c>
      <c r="IA151">
        <v>0</v>
      </c>
      <c r="IB151" t="s">
        <v>424</v>
      </c>
      <c r="IC151" t="s">
        <v>425</v>
      </c>
      <c r="ID151" t="s">
        <v>426</v>
      </c>
      <c r="IE151" t="s">
        <v>426</v>
      </c>
      <c r="IF151" t="s">
        <v>426</v>
      </c>
      <c r="IG151" t="s">
        <v>426</v>
      </c>
      <c r="IH151">
        <v>0</v>
      </c>
      <c r="II151">
        <v>100</v>
      </c>
      <c r="IJ151">
        <v>100</v>
      </c>
      <c r="IK151">
        <v>6.003</v>
      </c>
      <c r="IL151">
        <v>0.4993</v>
      </c>
      <c r="IM151">
        <v>4.33581596003083</v>
      </c>
      <c r="IN151">
        <v>0.00480937478205192</v>
      </c>
      <c r="IO151">
        <v>-2.11129389927988e-06</v>
      </c>
      <c r="IP151">
        <v>4.70916883727294e-10</v>
      </c>
      <c r="IQ151">
        <v>0.0744581765299928</v>
      </c>
      <c r="IR151">
        <v>0.00865277752241637</v>
      </c>
      <c r="IS151">
        <v>0.000116572056065873</v>
      </c>
      <c r="IT151">
        <v>5.89758572995984e-06</v>
      </c>
      <c r="IU151">
        <v>1</v>
      </c>
      <c r="IV151">
        <v>2033</v>
      </c>
      <c r="IW151">
        <v>1</v>
      </c>
      <c r="IX151">
        <v>28</v>
      </c>
      <c r="IY151">
        <v>29324100.8</v>
      </c>
      <c r="IZ151">
        <v>29324100.8</v>
      </c>
      <c r="JA151">
        <v>1.0437</v>
      </c>
      <c r="JB151">
        <v>2.3938</v>
      </c>
      <c r="JC151">
        <v>1.49902</v>
      </c>
      <c r="JD151">
        <v>2.33032</v>
      </c>
      <c r="JE151">
        <v>1.54419</v>
      </c>
      <c r="JF151">
        <v>2.26196</v>
      </c>
      <c r="JG151">
        <v>35.5683</v>
      </c>
      <c r="JH151">
        <v>24.2451</v>
      </c>
      <c r="JI151">
        <v>18</v>
      </c>
      <c r="JJ151">
        <v>546.629</v>
      </c>
      <c r="JK151">
        <v>438.22</v>
      </c>
      <c r="JL151">
        <v>32.7161</v>
      </c>
      <c r="JM151">
        <v>28.974</v>
      </c>
      <c r="JN151">
        <v>30.0001</v>
      </c>
      <c r="JO151">
        <v>28.663</v>
      </c>
      <c r="JP151">
        <v>28.6872</v>
      </c>
      <c r="JQ151">
        <v>20.9293</v>
      </c>
      <c r="JR151">
        <v>5.28987</v>
      </c>
      <c r="JS151">
        <v>100</v>
      </c>
      <c r="JT151">
        <v>32.6284</v>
      </c>
      <c r="JU151">
        <v>420</v>
      </c>
      <c r="JV151">
        <v>26.1805</v>
      </c>
      <c r="JW151">
        <v>92.454</v>
      </c>
      <c r="JX151">
        <v>98.5866</v>
      </c>
    </row>
    <row r="152" spans="1:284">
      <c r="A152">
        <v>136</v>
      </c>
      <c r="B152">
        <v>1759446050</v>
      </c>
      <c r="C152">
        <v>2011</v>
      </c>
      <c r="D152" t="s">
        <v>702</v>
      </c>
      <c r="E152" t="s">
        <v>703</v>
      </c>
      <c r="F152">
        <v>5</v>
      </c>
      <c r="G152" t="s">
        <v>679</v>
      </c>
      <c r="H152" t="s">
        <v>419</v>
      </c>
      <c r="I152">
        <v>1759446047</v>
      </c>
      <c r="J152">
        <f>(K152)/1000</f>
        <v>0</v>
      </c>
      <c r="K152">
        <f>1000*DK152*AI152*(DG152-DH152)/(100*CZ152*(1000-AI152*DG152))</f>
        <v>0</v>
      </c>
      <c r="L152">
        <f>DK152*AI152*(DF152-DE152*(1000-AI152*DH152)/(1000-AI152*DG152))/(100*CZ152)</f>
        <v>0</v>
      </c>
      <c r="M152">
        <f>DE152 - IF(AI152&gt;1, L152*CZ152*100.0/(AK152), 0)</f>
        <v>0</v>
      </c>
      <c r="N152">
        <f>((T152-J152/2)*M152-L152)/(T152+J152/2)</f>
        <v>0</v>
      </c>
      <c r="O152">
        <f>N152*(DL152+DM152)/1000.0</f>
        <v>0</v>
      </c>
      <c r="P152">
        <f>(DE152 - IF(AI152&gt;1, L152*CZ152*100.0/(AK152), 0))*(DL152+DM152)/1000.0</f>
        <v>0</v>
      </c>
      <c r="Q152">
        <f>2.0/((1/S152-1/R152)+SIGN(S152)*SQRT((1/S152-1/R152)*(1/S152-1/R152) + 4*DA152/((DA152+1)*(DA152+1))*(2*1/S152*1/R152-1/R152*1/R152)))</f>
        <v>0</v>
      </c>
      <c r="R152">
        <f>IF(LEFT(DB152,1)&lt;&gt;"0",IF(LEFT(DB152,1)="1",3.0,DC152),$D$5+$E$5*(DS152*DL152/($K$5*1000))+$F$5*(DS152*DL152/($K$5*1000))*MAX(MIN(CZ152,$J$5),$I$5)*MAX(MIN(CZ152,$J$5),$I$5)+$G$5*MAX(MIN(CZ152,$J$5),$I$5)*(DS152*DL152/($K$5*1000))+$H$5*(DS152*DL152/($K$5*1000))*(DS152*DL152/($K$5*1000)))</f>
        <v>0</v>
      </c>
      <c r="S152">
        <f>J152*(1000-(1000*0.61365*exp(17.502*W152/(240.97+W152))/(DL152+DM152)+DG152)/2)/(1000*0.61365*exp(17.502*W152/(240.97+W152))/(DL152+DM152)-DG152)</f>
        <v>0</v>
      </c>
      <c r="T152">
        <f>1/((DA152+1)/(Q152/1.6)+1/(R152/1.37)) + DA152/((DA152+1)/(Q152/1.6) + DA152/(R152/1.37))</f>
        <v>0</v>
      </c>
      <c r="U152">
        <f>(CV152*CY152)</f>
        <v>0</v>
      </c>
      <c r="V152">
        <f>(DN152+(U152+2*0.95*5.67E-8*(((DN152+$B$7)+273)^4-(DN152+273)^4)-44100*J152)/(1.84*29.3*R152+8*0.95*5.67E-8*(DN152+273)^3))</f>
        <v>0</v>
      </c>
      <c r="W152">
        <f>($C$7*DO152+$D$7*DP152+$E$7*V152)</f>
        <v>0</v>
      </c>
      <c r="X152">
        <f>0.61365*exp(17.502*W152/(240.97+W152))</f>
        <v>0</v>
      </c>
      <c r="Y152">
        <f>(Z152/AA152*100)</f>
        <v>0</v>
      </c>
      <c r="Z152">
        <f>DG152*(DL152+DM152)/1000</f>
        <v>0</v>
      </c>
      <c r="AA152">
        <f>0.61365*exp(17.502*DN152/(240.97+DN152))</f>
        <v>0</v>
      </c>
      <c r="AB152">
        <f>(X152-DG152*(DL152+DM152)/1000)</f>
        <v>0</v>
      </c>
      <c r="AC152">
        <f>(-J152*44100)</f>
        <v>0</v>
      </c>
      <c r="AD152">
        <f>2*29.3*R152*0.92*(DN152-W152)</f>
        <v>0</v>
      </c>
      <c r="AE152">
        <f>2*0.95*5.67E-8*(((DN152+$B$7)+273)^4-(W152+273)^4)</f>
        <v>0</v>
      </c>
      <c r="AF152">
        <f>U152+AE152+AC152+AD152</f>
        <v>0</v>
      </c>
      <c r="AG152">
        <v>0</v>
      </c>
      <c r="AH152">
        <v>0</v>
      </c>
      <c r="AI152">
        <f>IF(AG152*$H$13&gt;=AK152,1.0,(AK152/(AK152-AG152*$H$13)))</f>
        <v>0</v>
      </c>
      <c r="AJ152">
        <f>(AI152-1)*100</f>
        <v>0</v>
      </c>
      <c r="AK152">
        <f>MAX(0,($B$13+$C$13*DS152)/(1+$D$13*DS152)*DL152/(DN152+273)*$E$13)</f>
        <v>0</v>
      </c>
      <c r="AL152" t="s">
        <v>420</v>
      </c>
      <c r="AM152" t="s">
        <v>420</v>
      </c>
      <c r="AN152">
        <v>0</v>
      </c>
      <c r="AO152">
        <v>0</v>
      </c>
      <c r="AP152">
        <f>1-AN152/AO152</f>
        <v>0</v>
      </c>
      <c r="AQ152">
        <v>0</v>
      </c>
      <c r="AR152" t="s">
        <v>420</v>
      </c>
      <c r="AS152" t="s">
        <v>420</v>
      </c>
      <c r="AT152">
        <v>0</v>
      </c>
      <c r="AU152">
        <v>0</v>
      </c>
      <c r="AV152">
        <f>1-AT152/AU152</f>
        <v>0</v>
      </c>
      <c r="AW152">
        <v>0.5</v>
      </c>
      <c r="AX152">
        <f>CW152</f>
        <v>0</v>
      </c>
      <c r="AY152">
        <f>L152</f>
        <v>0</v>
      </c>
      <c r="AZ152">
        <f>AV152*AW152*AX152</f>
        <v>0</v>
      </c>
      <c r="BA152">
        <f>(AY152-AQ152)/AX152</f>
        <v>0</v>
      </c>
      <c r="BB152">
        <f>(AO152-AU152)/AU152</f>
        <v>0</v>
      </c>
      <c r="BC152">
        <f>AN152/(AP152+AN152/AU152)</f>
        <v>0</v>
      </c>
      <c r="BD152" t="s">
        <v>420</v>
      </c>
      <c r="BE152">
        <v>0</v>
      </c>
      <c r="BF152">
        <f>IF(BE152&lt;&gt;0, BE152, BC152)</f>
        <v>0</v>
      </c>
      <c r="BG152">
        <f>1-BF152/AU152</f>
        <v>0</v>
      </c>
      <c r="BH152">
        <f>(AU152-AT152)/(AU152-BF152)</f>
        <v>0</v>
      </c>
      <c r="BI152">
        <f>(AO152-AU152)/(AO152-BF152)</f>
        <v>0</v>
      </c>
      <c r="BJ152">
        <f>(AU152-AT152)/(AU152-AN152)</f>
        <v>0</v>
      </c>
      <c r="BK152">
        <f>(AO152-AU152)/(AO152-AN152)</f>
        <v>0</v>
      </c>
      <c r="BL152">
        <f>(BH152*BF152/AT152)</f>
        <v>0</v>
      </c>
      <c r="BM152">
        <f>(1-BL152)</f>
        <v>0</v>
      </c>
      <c r="CV152">
        <f>$B$11*DT152+$C$11*DU152+$F$11*EF152*(1-EI152)</f>
        <v>0</v>
      </c>
      <c r="CW152">
        <f>CV152*CX152</f>
        <v>0</v>
      </c>
      <c r="CX152">
        <f>($B$11*$D$9+$C$11*$D$9+$F$11*((ES152+EK152)/MAX(ES152+EK152+ET152, 0.1)*$I$9+ET152/MAX(ES152+EK152+ET152, 0.1)*$J$9))/($B$11+$C$11+$F$11)</f>
        <v>0</v>
      </c>
      <c r="CY152">
        <f>($B$11*$K$9+$C$11*$K$9+$F$11*((ES152+EK152)/MAX(ES152+EK152+ET152, 0.1)*$P$9+ET152/MAX(ES152+EK152+ET152, 0.1)*$Q$9))/($B$11+$C$11+$F$11)</f>
        <v>0</v>
      </c>
      <c r="CZ152">
        <v>5.66</v>
      </c>
      <c r="DA152">
        <v>0.5</v>
      </c>
      <c r="DB152" t="s">
        <v>421</v>
      </c>
      <c r="DC152">
        <v>2</v>
      </c>
      <c r="DD152">
        <v>1759446047</v>
      </c>
      <c r="DE152">
        <v>421.32525</v>
      </c>
      <c r="DF152">
        <v>420.02375</v>
      </c>
      <c r="DG152">
        <v>27.1439</v>
      </c>
      <c r="DH152">
        <v>26.2624</v>
      </c>
      <c r="DI152">
        <v>415.32225</v>
      </c>
      <c r="DJ152">
        <v>26.644575</v>
      </c>
      <c r="DK152">
        <v>499.96425</v>
      </c>
      <c r="DL152">
        <v>90.5696</v>
      </c>
      <c r="DM152">
        <v>0.031154875</v>
      </c>
      <c r="DN152">
        <v>32.357225</v>
      </c>
      <c r="DO152">
        <v>30.1152</v>
      </c>
      <c r="DP152">
        <v>999.9</v>
      </c>
      <c r="DQ152">
        <v>0</v>
      </c>
      <c r="DR152">
        <v>0</v>
      </c>
      <c r="DS152">
        <v>10029.85</v>
      </c>
      <c r="DT152">
        <v>0</v>
      </c>
      <c r="DU152">
        <v>0.791505</v>
      </c>
      <c r="DV152">
        <v>1.301335</v>
      </c>
      <c r="DW152">
        <v>433.0805</v>
      </c>
      <c r="DX152">
        <v>431.35225</v>
      </c>
      <c r="DY152">
        <v>0.881475</v>
      </c>
      <c r="DZ152">
        <v>420.02375</v>
      </c>
      <c r="EA152">
        <v>26.2624</v>
      </c>
      <c r="EB152">
        <v>2.4584125</v>
      </c>
      <c r="EC152">
        <v>2.378575</v>
      </c>
      <c r="ED152">
        <v>20.75375</v>
      </c>
      <c r="EE152">
        <v>20.21865</v>
      </c>
      <c r="EF152">
        <v>0.00500016</v>
      </c>
      <c r="EG152">
        <v>0</v>
      </c>
      <c r="EH152">
        <v>0</v>
      </c>
      <c r="EI152">
        <v>0</v>
      </c>
      <c r="EJ152">
        <v>893.4</v>
      </c>
      <c r="EK152">
        <v>0.00500016</v>
      </c>
      <c r="EL152">
        <v>-26</v>
      </c>
      <c r="EM152">
        <v>-1.8</v>
      </c>
      <c r="EN152">
        <v>38.062</v>
      </c>
      <c r="EO152">
        <v>42.10925</v>
      </c>
      <c r="EP152">
        <v>40.1405</v>
      </c>
      <c r="EQ152">
        <v>42.25</v>
      </c>
      <c r="ER152">
        <v>41.45275</v>
      </c>
      <c r="ES152">
        <v>0</v>
      </c>
      <c r="ET152">
        <v>0</v>
      </c>
      <c r="EU152">
        <v>0</v>
      </c>
      <c r="EV152">
        <v>1759446052.1</v>
      </c>
      <c r="EW152">
        <v>0</v>
      </c>
      <c r="EX152">
        <v>891.242307692308</v>
      </c>
      <c r="EY152">
        <v>2.19829083512981</v>
      </c>
      <c r="EZ152">
        <v>10.324786141492</v>
      </c>
      <c r="FA152">
        <v>-24.1153846153846</v>
      </c>
      <c r="FB152">
        <v>15</v>
      </c>
      <c r="FC152">
        <v>0</v>
      </c>
      <c r="FD152" t="s">
        <v>422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1.3611280952381</v>
      </c>
      <c r="FQ152">
        <v>-0.418251428571427</v>
      </c>
      <c r="FR152">
        <v>0.0527239115012433</v>
      </c>
      <c r="FS152">
        <v>1</v>
      </c>
      <c r="FT152">
        <v>891.941176470588</v>
      </c>
      <c r="FU152">
        <v>-6.1451489358889</v>
      </c>
      <c r="FV152">
        <v>5.51757180432815</v>
      </c>
      <c r="FW152">
        <v>-1</v>
      </c>
      <c r="FX152">
        <v>0.884355142857143</v>
      </c>
      <c r="FY152">
        <v>-0.0155997662337645</v>
      </c>
      <c r="FZ152">
        <v>0.00198478614142957</v>
      </c>
      <c r="GA152">
        <v>1</v>
      </c>
      <c r="GB152">
        <v>2</v>
      </c>
      <c r="GC152">
        <v>2</v>
      </c>
      <c r="GD152" t="s">
        <v>423</v>
      </c>
      <c r="GE152">
        <v>3.12647</v>
      </c>
      <c r="GF152">
        <v>2.65712</v>
      </c>
      <c r="GG152">
        <v>0.0891119</v>
      </c>
      <c r="GH152">
        <v>0.0898119</v>
      </c>
      <c r="GI152">
        <v>0.110524</v>
      </c>
      <c r="GJ152">
        <v>0.108707</v>
      </c>
      <c r="GK152">
        <v>23303.6</v>
      </c>
      <c r="GL152">
        <v>22171.2</v>
      </c>
      <c r="GM152">
        <v>22881.8</v>
      </c>
      <c r="GN152">
        <v>23721.4</v>
      </c>
      <c r="GO152">
        <v>34681.4</v>
      </c>
      <c r="GP152">
        <v>34994.1</v>
      </c>
      <c r="GQ152">
        <v>41249.4</v>
      </c>
      <c r="GR152">
        <v>42300.7</v>
      </c>
      <c r="GS152">
        <v>1.89592</v>
      </c>
      <c r="GT152">
        <v>1.81708</v>
      </c>
      <c r="GU152">
        <v>0.053905</v>
      </c>
      <c r="GV152">
        <v>0</v>
      </c>
      <c r="GW152">
        <v>29.2242</v>
      </c>
      <c r="GX152">
        <v>999.9</v>
      </c>
      <c r="GY152">
        <v>57.881</v>
      </c>
      <c r="GZ152">
        <v>29.416</v>
      </c>
      <c r="HA152">
        <v>26.3284</v>
      </c>
      <c r="HB152">
        <v>53.7046</v>
      </c>
      <c r="HC152">
        <v>40.5048</v>
      </c>
      <c r="HD152">
        <v>1</v>
      </c>
      <c r="HE152">
        <v>0.097157</v>
      </c>
      <c r="HF152">
        <v>-0.441506</v>
      </c>
      <c r="HG152">
        <v>20.2356</v>
      </c>
      <c r="HH152">
        <v>5.23421</v>
      </c>
      <c r="HI152">
        <v>11.992</v>
      </c>
      <c r="HJ152">
        <v>4.95585</v>
      </c>
      <c r="HK152">
        <v>3.30395</v>
      </c>
      <c r="HL152">
        <v>9999</v>
      </c>
      <c r="HM152">
        <v>9999</v>
      </c>
      <c r="HN152">
        <v>9999</v>
      </c>
      <c r="HO152">
        <v>999.9</v>
      </c>
      <c r="HP152">
        <v>1.86846</v>
      </c>
      <c r="HQ152">
        <v>1.86417</v>
      </c>
      <c r="HR152">
        <v>1.87181</v>
      </c>
      <c r="HS152">
        <v>1.86267</v>
      </c>
      <c r="HT152">
        <v>1.86207</v>
      </c>
      <c r="HU152">
        <v>1.86859</v>
      </c>
      <c r="HV152">
        <v>1.85867</v>
      </c>
      <c r="HW152">
        <v>1.86508</v>
      </c>
      <c r="HX152">
        <v>5</v>
      </c>
      <c r="HY152">
        <v>0</v>
      </c>
      <c r="HZ152">
        <v>0</v>
      </c>
      <c r="IA152">
        <v>0</v>
      </c>
      <c r="IB152" t="s">
        <v>424</v>
      </c>
      <c r="IC152" t="s">
        <v>425</v>
      </c>
      <c r="ID152" t="s">
        <v>426</v>
      </c>
      <c r="IE152" t="s">
        <v>426</v>
      </c>
      <c r="IF152" t="s">
        <v>426</v>
      </c>
      <c r="IG152" t="s">
        <v>426</v>
      </c>
      <c r="IH152">
        <v>0</v>
      </c>
      <c r="II152">
        <v>100</v>
      </c>
      <c r="IJ152">
        <v>100</v>
      </c>
      <c r="IK152">
        <v>6.003</v>
      </c>
      <c r="IL152">
        <v>0.4992</v>
      </c>
      <c r="IM152">
        <v>4.33581596003083</v>
      </c>
      <c r="IN152">
        <v>0.00480937478205192</v>
      </c>
      <c r="IO152">
        <v>-2.11129389927988e-06</v>
      </c>
      <c r="IP152">
        <v>4.70916883727294e-10</v>
      </c>
      <c r="IQ152">
        <v>0.0744581765299928</v>
      </c>
      <c r="IR152">
        <v>0.00865277752241637</v>
      </c>
      <c r="IS152">
        <v>0.000116572056065873</v>
      </c>
      <c r="IT152">
        <v>5.89758572995984e-06</v>
      </c>
      <c r="IU152">
        <v>1</v>
      </c>
      <c r="IV152">
        <v>2033</v>
      </c>
      <c r="IW152">
        <v>1</v>
      </c>
      <c r="IX152">
        <v>28</v>
      </c>
      <c r="IY152">
        <v>29324100.8</v>
      </c>
      <c r="IZ152">
        <v>29324100.8</v>
      </c>
      <c r="JA152">
        <v>1.04248</v>
      </c>
      <c r="JB152">
        <v>2.37793</v>
      </c>
      <c r="JC152">
        <v>1.4978</v>
      </c>
      <c r="JD152">
        <v>2.3291</v>
      </c>
      <c r="JE152">
        <v>1.54419</v>
      </c>
      <c r="JF152">
        <v>2.31812</v>
      </c>
      <c r="JG152">
        <v>35.5915</v>
      </c>
      <c r="JH152">
        <v>24.2626</v>
      </c>
      <c r="JI152">
        <v>18</v>
      </c>
      <c r="JJ152">
        <v>546.38</v>
      </c>
      <c r="JK152">
        <v>438.135</v>
      </c>
      <c r="JL152">
        <v>32.6423</v>
      </c>
      <c r="JM152">
        <v>28.9751</v>
      </c>
      <c r="JN152">
        <v>30.0002</v>
      </c>
      <c r="JO152">
        <v>28.6645</v>
      </c>
      <c r="JP152">
        <v>28.6879</v>
      </c>
      <c r="JQ152">
        <v>20.9292</v>
      </c>
      <c r="JR152">
        <v>5.83418</v>
      </c>
      <c r="JS152">
        <v>100</v>
      </c>
      <c r="JT152">
        <v>32.6284</v>
      </c>
      <c r="JU152">
        <v>420</v>
      </c>
      <c r="JV152">
        <v>26.0403</v>
      </c>
      <c r="JW152">
        <v>92.4529</v>
      </c>
      <c r="JX152">
        <v>98.5858</v>
      </c>
    </row>
    <row r="153" spans="1:284">
      <c r="A153">
        <v>137</v>
      </c>
      <c r="B153">
        <v>1759446053</v>
      </c>
      <c r="C153">
        <v>2014</v>
      </c>
      <c r="D153" t="s">
        <v>704</v>
      </c>
      <c r="E153" t="s">
        <v>705</v>
      </c>
      <c r="F153">
        <v>5</v>
      </c>
      <c r="G153" t="s">
        <v>679</v>
      </c>
      <c r="H153" t="s">
        <v>419</v>
      </c>
      <c r="I153">
        <v>1759446050</v>
      </c>
      <c r="J153">
        <f>(K153)/1000</f>
        <v>0</v>
      </c>
      <c r="K153">
        <f>1000*DK153*AI153*(DG153-DH153)/(100*CZ153*(1000-AI153*DG153))</f>
        <v>0</v>
      </c>
      <c r="L153">
        <f>DK153*AI153*(DF153-DE153*(1000-AI153*DH153)/(1000-AI153*DG153))/(100*CZ153)</f>
        <v>0</v>
      </c>
      <c r="M153">
        <f>DE153 - IF(AI153&gt;1, L153*CZ153*100.0/(AK153), 0)</f>
        <v>0</v>
      </c>
      <c r="N153">
        <f>((T153-J153/2)*M153-L153)/(T153+J153/2)</f>
        <v>0</v>
      </c>
      <c r="O153">
        <f>N153*(DL153+DM153)/1000.0</f>
        <v>0</v>
      </c>
      <c r="P153">
        <f>(DE153 - IF(AI153&gt;1, L153*CZ153*100.0/(AK153), 0))*(DL153+DM153)/1000.0</f>
        <v>0</v>
      </c>
      <c r="Q153">
        <f>2.0/((1/S153-1/R153)+SIGN(S153)*SQRT((1/S153-1/R153)*(1/S153-1/R153) + 4*DA153/((DA153+1)*(DA153+1))*(2*1/S153*1/R153-1/R153*1/R153)))</f>
        <v>0</v>
      </c>
      <c r="R153">
        <f>IF(LEFT(DB153,1)&lt;&gt;"0",IF(LEFT(DB153,1)="1",3.0,DC153),$D$5+$E$5*(DS153*DL153/($K$5*1000))+$F$5*(DS153*DL153/($K$5*1000))*MAX(MIN(CZ153,$J$5),$I$5)*MAX(MIN(CZ153,$J$5),$I$5)+$G$5*MAX(MIN(CZ153,$J$5),$I$5)*(DS153*DL153/($K$5*1000))+$H$5*(DS153*DL153/($K$5*1000))*(DS153*DL153/($K$5*1000)))</f>
        <v>0</v>
      </c>
      <c r="S153">
        <f>J153*(1000-(1000*0.61365*exp(17.502*W153/(240.97+W153))/(DL153+DM153)+DG153)/2)/(1000*0.61365*exp(17.502*W153/(240.97+W153))/(DL153+DM153)-DG153)</f>
        <v>0</v>
      </c>
      <c r="T153">
        <f>1/((DA153+1)/(Q153/1.6)+1/(R153/1.37)) + DA153/((DA153+1)/(Q153/1.6) + DA153/(R153/1.37))</f>
        <v>0</v>
      </c>
      <c r="U153">
        <f>(CV153*CY153)</f>
        <v>0</v>
      </c>
      <c r="V153">
        <f>(DN153+(U153+2*0.95*5.67E-8*(((DN153+$B$7)+273)^4-(DN153+273)^4)-44100*J153)/(1.84*29.3*R153+8*0.95*5.67E-8*(DN153+273)^3))</f>
        <v>0</v>
      </c>
      <c r="W153">
        <f>($C$7*DO153+$D$7*DP153+$E$7*V153)</f>
        <v>0</v>
      </c>
      <c r="X153">
        <f>0.61365*exp(17.502*W153/(240.97+W153))</f>
        <v>0</v>
      </c>
      <c r="Y153">
        <f>(Z153/AA153*100)</f>
        <v>0</v>
      </c>
      <c r="Z153">
        <f>DG153*(DL153+DM153)/1000</f>
        <v>0</v>
      </c>
      <c r="AA153">
        <f>0.61365*exp(17.502*DN153/(240.97+DN153))</f>
        <v>0</v>
      </c>
      <c r="AB153">
        <f>(X153-DG153*(DL153+DM153)/1000)</f>
        <v>0</v>
      </c>
      <c r="AC153">
        <f>(-J153*44100)</f>
        <v>0</v>
      </c>
      <c r="AD153">
        <f>2*29.3*R153*0.92*(DN153-W153)</f>
        <v>0</v>
      </c>
      <c r="AE153">
        <f>2*0.95*5.67E-8*(((DN153+$B$7)+273)^4-(W153+273)^4)</f>
        <v>0</v>
      </c>
      <c r="AF153">
        <f>U153+AE153+AC153+AD153</f>
        <v>0</v>
      </c>
      <c r="AG153">
        <v>0</v>
      </c>
      <c r="AH153">
        <v>0</v>
      </c>
      <c r="AI153">
        <f>IF(AG153*$H$13&gt;=AK153,1.0,(AK153/(AK153-AG153*$H$13)))</f>
        <v>0</v>
      </c>
      <c r="AJ153">
        <f>(AI153-1)*100</f>
        <v>0</v>
      </c>
      <c r="AK153">
        <f>MAX(0,($B$13+$C$13*DS153)/(1+$D$13*DS153)*DL153/(DN153+273)*$E$13)</f>
        <v>0</v>
      </c>
      <c r="AL153" t="s">
        <v>420</v>
      </c>
      <c r="AM153" t="s">
        <v>420</v>
      </c>
      <c r="AN153">
        <v>0</v>
      </c>
      <c r="AO153">
        <v>0</v>
      </c>
      <c r="AP153">
        <f>1-AN153/AO153</f>
        <v>0</v>
      </c>
      <c r="AQ153">
        <v>0</v>
      </c>
      <c r="AR153" t="s">
        <v>420</v>
      </c>
      <c r="AS153" t="s">
        <v>420</v>
      </c>
      <c r="AT153">
        <v>0</v>
      </c>
      <c r="AU153">
        <v>0</v>
      </c>
      <c r="AV153">
        <f>1-AT153/AU153</f>
        <v>0</v>
      </c>
      <c r="AW153">
        <v>0.5</v>
      </c>
      <c r="AX153">
        <f>CW153</f>
        <v>0</v>
      </c>
      <c r="AY153">
        <f>L153</f>
        <v>0</v>
      </c>
      <c r="AZ153">
        <f>AV153*AW153*AX153</f>
        <v>0</v>
      </c>
      <c r="BA153">
        <f>(AY153-AQ153)/AX153</f>
        <v>0</v>
      </c>
      <c r="BB153">
        <f>(AO153-AU153)/AU153</f>
        <v>0</v>
      </c>
      <c r="BC153">
        <f>AN153/(AP153+AN153/AU153)</f>
        <v>0</v>
      </c>
      <c r="BD153" t="s">
        <v>420</v>
      </c>
      <c r="BE153">
        <v>0</v>
      </c>
      <c r="BF153">
        <f>IF(BE153&lt;&gt;0, BE153, BC153)</f>
        <v>0</v>
      </c>
      <c r="BG153">
        <f>1-BF153/AU153</f>
        <v>0</v>
      </c>
      <c r="BH153">
        <f>(AU153-AT153)/(AU153-BF153)</f>
        <v>0</v>
      </c>
      <c r="BI153">
        <f>(AO153-AU153)/(AO153-BF153)</f>
        <v>0</v>
      </c>
      <c r="BJ153">
        <f>(AU153-AT153)/(AU153-AN153)</f>
        <v>0</v>
      </c>
      <c r="BK153">
        <f>(AO153-AU153)/(AO153-AN153)</f>
        <v>0</v>
      </c>
      <c r="BL153">
        <f>(BH153*BF153/AT153)</f>
        <v>0</v>
      </c>
      <c r="BM153">
        <f>(1-BL153)</f>
        <v>0</v>
      </c>
      <c r="CV153">
        <f>$B$11*DT153+$C$11*DU153+$F$11*EF153*(1-EI153)</f>
        <v>0</v>
      </c>
      <c r="CW153">
        <f>CV153*CX153</f>
        <v>0</v>
      </c>
      <c r="CX153">
        <f>($B$11*$D$9+$C$11*$D$9+$F$11*((ES153+EK153)/MAX(ES153+EK153+ET153, 0.1)*$I$9+ET153/MAX(ES153+EK153+ET153, 0.1)*$J$9))/($B$11+$C$11+$F$11)</f>
        <v>0</v>
      </c>
      <c r="CY153">
        <f>($B$11*$K$9+$C$11*$K$9+$F$11*((ES153+EK153)/MAX(ES153+EK153+ET153, 0.1)*$P$9+ET153/MAX(ES153+EK153+ET153, 0.1)*$Q$9))/($B$11+$C$11+$F$11)</f>
        <v>0</v>
      </c>
      <c r="CZ153">
        <v>5.66</v>
      </c>
      <c r="DA153">
        <v>0.5</v>
      </c>
      <c r="DB153" t="s">
        <v>421</v>
      </c>
      <c r="DC153">
        <v>2</v>
      </c>
      <c r="DD153">
        <v>1759446050</v>
      </c>
      <c r="DE153">
        <v>421.35475</v>
      </c>
      <c r="DF153">
        <v>420.005</v>
      </c>
      <c r="DG153">
        <v>27.138</v>
      </c>
      <c r="DH153">
        <v>26.2606</v>
      </c>
      <c r="DI153">
        <v>415.35175</v>
      </c>
      <c r="DJ153">
        <v>26.6388</v>
      </c>
      <c r="DK153">
        <v>499.99075</v>
      </c>
      <c r="DL153">
        <v>90.56985</v>
      </c>
      <c r="DM153">
        <v>0.031268475</v>
      </c>
      <c r="DN153">
        <v>32.341475</v>
      </c>
      <c r="DO153">
        <v>30.105025</v>
      </c>
      <c r="DP153">
        <v>999.9</v>
      </c>
      <c r="DQ153">
        <v>0</v>
      </c>
      <c r="DR153">
        <v>0</v>
      </c>
      <c r="DS153">
        <v>10020.475</v>
      </c>
      <c r="DT153">
        <v>0</v>
      </c>
      <c r="DU153">
        <v>0.79637375</v>
      </c>
      <c r="DV153">
        <v>1.3494325</v>
      </c>
      <c r="DW153">
        <v>433.10825</v>
      </c>
      <c r="DX153">
        <v>431.33225</v>
      </c>
      <c r="DY153">
        <v>0.87735175</v>
      </c>
      <c r="DZ153">
        <v>420.005</v>
      </c>
      <c r="EA153">
        <v>26.2606</v>
      </c>
      <c r="EB153">
        <v>2.4578825</v>
      </c>
      <c r="EC153">
        <v>2.37842</v>
      </c>
      <c r="ED153">
        <v>20.75025</v>
      </c>
      <c r="EE153">
        <v>20.2176</v>
      </c>
      <c r="EF153">
        <v>0.00500016</v>
      </c>
      <c r="EG153">
        <v>0</v>
      </c>
      <c r="EH153">
        <v>0</v>
      </c>
      <c r="EI153">
        <v>0</v>
      </c>
      <c r="EJ153">
        <v>890.15</v>
      </c>
      <c r="EK153">
        <v>0.00500016</v>
      </c>
      <c r="EL153">
        <v>-21.05</v>
      </c>
      <c r="EM153">
        <v>-1.2</v>
      </c>
      <c r="EN153">
        <v>38.062</v>
      </c>
      <c r="EO153">
        <v>42.10925</v>
      </c>
      <c r="EP153">
        <v>40.125</v>
      </c>
      <c r="EQ153">
        <v>42.25</v>
      </c>
      <c r="ER153">
        <v>41.4685</v>
      </c>
      <c r="ES153">
        <v>0</v>
      </c>
      <c r="ET153">
        <v>0</v>
      </c>
      <c r="EU153">
        <v>0</v>
      </c>
      <c r="EV153">
        <v>1759446055.1</v>
      </c>
      <c r="EW153">
        <v>0</v>
      </c>
      <c r="EX153">
        <v>891.668</v>
      </c>
      <c r="EY153">
        <v>1.03076928038045</v>
      </c>
      <c r="EZ153">
        <v>1.39230767272165</v>
      </c>
      <c r="FA153">
        <v>-23.684</v>
      </c>
      <c r="FB153">
        <v>15</v>
      </c>
      <c r="FC153">
        <v>0</v>
      </c>
      <c r="FD153" t="s">
        <v>422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1.3562075</v>
      </c>
      <c r="FQ153">
        <v>-0.253495488721808</v>
      </c>
      <c r="FR153">
        <v>0.0487413801481862</v>
      </c>
      <c r="FS153">
        <v>1</v>
      </c>
      <c r="FT153">
        <v>891.361764705882</v>
      </c>
      <c r="FU153">
        <v>4.75324683356682</v>
      </c>
      <c r="FV153">
        <v>5.71185633294169</v>
      </c>
      <c r="FW153">
        <v>-1</v>
      </c>
      <c r="FX153">
        <v>0.88273955</v>
      </c>
      <c r="FY153">
        <v>-0.0338926466165406</v>
      </c>
      <c r="FZ153">
        <v>0.00365730994687352</v>
      </c>
      <c r="GA153">
        <v>1</v>
      </c>
      <c r="GB153">
        <v>2</v>
      </c>
      <c r="GC153">
        <v>2</v>
      </c>
      <c r="GD153" t="s">
        <v>423</v>
      </c>
      <c r="GE153">
        <v>3.1265</v>
      </c>
      <c r="GF153">
        <v>2.65684</v>
      </c>
      <c r="GG153">
        <v>0.0891205</v>
      </c>
      <c r="GH153">
        <v>0.0898132</v>
      </c>
      <c r="GI153">
        <v>0.110505</v>
      </c>
      <c r="GJ153">
        <v>0.108684</v>
      </c>
      <c r="GK153">
        <v>23303.4</v>
      </c>
      <c r="GL153">
        <v>22171</v>
      </c>
      <c r="GM153">
        <v>22881.9</v>
      </c>
      <c r="GN153">
        <v>23721.3</v>
      </c>
      <c r="GO153">
        <v>34682</v>
      </c>
      <c r="GP153">
        <v>34995</v>
      </c>
      <c r="GQ153">
        <v>41249.2</v>
      </c>
      <c r="GR153">
        <v>42300.6</v>
      </c>
      <c r="GS153">
        <v>1.8962</v>
      </c>
      <c r="GT153">
        <v>1.81685</v>
      </c>
      <c r="GU153">
        <v>0.0538379</v>
      </c>
      <c r="GV153">
        <v>0</v>
      </c>
      <c r="GW153">
        <v>29.2246</v>
      </c>
      <c r="GX153">
        <v>999.9</v>
      </c>
      <c r="GY153">
        <v>57.881</v>
      </c>
      <c r="GZ153">
        <v>29.427</v>
      </c>
      <c r="HA153">
        <v>26.3417</v>
      </c>
      <c r="HB153">
        <v>54.2746</v>
      </c>
      <c r="HC153">
        <v>40.5168</v>
      </c>
      <c r="HD153">
        <v>1</v>
      </c>
      <c r="HE153">
        <v>0.0972154</v>
      </c>
      <c r="HF153">
        <v>-0.524099</v>
      </c>
      <c r="HG153">
        <v>20.2355</v>
      </c>
      <c r="HH153">
        <v>5.23451</v>
      </c>
      <c r="HI153">
        <v>11.992</v>
      </c>
      <c r="HJ153">
        <v>4.95585</v>
      </c>
      <c r="HK153">
        <v>3.304</v>
      </c>
      <c r="HL153">
        <v>9999</v>
      </c>
      <c r="HM153">
        <v>9999</v>
      </c>
      <c r="HN153">
        <v>9999</v>
      </c>
      <c r="HO153">
        <v>999.9</v>
      </c>
      <c r="HP153">
        <v>1.86845</v>
      </c>
      <c r="HQ153">
        <v>1.86417</v>
      </c>
      <c r="HR153">
        <v>1.87181</v>
      </c>
      <c r="HS153">
        <v>1.86267</v>
      </c>
      <c r="HT153">
        <v>1.86208</v>
      </c>
      <c r="HU153">
        <v>1.86857</v>
      </c>
      <c r="HV153">
        <v>1.85867</v>
      </c>
      <c r="HW153">
        <v>1.86508</v>
      </c>
      <c r="HX153">
        <v>5</v>
      </c>
      <c r="HY153">
        <v>0</v>
      </c>
      <c r="HZ153">
        <v>0</v>
      </c>
      <c r="IA153">
        <v>0</v>
      </c>
      <c r="IB153" t="s">
        <v>424</v>
      </c>
      <c r="IC153" t="s">
        <v>425</v>
      </c>
      <c r="ID153" t="s">
        <v>426</v>
      </c>
      <c r="IE153" t="s">
        <v>426</v>
      </c>
      <c r="IF153" t="s">
        <v>426</v>
      </c>
      <c r="IG153" t="s">
        <v>426</v>
      </c>
      <c r="IH153">
        <v>0</v>
      </c>
      <c r="II153">
        <v>100</v>
      </c>
      <c r="IJ153">
        <v>100</v>
      </c>
      <c r="IK153">
        <v>6.003</v>
      </c>
      <c r="IL153">
        <v>0.499</v>
      </c>
      <c r="IM153">
        <v>4.33581596003083</v>
      </c>
      <c r="IN153">
        <v>0.00480937478205192</v>
      </c>
      <c r="IO153">
        <v>-2.11129389927988e-06</v>
      </c>
      <c r="IP153">
        <v>4.70916883727294e-10</v>
      </c>
      <c r="IQ153">
        <v>0.0744581765299928</v>
      </c>
      <c r="IR153">
        <v>0.00865277752241637</v>
      </c>
      <c r="IS153">
        <v>0.000116572056065873</v>
      </c>
      <c r="IT153">
        <v>5.89758572995984e-06</v>
      </c>
      <c r="IU153">
        <v>1</v>
      </c>
      <c r="IV153">
        <v>2033</v>
      </c>
      <c r="IW153">
        <v>1</v>
      </c>
      <c r="IX153">
        <v>28</v>
      </c>
      <c r="IY153">
        <v>29324100.9</v>
      </c>
      <c r="IZ153">
        <v>29324100.9</v>
      </c>
      <c r="JA153">
        <v>1.04248</v>
      </c>
      <c r="JB153">
        <v>2.37061</v>
      </c>
      <c r="JC153">
        <v>1.4978</v>
      </c>
      <c r="JD153">
        <v>2.33032</v>
      </c>
      <c r="JE153">
        <v>1.54419</v>
      </c>
      <c r="JF153">
        <v>2.37793</v>
      </c>
      <c r="JG153">
        <v>35.5915</v>
      </c>
      <c r="JH153">
        <v>24.2626</v>
      </c>
      <c r="JI153">
        <v>18</v>
      </c>
      <c r="JJ153">
        <v>546.567</v>
      </c>
      <c r="JK153">
        <v>438.012</v>
      </c>
      <c r="JL153">
        <v>32.5731</v>
      </c>
      <c r="JM153">
        <v>28.9766</v>
      </c>
      <c r="JN153">
        <v>30.0002</v>
      </c>
      <c r="JO153">
        <v>28.6654</v>
      </c>
      <c r="JP153">
        <v>28.6896</v>
      </c>
      <c r="JQ153">
        <v>20.9286</v>
      </c>
      <c r="JR153">
        <v>6.12992</v>
      </c>
      <c r="JS153">
        <v>100</v>
      </c>
      <c r="JT153">
        <v>32.5214</v>
      </c>
      <c r="JU153">
        <v>420</v>
      </c>
      <c r="JV153">
        <v>26.0042</v>
      </c>
      <c r="JW153">
        <v>92.4527</v>
      </c>
      <c r="JX153">
        <v>98.5855</v>
      </c>
    </row>
    <row r="154" spans="1:284">
      <c r="A154">
        <v>138</v>
      </c>
      <c r="B154">
        <v>1759446056</v>
      </c>
      <c r="C154">
        <v>2017</v>
      </c>
      <c r="D154" t="s">
        <v>706</v>
      </c>
      <c r="E154" t="s">
        <v>707</v>
      </c>
      <c r="F154">
        <v>5</v>
      </c>
      <c r="G154" t="s">
        <v>679</v>
      </c>
      <c r="H154" t="s">
        <v>419</v>
      </c>
      <c r="I154">
        <v>1759446053</v>
      </c>
      <c r="J154">
        <f>(K154)/1000</f>
        <v>0</v>
      </c>
      <c r="K154">
        <f>1000*DK154*AI154*(DG154-DH154)/(100*CZ154*(1000-AI154*DG154))</f>
        <v>0</v>
      </c>
      <c r="L154">
        <f>DK154*AI154*(DF154-DE154*(1000-AI154*DH154)/(1000-AI154*DG154))/(100*CZ154)</f>
        <v>0</v>
      </c>
      <c r="M154">
        <f>DE154 - IF(AI154&gt;1, L154*CZ154*100.0/(AK154), 0)</f>
        <v>0</v>
      </c>
      <c r="N154">
        <f>((T154-J154/2)*M154-L154)/(T154+J154/2)</f>
        <v>0</v>
      </c>
      <c r="O154">
        <f>N154*(DL154+DM154)/1000.0</f>
        <v>0</v>
      </c>
      <c r="P154">
        <f>(DE154 - IF(AI154&gt;1, L154*CZ154*100.0/(AK154), 0))*(DL154+DM154)/1000.0</f>
        <v>0</v>
      </c>
      <c r="Q154">
        <f>2.0/((1/S154-1/R154)+SIGN(S154)*SQRT((1/S154-1/R154)*(1/S154-1/R154) + 4*DA154/((DA154+1)*(DA154+1))*(2*1/S154*1/R154-1/R154*1/R154)))</f>
        <v>0</v>
      </c>
      <c r="R154">
        <f>IF(LEFT(DB154,1)&lt;&gt;"0",IF(LEFT(DB154,1)="1",3.0,DC154),$D$5+$E$5*(DS154*DL154/($K$5*1000))+$F$5*(DS154*DL154/($K$5*1000))*MAX(MIN(CZ154,$J$5),$I$5)*MAX(MIN(CZ154,$J$5),$I$5)+$G$5*MAX(MIN(CZ154,$J$5),$I$5)*(DS154*DL154/($K$5*1000))+$H$5*(DS154*DL154/($K$5*1000))*(DS154*DL154/($K$5*1000)))</f>
        <v>0</v>
      </c>
      <c r="S154">
        <f>J154*(1000-(1000*0.61365*exp(17.502*W154/(240.97+W154))/(DL154+DM154)+DG154)/2)/(1000*0.61365*exp(17.502*W154/(240.97+W154))/(DL154+DM154)-DG154)</f>
        <v>0</v>
      </c>
      <c r="T154">
        <f>1/((DA154+1)/(Q154/1.6)+1/(R154/1.37)) + DA154/((DA154+1)/(Q154/1.6) + DA154/(R154/1.37))</f>
        <v>0</v>
      </c>
      <c r="U154">
        <f>(CV154*CY154)</f>
        <v>0</v>
      </c>
      <c r="V154">
        <f>(DN154+(U154+2*0.95*5.67E-8*(((DN154+$B$7)+273)^4-(DN154+273)^4)-44100*J154)/(1.84*29.3*R154+8*0.95*5.67E-8*(DN154+273)^3))</f>
        <v>0</v>
      </c>
      <c r="W154">
        <f>($C$7*DO154+$D$7*DP154+$E$7*V154)</f>
        <v>0</v>
      </c>
      <c r="X154">
        <f>0.61365*exp(17.502*W154/(240.97+W154))</f>
        <v>0</v>
      </c>
      <c r="Y154">
        <f>(Z154/AA154*100)</f>
        <v>0</v>
      </c>
      <c r="Z154">
        <f>DG154*(DL154+DM154)/1000</f>
        <v>0</v>
      </c>
      <c r="AA154">
        <f>0.61365*exp(17.502*DN154/(240.97+DN154))</f>
        <v>0</v>
      </c>
      <c r="AB154">
        <f>(X154-DG154*(DL154+DM154)/1000)</f>
        <v>0</v>
      </c>
      <c r="AC154">
        <f>(-J154*44100)</f>
        <v>0</v>
      </c>
      <c r="AD154">
        <f>2*29.3*R154*0.92*(DN154-W154)</f>
        <v>0</v>
      </c>
      <c r="AE154">
        <f>2*0.95*5.67E-8*(((DN154+$B$7)+273)^4-(W154+273)^4)</f>
        <v>0</v>
      </c>
      <c r="AF154">
        <f>U154+AE154+AC154+AD154</f>
        <v>0</v>
      </c>
      <c r="AG154">
        <v>0</v>
      </c>
      <c r="AH154">
        <v>0</v>
      </c>
      <c r="AI154">
        <f>IF(AG154*$H$13&gt;=AK154,1.0,(AK154/(AK154-AG154*$H$13)))</f>
        <v>0</v>
      </c>
      <c r="AJ154">
        <f>(AI154-1)*100</f>
        <v>0</v>
      </c>
      <c r="AK154">
        <f>MAX(0,($B$13+$C$13*DS154)/(1+$D$13*DS154)*DL154/(DN154+273)*$E$13)</f>
        <v>0</v>
      </c>
      <c r="AL154" t="s">
        <v>420</v>
      </c>
      <c r="AM154" t="s">
        <v>420</v>
      </c>
      <c r="AN154">
        <v>0</v>
      </c>
      <c r="AO154">
        <v>0</v>
      </c>
      <c r="AP154">
        <f>1-AN154/AO154</f>
        <v>0</v>
      </c>
      <c r="AQ154">
        <v>0</v>
      </c>
      <c r="AR154" t="s">
        <v>420</v>
      </c>
      <c r="AS154" t="s">
        <v>420</v>
      </c>
      <c r="AT154">
        <v>0</v>
      </c>
      <c r="AU154">
        <v>0</v>
      </c>
      <c r="AV154">
        <f>1-AT154/AU154</f>
        <v>0</v>
      </c>
      <c r="AW154">
        <v>0.5</v>
      </c>
      <c r="AX154">
        <f>CW154</f>
        <v>0</v>
      </c>
      <c r="AY154">
        <f>L154</f>
        <v>0</v>
      </c>
      <c r="AZ154">
        <f>AV154*AW154*AX154</f>
        <v>0</v>
      </c>
      <c r="BA154">
        <f>(AY154-AQ154)/AX154</f>
        <v>0</v>
      </c>
      <c r="BB154">
        <f>(AO154-AU154)/AU154</f>
        <v>0</v>
      </c>
      <c r="BC154">
        <f>AN154/(AP154+AN154/AU154)</f>
        <v>0</v>
      </c>
      <c r="BD154" t="s">
        <v>420</v>
      </c>
      <c r="BE154">
        <v>0</v>
      </c>
      <c r="BF154">
        <f>IF(BE154&lt;&gt;0, BE154, BC154)</f>
        <v>0</v>
      </c>
      <c r="BG154">
        <f>1-BF154/AU154</f>
        <v>0</v>
      </c>
      <c r="BH154">
        <f>(AU154-AT154)/(AU154-BF154)</f>
        <v>0</v>
      </c>
      <c r="BI154">
        <f>(AO154-AU154)/(AO154-BF154)</f>
        <v>0</v>
      </c>
      <c r="BJ154">
        <f>(AU154-AT154)/(AU154-AN154)</f>
        <v>0</v>
      </c>
      <c r="BK154">
        <f>(AO154-AU154)/(AO154-AN154)</f>
        <v>0</v>
      </c>
      <c r="BL154">
        <f>(BH154*BF154/AT154)</f>
        <v>0</v>
      </c>
      <c r="BM154">
        <f>(1-BL154)</f>
        <v>0</v>
      </c>
      <c r="CV154">
        <f>$B$11*DT154+$C$11*DU154+$F$11*EF154*(1-EI154)</f>
        <v>0</v>
      </c>
      <c r="CW154">
        <f>CV154*CX154</f>
        <v>0</v>
      </c>
      <c r="CX154">
        <f>($B$11*$D$9+$C$11*$D$9+$F$11*((ES154+EK154)/MAX(ES154+EK154+ET154, 0.1)*$I$9+ET154/MAX(ES154+EK154+ET154, 0.1)*$J$9))/($B$11+$C$11+$F$11)</f>
        <v>0</v>
      </c>
      <c r="CY154">
        <f>($B$11*$K$9+$C$11*$K$9+$F$11*((ES154+EK154)/MAX(ES154+EK154+ET154, 0.1)*$P$9+ET154/MAX(ES154+EK154+ET154, 0.1)*$Q$9))/($B$11+$C$11+$F$11)</f>
        <v>0</v>
      </c>
      <c r="CZ154">
        <v>5.66</v>
      </c>
      <c r="DA154">
        <v>0.5</v>
      </c>
      <c r="DB154" t="s">
        <v>421</v>
      </c>
      <c r="DC154">
        <v>2</v>
      </c>
      <c r="DD154">
        <v>1759446053</v>
      </c>
      <c r="DE154">
        <v>421.369</v>
      </c>
      <c r="DF154">
        <v>420.01575</v>
      </c>
      <c r="DG154">
        <v>27.13055</v>
      </c>
      <c r="DH154">
        <v>26.249425</v>
      </c>
      <c r="DI154">
        <v>415.366</v>
      </c>
      <c r="DJ154">
        <v>26.63155</v>
      </c>
      <c r="DK154">
        <v>499.97725</v>
      </c>
      <c r="DL154">
        <v>90.570125</v>
      </c>
      <c r="DM154">
        <v>0.031235425</v>
      </c>
      <c r="DN154">
        <v>32.325775</v>
      </c>
      <c r="DO154">
        <v>30.0965</v>
      </c>
      <c r="DP154">
        <v>999.9</v>
      </c>
      <c r="DQ154">
        <v>0</v>
      </c>
      <c r="DR154">
        <v>0</v>
      </c>
      <c r="DS154">
        <v>10016.08</v>
      </c>
      <c r="DT154">
        <v>0</v>
      </c>
      <c r="DU154">
        <v>0.79846025</v>
      </c>
      <c r="DV154">
        <v>1.3528975</v>
      </c>
      <c r="DW154">
        <v>433.12</v>
      </c>
      <c r="DX154">
        <v>431.3385</v>
      </c>
      <c r="DY154">
        <v>0.8810885</v>
      </c>
      <c r="DZ154">
        <v>420.01575</v>
      </c>
      <c r="EA154">
        <v>26.249425</v>
      </c>
      <c r="EB154">
        <v>2.4572125</v>
      </c>
      <c r="EC154">
        <v>2.377415</v>
      </c>
      <c r="ED154">
        <v>20.745825</v>
      </c>
      <c r="EE154">
        <v>20.210725</v>
      </c>
      <c r="EF154">
        <v>0.00500016</v>
      </c>
      <c r="EG154">
        <v>0</v>
      </c>
      <c r="EH154">
        <v>0</v>
      </c>
      <c r="EI154">
        <v>0</v>
      </c>
      <c r="EJ154">
        <v>892.65</v>
      </c>
      <c r="EK154">
        <v>0.00500016</v>
      </c>
      <c r="EL154">
        <v>-23.575</v>
      </c>
      <c r="EM154">
        <v>-1.875</v>
      </c>
      <c r="EN154">
        <v>38.062</v>
      </c>
      <c r="EO154">
        <v>42.07775</v>
      </c>
      <c r="EP154">
        <v>40.125</v>
      </c>
      <c r="EQ154">
        <v>42.25</v>
      </c>
      <c r="ER154">
        <v>41.45275</v>
      </c>
      <c r="ES154">
        <v>0</v>
      </c>
      <c r="ET154">
        <v>0</v>
      </c>
      <c r="EU154">
        <v>0</v>
      </c>
      <c r="EV154">
        <v>1759446058.1</v>
      </c>
      <c r="EW154">
        <v>0</v>
      </c>
      <c r="EX154">
        <v>891.915384615385</v>
      </c>
      <c r="EY154">
        <v>-1.05299134414541</v>
      </c>
      <c r="EZ154">
        <v>-5.63418812096544</v>
      </c>
      <c r="FA154">
        <v>-24.1846153846154</v>
      </c>
      <c r="FB154">
        <v>15</v>
      </c>
      <c r="FC154">
        <v>0</v>
      </c>
      <c r="FD154" t="s">
        <v>422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1.36025428571429</v>
      </c>
      <c r="FQ154">
        <v>-0.152707792207794</v>
      </c>
      <c r="FR154">
        <v>0.050893241255025</v>
      </c>
      <c r="FS154">
        <v>1</v>
      </c>
      <c r="FT154">
        <v>891.744117647059</v>
      </c>
      <c r="FU154">
        <v>-2.66615728798611</v>
      </c>
      <c r="FV154">
        <v>5.48817933897458</v>
      </c>
      <c r="FW154">
        <v>-1</v>
      </c>
      <c r="FX154">
        <v>0.882516238095238</v>
      </c>
      <c r="FY154">
        <v>-0.0329251168831148</v>
      </c>
      <c r="FZ154">
        <v>0.00370625576565535</v>
      </c>
      <c r="GA154">
        <v>1</v>
      </c>
      <c r="GB154">
        <v>2</v>
      </c>
      <c r="GC154">
        <v>2</v>
      </c>
      <c r="GD154" t="s">
        <v>423</v>
      </c>
      <c r="GE154">
        <v>3.12635</v>
      </c>
      <c r="GF154">
        <v>2.65713</v>
      </c>
      <c r="GG154">
        <v>0.0891081</v>
      </c>
      <c r="GH154">
        <v>0.0898206</v>
      </c>
      <c r="GI154">
        <v>0.110477</v>
      </c>
      <c r="GJ154">
        <v>0.108583</v>
      </c>
      <c r="GK154">
        <v>23303.5</v>
      </c>
      <c r="GL154">
        <v>22170.8</v>
      </c>
      <c r="GM154">
        <v>22881.6</v>
      </c>
      <c r="GN154">
        <v>23721.3</v>
      </c>
      <c r="GO154">
        <v>34683.2</v>
      </c>
      <c r="GP154">
        <v>34999</v>
      </c>
      <c r="GQ154">
        <v>41249.4</v>
      </c>
      <c r="GR154">
        <v>42300.7</v>
      </c>
      <c r="GS154">
        <v>1.89583</v>
      </c>
      <c r="GT154">
        <v>1.81695</v>
      </c>
      <c r="GU154">
        <v>0.0524819</v>
      </c>
      <c r="GV154">
        <v>0</v>
      </c>
      <c r="GW154">
        <v>29.2237</v>
      </c>
      <c r="GX154">
        <v>999.9</v>
      </c>
      <c r="GY154">
        <v>57.881</v>
      </c>
      <c r="GZ154">
        <v>29.416</v>
      </c>
      <c r="HA154">
        <v>26.33</v>
      </c>
      <c r="HB154">
        <v>54.2746</v>
      </c>
      <c r="HC154">
        <v>40.7171</v>
      </c>
      <c r="HD154">
        <v>1</v>
      </c>
      <c r="HE154">
        <v>0.0972637</v>
      </c>
      <c r="HF154">
        <v>-0.577947</v>
      </c>
      <c r="HG154">
        <v>20.2354</v>
      </c>
      <c r="HH154">
        <v>5.23466</v>
      </c>
      <c r="HI154">
        <v>11.992</v>
      </c>
      <c r="HJ154">
        <v>4.9558</v>
      </c>
      <c r="HK154">
        <v>3.304</v>
      </c>
      <c r="HL154">
        <v>9999</v>
      </c>
      <c r="HM154">
        <v>9999</v>
      </c>
      <c r="HN154">
        <v>9999</v>
      </c>
      <c r="HO154">
        <v>999.9</v>
      </c>
      <c r="HP154">
        <v>1.86846</v>
      </c>
      <c r="HQ154">
        <v>1.86418</v>
      </c>
      <c r="HR154">
        <v>1.8718</v>
      </c>
      <c r="HS154">
        <v>1.8627</v>
      </c>
      <c r="HT154">
        <v>1.86211</v>
      </c>
      <c r="HU154">
        <v>1.86857</v>
      </c>
      <c r="HV154">
        <v>1.85867</v>
      </c>
      <c r="HW154">
        <v>1.86508</v>
      </c>
      <c r="HX154">
        <v>5</v>
      </c>
      <c r="HY154">
        <v>0</v>
      </c>
      <c r="HZ154">
        <v>0</v>
      </c>
      <c r="IA154">
        <v>0</v>
      </c>
      <c r="IB154" t="s">
        <v>424</v>
      </c>
      <c r="IC154" t="s">
        <v>425</v>
      </c>
      <c r="ID154" t="s">
        <v>426</v>
      </c>
      <c r="IE154" t="s">
        <v>426</v>
      </c>
      <c r="IF154" t="s">
        <v>426</v>
      </c>
      <c r="IG154" t="s">
        <v>426</v>
      </c>
      <c r="IH154">
        <v>0</v>
      </c>
      <c r="II154">
        <v>100</v>
      </c>
      <c r="IJ154">
        <v>100</v>
      </c>
      <c r="IK154">
        <v>6.003</v>
      </c>
      <c r="IL154">
        <v>0.4988</v>
      </c>
      <c r="IM154">
        <v>4.33581596003083</v>
      </c>
      <c r="IN154">
        <v>0.00480937478205192</v>
      </c>
      <c r="IO154">
        <v>-2.11129389927988e-06</v>
      </c>
      <c r="IP154">
        <v>4.70916883727294e-10</v>
      </c>
      <c r="IQ154">
        <v>0.0744581765299928</v>
      </c>
      <c r="IR154">
        <v>0.00865277752241637</v>
      </c>
      <c r="IS154">
        <v>0.000116572056065873</v>
      </c>
      <c r="IT154">
        <v>5.89758572995984e-06</v>
      </c>
      <c r="IU154">
        <v>1</v>
      </c>
      <c r="IV154">
        <v>2033</v>
      </c>
      <c r="IW154">
        <v>1</v>
      </c>
      <c r="IX154">
        <v>28</v>
      </c>
      <c r="IY154">
        <v>29324100.9</v>
      </c>
      <c r="IZ154">
        <v>29324100.9</v>
      </c>
      <c r="JA154">
        <v>1.0437</v>
      </c>
      <c r="JB154">
        <v>2.39746</v>
      </c>
      <c r="JC154">
        <v>1.4978</v>
      </c>
      <c r="JD154">
        <v>2.33032</v>
      </c>
      <c r="JE154">
        <v>1.54419</v>
      </c>
      <c r="JF154">
        <v>2.25586</v>
      </c>
      <c r="JG154">
        <v>35.5915</v>
      </c>
      <c r="JH154">
        <v>24.2539</v>
      </c>
      <c r="JI154">
        <v>18</v>
      </c>
      <c r="JJ154">
        <v>546.323</v>
      </c>
      <c r="JK154">
        <v>438.073</v>
      </c>
      <c r="JL154">
        <v>32.5064</v>
      </c>
      <c r="JM154">
        <v>28.977</v>
      </c>
      <c r="JN154">
        <v>30.0002</v>
      </c>
      <c r="JO154">
        <v>28.6654</v>
      </c>
      <c r="JP154">
        <v>28.6896</v>
      </c>
      <c r="JQ154">
        <v>20.9273</v>
      </c>
      <c r="JR154">
        <v>6.71281</v>
      </c>
      <c r="JS154">
        <v>100</v>
      </c>
      <c r="JT154">
        <v>32.4289</v>
      </c>
      <c r="JU154">
        <v>420</v>
      </c>
      <c r="JV154">
        <v>25.9832</v>
      </c>
      <c r="JW154">
        <v>92.4526</v>
      </c>
      <c r="JX154">
        <v>98.5856</v>
      </c>
    </row>
    <row r="155" spans="1:284">
      <c r="A155">
        <v>139</v>
      </c>
      <c r="B155">
        <v>1759446059</v>
      </c>
      <c r="C155">
        <v>2020</v>
      </c>
      <c r="D155" t="s">
        <v>708</v>
      </c>
      <c r="E155" t="s">
        <v>709</v>
      </c>
      <c r="F155">
        <v>5</v>
      </c>
      <c r="G155" t="s">
        <v>679</v>
      </c>
      <c r="H155" t="s">
        <v>419</v>
      </c>
      <c r="I155">
        <v>1759446056</v>
      </c>
      <c r="J155">
        <f>(K155)/1000</f>
        <v>0</v>
      </c>
      <c r="K155">
        <f>1000*DK155*AI155*(DG155-DH155)/(100*CZ155*(1000-AI155*DG155))</f>
        <v>0</v>
      </c>
      <c r="L155">
        <f>DK155*AI155*(DF155-DE155*(1000-AI155*DH155)/(1000-AI155*DG155))/(100*CZ155)</f>
        <v>0</v>
      </c>
      <c r="M155">
        <f>DE155 - IF(AI155&gt;1, L155*CZ155*100.0/(AK155), 0)</f>
        <v>0</v>
      </c>
      <c r="N155">
        <f>((T155-J155/2)*M155-L155)/(T155+J155/2)</f>
        <v>0</v>
      </c>
      <c r="O155">
        <f>N155*(DL155+DM155)/1000.0</f>
        <v>0</v>
      </c>
      <c r="P155">
        <f>(DE155 - IF(AI155&gt;1, L155*CZ155*100.0/(AK155), 0))*(DL155+DM155)/1000.0</f>
        <v>0</v>
      </c>
      <c r="Q155">
        <f>2.0/((1/S155-1/R155)+SIGN(S155)*SQRT((1/S155-1/R155)*(1/S155-1/R155) + 4*DA155/((DA155+1)*(DA155+1))*(2*1/S155*1/R155-1/R155*1/R155)))</f>
        <v>0</v>
      </c>
      <c r="R155">
        <f>IF(LEFT(DB155,1)&lt;&gt;"0",IF(LEFT(DB155,1)="1",3.0,DC155),$D$5+$E$5*(DS155*DL155/($K$5*1000))+$F$5*(DS155*DL155/($K$5*1000))*MAX(MIN(CZ155,$J$5),$I$5)*MAX(MIN(CZ155,$J$5),$I$5)+$G$5*MAX(MIN(CZ155,$J$5),$I$5)*(DS155*DL155/($K$5*1000))+$H$5*(DS155*DL155/($K$5*1000))*(DS155*DL155/($K$5*1000)))</f>
        <v>0</v>
      </c>
      <c r="S155">
        <f>J155*(1000-(1000*0.61365*exp(17.502*W155/(240.97+W155))/(DL155+DM155)+DG155)/2)/(1000*0.61365*exp(17.502*W155/(240.97+W155))/(DL155+DM155)-DG155)</f>
        <v>0</v>
      </c>
      <c r="T155">
        <f>1/((DA155+1)/(Q155/1.6)+1/(R155/1.37)) + DA155/((DA155+1)/(Q155/1.6) + DA155/(R155/1.37))</f>
        <v>0</v>
      </c>
      <c r="U155">
        <f>(CV155*CY155)</f>
        <v>0</v>
      </c>
      <c r="V155">
        <f>(DN155+(U155+2*0.95*5.67E-8*(((DN155+$B$7)+273)^4-(DN155+273)^4)-44100*J155)/(1.84*29.3*R155+8*0.95*5.67E-8*(DN155+273)^3))</f>
        <v>0</v>
      </c>
      <c r="W155">
        <f>($C$7*DO155+$D$7*DP155+$E$7*V155)</f>
        <v>0</v>
      </c>
      <c r="X155">
        <f>0.61365*exp(17.502*W155/(240.97+W155))</f>
        <v>0</v>
      </c>
      <c r="Y155">
        <f>(Z155/AA155*100)</f>
        <v>0</v>
      </c>
      <c r="Z155">
        <f>DG155*(DL155+DM155)/1000</f>
        <v>0</v>
      </c>
      <c r="AA155">
        <f>0.61365*exp(17.502*DN155/(240.97+DN155))</f>
        <v>0</v>
      </c>
      <c r="AB155">
        <f>(X155-DG155*(DL155+DM155)/1000)</f>
        <v>0</v>
      </c>
      <c r="AC155">
        <f>(-J155*44100)</f>
        <v>0</v>
      </c>
      <c r="AD155">
        <f>2*29.3*R155*0.92*(DN155-W155)</f>
        <v>0</v>
      </c>
      <c r="AE155">
        <f>2*0.95*5.67E-8*(((DN155+$B$7)+273)^4-(W155+273)^4)</f>
        <v>0</v>
      </c>
      <c r="AF155">
        <f>U155+AE155+AC155+AD155</f>
        <v>0</v>
      </c>
      <c r="AG155">
        <v>0</v>
      </c>
      <c r="AH155">
        <v>0</v>
      </c>
      <c r="AI155">
        <f>IF(AG155*$H$13&gt;=AK155,1.0,(AK155/(AK155-AG155*$H$13)))</f>
        <v>0</v>
      </c>
      <c r="AJ155">
        <f>(AI155-1)*100</f>
        <v>0</v>
      </c>
      <c r="AK155">
        <f>MAX(0,($B$13+$C$13*DS155)/(1+$D$13*DS155)*DL155/(DN155+273)*$E$13)</f>
        <v>0</v>
      </c>
      <c r="AL155" t="s">
        <v>420</v>
      </c>
      <c r="AM155" t="s">
        <v>420</v>
      </c>
      <c r="AN155">
        <v>0</v>
      </c>
      <c r="AO155">
        <v>0</v>
      </c>
      <c r="AP155">
        <f>1-AN155/AO155</f>
        <v>0</v>
      </c>
      <c r="AQ155">
        <v>0</v>
      </c>
      <c r="AR155" t="s">
        <v>420</v>
      </c>
      <c r="AS155" t="s">
        <v>420</v>
      </c>
      <c r="AT155">
        <v>0</v>
      </c>
      <c r="AU155">
        <v>0</v>
      </c>
      <c r="AV155">
        <f>1-AT155/AU155</f>
        <v>0</v>
      </c>
      <c r="AW155">
        <v>0.5</v>
      </c>
      <c r="AX155">
        <f>CW155</f>
        <v>0</v>
      </c>
      <c r="AY155">
        <f>L155</f>
        <v>0</v>
      </c>
      <c r="AZ155">
        <f>AV155*AW155*AX155</f>
        <v>0</v>
      </c>
      <c r="BA155">
        <f>(AY155-AQ155)/AX155</f>
        <v>0</v>
      </c>
      <c r="BB155">
        <f>(AO155-AU155)/AU155</f>
        <v>0</v>
      </c>
      <c r="BC155">
        <f>AN155/(AP155+AN155/AU155)</f>
        <v>0</v>
      </c>
      <c r="BD155" t="s">
        <v>420</v>
      </c>
      <c r="BE155">
        <v>0</v>
      </c>
      <c r="BF155">
        <f>IF(BE155&lt;&gt;0, BE155, BC155)</f>
        <v>0</v>
      </c>
      <c r="BG155">
        <f>1-BF155/AU155</f>
        <v>0</v>
      </c>
      <c r="BH155">
        <f>(AU155-AT155)/(AU155-BF155)</f>
        <v>0</v>
      </c>
      <c r="BI155">
        <f>(AO155-AU155)/(AO155-BF155)</f>
        <v>0</v>
      </c>
      <c r="BJ155">
        <f>(AU155-AT155)/(AU155-AN155)</f>
        <v>0</v>
      </c>
      <c r="BK155">
        <f>(AO155-AU155)/(AO155-AN155)</f>
        <v>0</v>
      </c>
      <c r="BL155">
        <f>(BH155*BF155/AT155)</f>
        <v>0</v>
      </c>
      <c r="BM155">
        <f>(1-BL155)</f>
        <v>0</v>
      </c>
      <c r="CV155">
        <f>$B$11*DT155+$C$11*DU155+$F$11*EF155*(1-EI155)</f>
        <v>0</v>
      </c>
      <c r="CW155">
        <f>CV155*CX155</f>
        <v>0</v>
      </c>
      <c r="CX155">
        <f>($B$11*$D$9+$C$11*$D$9+$F$11*((ES155+EK155)/MAX(ES155+EK155+ET155, 0.1)*$I$9+ET155/MAX(ES155+EK155+ET155, 0.1)*$J$9))/($B$11+$C$11+$F$11)</f>
        <v>0</v>
      </c>
      <c r="CY155">
        <f>($B$11*$K$9+$C$11*$K$9+$F$11*((ES155+EK155)/MAX(ES155+EK155+ET155, 0.1)*$P$9+ET155/MAX(ES155+EK155+ET155, 0.1)*$Q$9))/($B$11+$C$11+$F$11)</f>
        <v>0</v>
      </c>
      <c r="CZ155">
        <v>5.66</v>
      </c>
      <c r="DA155">
        <v>0.5</v>
      </c>
      <c r="DB155" t="s">
        <v>421</v>
      </c>
      <c r="DC155">
        <v>2</v>
      </c>
      <c r="DD155">
        <v>1759446056</v>
      </c>
      <c r="DE155">
        <v>421.31825</v>
      </c>
      <c r="DF155">
        <v>420.0495</v>
      </c>
      <c r="DG155">
        <v>27.12025</v>
      </c>
      <c r="DH155">
        <v>26.218575</v>
      </c>
      <c r="DI155">
        <v>415.3155</v>
      </c>
      <c r="DJ155">
        <v>26.62155</v>
      </c>
      <c r="DK155">
        <v>499.97075</v>
      </c>
      <c r="DL155">
        <v>90.569675</v>
      </c>
      <c r="DM155">
        <v>0.031343675</v>
      </c>
      <c r="DN155">
        <v>32.30995</v>
      </c>
      <c r="DO155">
        <v>30.081625</v>
      </c>
      <c r="DP155">
        <v>999.9</v>
      </c>
      <c r="DQ155">
        <v>0</v>
      </c>
      <c r="DR155">
        <v>0</v>
      </c>
      <c r="DS155">
        <v>10006.08</v>
      </c>
      <c r="DT155">
        <v>0</v>
      </c>
      <c r="DU155">
        <v>0.7935915</v>
      </c>
      <c r="DV155">
        <v>1.2686225</v>
      </c>
      <c r="DW155">
        <v>433.06325</v>
      </c>
      <c r="DX155">
        <v>431.35925</v>
      </c>
      <c r="DY155">
        <v>0.901657</v>
      </c>
      <c r="DZ155">
        <v>420.0495</v>
      </c>
      <c r="EA155">
        <v>26.218575</v>
      </c>
      <c r="EB155">
        <v>2.45627</v>
      </c>
      <c r="EC155">
        <v>2.3746075</v>
      </c>
      <c r="ED155">
        <v>20.7396</v>
      </c>
      <c r="EE155">
        <v>20.191625</v>
      </c>
      <c r="EF155">
        <v>0.00500016</v>
      </c>
      <c r="EG155">
        <v>0</v>
      </c>
      <c r="EH155">
        <v>0</v>
      </c>
      <c r="EI155">
        <v>0</v>
      </c>
      <c r="EJ155">
        <v>890.825</v>
      </c>
      <c r="EK155">
        <v>0.00500016</v>
      </c>
      <c r="EL155">
        <v>-24.175</v>
      </c>
      <c r="EM155">
        <v>-1.575</v>
      </c>
      <c r="EN155">
        <v>38.062</v>
      </c>
      <c r="EO155">
        <v>42.07775</v>
      </c>
      <c r="EP155">
        <v>40.125</v>
      </c>
      <c r="EQ155">
        <v>42.25</v>
      </c>
      <c r="ER155">
        <v>41.45275</v>
      </c>
      <c r="ES155">
        <v>0</v>
      </c>
      <c r="ET155">
        <v>0</v>
      </c>
      <c r="EU155">
        <v>0</v>
      </c>
      <c r="EV155">
        <v>1759446061.1</v>
      </c>
      <c r="EW155">
        <v>0</v>
      </c>
      <c r="EX155">
        <v>892.504</v>
      </c>
      <c r="EY155">
        <v>3.23076928771661</v>
      </c>
      <c r="EZ155">
        <v>-8.06153862128365</v>
      </c>
      <c r="FA155">
        <v>-24.464</v>
      </c>
      <c r="FB155">
        <v>15</v>
      </c>
      <c r="FC155">
        <v>0</v>
      </c>
      <c r="FD155" t="s">
        <v>422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1.341808</v>
      </c>
      <c r="FQ155">
        <v>0.0265813533834563</v>
      </c>
      <c r="FR155">
        <v>0.0393116506394733</v>
      </c>
      <c r="FS155">
        <v>1</v>
      </c>
      <c r="FT155">
        <v>891.364705882353</v>
      </c>
      <c r="FU155">
        <v>7.32467547628037</v>
      </c>
      <c r="FV155">
        <v>5.54828443823967</v>
      </c>
      <c r="FW155">
        <v>-1</v>
      </c>
      <c r="FX155">
        <v>0.88329505</v>
      </c>
      <c r="FY155">
        <v>0.0027893684210508</v>
      </c>
      <c r="FZ155">
        <v>0.006008009016929</v>
      </c>
      <c r="GA155">
        <v>1</v>
      </c>
      <c r="GB155">
        <v>2</v>
      </c>
      <c r="GC155">
        <v>2</v>
      </c>
      <c r="GD155" t="s">
        <v>423</v>
      </c>
      <c r="GE155">
        <v>3.12646</v>
      </c>
      <c r="GF155">
        <v>2.65701</v>
      </c>
      <c r="GG155">
        <v>0.0890915</v>
      </c>
      <c r="GH155">
        <v>0.0898213</v>
      </c>
      <c r="GI155">
        <v>0.110427</v>
      </c>
      <c r="GJ155">
        <v>0.108465</v>
      </c>
      <c r="GK155">
        <v>23303.9</v>
      </c>
      <c r="GL155">
        <v>22170.7</v>
      </c>
      <c r="GM155">
        <v>22881.6</v>
      </c>
      <c r="GN155">
        <v>23721.2</v>
      </c>
      <c r="GO155">
        <v>34685.1</v>
      </c>
      <c r="GP155">
        <v>35003.5</v>
      </c>
      <c r="GQ155">
        <v>41249.3</v>
      </c>
      <c r="GR155">
        <v>42300.5</v>
      </c>
      <c r="GS155">
        <v>1.89608</v>
      </c>
      <c r="GT155">
        <v>1.8167</v>
      </c>
      <c r="GU155">
        <v>0.0521094</v>
      </c>
      <c r="GV155">
        <v>0</v>
      </c>
      <c r="GW155">
        <v>29.2221</v>
      </c>
      <c r="GX155">
        <v>999.9</v>
      </c>
      <c r="GY155">
        <v>57.881</v>
      </c>
      <c r="GZ155">
        <v>29.416</v>
      </c>
      <c r="HA155">
        <v>26.3281</v>
      </c>
      <c r="HB155">
        <v>54.5146</v>
      </c>
      <c r="HC155">
        <v>40.5288</v>
      </c>
      <c r="HD155">
        <v>1</v>
      </c>
      <c r="HE155">
        <v>0.0973628</v>
      </c>
      <c r="HF155">
        <v>-0.535332</v>
      </c>
      <c r="HG155">
        <v>20.2354</v>
      </c>
      <c r="HH155">
        <v>5.23436</v>
      </c>
      <c r="HI155">
        <v>11.992</v>
      </c>
      <c r="HJ155">
        <v>4.95585</v>
      </c>
      <c r="HK155">
        <v>3.304</v>
      </c>
      <c r="HL155">
        <v>9999</v>
      </c>
      <c r="HM155">
        <v>9999</v>
      </c>
      <c r="HN155">
        <v>9999</v>
      </c>
      <c r="HO155">
        <v>999.9</v>
      </c>
      <c r="HP155">
        <v>1.86846</v>
      </c>
      <c r="HQ155">
        <v>1.86419</v>
      </c>
      <c r="HR155">
        <v>1.8718</v>
      </c>
      <c r="HS155">
        <v>1.86268</v>
      </c>
      <c r="HT155">
        <v>1.86209</v>
      </c>
      <c r="HU155">
        <v>1.86857</v>
      </c>
      <c r="HV155">
        <v>1.85867</v>
      </c>
      <c r="HW155">
        <v>1.86508</v>
      </c>
      <c r="HX155">
        <v>5</v>
      </c>
      <c r="HY155">
        <v>0</v>
      </c>
      <c r="HZ155">
        <v>0</v>
      </c>
      <c r="IA155">
        <v>0</v>
      </c>
      <c r="IB155" t="s">
        <v>424</v>
      </c>
      <c r="IC155" t="s">
        <v>425</v>
      </c>
      <c r="ID155" t="s">
        <v>426</v>
      </c>
      <c r="IE155" t="s">
        <v>426</v>
      </c>
      <c r="IF155" t="s">
        <v>426</v>
      </c>
      <c r="IG155" t="s">
        <v>426</v>
      </c>
      <c r="IH155">
        <v>0</v>
      </c>
      <c r="II155">
        <v>100</v>
      </c>
      <c r="IJ155">
        <v>100</v>
      </c>
      <c r="IK155">
        <v>6.002</v>
      </c>
      <c r="IL155">
        <v>0.4983</v>
      </c>
      <c r="IM155">
        <v>4.33581596003083</v>
      </c>
      <c r="IN155">
        <v>0.00480937478205192</v>
      </c>
      <c r="IO155">
        <v>-2.11129389927988e-06</v>
      </c>
      <c r="IP155">
        <v>4.70916883727294e-10</v>
      </c>
      <c r="IQ155">
        <v>0.0744581765299928</v>
      </c>
      <c r="IR155">
        <v>0.00865277752241637</v>
      </c>
      <c r="IS155">
        <v>0.000116572056065873</v>
      </c>
      <c r="IT155">
        <v>5.89758572995984e-06</v>
      </c>
      <c r="IU155">
        <v>1</v>
      </c>
      <c r="IV155">
        <v>2033</v>
      </c>
      <c r="IW155">
        <v>1</v>
      </c>
      <c r="IX155">
        <v>28</v>
      </c>
      <c r="IY155">
        <v>29324101</v>
      </c>
      <c r="IZ155">
        <v>29324101</v>
      </c>
      <c r="JA155">
        <v>1.0437</v>
      </c>
      <c r="JB155">
        <v>2.38159</v>
      </c>
      <c r="JC155">
        <v>1.49902</v>
      </c>
      <c r="JD155">
        <v>2.3291</v>
      </c>
      <c r="JE155">
        <v>1.54419</v>
      </c>
      <c r="JF155">
        <v>2.31323</v>
      </c>
      <c r="JG155">
        <v>35.5683</v>
      </c>
      <c r="JH155">
        <v>24.2539</v>
      </c>
      <c r="JI155">
        <v>18</v>
      </c>
      <c r="JJ155">
        <v>546.486</v>
      </c>
      <c r="JK155">
        <v>437.922</v>
      </c>
      <c r="JL155">
        <v>32.4517</v>
      </c>
      <c r="JM155">
        <v>28.9788</v>
      </c>
      <c r="JN155">
        <v>30.0002</v>
      </c>
      <c r="JO155">
        <v>28.6654</v>
      </c>
      <c r="JP155">
        <v>28.6896</v>
      </c>
      <c r="JQ155">
        <v>20.9267</v>
      </c>
      <c r="JR155">
        <v>6.98442</v>
      </c>
      <c r="JS155">
        <v>100</v>
      </c>
      <c r="JT155">
        <v>32.4289</v>
      </c>
      <c r="JU155">
        <v>420</v>
      </c>
      <c r="JV155">
        <v>25.9606</v>
      </c>
      <c r="JW155">
        <v>92.4524</v>
      </c>
      <c r="JX155">
        <v>98.5852</v>
      </c>
    </row>
    <row r="156" spans="1:284">
      <c r="A156">
        <v>140</v>
      </c>
      <c r="B156">
        <v>1759446062</v>
      </c>
      <c r="C156">
        <v>2023</v>
      </c>
      <c r="D156" t="s">
        <v>710</v>
      </c>
      <c r="E156" t="s">
        <v>711</v>
      </c>
      <c r="F156">
        <v>5</v>
      </c>
      <c r="G156" t="s">
        <v>679</v>
      </c>
      <c r="H156" t="s">
        <v>419</v>
      </c>
      <c r="I156">
        <v>1759446059</v>
      </c>
      <c r="J156">
        <f>(K156)/1000</f>
        <v>0</v>
      </c>
      <c r="K156">
        <f>1000*DK156*AI156*(DG156-DH156)/(100*CZ156*(1000-AI156*DG156))</f>
        <v>0</v>
      </c>
      <c r="L156">
        <f>DK156*AI156*(DF156-DE156*(1000-AI156*DH156)/(1000-AI156*DG156))/(100*CZ156)</f>
        <v>0</v>
      </c>
      <c r="M156">
        <f>DE156 - IF(AI156&gt;1, L156*CZ156*100.0/(AK156), 0)</f>
        <v>0</v>
      </c>
      <c r="N156">
        <f>((T156-J156/2)*M156-L156)/(T156+J156/2)</f>
        <v>0</v>
      </c>
      <c r="O156">
        <f>N156*(DL156+DM156)/1000.0</f>
        <v>0</v>
      </c>
      <c r="P156">
        <f>(DE156 - IF(AI156&gt;1, L156*CZ156*100.0/(AK156), 0))*(DL156+DM156)/1000.0</f>
        <v>0</v>
      </c>
      <c r="Q156">
        <f>2.0/((1/S156-1/R156)+SIGN(S156)*SQRT((1/S156-1/R156)*(1/S156-1/R156) + 4*DA156/((DA156+1)*(DA156+1))*(2*1/S156*1/R156-1/R156*1/R156)))</f>
        <v>0</v>
      </c>
      <c r="R156">
        <f>IF(LEFT(DB156,1)&lt;&gt;"0",IF(LEFT(DB156,1)="1",3.0,DC156),$D$5+$E$5*(DS156*DL156/($K$5*1000))+$F$5*(DS156*DL156/($K$5*1000))*MAX(MIN(CZ156,$J$5),$I$5)*MAX(MIN(CZ156,$J$5),$I$5)+$G$5*MAX(MIN(CZ156,$J$5),$I$5)*(DS156*DL156/($K$5*1000))+$H$5*(DS156*DL156/($K$5*1000))*(DS156*DL156/($K$5*1000)))</f>
        <v>0</v>
      </c>
      <c r="S156">
        <f>J156*(1000-(1000*0.61365*exp(17.502*W156/(240.97+W156))/(DL156+DM156)+DG156)/2)/(1000*0.61365*exp(17.502*W156/(240.97+W156))/(DL156+DM156)-DG156)</f>
        <v>0</v>
      </c>
      <c r="T156">
        <f>1/((DA156+1)/(Q156/1.6)+1/(R156/1.37)) + DA156/((DA156+1)/(Q156/1.6) + DA156/(R156/1.37))</f>
        <v>0</v>
      </c>
      <c r="U156">
        <f>(CV156*CY156)</f>
        <v>0</v>
      </c>
      <c r="V156">
        <f>(DN156+(U156+2*0.95*5.67E-8*(((DN156+$B$7)+273)^4-(DN156+273)^4)-44100*J156)/(1.84*29.3*R156+8*0.95*5.67E-8*(DN156+273)^3))</f>
        <v>0</v>
      </c>
      <c r="W156">
        <f>($C$7*DO156+$D$7*DP156+$E$7*V156)</f>
        <v>0</v>
      </c>
      <c r="X156">
        <f>0.61365*exp(17.502*W156/(240.97+W156))</f>
        <v>0</v>
      </c>
      <c r="Y156">
        <f>(Z156/AA156*100)</f>
        <v>0</v>
      </c>
      <c r="Z156">
        <f>DG156*(DL156+DM156)/1000</f>
        <v>0</v>
      </c>
      <c r="AA156">
        <f>0.61365*exp(17.502*DN156/(240.97+DN156))</f>
        <v>0</v>
      </c>
      <c r="AB156">
        <f>(X156-DG156*(DL156+DM156)/1000)</f>
        <v>0</v>
      </c>
      <c r="AC156">
        <f>(-J156*44100)</f>
        <v>0</v>
      </c>
      <c r="AD156">
        <f>2*29.3*R156*0.92*(DN156-W156)</f>
        <v>0</v>
      </c>
      <c r="AE156">
        <f>2*0.95*5.67E-8*(((DN156+$B$7)+273)^4-(W156+273)^4)</f>
        <v>0</v>
      </c>
      <c r="AF156">
        <f>U156+AE156+AC156+AD156</f>
        <v>0</v>
      </c>
      <c r="AG156">
        <v>0</v>
      </c>
      <c r="AH156">
        <v>0</v>
      </c>
      <c r="AI156">
        <f>IF(AG156*$H$13&gt;=AK156,1.0,(AK156/(AK156-AG156*$H$13)))</f>
        <v>0</v>
      </c>
      <c r="AJ156">
        <f>(AI156-1)*100</f>
        <v>0</v>
      </c>
      <c r="AK156">
        <f>MAX(0,($B$13+$C$13*DS156)/(1+$D$13*DS156)*DL156/(DN156+273)*$E$13)</f>
        <v>0</v>
      </c>
      <c r="AL156" t="s">
        <v>420</v>
      </c>
      <c r="AM156" t="s">
        <v>420</v>
      </c>
      <c r="AN156">
        <v>0</v>
      </c>
      <c r="AO156">
        <v>0</v>
      </c>
      <c r="AP156">
        <f>1-AN156/AO156</f>
        <v>0</v>
      </c>
      <c r="AQ156">
        <v>0</v>
      </c>
      <c r="AR156" t="s">
        <v>420</v>
      </c>
      <c r="AS156" t="s">
        <v>420</v>
      </c>
      <c r="AT156">
        <v>0</v>
      </c>
      <c r="AU156">
        <v>0</v>
      </c>
      <c r="AV156">
        <f>1-AT156/AU156</f>
        <v>0</v>
      </c>
      <c r="AW156">
        <v>0.5</v>
      </c>
      <c r="AX156">
        <f>CW156</f>
        <v>0</v>
      </c>
      <c r="AY156">
        <f>L156</f>
        <v>0</v>
      </c>
      <c r="AZ156">
        <f>AV156*AW156*AX156</f>
        <v>0</v>
      </c>
      <c r="BA156">
        <f>(AY156-AQ156)/AX156</f>
        <v>0</v>
      </c>
      <c r="BB156">
        <f>(AO156-AU156)/AU156</f>
        <v>0</v>
      </c>
      <c r="BC156">
        <f>AN156/(AP156+AN156/AU156)</f>
        <v>0</v>
      </c>
      <c r="BD156" t="s">
        <v>420</v>
      </c>
      <c r="BE156">
        <v>0</v>
      </c>
      <c r="BF156">
        <f>IF(BE156&lt;&gt;0, BE156, BC156)</f>
        <v>0</v>
      </c>
      <c r="BG156">
        <f>1-BF156/AU156</f>
        <v>0</v>
      </c>
      <c r="BH156">
        <f>(AU156-AT156)/(AU156-BF156)</f>
        <v>0</v>
      </c>
      <c r="BI156">
        <f>(AO156-AU156)/(AO156-BF156)</f>
        <v>0</v>
      </c>
      <c r="BJ156">
        <f>(AU156-AT156)/(AU156-AN156)</f>
        <v>0</v>
      </c>
      <c r="BK156">
        <f>(AO156-AU156)/(AO156-AN156)</f>
        <v>0</v>
      </c>
      <c r="BL156">
        <f>(BH156*BF156/AT156)</f>
        <v>0</v>
      </c>
      <c r="BM156">
        <f>(1-BL156)</f>
        <v>0</v>
      </c>
      <c r="CV156">
        <f>$B$11*DT156+$C$11*DU156+$F$11*EF156*(1-EI156)</f>
        <v>0</v>
      </c>
      <c r="CW156">
        <f>CV156*CX156</f>
        <v>0</v>
      </c>
      <c r="CX156">
        <f>($B$11*$D$9+$C$11*$D$9+$F$11*((ES156+EK156)/MAX(ES156+EK156+ET156, 0.1)*$I$9+ET156/MAX(ES156+EK156+ET156, 0.1)*$J$9))/($B$11+$C$11+$F$11)</f>
        <v>0</v>
      </c>
      <c r="CY156">
        <f>($B$11*$K$9+$C$11*$K$9+$F$11*((ES156+EK156)/MAX(ES156+EK156+ET156, 0.1)*$P$9+ET156/MAX(ES156+EK156+ET156, 0.1)*$Q$9))/($B$11+$C$11+$F$11)</f>
        <v>0</v>
      </c>
      <c r="CZ156">
        <v>5.66</v>
      </c>
      <c r="DA156">
        <v>0.5</v>
      </c>
      <c r="DB156" t="s">
        <v>421</v>
      </c>
      <c r="DC156">
        <v>2</v>
      </c>
      <c r="DD156">
        <v>1759446059</v>
      </c>
      <c r="DE156">
        <v>421.254</v>
      </c>
      <c r="DF156">
        <v>420.06475</v>
      </c>
      <c r="DG156">
        <v>27.103225</v>
      </c>
      <c r="DH156">
        <v>26.178525</v>
      </c>
      <c r="DI156">
        <v>415.2515</v>
      </c>
      <c r="DJ156">
        <v>26.604975</v>
      </c>
      <c r="DK156">
        <v>499.942</v>
      </c>
      <c r="DL156">
        <v>90.5693</v>
      </c>
      <c r="DM156">
        <v>0.031658725</v>
      </c>
      <c r="DN156">
        <v>32.293425</v>
      </c>
      <c r="DO156">
        <v>30.07245</v>
      </c>
      <c r="DP156">
        <v>999.9</v>
      </c>
      <c r="DQ156">
        <v>0</v>
      </c>
      <c r="DR156">
        <v>0</v>
      </c>
      <c r="DS156">
        <v>9989.3675</v>
      </c>
      <c r="DT156">
        <v>0</v>
      </c>
      <c r="DU156">
        <v>0.7880275</v>
      </c>
      <c r="DV156">
        <v>1.18907</v>
      </c>
      <c r="DW156">
        <v>432.98925</v>
      </c>
      <c r="DX156">
        <v>431.35725</v>
      </c>
      <c r="DY156">
        <v>0.9246685</v>
      </c>
      <c r="DZ156">
        <v>420.06475</v>
      </c>
      <c r="EA156">
        <v>26.178525</v>
      </c>
      <c r="EB156">
        <v>2.45472</v>
      </c>
      <c r="EC156">
        <v>2.3709725</v>
      </c>
      <c r="ED156">
        <v>20.72935</v>
      </c>
      <c r="EE156">
        <v>20.166875</v>
      </c>
      <c r="EF156">
        <v>0.00500016</v>
      </c>
      <c r="EG156">
        <v>0</v>
      </c>
      <c r="EH156">
        <v>0</v>
      </c>
      <c r="EI156">
        <v>0</v>
      </c>
      <c r="EJ156">
        <v>890.625</v>
      </c>
      <c r="EK156">
        <v>0.00500016</v>
      </c>
      <c r="EL156">
        <v>-23.7</v>
      </c>
      <c r="EM156">
        <v>-1.525</v>
      </c>
      <c r="EN156">
        <v>38.062</v>
      </c>
      <c r="EO156">
        <v>42.0935</v>
      </c>
      <c r="EP156">
        <v>40.1405</v>
      </c>
      <c r="EQ156">
        <v>42.25</v>
      </c>
      <c r="ER156">
        <v>41.45275</v>
      </c>
      <c r="ES156">
        <v>0</v>
      </c>
      <c r="ET156">
        <v>0</v>
      </c>
      <c r="EU156">
        <v>0</v>
      </c>
      <c r="EV156">
        <v>1759446064.1</v>
      </c>
      <c r="EW156">
        <v>0</v>
      </c>
      <c r="EX156">
        <v>891.738461538462</v>
      </c>
      <c r="EY156">
        <v>9.79145302501697</v>
      </c>
      <c r="EZ156">
        <v>-17.9247863716444</v>
      </c>
      <c r="FA156">
        <v>-23.6115384615385</v>
      </c>
      <c r="FB156">
        <v>15</v>
      </c>
      <c r="FC156">
        <v>0</v>
      </c>
      <c r="FD156" t="s">
        <v>422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1.32139095238095</v>
      </c>
      <c r="FQ156">
        <v>-0.2165587012987</v>
      </c>
      <c r="FR156">
        <v>0.0586118839652004</v>
      </c>
      <c r="FS156">
        <v>1</v>
      </c>
      <c r="FT156">
        <v>892.129411764706</v>
      </c>
      <c r="FU156">
        <v>6.28877005014916</v>
      </c>
      <c r="FV156">
        <v>5.47720030520986</v>
      </c>
      <c r="FW156">
        <v>-1</v>
      </c>
      <c r="FX156">
        <v>0.888320190476191</v>
      </c>
      <c r="FY156">
        <v>0.0816715324675329</v>
      </c>
      <c r="FZ156">
        <v>0.0141343550280498</v>
      </c>
      <c r="GA156">
        <v>1</v>
      </c>
      <c r="GB156">
        <v>2</v>
      </c>
      <c r="GC156">
        <v>2</v>
      </c>
      <c r="GD156" t="s">
        <v>423</v>
      </c>
      <c r="GE156">
        <v>3.12627</v>
      </c>
      <c r="GF156">
        <v>2.65745</v>
      </c>
      <c r="GG156">
        <v>0.0890897</v>
      </c>
      <c r="GH156">
        <v>0.0898147</v>
      </c>
      <c r="GI156">
        <v>0.110355</v>
      </c>
      <c r="GJ156">
        <v>0.108353</v>
      </c>
      <c r="GK156">
        <v>23303.8</v>
      </c>
      <c r="GL156">
        <v>22170.9</v>
      </c>
      <c r="GM156">
        <v>22881.4</v>
      </c>
      <c r="GN156">
        <v>23721.3</v>
      </c>
      <c r="GO156">
        <v>34687.8</v>
      </c>
      <c r="GP156">
        <v>35007.8</v>
      </c>
      <c r="GQ156">
        <v>41249.2</v>
      </c>
      <c r="GR156">
        <v>42300.4</v>
      </c>
      <c r="GS156">
        <v>1.89592</v>
      </c>
      <c r="GT156">
        <v>1.81677</v>
      </c>
      <c r="GU156">
        <v>0.0518411</v>
      </c>
      <c r="GV156">
        <v>0</v>
      </c>
      <c r="GW156">
        <v>29.2206</v>
      </c>
      <c r="GX156">
        <v>999.9</v>
      </c>
      <c r="GY156">
        <v>57.881</v>
      </c>
      <c r="GZ156">
        <v>29.416</v>
      </c>
      <c r="HA156">
        <v>26.3266</v>
      </c>
      <c r="HB156">
        <v>54.4846</v>
      </c>
      <c r="HC156">
        <v>40.5769</v>
      </c>
      <c r="HD156">
        <v>1</v>
      </c>
      <c r="HE156">
        <v>0.0974162</v>
      </c>
      <c r="HF156">
        <v>-0.623804</v>
      </c>
      <c r="HG156">
        <v>20.2352</v>
      </c>
      <c r="HH156">
        <v>5.23466</v>
      </c>
      <c r="HI156">
        <v>11.992</v>
      </c>
      <c r="HJ156">
        <v>4.95595</v>
      </c>
      <c r="HK156">
        <v>3.304</v>
      </c>
      <c r="HL156">
        <v>9999</v>
      </c>
      <c r="HM156">
        <v>9999</v>
      </c>
      <c r="HN156">
        <v>9999</v>
      </c>
      <c r="HO156">
        <v>999.9</v>
      </c>
      <c r="HP156">
        <v>1.86847</v>
      </c>
      <c r="HQ156">
        <v>1.86418</v>
      </c>
      <c r="HR156">
        <v>1.8718</v>
      </c>
      <c r="HS156">
        <v>1.86268</v>
      </c>
      <c r="HT156">
        <v>1.86208</v>
      </c>
      <c r="HU156">
        <v>1.86858</v>
      </c>
      <c r="HV156">
        <v>1.85867</v>
      </c>
      <c r="HW156">
        <v>1.86508</v>
      </c>
      <c r="HX156">
        <v>5</v>
      </c>
      <c r="HY156">
        <v>0</v>
      </c>
      <c r="HZ156">
        <v>0</v>
      </c>
      <c r="IA156">
        <v>0</v>
      </c>
      <c r="IB156" t="s">
        <v>424</v>
      </c>
      <c r="IC156" t="s">
        <v>425</v>
      </c>
      <c r="ID156" t="s">
        <v>426</v>
      </c>
      <c r="IE156" t="s">
        <v>426</v>
      </c>
      <c r="IF156" t="s">
        <v>426</v>
      </c>
      <c r="IG156" t="s">
        <v>426</v>
      </c>
      <c r="IH156">
        <v>0</v>
      </c>
      <c r="II156">
        <v>100</v>
      </c>
      <c r="IJ156">
        <v>100</v>
      </c>
      <c r="IK156">
        <v>6.002</v>
      </c>
      <c r="IL156">
        <v>0.4976</v>
      </c>
      <c r="IM156">
        <v>4.33581596003083</v>
      </c>
      <c r="IN156">
        <v>0.00480937478205192</v>
      </c>
      <c r="IO156">
        <v>-2.11129389927988e-06</v>
      </c>
      <c r="IP156">
        <v>4.70916883727294e-10</v>
      </c>
      <c r="IQ156">
        <v>0.0744581765299928</v>
      </c>
      <c r="IR156">
        <v>0.00865277752241637</v>
      </c>
      <c r="IS156">
        <v>0.000116572056065873</v>
      </c>
      <c r="IT156">
        <v>5.89758572995984e-06</v>
      </c>
      <c r="IU156">
        <v>1</v>
      </c>
      <c r="IV156">
        <v>2033</v>
      </c>
      <c r="IW156">
        <v>1</v>
      </c>
      <c r="IX156">
        <v>28</v>
      </c>
      <c r="IY156">
        <v>29324101</v>
      </c>
      <c r="IZ156">
        <v>29324101</v>
      </c>
      <c r="JA156">
        <v>1.04248</v>
      </c>
      <c r="JB156">
        <v>2.37061</v>
      </c>
      <c r="JC156">
        <v>1.4978</v>
      </c>
      <c r="JD156">
        <v>2.33032</v>
      </c>
      <c r="JE156">
        <v>1.54419</v>
      </c>
      <c r="JF156">
        <v>2.36206</v>
      </c>
      <c r="JG156">
        <v>35.5915</v>
      </c>
      <c r="JH156">
        <v>24.2626</v>
      </c>
      <c r="JI156">
        <v>18</v>
      </c>
      <c r="JJ156">
        <v>546.388</v>
      </c>
      <c r="JK156">
        <v>437.967</v>
      </c>
      <c r="JL156">
        <v>32.3948</v>
      </c>
      <c r="JM156">
        <v>28.9791</v>
      </c>
      <c r="JN156">
        <v>30.0003</v>
      </c>
      <c r="JO156">
        <v>28.6654</v>
      </c>
      <c r="JP156">
        <v>28.6896</v>
      </c>
      <c r="JQ156">
        <v>20.9251</v>
      </c>
      <c r="JR156">
        <v>7.29243</v>
      </c>
      <c r="JS156">
        <v>100</v>
      </c>
      <c r="JT156">
        <v>32.3568</v>
      </c>
      <c r="JU156">
        <v>420</v>
      </c>
      <c r="JV156">
        <v>25.9551</v>
      </c>
      <c r="JW156">
        <v>92.452</v>
      </c>
      <c r="JX156">
        <v>98.5852</v>
      </c>
    </row>
    <row r="157" spans="1:284">
      <c r="A157">
        <v>141</v>
      </c>
      <c r="B157">
        <v>1759446065</v>
      </c>
      <c r="C157">
        <v>2026</v>
      </c>
      <c r="D157" t="s">
        <v>712</v>
      </c>
      <c r="E157" t="s">
        <v>713</v>
      </c>
      <c r="F157">
        <v>5</v>
      </c>
      <c r="G157" t="s">
        <v>679</v>
      </c>
      <c r="H157" t="s">
        <v>419</v>
      </c>
      <c r="I157">
        <v>1759446062</v>
      </c>
      <c r="J157">
        <f>(K157)/1000</f>
        <v>0</v>
      </c>
      <c r="K157">
        <f>1000*DK157*AI157*(DG157-DH157)/(100*CZ157*(1000-AI157*DG157))</f>
        <v>0</v>
      </c>
      <c r="L157">
        <f>DK157*AI157*(DF157-DE157*(1000-AI157*DH157)/(1000-AI157*DG157))/(100*CZ157)</f>
        <v>0</v>
      </c>
      <c r="M157">
        <f>DE157 - IF(AI157&gt;1, L157*CZ157*100.0/(AK157), 0)</f>
        <v>0</v>
      </c>
      <c r="N157">
        <f>((T157-J157/2)*M157-L157)/(T157+J157/2)</f>
        <v>0</v>
      </c>
      <c r="O157">
        <f>N157*(DL157+DM157)/1000.0</f>
        <v>0</v>
      </c>
      <c r="P157">
        <f>(DE157 - IF(AI157&gt;1, L157*CZ157*100.0/(AK157), 0))*(DL157+DM157)/1000.0</f>
        <v>0</v>
      </c>
      <c r="Q157">
        <f>2.0/((1/S157-1/R157)+SIGN(S157)*SQRT((1/S157-1/R157)*(1/S157-1/R157) + 4*DA157/((DA157+1)*(DA157+1))*(2*1/S157*1/R157-1/R157*1/R157)))</f>
        <v>0</v>
      </c>
      <c r="R157">
        <f>IF(LEFT(DB157,1)&lt;&gt;"0",IF(LEFT(DB157,1)="1",3.0,DC157),$D$5+$E$5*(DS157*DL157/($K$5*1000))+$F$5*(DS157*DL157/($K$5*1000))*MAX(MIN(CZ157,$J$5),$I$5)*MAX(MIN(CZ157,$J$5),$I$5)+$G$5*MAX(MIN(CZ157,$J$5),$I$5)*(DS157*DL157/($K$5*1000))+$H$5*(DS157*DL157/($K$5*1000))*(DS157*DL157/($K$5*1000)))</f>
        <v>0</v>
      </c>
      <c r="S157">
        <f>J157*(1000-(1000*0.61365*exp(17.502*W157/(240.97+W157))/(DL157+DM157)+DG157)/2)/(1000*0.61365*exp(17.502*W157/(240.97+W157))/(DL157+DM157)-DG157)</f>
        <v>0</v>
      </c>
      <c r="T157">
        <f>1/((DA157+1)/(Q157/1.6)+1/(R157/1.37)) + DA157/((DA157+1)/(Q157/1.6) + DA157/(R157/1.37))</f>
        <v>0</v>
      </c>
      <c r="U157">
        <f>(CV157*CY157)</f>
        <v>0</v>
      </c>
      <c r="V157">
        <f>(DN157+(U157+2*0.95*5.67E-8*(((DN157+$B$7)+273)^4-(DN157+273)^4)-44100*J157)/(1.84*29.3*R157+8*0.95*5.67E-8*(DN157+273)^3))</f>
        <v>0</v>
      </c>
      <c r="W157">
        <f>($C$7*DO157+$D$7*DP157+$E$7*V157)</f>
        <v>0</v>
      </c>
      <c r="X157">
        <f>0.61365*exp(17.502*W157/(240.97+W157))</f>
        <v>0</v>
      </c>
      <c r="Y157">
        <f>(Z157/AA157*100)</f>
        <v>0</v>
      </c>
      <c r="Z157">
        <f>DG157*(DL157+DM157)/1000</f>
        <v>0</v>
      </c>
      <c r="AA157">
        <f>0.61365*exp(17.502*DN157/(240.97+DN157))</f>
        <v>0</v>
      </c>
      <c r="AB157">
        <f>(X157-DG157*(DL157+DM157)/1000)</f>
        <v>0</v>
      </c>
      <c r="AC157">
        <f>(-J157*44100)</f>
        <v>0</v>
      </c>
      <c r="AD157">
        <f>2*29.3*R157*0.92*(DN157-W157)</f>
        <v>0</v>
      </c>
      <c r="AE157">
        <f>2*0.95*5.67E-8*(((DN157+$B$7)+273)^4-(W157+273)^4)</f>
        <v>0</v>
      </c>
      <c r="AF157">
        <f>U157+AE157+AC157+AD157</f>
        <v>0</v>
      </c>
      <c r="AG157">
        <v>0</v>
      </c>
      <c r="AH157">
        <v>0</v>
      </c>
      <c r="AI157">
        <f>IF(AG157*$H$13&gt;=AK157,1.0,(AK157/(AK157-AG157*$H$13)))</f>
        <v>0</v>
      </c>
      <c r="AJ157">
        <f>(AI157-1)*100</f>
        <v>0</v>
      </c>
      <c r="AK157">
        <f>MAX(0,($B$13+$C$13*DS157)/(1+$D$13*DS157)*DL157/(DN157+273)*$E$13)</f>
        <v>0</v>
      </c>
      <c r="AL157" t="s">
        <v>420</v>
      </c>
      <c r="AM157" t="s">
        <v>420</v>
      </c>
      <c r="AN157">
        <v>0</v>
      </c>
      <c r="AO157">
        <v>0</v>
      </c>
      <c r="AP157">
        <f>1-AN157/AO157</f>
        <v>0</v>
      </c>
      <c r="AQ157">
        <v>0</v>
      </c>
      <c r="AR157" t="s">
        <v>420</v>
      </c>
      <c r="AS157" t="s">
        <v>420</v>
      </c>
      <c r="AT157">
        <v>0</v>
      </c>
      <c r="AU157">
        <v>0</v>
      </c>
      <c r="AV157">
        <f>1-AT157/AU157</f>
        <v>0</v>
      </c>
      <c r="AW157">
        <v>0.5</v>
      </c>
      <c r="AX157">
        <f>CW157</f>
        <v>0</v>
      </c>
      <c r="AY157">
        <f>L157</f>
        <v>0</v>
      </c>
      <c r="AZ157">
        <f>AV157*AW157*AX157</f>
        <v>0</v>
      </c>
      <c r="BA157">
        <f>(AY157-AQ157)/AX157</f>
        <v>0</v>
      </c>
      <c r="BB157">
        <f>(AO157-AU157)/AU157</f>
        <v>0</v>
      </c>
      <c r="BC157">
        <f>AN157/(AP157+AN157/AU157)</f>
        <v>0</v>
      </c>
      <c r="BD157" t="s">
        <v>420</v>
      </c>
      <c r="BE157">
        <v>0</v>
      </c>
      <c r="BF157">
        <f>IF(BE157&lt;&gt;0, BE157, BC157)</f>
        <v>0</v>
      </c>
      <c r="BG157">
        <f>1-BF157/AU157</f>
        <v>0</v>
      </c>
      <c r="BH157">
        <f>(AU157-AT157)/(AU157-BF157)</f>
        <v>0</v>
      </c>
      <c r="BI157">
        <f>(AO157-AU157)/(AO157-BF157)</f>
        <v>0</v>
      </c>
      <c r="BJ157">
        <f>(AU157-AT157)/(AU157-AN157)</f>
        <v>0</v>
      </c>
      <c r="BK157">
        <f>(AO157-AU157)/(AO157-AN157)</f>
        <v>0</v>
      </c>
      <c r="BL157">
        <f>(BH157*BF157/AT157)</f>
        <v>0</v>
      </c>
      <c r="BM157">
        <f>(1-BL157)</f>
        <v>0</v>
      </c>
      <c r="CV157">
        <f>$B$11*DT157+$C$11*DU157+$F$11*EF157*(1-EI157)</f>
        <v>0</v>
      </c>
      <c r="CW157">
        <f>CV157*CX157</f>
        <v>0</v>
      </c>
      <c r="CX157">
        <f>($B$11*$D$9+$C$11*$D$9+$F$11*((ES157+EK157)/MAX(ES157+EK157+ET157, 0.1)*$I$9+ET157/MAX(ES157+EK157+ET157, 0.1)*$J$9))/($B$11+$C$11+$F$11)</f>
        <v>0</v>
      </c>
      <c r="CY157">
        <f>($B$11*$K$9+$C$11*$K$9+$F$11*((ES157+EK157)/MAX(ES157+EK157+ET157, 0.1)*$P$9+ET157/MAX(ES157+EK157+ET157, 0.1)*$Q$9))/($B$11+$C$11+$F$11)</f>
        <v>0</v>
      </c>
      <c r="CZ157">
        <v>5.66</v>
      </c>
      <c r="DA157">
        <v>0.5</v>
      </c>
      <c r="DB157" t="s">
        <v>421</v>
      </c>
      <c r="DC157">
        <v>2</v>
      </c>
      <c r="DD157">
        <v>1759446062</v>
      </c>
      <c r="DE157">
        <v>421.23475</v>
      </c>
      <c r="DF157">
        <v>420.0455</v>
      </c>
      <c r="DG157">
        <v>27.07805</v>
      </c>
      <c r="DH157">
        <v>26.140875</v>
      </c>
      <c r="DI157">
        <v>415.23225</v>
      </c>
      <c r="DJ157">
        <v>26.580475</v>
      </c>
      <c r="DK157">
        <v>499.937</v>
      </c>
      <c r="DL157">
        <v>90.569925</v>
      </c>
      <c r="DM157">
        <v>0.03169655</v>
      </c>
      <c r="DN157">
        <v>32.277325</v>
      </c>
      <c r="DO157">
        <v>30.06765</v>
      </c>
      <c r="DP157">
        <v>999.9</v>
      </c>
      <c r="DQ157">
        <v>0</v>
      </c>
      <c r="DR157">
        <v>0</v>
      </c>
      <c r="DS157">
        <v>9999.0675</v>
      </c>
      <c r="DT157">
        <v>0</v>
      </c>
      <c r="DU157">
        <v>0.7810725</v>
      </c>
      <c r="DV157">
        <v>1.1889175</v>
      </c>
      <c r="DW157">
        <v>432.9585</v>
      </c>
      <c r="DX157">
        <v>431.321</v>
      </c>
      <c r="DY157">
        <v>0.93715575</v>
      </c>
      <c r="DZ157">
        <v>420.0455</v>
      </c>
      <c r="EA157">
        <v>26.140875</v>
      </c>
      <c r="EB157">
        <v>2.4524575</v>
      </c>
      <c r="EC157">
        <v>2.3675775</v>
      </c>
      <c r="ED157">
        <v>20.71435</v>
      </c>
      <c r="EE157">
        <v>20.143725</v>
      </c>
      <c r="EF157">
        <v>0.00500016</v>
      </c>
      <c r="EG157">
        <v>0</v>
      </c>
      <c r="EH157">
        <v>0</v>
      </c>
      <c r="EI157">
        <v>0</v>
      </c>
      <c r="EJ157">
        <v>892.6</v>
      </c>
      <c r="EK157">
        <v>0.00500016</v>
      </c>
      <c r="EL157">
        <v>-25.925</v>
      </c>
      <c r="EM157">
        <v>-1.975</v>
      </c>
      <c r="EN157">
        <v>38.062</v>
      </c>
      <c r="EO157">
        <v>42.0935</v>
      </c>
      <c r="EP157">
        <v>40.1405</v>
      </c>
      <c r="EQ157">
        <v>42.25</v>
      </c>
      <c r="ER157">
        <v>41.45275</v>
      </c>
      <c r="ES157">
        <v>0</v>
      </c>
      <c r="ET157">
        <v>0</v>
      </c>
      <c r="EU157">
        <v>0</v>
      </c>
      <c r="EV157">
        <v>1759446067.1</v>
      </c>
      <c r="EW157">
        <v>0</v>
      </c>
      <c r="EX157">
        <v>892.164</v>
      </c>
      <c r="EY157">
        <v>-6.05384631540073</v>
      </c>
      <c r="EZ157">
        <v>-2.26923075293644</v>
      </c>
      <c r="FA157">
        <v>-24.784</v>
      </c>
      <c r="FB157">
        <v>15</v>
      </c>
      <c r="FC157">
        <v>0</v>
      </c>
      <c r="FD157" t="s">
        <v>422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1.297113</v>
      </c>
      <c r="FQ157">
        <v>-0.431014736842105</v>
      </c>
      <c r="FR157">
        <v>0.0751782653497671</v>
      </c>
      <c r="FS157">
        <v>1</v>
      </c>
      <c r="FT157">
        <v>892.276470588235</v>
      </c>
      <c r="FU157">
        <v>-1.76012217908256</v>
      </c>
      <c r="FV157">
        <v>4.97553182634955</v>
      </c>
      <c r="FW157">
        <v>-1</v>
      </c>
      <c r="FX157">
        <v>0.8960351</v>
      </c>
      <c r="FY157">
        <v>0.189372360902256</v>
      </c>
      <c r="FZ157">
        <v>0.0219533851305442</v>
      </c>
      <c r="GA157">
        <v>0</v>
      </c>
      <c r="GB157">
        <v>1</v>
      </c>
      <c r="GC157">
        <v>2</v>
      </c>
      <c r="GD157" t="s">
        <v>435</v>
      </c>
      <c r="GE157">
        <v>3.12642</v>
      </c>
      <c r="GF157">
        <v>2.65703</v>
      </c>
      <c r="GG157">
        <v>0.0890839</v>
      </c>
      <c r="GH157">
        <v>0.0898198</v>
      </c>
      <c r="GI157">
        <v>0.110268</v>
      </c>
      <c r="GJ157">
        <v>0.108264</v>
      </c>
      <c r="GK157">
        <v>23303.6</v>
      </c>
      <c r="GL157">
        <v>22170.9</v>
      </c>
      <c r="GM157">
        <v>22881.1</v>
      </c>
      <c r="GN157">
        <v>23721.4</v>
      </c>
      <c r="GO157">
        <v>34690.8</v>
      </c>
      <c r="GP157">
        <v>35011.3</v>
      </c>
      <c r="GQ157">
        <v>41248.7</v>
      </c>
      <c r="GR157">
        <v>42300.4</v>
      </c>
      <c r="GS157">
        <v>1.89627</v>
      </c>
      <c r="GT157">
        <v>1.8163</v>
      </c>
      <c r="GU157">
        <v>0.0515431</v>
      </c>
      <c r="GV157">
        <v>0</v>
      </c>
      <c r="GW157">
        <v>29.2181</v>
      </c>
      <c r="GX157">
        <v>999.9</v>
      </c>
      <c r="GY157">
        <v>57.856</v>
      </c>
      <c r="GZ157">
        <v>29.416</v>
      </c>
      <c r="HA157">
        <v>26.3148</v>
      </c>
      <c r="HB157">
        <v>54.6646</v>
      </c>
      <c r="HC157">
        <v>40.7612</v>
      </c>
      <c r="HD157">
        <v>1</v>
      </c>
      <c r="HE157">
        <v>0.0977541</v>
      </c>
      <c r="HF157">
        <v>-0.602677</v>
      </c>
      <c r="HG157">
        <v>20.2353</v>
      </c>
      <c r="HH157">
        <v>5.23406</v>
      </c>
      <c r="HI157">
        <v>11.992</v>
      </c>
      <c r="HJ157">
        <v>4.9558</v>
      </c>
      <c r="HK157">
        <v>3.304</v>
      </c>
      <c r="HL157">
        <v>9999</v>
      </c>
      <c r="HM157">
        <v>9999</v>
      </c>
      <c r="HN157">
        <v>9999</v>
      </c>
      <c r="HO157">
        <v>999.9</v>
      </c>
      <c r="HP157">
        <v>1.86846</v>
      </c>
      <c r="HQ157">
        <v>1.86417</v>
      </c>
      <c r="HR157">
        <v>1.8718</v>
      </c>
      <c r="HS157">
        <v>1.86267</v>
      </c>
      <c r="HT157">
        <v>1.86208</v>
      </c>
      <c r="HU157">
        <v>1.86859</v>
      </c>
      <c r="HV157">
        <v>1.85867</v>
      </c>
      <c r="HW157">
        <v>1.86508</v>
      </c>
      <c r="HX157">
        <v>5</v>
      </c>
      <c r="HY157">
        <v>0</v>
      </c>
      <c r="HZ157">
        <v>0</v>
      </c>
      <c r="IA157">
        <v>0</v>
      </c>
      <c r="IB157" t="s">
        <v>424</v>
      </c>
      <c r="IC157" t="s">
        <v>425</v>
      </c>
      <c r="ID157" t="s">
        <v>426</v>
      </c>
      <c r="IE157" t="s">
        <v>426</v>
      </c>
      <c r="IF157" t="s">
        <v>426</v>
      </c>
      <c r="IG157" t="s">
        <v>426</v>
      </c>
      <c r="IH157">
        <v>0</v>
      </c>
      <c r="II157">
        <v>100</v>
      </c>
      <c r="IJ157">
        <v>100</v>
      </c>
      <c r="IK157">
        <v>6.002</v>
      </c>
      <c r="IL157">
        <v>0.4968</v>
      </c>
      <c r="IM157">
        <v>4.33581596003083</v>
      </c>
      <c r="IN157">
        <v>0.00480937478205192</v>
      </c>
      <c r="IO157">
        <v>-2.11129389927988e-06</v>
      </c>
      <c r="IP157">
        <v>4.70916883727294e-10</v>
      </c>
      <c r="IQ157">
        <v>0.0744581765299928</v>
      </c>
      <c r="IR157">
        <v>0.00865277752241637</v>
      </c>
      <c r="IS157">
        <v>0.000116572056065873</v>
      </c>
      <c r="IT157">
        <v>5.89758572995984e-06</v>
      </c>
      <c r="IU157">
        <v>1</v>
      </c>
      <c r="IV157">
        <v>2033</v>
      </c>
      <c r="IW157">
        <v>1</v>
      </c>
      <c r="IX157">
        <v>28</v>
      </c>
      <c r="IY157">
        <v>29324101.1</v>
      </c>
      <c r="IZ157">
        <v>29324101.1</v>
      </c>
      <c r="JA157">
        <v>1.04248</v>
      </c>
      <c r="JB157">
        <v>2.39258</v>
      </c>
      <c r="JC157">
        <v>1.49902</v>
      </c>
      <c r="JD157">
        <v>2.3291</v>
      </c>
      <c r="JE157">
        <v>1.54419</v>
      </c>
      <c r="JF157">
        <v>2.25098</v>
      </c>
      <c r="JG157">
        <v>35.5683</v>
      </c>
      <c r="JH157">
        <v>24.2451</v>
      </c>
      <c r="JI157">
        <v>18</v>
      </c>
      <c r="JJ157">
        <v>546.616</v>
      </c>
      <c r="JK157">
        <v>437.682</v>
      </c>
      <c r="JL157">
        <v>32.3517</v>
      </c>
      <c r="JM157">
        <v>28.9807</v>
      </c>
      <c r="JN157">
        <v>30.0003</v>
      </c>
      <c r="JO157">
        <v>28.6654</v>
      </c>
      <c r="JP157">
        <v>28.6896</v>
      </c>
      <c r="JQ157">
        <v>20.9234</v>
      </c>
      <c r="JR157">
        <v>7.29243</v>
      </c>
      <c r="JS157">
        <v>100</v>
      </c>
      <c r="JT157">
        <v>32.3568</v>
      </c>
      <c r="JU157">
        <v>420</v>
      </c>
      <c r="JV157">
        <v>25.9564</v>
      </c>
      <c r="JW157">
        <v>92.4509</v>
      </c>
      <c r="JX157">
        <v>98.5852</v>
      </c>
    </row>
    <row r="158" spans="1:284">
      <c r="A158">
        <v>142</v>
      </c>
      <c r="B158">
        <v>1759446067</v>
      </c>
      <c r="C158">
        <v>2028</v>
      </c>
      <c r="D158" t="s">
        <v>714</v>
      </c>
      <c r="E158" t="s">
        <v>715</v>
      </c>
      <c r="F158">
        <v>5</v>
      </c>
      <c r="G158" t="s">
        <v>679</v>
      </c>
      <c r="H158" t="s">
        <v>419</v>
      </c>
      <c r="I158">
        <v>1759446064.33333</v>
      </c>
      <c r="J158">
        <f>(K158)/1000</f>
        <v>0</v>
      </c>
      <c r="K158">
        <f>1000*DK158*AI158*(DG158-DH158)/(100*CZ158*(1000-AI158*DG158))</f>
        <v>0</v>
      </c>
      <c r="L158">
        <f>DK158*AI158*(DF158-DE158*(1000-AI158*DH158)/(1000-AI158*DG158))/(100*CZ158)</f>
        <v>0</v>
      </c>
      <c r="M158">
        <f>DE158 - IF(AI158&gt;1, L158*CZ158*100.0/(AK158), 0)</f>
        <v>0</v>
      </c>
      <c r="N158">
        <f>((T158-J158/2)*M158-L158)/(T158+J158/2)</f>
        <v>0</v>
      </c>
      <c r="O158">
        <f>N158*(DL158+DM158)/1000.0</f>
        <v>0</v>
      </c>
      <c r="P158">
        <f>(DE158 - IF(AI158&gt;1, L158*CZ158*100.0/(AK158), 0))*(DL158+DM158)/1000.0</f>
        <v>0</v>
      </c>
      <c r="Q158">
        <f>2.0/((1/S158-1/R158)+SIGN(S158)*SQRT((1/S158-1/R158)*(1/S158-1/R158) + 4*DA158/((DA158+1)*(DA158+1))*(2*1/S158*1/R158-1/R158*1/R158)))</f>
        <v>0</v>
      </c>
      <c r="R158">
        <f>IF(LEFT(DB158,1)&lt;&gt;"0",IF(LEFT(DB158,1)="1",3.0,DC158),$D$5+$E$5*(DS158*DL158/($K$5*1000))+$F$5*(DS158*DL158/($K$5*1000))*MAX(MIN(CZ158,$J$5),$I$5)*MAX(MIN(CZ158,$J$5),$I$5)+$G$5*MAX(MIN(CZ158,$J$5),$I$5)*(DS158*DL158/($K$5*1000))+$H$5*(DS158*DL158/($K$5*1000))*(DS158*DL158/($K$5*1000)))</f>
        <v>0</v>
      </c>
      <c r="S158">
        <f>J158*(1000-(1000*0.61365*exp(17.502*W158/(240.97+W158))/(DL158+DM158)+DG158)/2)/(1000*0.61365*exp(17.502*W158/(240.97+W158))/(DL158+DM158)-DG158)</f>
        <v>0</v>
      </c>
      <c r="T158">
        <f>1/((DA158+1)/(Q158/1.6)+1/(R158/1.37)) + DA158/((DA158+1)/(Q158/1.6) + DA158/(R158/1.37))</f>
        <v>0</v>
      </c>
      <c r="U158">
        <f>(CV158*CY158)</f>
        <v>0</v>
      </c>
      <c r="V158">
        <f>(DN158+(U158+2*0.95*5.67E-8*(((DN158+$B$7)+273)^4-(DN158+273)^4)-44100*J158)/(1.84*29.3*R158+8*0.95*5.67E-8*(DN158+273)^3))</f>
        <v>0</v>
      </c>
      <c r="W158">
        <f>($C$7*DO158+$D$7*DP158+$E$7*V158)</f>
        <v>0</v>
      </c>
      <c r="X158">
        <f>0.61365*exp(17.502*W158/(240.97+W158))</f>
        <v>0</v>
      </c>
      <c r="Y158">
        <f>(Z158/AA158*100)</f>
        <v>0</v>
      </c>
      <c r="Z158">
        <f>DG158*(DL158+DM158)/1000</f>
        <v>0</v>
      </c>
      <c r="AA158">
        <f>0.61365*exp(17.502*DN158/(240.97+DN158))</f>
        <v>0</v>
      </c>
      <c r="AB158">
        <f>(X158-DG158*(DL158+DM158)/1000)</f>
        <v>0</v>
      </c>
      <c r="AC158">
        <f>(-J158*44100)</f>
        <v>0</v>
      </c>
      <c r="AD158">
        <f>2*29.3*R158*0.92*(DN158-W158)</f>
        <v>0</v>
      </c>
      <c r="AE158">
        <f>2*0.95*5.67E-8*(((DN158+$B$7)+273)^4-(W158+273)^4)</f>
        <v>0</v>
      </c>
      <c r="AF158">
        <f>U158+AE158+AC158+AD158</f>
        <v>0</v>
      </c>
      <c r="AG158">
        <v>0</v>
      </c>
      <c r="AH158">
        <v>0</v>
      </c>
      <c r="AI158">
        <f>IF(AG158*$H$13&gt;=AK158,1.0,(AK158/(AK158-AG158*$H$13)))</f>
        <v>0</v>
      </c>
      <c r="AJ158">
        <f>(AI158-1)*100</f>
        <v>0</v>
      </c>
      <c r="AK158">
        <f>MAX(0,($B$13+$C$13*DS158)/(1+$D$13*DS158)*DL158/(DN158+273)*$E$13)</f>
        <v>0</v>
      </c>
      <c r="AL158" t="s">
        <v>420</v>
      </c>
      <c r="AM158" t="s">
        <v>420</v>
      </c>
      <c r="AN158">
        <v>0</v>
      </c>
      <c r="AO158">
        <v>0</v>
      </c>
      <c r="AP158">
        <f>1-AN158/AO158</f>
        <v>0</v>
      </c>
      <c r="AQ158">
        <v>0</v>
      </c>
      <c r="AR158" t="s">
        <v>420</v>
      </c>
      <c r="AS158" t="s">
        <v>420</v>
      </c>
      <c r="AT158">
        <v>0</v>
      </c>
      <c r="AU158">
        <v>0</v>
      </c>
      <c r="AV158">
        <f>1-AT158/AU158</f>
        <v>0</v>
      </c>
      <c r="AW158">
        <v>0.5</v>
      </c>
      <c r="AX158">
        <f>CW158</f>
        <v>0</v>
      </c>
      <c r="AY158">
        <f>L158</f>
        <v>0</v>
      </c>
      <c r="AZ158">
        <f>AV158*AW158*AX158</f>
        <v>0</v>
      </c>
      <c r="BA158">
        <f>(AY158-AQ158)/AX158</f>
        <v>0</v>
      </c>
      <c r="BB158">
        <f>(AO158-AU158)/AU158</f>
        <v>0</v>
      </c>
      <c r="BC158">
        <f>AN158/(AP158+AN158/AU158)</f>
        <v>0</v>
      </c>
      <c r="BD158" t="s">
        <v>420</v>
      </c>
      <c r="BE158">
        <v>0</v>
      </c>
      <c r="BF158">
        <f>IF(BE158&lt;&gt;0, BE158, BC158)</f>
        <v>0</v>
      </c>
      <c r="BG158">
        <f>1-BF158/AU158</f>
        <v>0</v>
      </c>
      <c r="BH158">
        <f>(AU158-AT158)/(AU158-BF158)</f>
        <v>0</v>
      </c>
      <c r="BI158">
        <f>(AO158-AU158)/(AO158-BF158)</f>
        <v>0</v>
      </c>
      <c r="BJ158">
        <f>(AU158-AT158)/(AU158-AN158)</f>
        <v>0</v>
      </c>
      <c r="BK158">
        <f>(AO158-AU158)/(AO158-AN158)</f>
        <v>0</v>
      </c>
      <c r="BL158">
        <f>(BH158*BF158/AT158)</f>
        <v>0</v>
      </c>
      <c r="BM158">
        <f>(1-BL158)</f>
        <v>0</v>
      </c>
      <c r="CV158">
        <f>$B$11*DT158+$C$11*DU158+$F$11*EF158*(1-EI158)</f>
        <v>0</v>
      </c>
      <c r="CW158">
        <f>CV158*CX158</f>
        <v>0</v>
      </c>
      <c r="CX158">
        <f>($B$11*$D$9+$C$11*$D$9+$F$11*((ES158+EK158)/MAX(ES158+EK158+ET158, 0.1)*$I$9+ET158/MAX(ES158+EK158+ET158, 0.1)*$J$9))/($B$11+$C$11+$F$11)</f>
        <v>0</v>
      </c>
      <c r="CY158">
        <f>($B$11*$K$9+$C$11*$K$9+$F$11*((ES158+EK158)/MAX(ES158+EK158+ET158, 0.1)*$P$9+ET158/MAX(ES158+EK158+ET158, 0.1)*$Q$9))/($B$11+$C$11+$F$11)</f>
        <v>0</v>
      </c>
      <c r="CZ158">
        <v>5.66</v>
      </c>
      <c r="DA158">
        <v>0.5</v>
      </c>
      <c r="DB158" t="s">
        <v>421</v>
      </c>
      <c r="DC158">
        <v>2</v>
      </c>
      <c r="DD158">
        <v>1759446064.33333</v>
      </c>
      <c r="DE158">
        <v>421.235666666667</v>
      </c>
      <c r="DF158">
        <v>420.039</v>
      </c>
      <c r="DG158">
        <v>27.0548</v>
      </c>
      <c r="DH158">
        <v>26.1149333333333</v>
      </c>
      <c r="DI158">
        <v>415.233</v>
      </c>
      <c r="DJ158">
        <v>26.5578333333333</v>
      </c>
      <c r="DK158">
        <v>499.981666666667</v>
      </c>
      <c r="DL158">
        <v>90.5703333333333</v>
      </c>
      <c r="DM158">
        <v>0.0314813666666667</v>
      </c>
      <c r="DN158">
        <v>32.2646333333333</v>
      </c>
      <c r="DO158">
        <v>30.0612</v>
      </c>
      <c r="DP158">
        <v>999.9</v>
      </c>
      <c r="DQ158">
        <v>0</v>
      </c>
      <c r="DR158">
        <v>0</v>
      </c>
      <c r="DS158">
        <v>10014.3833333333</v>
      </c>
      <c r="DT158">
        <v>0</v>
      </c>
      <c r="DU158">
        <v>0.785477333333333</v>
      </c>
      <c r="DV158">
        <v>1.1963</v>
      </c>
      <c r="DW158">
        <v>432.949333333333</v>
      </c>
      <c r="DX158">
        <v>431.302666666667</v>
      </c>
      <c r="DY158">
        <v>0.939867666666667</v>
      </c>
      <c r="DZ158">
        <v>420.039</v>
      </c>
      <c r="EA158">
        <v>26.1149333333333</v>
      </c>
      <c r="EB158">
        <v>2.45036333333333</v>
      </c>
      <c r="EC158">
        <v>2.36523666666667</v>
      </c>
      <c r="ED158">
        <v>20.7005</v>
      </c>
      <c r="EE158">
        <v>20.1277333333333</v>
      </c>
      <c r="EF158">
        <v>0.00500016</v>
      </c>
      <c r="EG158">
        <v>0</v>
      </c>
      <c r="EH158">
        <v>0</v>
      </c>
      <c r="EI158">
        <v>0</v>
      </c>
      <c r="EJ158">
        <v>888.933333333333</v>
      </c>
      <c r="EK158">
        <v>0.00500016</v>
      </c>
      <c r="EL158">
        <v>-24.8333333333333</v>
      </c>
      <c r="EM158">
        <v>-2</v>
      </c>
      <c r="EN158">
        <v>38.062</v>
      </c>
      <c r="EO158">
        <v>42.104</v>
      </c>
      <c r="EP158">
        <v>40.125</v>
      </c>
      <c r="EQ158">
        <v>42.25</v>
      </c>
      <c r="ER158">
        <v>41.479</v>
      </c>
      <c r="ES158">
        <v>0</v>
      </c>
      <c r="ET158">
        <v>0</v>
      </c>
      <c r="EU158">
        <v>0</v>
      </c>
      <c r="EV158">
        <v>1759446068.9</v>
      </c>
      <c r="EW158">
        <v>0</v>
      </c>
      <c r="EX158">
        <v>891.846153846154</v>
      </c>
      <c r="EY158">
        <v>-14.2222222450034</v>
      </c>
      <c r="EZ158">
        <v>25.9247862090412</v>
      </c>
      <c r="FA158">
        <v>-24.15</v>
      </c>
      <c r="FB158">
        <v>15</v>
      </c>
      <c r="FC158">
        <v>0</v>
      </c>
      <c r="FD158" t="s">
        <v>422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1.2805119047619</v>
      </c>
      <c r="FQ158">
        <v>-0.530958701298699</v>
      </c>
      <c r="FR158">
        <v>0.080199924154996</v>
      </c>
      <c r="FS158">
        <v>0</v>
      </c>
      <c r="FT158">
        <v>891.958823529412</v>
      </c>
      <c r="FU158">
        <v>-1.35370510824715</v>
      </c>
      <c r="FV158">
        <v>5.50241217943435</v>
      </c>
      <c r="FW158">
        <v>-1</v>
      </c>
      <c r="FX158">
        <v>0.903580333333333</v>
      </c>
      <c r="FY158">
        <v>0.234281064935064</v>
      </c>
      <c r="FZ158">
        <v>0.0258595787214485</v>
      </c>
      <c r="GA158">
        <v>0</v>
      </c>
      <c r="GB158">
        <v>0</v>
      </c>
      <c r="GC158">
        <v>2</v>
      </c>
      <c r="GD158" t="s">
        <v>581</v>
      </c>
      <c r="GE158">
        <v>3.12637</v>
      </c>
      <c r="GF158">
        <v>2.65705</v>
      </c>
      <c r="GG158">
        <v>0.0890875</v>
      </c>
      <c r="GH158">
        <v>0.0898205</v>
      </c>
      <c r="GI158">
        <v>0.110211</v>
      </c>
      <c r="GJ158">
        <v>0.108207</v>
      </c>
      <c r="GK158">
        <v>23303.4</v>
      </c>
      <c r="GL158">
        <v>22170.8</v>
      </c>
      <c r="GM158">
        <v>22881</v>
      </c>
      <c r="GN158">
        <v>23721.4</v>
      </c>
      <c r="GO158">
        <v>34692.9</v>
      </c>
      <c r="GP158">
        <v>35013.5</v>
      </c>
      <c r="GQ158">
        <v>41248.5</v>
      </c>
      <c r="GR158">
        <v>42300.4</v>
      </c>
      <c r="GS158">
        <v>1.89585</v>
      </c>
      <c r="GT158">
        <v>1.81667</v>
      </c>
      <c r="GU158">
        <v>0.0513941</v>
      </c>
      <c r="GV158">
        <v>0</v>
      </c>
      <c r="GW158">
        <v>29.2164</v>
      </c>
      <c r="GX158">
        <v>999.9</v>
      </c>
      <c r="GY158">
        <v>57.856</v>
      </c>
      <c r="GZ158">
        <v>29.427</v>
      </c>
      <c r="HA158">
        <v>26.3323</v>
      </c>
      <c r="HB158">
        <v>54.1646</v>
      </c>
      <c r="HC158">
        <v>40.7212</v>
      </c>
      <c r="HD158">
        <v>1</v>
      </c>
      <c r="HE158">
        <v>0.0976982</v>
      </c>
      <c r="HF158">
        <v>-0.692092</v>
      </c>
      <c r="HG158">
        <v>20.235</v>
      </c>
      <c r="HH158">
        <v>5.23271</v>
      </c>
      <c r="HI158">
        <v>11.992</v>
      </c>
      <c r="HJ158">
        <v>4.9558</v>
      </c>
      <c r="HK158">
        <v>3.304</v>
      </c>
      <c r="HL158">
        <v>9999</v>
      </c>
      <c r="HM158">
        <v>9999</v>
      </c>
      <c r="HN158">
        <v>9999</v>
      </c>
      <c r="HO158">
        <v>999.9</v>
      </c>
      <c r="HP158">
        <v>1.86845</v>
      </c>
      <c r="HQ158">
        <v>1.86417</v>
      </c>
      <c r="HR158">
        <v>1.8718</v>
      </c>
      <c r="HS158">
        <v>1.86265</v>
      </c>
      <c r="HT158">
        <v>1.86206</v>
      </c>
      <c r="HU158">
        <v>1.86859</v>
      </c>
      <c r="HV158">
        <v>1.85867</v>
      </c>
      <c r="HW158">
        <v>1.86508</v>
      </c>
      <c r="HX158">
        <v>5</v>
      </c>
      <c r="HY158">
        <v>0</v>
      </c>
      <c r="HZ158">
        <v>0</v>
      </c>
      <c r="IA158">
        <v>0</v>
      </c>
      <c r="IB158" t="s">
        <v>424</v>
      </c>
      <c r="IC158" t="s">
        <v>425</v>
      </c>
      <c r="ID158" t="s">
        <v>426</v>
      </c>
      <c r="IE158" t="s">
        <v>426</v>
      </c>
      <c r="IF158" t="s">
        <v>426</v>
      </c>
      <c r="IG158" t="s">
        <v>426</v>
      </c>
      <c r="IH158">
        <v>0</v>
      </c>
      <c r="II158">
        <v>100</v>
      </c>
      <c r="IJ158">
        <v>100</v>
      </c>
      <c r="IK158">
        <v>6.003</v>
      </c>
      <c r="IL158">
        <v>0.4962</v>
      </c>
      <c r="IM158">
        <v>4.33581596003083</v>
      </c>
      <c r="IN158">
        <v>0.00480937478205192</v>
      </c>
      <c r="IO158">
        <v>-2.11129389927988e-06</v>
      </c>
      <c r="IP158">
        <v>4.70916883727294e-10</v>
      </c>
      <c r="IQ158">
        <v>0.0744581765299928</v>
      </c>
      <c r="IR158">
        <v>0.00865277752241637</v>
      </c>
      <c r="IS158">
        <v>0.000116572056065873</v>
      </c>
      <c r="IT158">
        <v>5.89758572995984e-06</v>
      </c>
      <c r="IU158">
        <v>1</v>
      </c>
      <c r="IV158">
        <v>2033</v>
      </c>
      <c r="IW158">
        <v>1</v>
      </c>
      <c r="IX158">
        <v>28</v>
      </c>
      <c r="IY158">
        <v>29324101.1</v>
      </c>
      <c r="IZ158">
        <v>29324101.1</v>
      </c>
      <c r="JA158">
        <v>1.0437</v>
      </c>
      <c r="JB158">
        <v>2.38647</v>
      </c>
      <c r="JC158">
        <v>1.49902</v>
      </c>
      <c r="JD158">
        <v>2.33032</v>
      </c>
      <c r="JE158">
        <v>1.54419</v>
      </c>
      <c r="JF158">
        <v>2.28638</v>
      </c>
      <c r="JG158">
        <v>35.5683</v>
      </c>
      <c r="JH158">
        <v>24.2539</v>
      </c>
      <c r="JI158">
        <v>18</v>
      </c>
      <c r="JJ158">
        <v>546.344</v>
      </c>
      <c r="JK158">
        <v>437.907</v>
      </c>
      <c r="JL158">
        <v>32.3258</v>
      </c>
      <c r="JM158">
        <v>28.9816</v>
      </c>
      <c r="JN158">
        <v>30.0001</v>
      </c>
      <c r="JO158">
        <v>28.6661</v>
      </c>
      <c r="JP158">
        <v>28.6896</v>
      </c>
      <c r="JQ158">
        <v>20.9234</v>
      </c>
      <c r="JR158">
        <v>7.29243</v>
      </c>
      <c r="JS158">
        <v>100</v>
      </c>
      <c r="JT158">
        <v>32.2956</v>
      </c>
      <c r="JU158">
        <v>420</v>
      </c>
      <c r="JV158">
        <v>25.9567</v>
      </c>
      <c r="JW158">
        <v>92.4504</v>
      </c>
      <c r="JX158">
        <v>98.5853</v>
      </c>
    </row>
    <row r="159" spans="1:284">
      <c r="A159">
        <v>143</v>
      </c>
      <c r="B159">
        <v>1759446070</v>
      </c>
      <c r="C159">
        <v>2031</v>
      </c>
      <c r="D159" t="s">
        <v>716</v>
      </c>
      <c r="E159" t="s">
        <v>717</v>
      </c>
      <c r="F159">
        <v>5</v>
      </c>
      <c r="G159" t="s">
        <v>679</v>
      </c>
      <c r="H159" t="s">
        <v>419</v>
      </c>
      <c r="I159">
        <v>1759446067.66667</v>
      </c>
      <c r="J159">
        <f>(K159)/1000</f>
        <v>0</v>
      </c>
      <c r="K159">
        <f>1000*DK159*AI159*(DG159-DH159)/(100*CZ159*(1000-AI159*DG159))</f>
        <v>0</v>
      </c>
      <c r="L159">
        <f>DK159*AI159*(DF159-DE159*(1000-AI159*DH159)/(1000-AI159*DG159))/(100*CZ159)</f>
        <v>0</v>
      </c>
      <c r="M159">
        <f>DE159 - IF(AI159&gt;1, L159*CZ159*100.0/(AK159), 0)</f>
        <v>0</v>
      </c>
      <c r="N159">
        <f>((T159-J159/2)*M159-L159)/(T159+J159/2)</f>
        <v>0</v>
      </c>
      <c r="O159">
        <f>N159*(DL159+DM159)/1000.0</f>
        <v>0</v>
      </c>
      <c r="P159">
        <f>(DE159 - IF(AI159&gt;1, L159*CZ159*100.0/(AK159), 0))*(DL159+DM159)/1000.0</f>
        <v>0</v>
      </c>
      <c r="Q159">
        <f>2.0/((1/S159-1/R159)+SIGN(S159)*SQRT((1/S159-1/R159)*(1/S159-1/R159) + 4*DA159/((DA159+1)*(DA159+1))*(2*1/S159*1/R159-1/R159*1/R159)))</f>
        <v>0</v>
      </c>
      <c r="R159">
        <f>IF(LEFT(DB159,1)&lt;&gt;"0",IF(LEFT(DB159,1)="1",3.0,DC159),$D$5+$E$5*(DS159*DL159/($K$5*1000))+$F$5*(DS159*DL159/($K$5*1000))*MAX(MIN(CZ159,$J$5),$I$5)*MAX(MIN(CZ159,$J$5),$I$5)+$G$5*MAX(MIN(CZ159,$J$5),$I$5)*(DS159*DL159/($K$5*1000))+$H$5*(DS159*DL159/($K$5*1000))*(DS159*DL159/($K$5*1000)))</f>
        <v>0</v>
      </c>
      <c r="S159">
        <f>J159*(1000-(1000*0.61365*exp(17.502*W159/(240.97+W159))/(DL159+DM159)+DG159)/2)/(1000*0.61365*exp(17.502*W159/(240.97+W159))/(DL159+DM159)-DG159)</f>
        <v>0</v>
      </c>
      <c r="T159">
        <f>1/((DA159+1)/(Q159/1.6)+1/(R159/1.37)) + DA159/((DA159+1)/(Q159/1.6) + DA159/(R159/1.37))</f>
        <v>0</v>
      </c>
      <c r="U159">
        <f>(CV159*CY159)</f>
        <v>0</v>
      </c>
      <c r="V159">
        <f>(DN159+(U159+2*0.95*5.67E-8*(((DN159+$B$7)+273)^4-(DN159+273)^4)-44100*J159)/(1.84*29.3*R159+8*0.95*5.67E-8*(DN159+273)^3))</f>
        <v>0</v>
      </c>
      <c r="W159">
        <f>($C$7*DO159+$D$7*DP159+$E$7*V159)</f>
        <v>0</v>
      </c>
      <c r="X159">
        <f>0.61365*exp(17.502*W159/(240.97+W159))</f>
        <v>0</v>
      </c>
      <c r="Y159">
        <f>(Z159/AA159*100)</f>
        <v>0</v>
      </c>
      <c r="Z159">
        <f>DG159*(DL159+DM159)/1000</f>
        <v>0</v>
      </c>
      <c r="AA159">
        <f>0.61365*exp(17.502*DN159/(240.97+DN159))</f>
        <v>0</v>
      </c>
      <c r="AB159">
        <f>(X159-DG159*(DL159+DM159)/1000)</f>
        <v>0</v>
      </c>
      <c r="AC159">
        <f>(-J159*44100)</f>
        <v>0</v>
      </c>
      <c r="AD159">
        <f>2*29.3*R159*0.92*(DN159-W159)</f>
        <v>0</v>
      </c>
      <c r="AE159">
        <f>2*0.95*5.67E-8*(((DN159+$B$7)+273)^4-(W159+273)^4)</f>
        <v>0</v>
      </c>
      <c r="AF159">
        <f>U159+AE159+AC159+AD159</f>
        <v>0</v>
      </c>
      <c r="AG159">
        <v>0</v>
      </c>
      <c r="AH159">
        <v>0</v>
      </c>
      <c r="AI159">
        <f>IF(AG159*$H$13&gt;=AK159,1.0,(AK159/(AK159-AG159*$H$13)))</f>
        <v>0</v>
      </c>
      <c r="AJ159">
        <f>(AI159-1)*100</f>
        <v>0</v>
      </c>
      <c r="AK159">
        <f>MAX(0,($B$13+$C$13*DS159)/(1+$D$13*DS159)*DL159/(DN159+273)*$E$13)</f>
        <v>0</v>
      </c>
      <c r="AL159" t="s">
        <v>420</v>
      </c>
      <c r="AM159" t="s">
        <v>420</v>
      </c>
      <c r="AN159">
        <v>0</v>
      </c>
      <c r="AO159">
        <v>0</v>
      </c>
      <c r="AP159">
        <f>1-AN159/AO159</f>
        <v>0</v>
      </c>
      <c r="AQ159">
        <v>0</v>
      </c>
      <c r="AR159" t="s">
        <v>420</v>
      </c>
      <c r="AS159" t="s">
        <v>420</v>
      </c>
      <c r="AT159">
        <v>0</v>
      </c>
      <c r="AU159">
        <v>0</v>
      </c>
      <c r="AV159">
        <f>1-AT159/AU159</f>
        <v>0</v>
      </c>
      <c r="AW159">
        <v>0.5</v>
      </c>
      <c r="AX159">
        <f>CW159</f>
        <v>0</v>
      </c>
      <c r="AY159">
        <f>L159</f>
        <v>0</v>
      </c>
      <c r="AZ159">
        <f>AV159*AW159*AX159</f>
        <v>0</v>
      </c>
      <c r="BA159">
        <f>(AY159-AQ159)/AX159</f>
        <v>0</v>
      </c>
      <c r="BB159">
        <f>(AO159-AU159)/AU159</f>
        <v>0</v>
      </c>
      <c r="BC159">
        <f>AN159/(AP159+AN159/AU159)</f>
        <v>0</v>
      </c>
      <c r="BD159" t="s">
        <v>420</v>
      </c>
      <c r="BE159">
        <v>0</v>
      </c>
      <c r="BF159">
        <f>IF(BE159&lt;&gt;0, BE159, BC159)</f>
        <v>0</v>
      </c>
      <c r="BG159">
        <f>1-BF159/AU159</f>
        <v>0</v>
      </c>
      <c r="BH159">
        <f>(AU159-AT159)/(AU159-BF159)</f>
        <v>0</v>
      </c>
      <c r="BI159">
        <f>(AO159-AU159)/(AO159-BF159)</f>
        <v>0</v>
      </c>
      <c r="BJ159">
        <f>(AU159-AT159)/(AU159-AN159)</f>
        <v>0</v>
      </c>
      <c r="BK159">
        <f>(AO159-AU159)/(AO159-AN159)</f>
        <v>0</v>
      </c>
      <c r="BL159">
        <f>(BH159*BF159/AT159)</f>
        <v>0</v>
      </c>
      <c r="BM159">
        <f>(1-BL159)</f>
        <v>0</v>
      </c>
      <c r="CV159">
        <f>$B$11*DT159+$C$11*DU159+$F$11*EF159*(1-EI159)</f>
        <v>0</v>
      </c>
      <c r="CW159">
        <f>CV159*CX159</f>
        <v>0</v>
      </c>
      <c r="CX159">
        <f>($B$11*$D$9+$C$11*$D$9+$F$11*((ES159+EK159)/MAX(ES159+EK159+ET159, 0.1)*$I$9+ET159/MAX(ES159+EK159+ET159, 0.1)*$J$9))/($B$11+$C$11+$F$11)</f>
        <v>0</v>
      </c>
      <c r="CY159">
        <f>($B$11*$K$9+$C$11*$K$9+$F$11*((ES159+EK159)/MAX(ES159+EK159+ET159, 0.1)*$P$9+ET159/MAX(ES159+EK159+ET159, 0.1)*$Q$9))/($B$11+$C$11+$F$11)</f>
        <v>0</v>
      </c>
      <c r="CZ159">
        <v>5.66</v>
      </c>
      <c r="DA159">
        <v>0.5</v>
      </c>
      <c r="DB159" t="s">
        <v>421</v>
      </c>
      <c r="DC159">
        <v>2</v>
      </c>
      <c r="DD159">
        <v>1759446067.66667</v>
      </c>
      <c r="DE159">
        <v>421.245</v>
      </c>
      <c r="DF159">
        <v>420.036333333333</v>
      </c>
      <c r="DG159">
        <v>27.0209</v>
      </c>
      <c r="DH159">
        <v>26.0818</v>
      </c>
      <c r="DI159">
        <v>415.242333333333</v>
      </c>
      <c r="DJ159">
        <v>26.5248333333333</v>
      </c>
      <c r="DK159">
        <v>500.007666666667</v>
      </c>
      <c r="DL159">
        <v>90.571</v>
      </c>
      <c r="DM159">
        <v>0.0314423</v>
      </c>
      <c r="DN159">
        <v>32.2449</v>
      </c>
      <c r="DO159">
        <v>30.0494</v>
      </c>
      <c r="DP159">
        <v>999.9</v>
      </c>
      <c r="DQ159">
        <v>0</v>
      </c>
      <c r="DR159">
        <v>0</v>
      </c>
      <c r="DS159">
        <v>9994.98333333333</v>
      </c>
      <c r="DT159">
        <v>0</v>
      </c>
      <c r="DU159">
        <v>0.810516</v>
      </c>
      <c r="DV159">
        <v>1.20861</v>
      </c>
      <c r="DW159">
        <v>432.943666666667</v>
      </c>
      <c r="DX159">
        <v>431.285</v>
      </c>
      <c r="DY159">
        <v>0.939100666666667</v>
      </c>
      <c r="DZ159">
        <v>420.036333333333</v>
      </c>
      <c r="EA159">
        <v>26.0818</v>
      </c>
      <c r="EB159">
        <v>2.44731333333333</v>
      </c>
      <c r="EC159">
        <v>2.36225666666667</v>
      </c>
      <c r="ED159">
        <v>20.6803</v>
      </c>
      <c r="EE159">
        <v>20.1073333333333</v>
      </c>
      <c r="EF159">
        <v>0.00500016</v>
      </c>
      <c r="EG159">
        <v>0</v>
      </c>
      <c r="EH159">
        <v>0</v>
      </c>
      <c r="EI159">
        <v>0</v>
      </c>
      <c r="EJ159">
        <v>890.2</v>
      </c>
      <c r="EK159">
        <v>0.00500016</v>
      </c>
      <c r="EL159">
        <v>-24.6</v>
      </c>
      <c r="EM159">
        <v>-2.96666666666667</v>
      </c>
      <c r="EN159">
        <v>38.062</v>
      </c>
      <c r="EO159">
        <v>42.125</v>
      </c>
      <c r="EP159">
        <v>40.1663333333333</v>
      </c>
      <c r="EQ159">
        <v>42.25</v>
      </c>
      <c r="ER159">
        <v>41.479</v>
      </c>
      <c r="ES159">
        <v>0</v>
      </c>
      <c r="ET159">
        <v>0</v>
      </c>
      <c r="EU159">
        <v>0</v>
      </c>
      <c r="EV159">
        <v>1759446071.9</v>
      </c>
      <c r="EW159">
        <v>0</v>
      </c>
      <c r="EX159">
        <v>892.12</v>
      </c>
      <c r="EY159">
        <v>-4.43846146131281</v>
      </c>
      <c r="EZ159">
        <v>9.43846125835485</v>
      </c>
      <c r="FA159">
        <v>-24.048</v>
      </c>
      <c r="FB159">
        <v>15</v>
      </c>
      <c r="FC159">
        <v>0</v>
      </c>
      <c r="FD159" t="s">
        <v>422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1.26276047619048</v>
      </c>
      <c r="FQ159">
        <v>-0.659103896103897</v>
      </c>
      <c r="FR159">
        <v>0.0852069722988951</v>
      </c>
      <c r="FS159">
        <v>0</v>
      </c>
      <c r="FT159">
        <v>892.055882352941</v>
      </c>
      <c r="FU159">
        <v>1.76470591431665</v>
      </c>
      <c r="FV159">
        <v>5.74815526298095</v>
      </c>
      <c r="FW159">
        <v>-1</v>
      </c>
      <c r="FX159">
        <v>0.914404476190476</v>
      </c>
      <c r="FY159">
        <v>0.246181636363637</v>
      </c>
      <c r="FZ159">
        <v>0.0265789180126961</v>
      </c>
      <c r="GA159">
        <v>0</v>
      </c>
      <c r="GB159">
        <v>0</v>
      </c>
      <c r="GC159">
        <v>2</v>
      </c>
      <c r="GD159" t="s">
        <v>581</v>
      </c>
      <c r="GE159">
        <v>3.12642</v>
      </c>
      <c r="GF159">
        <v>2.65702</v>
      </c>
      <c r="GG159">
        <v>0.0890808</v>
      </c>
      <c r="GH159">
        <v>0.08982</v>
      </c>
      <c r="GI159">
        <v>0.110129</v>
      </c>
      <c r="GJ159">
        <v>0.108131</v>
      </c>
      <c r="GK159">
        <v>23303.4</v>
      </c>
      <c r="GL159">
        <v>22171.1</v>
      </c>
      <c r="GM159">
        <v>22880.8</v>
      </c>
      <c r="GN159">
        <v>23721.6</v>
      </c>
      <c r="GO159">
        <v>34695.9</v>
      </c>
      <c r="GP159">
        <v>35016.8</v>
      </c>
      <c r="GQ159">
        <v>41248.2</v>
      </c>
      <c r="GR159">
        <v>42300.7</v>
      </c>
      <c r="GS159">
        <v>1.89578</v>
      </c>
      <c r="GT159">
        <v>1.81662</v>
      </c>
      <c r="GU159">
        <v>0.0507683</v>
      </c>
      <c r="GV159">
        <v>0</v>
      </c>
      <c r="GW159">
        <v>29.2121</v>
      </c>
      <c r="GX159">
        <v>999.9</v>
      </c>
      <c r="GY159">
        <v>57.856</v>
      </c>
      <c r="GZ159">
        <v>29.416</v>
      </c>
      <c r="HA159">
        <v>26.3164</v>
      </c>
      <c r="HB159">
        <v>54.2246</v>
      </c>
      <c r="HC159">
        <v>40.5409</v>
      </c>
      <c r="HD159">
        <v>1</v>
      </c>
      <c r="HE159">
        <v>0.0976778</v>
      </c>
      <c r="HF159">
        <v>-0.67037</v>
      </c>
      <c r="HG159">
        <v>20.235</v>
      </c>
      <c r="HH159">
        <v>5.23077</v>
      </c>
      <c r="HI159">
        <v>11.992</v>
      </c>
      <c r="HJ159">
        <v>4.9559</v>
      </c>
      <c r="HK159">
        <v>3.30398</v>
      </c>
      <c r="HL159">
        <v>9999</v>
      </c>
      <c r="HM159">
        <v>9999</v>
      </c>
      <c r="HN159">
        <v>9999</v>
      </c>
      <c r="HO159">
        <v>999.9</v>
      </c>
      <c r="HP159">
        <v>1.86847</v>
      </c>
      <c r="HQ159">
        <v>1.86417</v>
      </c>
      <c r="HR159">
        <v>1.8718</v>
      </c>
      <c r="HS159">
        <v>1.86267</v>
      </c>
      <c r="HT159">
        <v>1.86205</v>
      </c>
      <c r="HU159">
        <v>1.86858</v>
      </c>
      <c r="HV159">
        <v>1.85867</v>
      </c>
      <c r="HW159">
        <v>1.86508</v>
      </c>
      <c r="HX159">
        <v>5</v>
      </c>
      <c r="HY159">
        <v>0</v>
      </c>
      <c r="HZ159">
        <v>0</v>
      </c>
      <c r="IA159">
        <v>0</v>
      </c>
      <c r="IB159" t="s">
        <v>424</v>
      </c>
      <c r="IC159" t="s">
        <v>425</v>
      </c>
      <c r="ID159" t="s">
        <v>426</v>
      </c>
      <c r="IE159" t="s">
        <v>426</v>
      </c>
      <c r="IF159" t="s">
        <v>426</v>
      </c>
      <c r="IG159" t="s">
        <v>426</v>
      </c>
      <c r="IH159">
        <v>0</v>
      </c>
      <c r="II159">
        <v>100</v>
      </c>
      <c r="IJ159">
        <v>100</v>
      </c>
      <c r="IK159">
        <v>6.003</v>
      </c>
      <c r="IL159">
        <v>0.4955</v>
      </c>
      <c r="IM159">
        <v>4.33581596003083</v>
      </c>
      <c r="IN159">
        <v>0.00480937478205192</v>
      </c>
      <c r="IO159">
        <v>-2.11129389927988e-06</v>
      </c>
      <c r="IP159">
        <v>4.70916883727294e-10</v>
      </c>
      <c r="IQ159">
        <v>0.0744581765299928</v>
      </c>
      <c r="IR159">
        <v>0.00865277752241637</v>
      </c>
      <c r="IS159">
        <v>0.000116572056065873</v>
      </c>
      <c r="IT159">
        <v>5.89758572995984e-06</v>
      </c>
      <c r="IU159">
        <v>1</v>
      </c>
      <c r="IV159">
        <v>2033</v>
      </c>
      <c r="IW159">
        <v>1</v>
      </c>
      <c r="IX159">
        <v>28</v>
      </c>
      <c r="IY159">
        <v>29324101.2</v>
      </c>
      <c r="IZ159">
        <v>29324101.2</v>
      </c>
      <c r="JA159">
        <v>1.04248</v>
      </c>
      <c r="JB159">
        <v>2.37061</v>
      </c>
      <c r="JC159">
        <v>1.4978</v>
      </c>
      <c r="JD159">
        <v>2.33032</v>
      </c>
      <c r="JE159">
        <v>1.54419</v>
      </c>
      <c r="JF159">
        <v>2.37183</v>
      </c>
      <c r="JG159">
        <v>35.5683</v>
      </c>
      <c r="JH159">
        <v>24.2626</v>
      </c>
      <c r="JI159">
        <v>18</v>
      </c>
      <c r="JJ159">
        <v>546.311</v>
      </c>
      <c r="JK159">
        <v>437.882</v>
      </c>
      <c r="JL159">
        <v>32.2892</v>
      </c>
      <c r="JM159">
        <v>28.982</v>
      </c>
      <c r="JN159">
        <v>30</v>
      </c>
      <c r="JO159">
        <v>28.6679</v>
      </c>
      <c r="JP159">
        <v>28.6904</v>
      </c>
      <c r="JQ159">
        <v>20.9206</v>
      </c>
      <c r="JR159">
        <v>8.07484</v>
      </c>
      <c r="JS159">
        <v>100</v>
      </c>
      <c r="JT159">
        <v>32.2956</v>
      </c>
      <c r="JU159">
        <v>420</v>
      </c>
      <c r="JV159">
        <v>25.8203</v>
      </c>
      <c r="JW159">
        <v>92.4497</v>
      </c>
      <c r="JX159">
        <v>98.5861</v>
      </c>
    </row>
    <row r="160" spans="1:284">
      <c r="A160">
        <v>144</v>
      </c>
      <c r="B160">
        <v>1759446073</v>
      </c>
      <c r="C160">
        <v>2034</v>
      </c>
      <c r="D160" t="s">
        <v>718</v>
      </c>
      <c r="E160" t="s">
        <v>719</v>
      </c>
      <c r="F160">
        <v>5</v>
      </c>
      <c r="G160" t="s">
        <v>679</v>
      </c>
      <c r="H160" t="s">
        <v>419</v>
      </c>
      <c r="I160">
        <v>1759446070</v>
      </c>
      <c r="J160">
        <f>(K160)/1000</f>
        <v>0</v>
      </c>
      <c r="K160">
        <f>1000*DK160*AI160*(DG160-DH160)/(100*CZ160*(1000-AI160*DG160))</f>
        <v>0</v>
      </c>
      <c r="L160">
        <f>DK160*AI160*(DF160-DE160*(1000-AI160*DH160)/(1000-AI160*DG160))/(100*CZ160)</f>
        <v>0</v>
      </c>
      <c r="M160">
        <f>DE160 - IF(AI160&gt;1, L160*CZ160*100.0/(AK160), 0)</f>
        <v>0</v>
      </c>
      <c r="N160">
        <f>((T160-J160/2)*M160-L160)/(T160+J160/2)</f>
        <v>0</v>
      </c>
      <c r="O160">
        <f>N160*(DL160+DM160)/1000.0</f>
        <v>0</v>
      </c>
      <c r="P160">
        <f>(DE160 - IF(AI160&gt;1, L160*CZ160*100.0/(AK160), 0))*(DL160+DM160)/1000.0</f>
        <v>0</v>
      </c>
      <c r="Q160">
        <f>2.0/((1/S160-1/R160)+SIGN(S160)*SQRT((1/S160-1/R160)*(1/S160-1/R160) + 4*DA160/((DA160+1)*(DA160+1))*(2*1/S160*1/R160-1/R160*1/R160)))</f>
        <v>0</v>
      </c>
      <c r="R160">
        <f>IF(LEFT(DB160,1)&lt;&gt;"0",IF(LEFT(DB160,1)="1",3.0,DC160),$D$5+$E$5*(DS160*DL160/($K$5*1000))+$F$5*(DS160*DL160/($K$5*1000))*MAX(MIN(CZ160,$J$5),$I$5)*MAX(MIN(CZ160,$J$5),$I$5)+$G$5*MAX(MIN(CZ160,$J$5),$I$5)*(DS160*DL160/($K$5*1000))+$H$5*(DS160*DL160/($K$5*1000))*(DS160*DL160/($K$5*1000)))</f>
        <v>0</v>
      </c>
      <c r="S160">
        <f>J160*(1000-(1000*0.61365*exp(17.502*W160/(240.97+W160))/(DL160+DM160)+DG160)/2)/(1000*0.61365*exp(17.502*W160/(240.97+W160))/(DL160+DM160)-DG160)</f>
        <v>0</v>
      </c>
      <c r="T160">
        <f>1/((DA160+1)/(Q160/1.6)+1/(R160/1.37)) + DA160/((DA160+1)/(Q160/1.6) + DA160/(R160/1.37))</f>
        <v>0</v>
      </c>
      <c r="U160">
        <f>(CV160*CY160)</f>
        <v>0</v>
      </c>
      <c r="V160">
        <f>(DN160+(U160+2*0.95*5.67E-8*(((DN160+$B$7)+273)^4-(DN160+273)^4)-44100*J160)/(1.84*29.3*R160+8*0.95*5.67E-8*(DN160+273)^3))</f>
        <v>0</v>
      </c>
      <c r="W160">
        <f>($C$7*DO160+$D$7*DP160+$E$7*V160)</f>
        <v>0</v>
      </c>
      <c r="X160">
        <f>0.61365*exp(17.502*W160/(240.97+W160))</f>
        <v>0</v>
      </c>
      <c r="Y160">
        <f>(Z160/AA160*100)</f>
        <v>0</v>
      </c>
      <c r="Z160">
        <f>DG160*(DL160+DM160)/1000</f>
        <v>0</v>
      </c>
      <c r="AA160">
        <f>0.61365*exp(17.502*DN160/(240.97+DN160))</f>
        <v>0</v>
      </c>
      <c r="AB160">
        <f>(X160-DG160*(DL160+DM160)/1000)</f>
        <v>0</v>
      </c>
      <c r="AC160">
        <f>(-J160*44100)</f>
        <v>0</v>
      </c>
      <c r="AD160">
        <f>2*29.3*R160*0.92*(DN160-W160)</f>
        <v>0</v>
      </c>
      <c r="AE160">
        <f>2*0.95*5.67E-8*(((DN160+$B$7)+273)^4-(W160+273)^4)</f>
        <v>0</v>
      </c>
      <c r="AF160">
        <f>U160+AE160+AC160+AD160</f>
        <v>0</v>
      </c>
      <c r="AG160">
        <v>0</v>
      </c>
      <c r="AH160">
        <v>0</v>
      </c>
      <c r="AI160">
        <f>IF(AG160*$H$13&gt;=AK160,1.0,(AK160/(AK160-AG160*$H$13)))</f>
        <v>0</v>
      </c>
      <c r="AJ160">
        <f>(AI160-1)*100</f>
        <v>0</v>
      </c>
      <c r="AK160">
        <f>MAX(0,($B$13+$C$13*DS160)/(1+$D$13*DS160)*DL160/(DN160+273)*$E$13)</f>
        <v>0</v>
      </c>
      <c r="AL160" t="s">
        <v>420</v>
      </c>
      <c r="AM160" t="s">
        <v>420</v>
      </c>
      <c r="AN160">
        <v>0</v>
      </c>
      <c r="AO160">
        <v>0</v>
      </c>
      <c r="AP160">
        <f>1-AN160/AO160</f>
        <v>0</v>
      </c>
      <c r="AQ160">
        <v>0</v>
      </c>
      <c r="AR160" t="s">
        <v>420</v>
      </c>
      <c r="AS160" t="s">
        <v>420</v>
      </c>
      <c r="AT160">
        <v>0</v>
      </c>
      <c r="AU160">
        <v>0</v>
      </c>
      <c r="AV160">
        <f>1-AT160/AU160</f>
        <v>0</v>
      </c>
      <c r="AW160">
        <v>0.5</v>
      </c>
      <c r="AX160">
        <f>CW160</f>
        <v>0</v>
      </c>
      <c r="AY160">
        <f>L160</f>
        <v>0</v>
      </c>
      <c r="AZ160">
        <f>AV160*AW160*AX160</f>
        <v>0</v>
      </c>
      <c r="BA160">
        <f>(AY160-AQ160)/AX160</f>
        <v>0</v>
      </c>
      <c r="BB160">
        <f>(AO160-AU160)/AU160</f>
        <v>0</v>
      </c>
      <c r="BC160">
        <f>AN160/(AP160+AN160/AU160)</f>
        <v>0</v>
      </c>
      <c r="BD160" t="s">
        <v>420</v>
      </c>
      <c r="BE160">
        <v>0</v>
      </c>
      <c r="BF160">
        <f>IF(BE160&lt;&gt;0, BE160, BC160)</f>
        <v>0</v>
      </c>
      <c r="BG160">
        <f>1-BF160/AU160</f>
        <v>0</v>
      </c>
      <c r="BH160">
        <f>(AU160-AT160)/(AU160-BF160)</f>
        <v>0</v>
      </c>
      <c r="BI160">
        <f>(AO160-AU160)/(AO160-BF160)</f>
        <v>0</v>
      </c>
      <c r="BJ160">
        <f>(AU160-AT160)/(AU160-AN160)</f>
        <v>0</v>
      </c>
      <c r="BK160">
        <f>(AO160-AU160)/(AO160-AN160)</f>
        <v>0</v>
      </c>
      <c r="BL160">
        <f>(BH160*BF160/AT160)</f>
        <v>0</v>
      </c>
      <c r="BM160">
        <f>(1-BL160)</f>
        <v>0</v>
      </c>
      <c r="CV160">
        <f>$B$11*DT160+$C$11*DU160+$F$11*EF160*(1-EI160)</f>
        <v>0</v>
      </c>
      <c r="CW160">
        <f>CV160*CX160</f>
        <v>0</v>
      </c>
      <c r="CX160">
        <f>($B$11*$D$9+$C$11*$D$9+$F$11*((ES160+EK160)/MAX(ES160+EK160+ET160, 0.1)*$I$9+ET160/MAX(ES160+EK160+ET160, 0.1)*$J$9))/($B$11+$C$11+$F$11)</f>
        <v>0</v>
      </c>
      <c r="CY160">
        <f>($B$11*$K$9+$C$11*$K$9+$F$11*((ES160+EK160)/MAX(ES160+EK160+ET160, 0.1)*$P$9+ET160/MAX(ES160+EK160+ET160, 0.1)*$Q$9))/($B$11+$C$11+$F$11)</f>
        <v>0</v>
      </c>
      <c r="CZ160">
        <v>5.66</v>
      </c>
      <c r="DA160">
        <v>0.5</v>
      </c>
      <c r="DB160" t="s">
        <v>421</v>
      </c>
      <c r="DC160">
        <v>2</v>
      </c>
      <c r="DD160">
        <v>1759446070</v>
      </c>
      <c r="DE160">
        <v>421.23675</v>
      </c>
      <c r="DF160">
        <v>420.05075</v>
      </c>
      <c r="DG160">
        <v>26.99925</v>
      </c>
      <c r="DH160">
        <v>26.062575</v>
      </c>
      <c r="DI160">
        <v>415.234</v>
      </c>
      <c r="DJ160">
        <v>26.503775</v>
      </c>
      <c r="DK160">
        <v>500.00425</v>
      </c>
      <c r="DL160">
        <v>90.570675</v>
      </c>
      <c r="DM160">
        <v>0.031312025</v>
      </c>
      <c r="DN160">
        <v>32.23225</v>
      </c>
      <c r="DO160">
        <v>30.0376</v>
      </c>
      <c r="DP160">
        <v>999.9</v>
      </c>
      <c r="DQ160">
        <v>0</v>
      </c>
      <c r="DR160">
        <v>0</v>
      </c>
      <c r="DS160">
        <v>10013.725</v>
      </c>
      <c r="DT160">
        <v>0</v>
      </c>
      <c r="DU160">
        <v>0.82349925</v>
      </c>
      <c r="DV160">
        <v>1.1860675</v>
      </c>
      <c r="DW160">
        <v>432.92525</v>
      </c>
      <c r="DX160">
        <v>431.29125</v>
      </c>
      <c r="DY160">
        <v>0.9366675</v>
      </c>
      <c r="DZ160">
        <v>420.05075</v>
      </c>
      <c r="EA160">
        <v>26.062575</v>
      </c>
      <c r="EB160">
        <v>2.44534</v>
      </c>
      <c r="EC160">
        <v>2.360505</v>
      </c>
      <c r="ED160">
        <v>20.6672</v>
      </c>
      <c r="EE160">
        <v>20.09535</v>
      </c>
      <c r="EF160">
        <v>0.00500016</v>
      </c>
      <c r="EG160">
        <v>0</v>
      </c>
      <c r="EH160">
        <v>0</v>
      </c>
      <c r="EI160">
        <v>0</v>
      </c>
      <c r="EJ160">
        <v>894.55</v>
      </c>
      <c r="EK160">
        <v>0.00500016</v>
      </c>
      <c r="EL160">
        <v>-28.5</v>
      </c>
      <c r="EM160">
        <v>-2.6</v>
      </c>
      <c r="EN160">
        <v>38.062</v>
      </c>
      <c r="EO160">
        <v>42.125</v>
      </c>
      <c r="EP160">
        <v>40.1715</v>
      </c>
      <c r="EQ160">
        <v>42.25</v>
      </c>
      <c r="ER160">
        <v>41.48425</v>
      </c>
      <c r="ES160">
        <v>0</v>
      </c>
      <c r="ET160">
        <v>0</v>
      </c>
      <c r="EU160">
        <v>0</v>
      </c>
      <c r="EV160">
        <v>1759446074.9</v>
      </c>
      <c r="EW160">
        <v>0</v>
      </c>
      <c r="EX160">
        <v>892.265384615385</v>
      </c>
      <c r="EY160">
        <v>11.2034187277181</v>
      </c>
      <c r="EZ160">
        <v>2.18803404633111</v>
      </c>
      <c r="FA160">
        <v>-24.4615384615385</v>
      </c>
      <c r="FB160">
        <v>15</v>
      </c>
      <c r="FC160">
        <v>0</v>
      </c>
      <c r="FD160" t="s">
        <v>422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1.247659</v>
      </c>
      <c r="FQ160">
        <v>-0.664504962406017</v>
      </c>
      <c r="FR160">
        <v>0.082898198345923</v>
      </c>
      <c r="FS160">
        <v>0</v>
      </c>
      <c r="FT160">
        <v>891.867647058824</v>
      </c>
      <c r="FU160">
        <v>3.03896109717986</v>
      </c>
      <c r="FV160">
        <v>5.79135870415038</v>
      </c>
      <c r="FW160">
        <v>-1</v>
      </c>
      <c r="FX160">
        <v>0.91919265</v>
      </c>
      <c r="FY160">
        <v>0.231252406015038</v>
      </c>
      <c r="FZ160">
        <v>0.024662332444996</v>
      </c>
      <c r="GA160">
        <v>0</v>
      </c>
      <c r="GB160">
        <v>0</v>
      </c>
      <c r="GC160">
        <v>2</v>
      </c>
      <c r="GD160" t="s">
        <v>581</v>
      </c>
      <c r="GE160">
        <v>3.1264</v>
      </c>
      <c r="GF160">
        <v>2.65686</v>
      </c>
      <c r="GG160">
        <v>0.0890864</v>
      </c>
      <c r="GH160">
        <v>0.0898159</v>
      </c>
      <c r="GI160">
        <v>0.110053</v>
      </c>
      <c r="GJ160">
        <v>0.108047</v>
      </c>
      <c r="GK160">
        <v>23303.4</v>
      </c>
      <c r="GL160">
        <v>22171</v>
      </c>
      <c r="GM160">
        <v>22881</v>
      </c>
      <c r="GN160">
        <v>23721.5</v>
      </c>
      <c r="GO160">
        <v>34698.9</v>
      </c>
      <c r="GP160">
        <v>35019.9</v>
      </c>
      <c r="GQ160">
        <v>41248.2</v>
      </c>
      <c r="GR160">
        <v>42300.5</v>
      </c>
      <c r="GS160">
        <v>1.89597</v>
      </c>
      <c r="GT160">
        <v>1.8164</v>
      </c>
      <c r="GU160">
        <v>0.0501722</v>
      </c>
      <c r="GV160">
        <v>0</v>
      </c>
      <c r="GW160">
        <v>29.2071</v>
      </c>
      <c r="GX160">
        <v>999.9</v>
      </c>
      <c r="GY160">
        <v>57.856</v>
      </c>
      <c r="GZ160">
        <v>29.416</v>
      </c>
      <c r="HA160">
        <v>26.3159</v>
      </c>
      <c r="HB160">
        <v>54.7046</v>
      </c>
      <c r="HC160">
        <v>40.6891</v>
      </c>
      <c r="HD160">
        <v>1</v>
      </c>
      <c r="HE160">
        <v>0.0977337</v>
      </c>
      <c r="HF160">
        <v>-0.755588</v>
      </c>
      <c r="HG160">
        <v>20.2343</v>
      </c>
      <c r="HH160">
        <v>5.22912</v>
      </c>
      <c r="HI160">
        <v>11.992</v>
      </c>
      <c r="HJ160">
        <v>4.9553</v>
      </c>
      <c r="HK160">
        <v>3.30368</v>
      </c>
      <c r="HL160">
        <v>9999</v>
      </c>
      <c r="HM160">
        <v>9999</v>
      </c>
      <c r="HN160">
        <v>9999</v>
      </c>
      <c r="HO160">
        <v>999.9</v>
      </c>
      <c r="HP160">
        <v>1.86845</v>
      </c>
      <c r="HQ160">
        <v>1.86417</v>
      </c>
      <c r="HR160">
        <v>1.8718</v>
      </c>
      <c r="HS160">
        <v>1.86266</v>
      </c>
      <c r="HT160">
        <v>1.86206</v>
      </c>
      <c r="HU160">
        <v>1.86858</v>
      </c>
      <c r="HV160">
        <v>1.85867</v>
      </c>
      <c r="HW160">
        <v>1.86508</v>
      </c>
      <c r="HX160">
        <v>5</v>
      </c>
      <c r="HY160">
        <v>0</v>
      </c>
      <c r="HZ160">
        <v>0</v>
      </c>
      <c r="IA160">
        <v>0</v>
      </c>
      <c r="IB160" t="s">
        <v>424</v>
      </c>
      <c r="IC160" t="s">
        <v>425</v>
      </c>
      <c r="ID160" t="s">
        <v>426</v>
      </c>
      <c r="IE160" t="s">
        <v>426</v>
      </c>
      <c r="IF160" t="s">
        <v>426</v>
      </c>
      <c r="IG160" t="s">
        <v>426</v>
      </c>
      <c r="IH160">
        <v>0</v>
      </c>
      <c r="II160">
        <v>100</v>
      </c>
      <c r="IJ160">
        <v>100</v>
      </c>
      <c r="IK160">
        <v>6.002</v>
      </c>
      <c r="IL160">
        <v>0.4948</v>
      </c>
      <c r="IM160">
        <v>4.33581596003083</v>
      </c>
      <c r="IN160">
        <v>0.00480937478205192</v>
      </c>
      <c r="IO160">
        <v>-2.11129389927988e-06</v>
      </c>
      <c r="IP160">
        <v>4.70916883727294e-10</v>
      </c>
      <c r="IQ160">
        <v>0.0744581765299928</v>
      </c>
      <c r="IR160">
        <v>0.00865277752241637</v>
      </c>
      <c r="IS160">
        <v>0.000116572056065873</v>
      </c>
      <c r="IT160">
        <v>5.89758572995984e-06</v>
      </c>
      <c r="IU160">
        <v>1</v>
      </c>
      <c r="IV160">
        <v>2033</v>
      </c>
      <c r="IW160">
        <v>1</v>
      </c>
      <c r="IX160">
        <v>28</v>
      </c>
      <c r="IY160">
        <v>29324101.2</v>
      </c>
      <c r="IZ160">
        <v>29324101.2</v>
      </c>
      <c r="JA160">
        <v>1.04248</v>
      </c>
      <c r="JB160">
        <v>2.38525</v>
      </c>
      <c r="JC160">
        <v>1.4978</v>
      </c>
      <c r="JD160">
        <v>2.33032</v>
      </c>
      <c r="JE160">
        <v>1.54419</v>
      </c>
      <c r="JF160">
        <v>2.41211</v>
      </c>
      <c r="JG160">
        <v>35.5683</v>
      </c>
      <c r="JH160">
        <v>24.2626</v>
      </c>
      <c r="JI160">
        <v>18</v>
      </c>
      <c r="JJ160">
        <v>546.441</v>
      </c>
      <c r="JK160">
        <v>437.76</v>
      </c>
      <c r="JL160">
        <v>32.258</v>
      </c>
      <c r="JM160">
        <v>28.9838</v>
      </c>
      <c r="JN160">
        <v>30.0001</v>
      </c>
      <c r="JO160">
        <v>28.6679</v>
      </c>
      <c r="JP160">
        <v>28.6921</v>
      </c>
      <c r="JQ160">
        <v>20.9204</v>
      </c>
      <c r="JR160">
        <v>8.35174</v>
      </c>
      <c r="JS160">
        <v>100</v>
      </c>
      <c r="JT160">
        <v>32.2526</v>
      </c>
      <c r="JU160">
        <v>420</v>
      </c>
      <c r="JV160">
        <v>25.7997</v>
      </c>
      <c r="JW160">
        <v>92.45</v>
      </c>
      <c r="JX160">
        <v>98.5855</v>
      </c>
    </row>
    <row r="161" spans="1:284">
      <c r="A161">
        <v>145</v>
      </c>
      <c r="B161">
        <v>1759446075</v>
      </c>
      <c r="C161">
        <v>2036</v>
      </c>
      <c r="D161" t="s">
        <v>720</v>
      </c>
      <c r="E161" t="s">
        <v>721</v>
      </c>
      <c r="F161">
        <v>5</v>
      </c>
      <c r="G161" t="s">
        <v>679</v>
      </c>
      <c r="H161" t="s">
        <v>419</v>
      </c>
      <c r="I161">
        <v>1759446072.33333</v>
      </c>
      <c r="J161">
        <f>(K161)/1000</f>
        <v>0</v>
      </c>
      <c r="K161">
        <f>1000*DK161*AI161*(DG161-DH161)/(100*CZ161*(1000-AI161*DG161))</f>
        <v>0</v>
      </c>
      <c r="L161">
        <f>DK161*AI161*(DF161-DE161*(1000-AI161*DH161)/(1000-AI161*DG161))/(100*CZ161)</f>
        <v>0</v>
      </c>
      <c r="M161">
        <f>DE161 - IF(AI161&gt;1, L161*CZ161*100.0/(AK161), 0)</f>
        <v>0</v>
      </c>
      <c r="N161">
        <f>((T161-J161/2)*M161-L161)/(T161+J161/2)</f>
        <v>0</v>
      </c>
      <c r="O161">
        <f>N161*(DL161+DM161)/1000.0</f>
        <v>0</v>
      </c>
      <c r="P161">
        <f>(DE161 - IF(AI161&gt;1, L161*CZ161*100.0/(AK161), 0))*(DL161+DM161)/1000.0</f>
        <v>0</v>
      </c>
      <c r="Q161">
        <f>2.0/((1/S161-1/R161)+SIGN(S161)*SQRT((1/S161-1/R161)*(1/S161-1/R161) + 4*DA161/((DA161+1)*(DA161+1))*(2*1/S161*1/R161-1/R161*1/R161)))</f>
        <v>0</v>
      </c>
      <c r="R161">
        <f>IF(LEFT(DB161,1)&lt;&gt;"0",IF(LEFT(DB161,1)="1",3.0,DC161),$D$5+$E$5*(DS161*DL161/($K$5*1000))+$F$5*(DS161*DL161/($K$5*1000))*MAX(MIN(CZ161,$J$5),$I$5)*MAX(MIN(CZ161,$J$5),$I$5)+$G$5*MAX(MIN(CZ161,$J$5),$I$5)*(DS161*DL161/($K$5*1000))+$H$5*(DS161*DL161/($K$5*1000))*(DS161*DL161/($K$5*1000)))</f>
        <v>0</v>
      </c>
      <c r="S161">
        <f>J161*(1000-(1000*0.61365*exp(17.502*W161/(240.97+W161))/(DL161+DM161)+DG161)/2)/(1000*0.61365*exp(17.502*W161/(240.97+W161))/(DL161+DM161)-DG161)</f>
        <v>0</v>
      </c>
      <c r="T161">
        <f>1/((DA161+1)/(Q161/1.6)+1/(R161/1.37)) + DA161/((DA161+1)/(Q161/1.6) + DA161/(R161/1.37))</f>
        <v>0</v>
      </c>
      <c r="U161">
        <f>(CV161*CY161)</f>
        <v>0</v>
      </c>
      <c r="V161">
        <f>(DN161+(U161+2*0.95*5.67E-8*(((DN161+$B$7)+273)^4-(DN161+273)^4)-44100*J161)/(1.84*29.3*R161+8*0.95*5.67E-8*(DN161+273)^3))</f>
        <v>0</v>
      </c>
      <c r="W161">
        <f>($C$7*DO161+$D$7*DP161+$E$7*V161)</f>
        <v>0</v>
      </c>
      <c r="X161">
        <f>0.61365*exp(17.502*W161/(240.97+W161))</f>
        <v>0</v>
      </c>
      <c r="Y161">
        <f>(Z161/AA161*100)</f>
        <v>0</v>
      </c>
      <c r="Z161">
        <f>DG161*(DL161+DM161)/1000</f>
        <v>0</v>
      </c>
      <c r="AA161">
        <f>0.61365*exp(17.502*DN161/(240.97+DN161))</f>
        <v>0</v>
      </c>
      <c r="AB161">
        <f>(X161-DG161*(DL161+DM161)/1000)</f>
        <v>0</v>
      </c>
      <c r="AC161">
        <f>(-J161*44100)</f>
        <v>0</v>
      </c>
      <c r="AD161">
        <f>2*29.3*R161*0.92*(DN161-W161)</f>
        <v>0</v>
      </c>
      <c r="AE161">
        <f>2*0.95*5.67E-8*(((DN161+$B$7)+273)^4-(W161+273)^4)</f>
        <v>0</v>
      </c>
      <c r="AF161">
        <f>U161+AE161+AC161+AD161</f>
        <v>0</v>
      </c>
      <c r="AG161">
        <v>0</v>
      </c>
      <c r="AH161">
        <v>0</v>
      </c>
      <c r="AI161">
        <f>IF(AG161*$H$13&gt;=AK161,1.0,(AK161/(AK161-AG161*$H$13)))</f>
        <v>0</v>
      </c>
      <c r="AJ161">
        <f>(AI161-1)*100</f>
        <v>0</v>
      </c>
      <c r="AK161">
        <f>MAX(0,($B$13+$C$13*DS161)/(1+$D$13*DS161)*DL161/(DN161+273)*$E$13)</f>
        <v>0</v>
      </c>
      <c r="AL161" t="s">
        <v>420</v>
      </c>
      <c r="AM161" t="s">
        <v>420</v>
      </c>
      <c r="AN161">
        <v>0</v>
      </c>
      <c r="AO161">
        <v>0</v>
      </c>
      <c r="AP161">
        <f>1-AN161/AO161</f>
        <v>0</v>
      </c>
      <c r="AQ161">
        <v>0</v>
      </c>
      <c r="AR161" t="s">
        <v>420</v>
      </c>
      <c r="AS161" t="s">
        <v>420</v>
      </c>
      <c r="AT161">
        <v>0</v>
      </c>
      <c r="AU161">
        <v>0</v>
      </c>
      <c r="AV161">
        <f>1-AT161/AU161</f>
        <v>0</v>
      </c>
      <c r="AW161">
        <v>0.5</v>
      </c>
      <c r="AX161">
        <f>CW161</f>
        <v>0</v>
      </c>
      <c r="AY161">
        <f>L161</f>
        <v>0</v>
      </c>
      <c r="AZ161">
        <f>AV161*AW161*AX161</f>
        <v>0</v>
      </c>
      <c r="BA161">
        <f>(AY161-AQ161)/AX161</f>
        <v>0</v>
      </c>
      <c r="BB161">
        <f>(AO161-AU161)/AU161</f>
        <v>0</v>
      </c>
      <c r="BC161">
        <f>AN161/(AP161+AN161/AU161)</f>
        <v>0</v>
      </c>
      <c r="BD161" t="s">
        <v>420</v>
      </c>
      <c r="BE161">
        <v>0</v>
      </c>
      <c r="BF161">
        <f>IF(BE161&lt;&gt;0, BE161, BC161)</f>
        <v>0</v>
      </c>
      <c r="BG161">
        <f>1-BF161/AU161</f>
        <v>0</v>
      </c>
      <c r="BH161">
        <f>(AU161-AT161)/(AU161-BF161)</f>
        <v>0</v>
      </c>
      <c r="BI161">
        <f>(AO161-AU161)/(AO161-BF161)</f>
        <v>0</v>
      </c>
      <c r="BJ161">
        <f>(AU161-AT161)/(AU161-AN161)</f>
        <v>0</v>
      </c>
      <c r="BK161">
        <f>(AO161-AU161)/(AO161-AN161)</f>
        <v>0</v>
      </c>
      <c r="BL161">
        <f>(BH161*BF161/AT161)</f>
        <v>0</v>
      </c>
      <c r="BM161">
        <f>(1-BL161)</f>
        <v>0</v>
      </c>
      <c r="CV161">
        <f>$B$11*DT161+$C$11*DU161+$F$11*EF161*(1-EI161)</f>
        <v>0</v>
      </c>
      <c r="CW161">
        <f>CV161*CX161</f>
        <v>0</v>
      </c>
      <c r="CX161">
        <f>($B$11*$D$9+$C$11*$D$9+$F$11*((ES161+EK161)/MAX(ES161+EK161+ET161, 0.1)*$I$9+ET161/MAX(ES161+EK161+ET161, 0.1)*$J$9))/($B$11+$C$11+$F$11)</f>
        <v>0</v>
      </c>
      <c r="CY161">
        <f>($B$11*$K$9+$C$11*$K$9+$F$11*((ES161+EK161)/MAX(ES161+EK161+ET161, 0.1)*$P$9+ET161/MAX(ES161+EK161+ET161, 0.1)*$Q$9))/($B$11+$C$11+$F$11)</f>
        <v>0</v>
      </c>
      <c r="CZ161">
        <v>5.66</v>
      </c>
      <c r="DA161">
        <v>0.5</v>
      </c>
      <c r="DB161" t="s">
        <v>421</v>
      </c>
      <c r="DC161">
        <v>2</v>
      </c>
      <c r="DD161">
        <v>1759446072.33333</v>
      </c>
      <c r="DE161">
        <v>421.237</v>
      </c>
      <c r="DF161">
        <v>420.057333333333</v>
      </c>
      <c r="DG161">
        <v>26.9789</v>
      </c>
      <c r="DH161">
        <v>26.0402333333333</v>
      </c>
      <c r="DI161">
        <v>415.234</v>
      </c>
      <c r="DJ161">
        <v>26.4839666666667</v>
      </c>
      <c r="DK161">
        <v>500.024666666667</v>
      </c>
      <c r="DL161">
        <v>90.5701</v>
      </c>
      <c r="DM161">
        <v>0.0312214666666667</v>
      </c>
      <c r="DN161">
        <v>32.2202666666667</v>
      </c>
      <c r="DO161">
        <v>30.0268666666667</v>
      </c>
      <c r="DP161">
        <v>999.9</v>
      </c>
      <c r="DQ161">
        <v>0</v>
      </c>
      <c r="DR161">
        <v>0</v>
      </c>
      <c r="DS161">
        <v>10017.2733333333</v>
      </c>
      <c r="DT161">
        <v>0</v>
      </c>
      <c r="DU161">
        <v>0.829990666666667</v>
      </c>
      <c r="DV161">
        <v>1.17943666666667</v>
      </c>
      <c r="DW161">
        <v>432.916333333333</v>
      </c>
      <c r="DX161">
        <v>431.288333333333</v>
      </c>
      <c r="DY161">
        <v>0.93867</v>
      </c>
      <c r="DZ161">
        <v>420.057333333333</v>
      </c>
      <c r="EA161">
        <v>26.0402333333333</v>
      </c>
      <c r="EB161">
        <v>2.44347666666667</v>
      </c>
      <c r="EC161">
        <v>2.35846333333333</v>
      </c>
      <c r="ED161">
        <v>20.6548333333333</v>
      </c>
      <c r="EE161">
        <v>20.0813666666667</v>
      </c>
      <c r="EF161">
        <v>0.00500016</v>
      </c>
      <c r="EG161">
        <v>0</v>
      </c>
      <c r="EH161">
        <v>0</v>
      </c>
      <c r="EI161">
        <v>0</v>
      </c>
      <c r="EJ161">
        <v>894.466666666667</v>
      </c>
      <c r="EK161">
        <v>0.00500016</v>
      </c>
      <c r="EL161">
        <v>-30.5</v>
      </c>
      <c r="EM161">
        <v>-2.03333333333333</v>
      </c>
      <c r="EN161">
        <v>38.062</v>
      </c>
      <c r="EO161">
        <v>42.125</v>
      </c>
      <c r="EP161">
        <v>40.1663333333333</v>
      </c>
      <c r="EQ161">
        <v>42.25</v>
      </c>
      <c r="ER161">
        <v>41.479</v>
      </c>
      <c r="ES161">
        <v>0</v>
      </c>
      <c r="ET161">
        <v>0</v>
      </c>
      <c r="EU161">
        <v>0</v>
      </c>
      <c r="EV161">
        <v>1759446076.7</v>
      </c>
      <c r="EW161">
        <v>0</v>
      </c>
      <c r="EX161">
        <v>892.276</v>
      </c>
      <c r="EY161">
        <v>22.0230769346939</v>
      </c>
      <c r="EZ161">
        <v>-11.0769232358687</v>
      </c>
      <c r="FA161">
        <v>-24.108</v>
      </c>
      <c r="FB161">
        <v>15</v>
      </c>
      <c r="FC161">
        <v>0</v>
      </c>
      <c r="FD161" t="s">
        <v>422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1.22324333333333</v>
      </c>
      <c r="FQ161">
        <v>-0.501582857142856</v>
      </c>
      <c r="FR161">
        <v>0.0735082087630732</v>
      </c>
      <c r="FS161">
        <v>0</v>
      </c>
      <c r="FT161">
        <v>892.635294117647</v>
      </c>
      <c r="FU161">
        <v>0.244461379233937</v>
      </c>
      <c r="FV161">
        <v>5.50608659751889</v>
      </c>
      <c r="FW161">
        <v>-1</v>
      </c>
      <c r="FX161">
        <v>0.92574419047619</v>
      </c>
      <c r="FY161">
        <v>0.154836155844157</v>
      </c>
      <c r="FZ161">
        <v>0.0196777015586268</v>
      </c>
      <c r="GA161">
        <v>0</v>
      </c>
      <c r="GB161">
        <v>0</v>
      </c>
      <c r="GC161">
        <v>2</v>
      </c>
      <c r="GD161" t="s">
        <v>581</v>
      </c>
      <c r="GE161">
        <v>3.12638</v>
      </c>
      <c r="GF161">
        <v>2.65688</v>
      </c>
      <c r="GG161">
        <v>0.0890915</v>
      </c>
      <c r="GH161">
        <v>0.0898073</v>
      </c>
      <c r="GI161">
        <v>0.110006</v>
      </c>
      <c r="GJ161">
        <v>0.107943</v>
      </c>
      <c r="GK161">
        <v>23303.4</v>
      </c>
      <c r="GL161">
        <v>22170.9</v>
      </c>
      <c r="GM161">
        <v>22881.1</v>
      </c>
      <c r="GN161">
        <v>23721.1</v>
      </c>
      <c r="GO161">
        <v>34700.8</v>
      </c>
      <c r="GP161">
        <v>35023.6</v>
      </c>
      <c r="GQ161">
        <v>41248.3</v>
      </c>
      <c r="GR161">
        <v>42300</v>
      </c>
      <c r="GS161">
        <v>1.89605</v>
      </c>
      <c r="GT161">
        <v>1.81638</v>
      </c>
      <c r="GU161">
        <v>0.0502393</v>
      </c>
      <c r="GV161">
        <v>0</v>
      </c>
      <c r="GW161">
        <v>29.2037</v>
      </c>
      <c r="GX161">
        <v>999.9</v>
      </c>
      <c r="GY161">
        <v>57.856</v>
      </c>
      <c r="GZ161">
        <v>29.416</v>
      </c>
      <c r="HA161">
        <v>26.3154</v>
      </c>
      <c r="HB161">
        <v>54.2646</v>
      </c>
      <c r="HC161">
        <v>40.7412</v>
      </c>
      <c r="HD161">
        <v>1</v>
      </c>
      <c r="HE161">
        <v>0.0977693</v>
      </c>
      <c r="HF161">
        <v>-0.75598</v>
      </c>
      <c r="HG161">
        <v>20.2343</v>
      </c>
      <c r="HH161">
        <v>5.22912</v>
      </c>
      <c r="HI161">
        <v>11.992</v>
      </c>
      <c r="HJ161">
        <v>4.9552</v>
      </c>
      <c r="HK161">
        <v>3.30368</v>
      </c>
      <c r="HL161">
        <v>9999</v>
      </c>
      <c r="HM161">
        <v>9999</v>
      </c>
      <c r="HN161">
        <v>9999</v>
      </c>
      <c r="HO161">
        <v>999.9</v>
      </c>
      <c r="HP161">
        <v>1.86845</v>
      </c>
      <c r="HQ161">
        <v>1.86417</v>
      </c>
      <c r="HR161">
        <v>1.8718</v>
      </c>
      <c r="HS161">
        <v>1.86266</v>
      </c>
      <c r="HT161">
        <v>1.86206</v>
      </c>
      <c r="HU161">
        <v>1.86859</v>
      </c>
      <c r="HV161">
        <v>1.85867</v>
      </c>
      <c r="HW161">
        <v>1.86508</v>
      </c>
      <c r="HX161">
        <v>5</v>
      </c>
      <c r="HY161">
        <v>0</v>
      </c>
      <c r="HZ161">
        <v>0</v>
      </c>
      <c r="IA161">
        <v>0</v>
      </c>
      <c r="IB161" t="s">
        <v>424</v>
      </c>
      <c r="IC161" t="s">
        <v>425</v>
      </c>
      <c r="ID161" t="s">
        <v>426</v>
      </c>
      <c r="IE161" t="s">
        <v>426</v>
      </c>
      <c r="IF161" t="s">
        <v>426</v>
      </c>
      <c r="IG161" t="s">
        <v>426</v>
      </c>
      <c r="IH161">
        <v>0</v>
      </c>
      <c r="II161">
        <v>100</v>
      </c>
      <c r="IJ161">
        <v>100</v>
      </c>
      <c r="IK161">
        <v>6.003</v>
      </c>
      <c r="IL161">
        <v>0.4943</v>
      </c>
      <c r="IM161">
        <v>4.33581596003083</v>
      </c>
      <c r="IN161">
        <v>0.00480937478205192</v>
      </c>
      <c r="IO161">
        <v>-2.11129389927988e-06</v>
      </c>
      <c r="IP161">
        <v>4.70916883727294e-10</v>
      </c>
      <c r="IQ161">
        <v>0.0744581765299928</v>
      </c>
      <c r="IR161">
        <v>0.00865277752241637</v>
      </c>
      <c r="IS161">
        <v>0.000116572056065873</v>
      </c>
      <c r="IT161">
        <v>5.89758572995984e-06</v>
      </c>
      <c r="IU161">
        <v>1</v>
      </c>
      <c r="IV161">
        <v>2033</v>
      </c>
      <c r="IW161">
        <v>1</v>
      </c>
      <c r="IX161">
        <v>28</v>
      </c>
      <c r="IY161">
        <v>29324101.2</v>
      </c>
      <c r="IZ161">
        <v>29324101.2</v>
      </c>
      <c r="JA161">
        <v>1.0437</v>
      </c>
      <c r="JB161">
        <v>2.39014</v>
      </c>
      <c r="JC161">
        <v>1.49902</v>
      </c>
      <c r="JD161">
        <v>2.3291</v>
      </c>
      <c r="JE161">
        <v>1.54419</v>
      </c>
      <c r="JF161">
        <v>2.25952</v>
      </c>
      <c r="JG161">
        <v>35.5683</v>
      </c>
      <c r="JH161">
        <v>24.2451</v>
      </c>
      <c r="JI161">
        <v>18</v>
      </c>
      <c r="JJ161">
        <v>546.491</v>
      </c>
      <c r="JK161">
        <v>437.745</v>
      </c>
      <c r="JL161">
        <v>32.2417</v>
      </c>
      <c r="JM161">
        <v>28.9841</v>
      </c>
      <c r="JN161">
        <v>30.0002</v>
      </c>
      <c r="JO161">
        <v>28.6679</v>
      </c>
      <c r="JP161">
        <v>28.6921</v>
      </c>
      <c r="JQ161">
        <v>20.9224</v>
      </c>
      <c r="JR161">
        <v>8.64534</v>
      </c>
      <c r="JS161">
        <v>100</v>
      </c>
      <c r="JT161">
        <v>32.2526</v>
      </c>
      <c r="JU161">
        <v>420</v>
      </c>
      <c r="JV161">
        <v>25.7906</v>
      </c>
      <c r="JW161">
        <v>92.4503</v>
      </c>
      <c r="JX161">
        <v>98.5843</v>
      </c>
    </row>
    <row r="162" spans="1:284">
      <c r="A162">
        <v>146</v>
      </c>
      <c r="B162">
        <v>1759446078</v>
      </c>
      <c r="C162">
        <v>2039</v>
      </c>
      <c r="D162" t="s">
        <v>722</v>
      </c>
      <c r="E162" t="s">
        <v>723</v>
      </c>
      <c r="F162">
        <v>5</v>
      </c>
      <c r="G162" t="s">
        <v>679</v>
      </c>
      <c r="H162" t="s">
        <v>419</v>
      </c>
      <c r="I162">
        <v>1759446075.66667</v>
      </c>
      <c r="J162">
        <f>(K162)/1000</f>
        <v>0</v>
      </c>
      <c r="K162">
        <f>1000*DK162*AI162*(DG162-DH162)/(100*CZ162*(1000-AI162*DG162))</f>
        <v>0</v>
      </c>
      <c r="L162">
        <f>DK162*AI162*(DF162-DE162*(1000-AI162*DH162)/(1000-AI162*DG162))/(100*CZ162)</f>
        <v>0</v>
      </c>
      <c r="M162">
        <f>DE162 - IF(AI162&gt;1, L162*CZ162*100.0/(AK162), 0)</f>
        <v>0</v>
      </c>
      <c r="N162">
        <f>((T162-J162/2)*M162-L162)/(T162+J162/2)</f>
        <v>0</v>
      </c>
      <c r="O162">
        <f>N162*(DL162+DM162)/1000.0</f>
        <v>0</v>
      </c>
      <c r="P162">
        <f>(DE162 - IF(AI162&gt;1, L162*CZ162*100.0/(AK162), 0))*(DL162+DM162)/1000.0</f>
        <v>0</v>
      </c>
      <c r="Q162">
        <f>2.0/((1/S162-1/R162)+SIGN(S162)*SQRT((1/S162-1/R162)*(1/S162-1/R162) + 4*DA162/((DA162+1)*(DA162+1))*(2*1/S162*1/R162-1/R162*1/R162)))</f>
        <v>0</v>
      </c>
      <c r="R162">
        <f>IF(LEFT(DB162,1)&lt;&gt;"0",IF(LEFT(DB162,1)="1",3.0,DC162),$D$5+$E$5*(DS162*DL162/($K$5*1000))+$F$5*(DS162*DL162/($K$5*1000))*MAX(MIN(CZ162,$J$5),$I$5)*MAX(MIN(CZ162,$J$5),$I$5)+$G$5*MAX(MIN(CZ162,$J$5),$I$5)*(DS162*DL162/($K$5*1000))+$H$5*(DS162*DL162/($K$5*1000))*(DS162*DL162/($K$5*1000)))</f>
        <v>0</v>
      </c>
      <c r="S162">
        <f>J162*(1000-(1000*0.61365*exp(17.502*W162/(240.97+W162))/(DL162+DM162)+DG162)/2)/(1000*0.61365*exp(17.502*W162/(240.97+W162))/(DL162+DM162)-DG162)</f>
        <v>0</v>
      </c>
      <c r="T162">
        <f>1/((DA162+1)/(Q162/1.6)+1/(R162/1.37)) + DA162/((DA162+1)/(Q162/1.6) + DA162/(R162/1.37))</f>
        <v>0</v>
      </c>
      <c r="U162">
        <f>(CV162*CY162)</f>
        <v>0</v>
      </c>
      <c r="V162">
        <f>(DN162+(U162+2*0.95*5.67E-8*(((DN162+$B$7)+273)^4-(DN162+273)^4)-44100*J162)/(1.84*29.3*R162+8*0.95*5.67E-8*(DN162+273)^3))</f>
        <v>0</v>
      </c>
      <c r="W162">
        <f>($C$7*DO162+$D$7*DP162+$E$7*V162)</f>
        <v>0</v>
      </c>
      <c r="X162">
        <f>0.61365*exp(17.502*W162/(240.97+W162))</f>
        <v>0</v>
      </c>
      <c r="Y162">
        <f>(Z162/AA162*100)</f>
        <v>0</v>
      </c>
      <c r="Z162">
        <f>DG162*(DL162+DM162)/1000</f>
        <v>0</v>
      </c>
      <c r="AA162">
        <f>0.61365*exp(17.502*DN162/(240.97+DN162))</f>
        <v>0</v>
      </c>
      <c r="AB162">
        <f>(X162-DG162*(DL162+DM162)/1000)</f>
        <v>0</v>
      </c>
      <c r="AC162">
        <f>(-J162*44100)</f>
        <v>0</v>
      </c>
      <c r="AD162">
        <f>2*29.3*R162*0.92*(DN162-W162)</f>
        <v>0</v>
      </c>
      <c r="AE162">
        <f>2*0.95*5.67E-8*(((DN162+$B$7)+273)^4-(W162+273)^4)</f>
        <v>0</v>
      </c>
      <c r="AF162">
        <f>U162+AE162+AC162+AD162</f>
        <v>0</v>
      </c>
      <c r="AG162">
        <v>0</v>
      </c>
      <c r="AH162">
        <v>0</v>
      </c>
      <c r="AI162">
        <f>IF(AG162*$H$13&gt;=AK162,1.0,(AK162/(AK162-AG162*$H$13)))</f>
        <v>0</v>
      </c>
      <c r="AJ162">
        <f>(AI162-1)*100</f>
        <v>0</v>
      </c>
      <c r="AK162">
        <f>MAX(0,($B$13+$C$13*DS162)/(1+$D$13*DS162)*DL162/(DN162+273)*$E$13)</f>
        <v>0</v>
      </c>
      <c r="AL162" t="s">
        <v>420</v>
      </c>
      <c r="AM162" t="s">
        <v>420</v>
      </c>
      <c r="AN162">
        <v>0</v>
      </c>
      <c r="AO162">
        <v>0</v>
      </c>
      <c r="AP162">
        <f>1-AN162/AO162</f>
        <v>0</v>
      </c>
      <c r="AQ162">
        <v>0</v>
      </c>
      <c r="AR162" t="s">
        <v>420</v>
      </c>
      <c r="AS162" t="s">
        <v>420</v>
      </c>
      <c r="AT162">
        <v>0</v>
      </c>
      <c r="AU162">
        <v>0</v>
      </c>
      <c r="AV162">
        <f>1-AT162/AU162</f>
        <v>0</v>
      </c>
      <c r="AW162">
        <v>0.5</v>
      </c>
      <c r="AX162">
        <f>CW162</f>
        <v>0</v>
      </c>
      <c r="AY162">
        <f>L162</f>
        <v>0</v>
      </c>
      <c r="AZ162">
        <f>AV162*AW162*AX162</f>
        <v>0</v>
      </c>
      <c r="BA162">
        <f>(AY162-AQ162)/AX162</f>
        <v>0</v>
      </c>
      <c r="BB162">
        <f>(AO162-AU162)/AU162</f>
        <v>0</v>
      </c>
      <c r="BC162">
        <f>AN162/(AP162+AN162/AU162)</f>
        <v>0</v>
      </c>
      <c r="BD162" t="s">
        <v>420</v>
      </c>
      <c r="BE162">
        <v>0</v>
      </c>
      <c r="BF162">
        <f>IF(BE162&lt;&gt;0, BE162, BC162)</f>
        <v>0</v>
      </c>
      <c r="BG162">
        <f>1-BF162/AU162</f>
        <v>0</v>
      </c>
      <c r="BH162">
        <f>(AU162-AT162)/(AU162-BF162)</f>
        <v>0</v>
      </c>
      <c r="BI162">
        <f>(AO162-AU162)/(AO162-BF162)</f>
        <v>0</v>
      </c>
      <c r="BJ162">
        <f>(AU162-AT162)/(AU162-AN162)</f>
        <v>0</v>
      </c>
      <c r="BK162">
        <f>(AO162-AU162)/(AO162-AN162)</f>
        <v>0</v>
      </c>
      <c r="BL162">
        <f>(BH162*BF162/AT162)</f>
        <v>0</v>
      </c>
      <c r="BM162">
        <f>(1-BL162)</f>
        <v>0</v>
      </c>
      <c r="CV162">
        <f>$B$11*DT162+$C$11*DU162+$F$11*EF162*(1-EI162)</f>
        <v>0</v>
      </c>
      <c r="CW162">
        <f>CV162*CX162</f>
        <v>0</v>
      </c>
      <c r="CX162">
        <f>($B$11*$D$9+$C$11*$D$9+$F$11*((ES162+EK162)/MAX(ES162+EK162+ET162, 0.1)*$I$9+ET162/MAX(ES162+EK162+ET162, 0.1)*$J$9))/($B$11+$C$11+$F$11)</f>
        <v>0</v>
      </c>
      <c r="CY162">
        <f>($B$11*$K$9+$C$11*$K$9+$F$11*((ES162+EK162)/MAX(ES162+EK162+ET162, 0.1)*$P$9+ET162/MAX(ES162+EK162+ET162, 0.1)*$Q$9))/($B$11+$C$11+$F$11)</f>
        <v>0</v>
      </c>
      <c r="CZ162">
        <v>5.66</v>
      </c>
      <c r="DA162">
        <v>0.5</v>
      </c>
      <c r="DB162" t="s">
        <v>421</v>
      </c>
      <c r="DC162">
        <v>2</v>
      </c>
      <c r="DD162">
        <v>1759446075.66667</v>
      </c>
      <c r="DE162">
        <v>421.274666666667</v>
      </c>
      <c r="DF162">
        <v>420.017333333333</v>
      </c>
      <c r="DG162">
        <v>26.9472666666667</v>
      </c>
      <c r="DH162">
        <v>25.9886666666667</v>
      </c>
      <c r="DI162">
        <v>415.271666666667</v>
      </c>
      <c r="DJ162">
        <v>26.4531666666667</v>
      </c>
      <c r="DK162">
        <v>500.088666666667</v>
      </c>
      <c r="DL162">
        <v>90.5696333333333</v>
      </c>
      <c r="DM162">
        <v>0.0313798</v>
      </c>
      <c r="DN162">
        <v>32.2038</v>
      </c>
      <c r="DO162">
        <v>30.0187</v>
      </c>
      <c r="DP162">
        <v>999.9</v>
      </c>
      <c r="DQ162">
        <v>0</v>
      </c>
      <c r="DR162">
        <v>0</v>
      </c>
      <c r="DS162">
        <v>9987.91333333333</v>
      </c>
      <c r="DT162">
        <v>0</v>
      </c>
      <c r="DU162">
        <v>0.815152666666667</v>
      </c>
      <c r="DV162">
        <v>1.25697</v>
      </c>
      <c r="DW162">
        <v>432.941333333333</v>
      </c>
      <c r="DX162">
        <v>431.224333333333</v>
      </c>
      <c r="DY162">
        <v>0.9586</v>
      </c>
      <c r="DZ162">
        <v>420.017333333333</v>
      </c>
      <c r="EA162">
        <v>25.9886666666667</v>
      </c>
      <c r="EB162">
        <v>2.4406</v>
      </c>
      <c r="EC162">
        <v>2.35378</v>
      </c>
      <c r="ED162">
        <v>20.6357333333333</v>
      </c>
      <c r="EE162">
        <v>20.0493</v>
      </c>
      <c r="EF162">
        <v>0.00500016</v>
      </c>
      <c r="EG162">
        <v>0</v>
      </c>
      <c r="EH162">
        <v>0</v>
      </c>
      <c r="EI162">
        <v>0</v>
      </c>
      <c r="EJ162">
        <v>894.733333333333</v>
      </c>
      <c r="EK162">
        <v>0.00500016</v>
      </c>
      <c r="EL162">
        <v>-25.6666666666667</v>
      </c>
      <c r="EM162">
        <v>-1.1</v>
      </c>
      <c r="EN162">
        <v>38.062</v>
      </c>
      <c r="EO162">
        <v>42.125</v>
      </c>
      <c r="EP162">
        <v>40.1663333333333</v>
      </c>
      <c r="EQ162">
        <v>42.25</v>
      </c>
      <c r="ER162">
        <v>41.458</v>
      </c>
      <c r="ES162">
        <v>0</v>
      </c>
      <c r="ET162">
        <v>0</v>
      </c>
      <c r="EU162">
        <v>0</v>
      </c>
      <c r="EV162">
        <v>1759446079.7</v>
      </c>
      <c r="EW162">
        <v>0</v>
      </c>
      <c r="EX162">
        <v>892.815384615385</v>
      </c>
      <c r="EY162">
        <v>14.6735042047769</v>
      </c>
      <c r="EZ162">
        <v>-9.55897435386083</v>
      </c>
      <c r="FA162">
        <v>-24.6307692307692</v>
      </c>
      <c r="FB162">
        <v>15</v>
      </c>
      <c r="FC162">
        <v>0</v>
      </c>
      <c r="FD162" t="s">
        <v>422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1.21182571428571</v>
      </c>
      <c r="FQ162">
        <v>-0.111540779220776</v>
      </c>
      <c r="FR162">
        <v>0.0505625775951071</v>
      </c>
      <c r="FS162">
        <v>1</v>
      </c>
      <c r="FT162">
        <v>892.729411764706</v>
      </c>
      <c r="FU162">
        <v>3.42245986552857</v>
      </c>
      <c r="FV162">
        <v>5.54460678135623</v>
      </c>
      <c r="FW162">
        <v>-1</v>
      </c>
      <c r="FX162">
        <v>0.932710428571429</v>
      </c>
      <c r="FY162">
        <v>0.114743922077922</v>
      </c>
      <c r="FZ162">
        <v>0.0147419360800322</v>
      </c>
      <c r="GA162">
        <v>0</v>
      </c>
      <c r="GB162">
        <v>1</v>
      </c>
      <c r="GC162">
        <v>2</v>
      </c>
      <c r="GD162" t="s">
        <v>435</v>
      </c>
      <c r="GE162">
        <v>3.12637</v>
      </c>
      <c r="GF162">
        <v>2.65711</v>
      </c>
      <c r="GG162">
        <v>0.0890835</v>
      </c>
      <c r="GH162">
        <v>0.0898098</v>
      </c>
      <c r="GI162">
        <v>0.1099</v>
      </c>
      <c r="GJ162">
        <v>0.107813</v>
      </c>
      <c r="GK162">
        <v>23303.3</v>
      </c>
      <c r="GL162">
        <v>22170.9</v>
      </c>
      <c r="GM162">
        <v>22880.8</v>
      </c>
      <c r="GN162">
        <v>23721.2</v>
      </c>
      <c r="GO162">
        <v>34704.5</v>
      </c>
      <c r="GP162">
        <v>35028.7</v>
      </c>
      <c r="GQ162">
        <v>41247.7</v>
      </c>
      <c r="GR162">
        <v>42300</v>
      </c>
      <c r="GS162">
        <v>1.89583</v>
      </c>
      <c r="GT162">
        <v>1.8165</v>
      </c>
      <c r="GU162">
        <v>0.0501722</v>
      </c>
      <c r="GV162">
        <v>0</v>
      </c>
      <c r="GW162">
        <v>29.1972</v>
      </c>
      <c r="GX162">
        <v>999.9</v>
      </c>
      <c r="GY162">
        <v>57.856</v>
      </c>
      <c r="GZ162">
        <v>29.427</v>
      </c>
      <c r="HA162">
        <v>26.3296</v>
      </c>
      <c r="HB162">
        <v>54.4146</v>
      </c>
      <c r="HC162">
        <v>40.5409</v>
      </c>
      <c r="HD162">
        <v>1</v>
      </c>
      <c r="HE162">
        <v>0.0978506</v>
      </c>
      <c r="HF162">
        <v>-0.844458</v>
      </c>
      <c r="HG162">
        <v>20.2342</v>
      </c>
      <c r="HH162">
        <v>5.23062</v>
      </c>
      <c r="HI162">
        <v>11.992</v>
      </c>
      <c r="HJ162">
        <v>4.95565</v>
      </c>
      <c r="HK162">
        <v>3.304</v>
      </c>
      <c r="HL162">
        <v>9999</v>
      </c>
      <c r="HM162">
        <v>9999</v>
      </c>
      <c r="HN162">
        <v>9999</v>
      </c>
      <c r="HO162">
        <v>999.9</v>
      </c>
      <c r="HP162">
        <v>1.86845</v>
      </c>
      <c r="HQ162">
        <v>1.86417</v>
      </c>
      <c r="HR162">
        <v>1.8718</v>
      </c>
      <c r="HS162">
        <v>1.86265</v>
      </c>
      <c r="HT162">
        <v>1.86204</v>
      </c>
      <c r="HU162">
        <v>1.86859</v>
      </c>
      <c r="HV162">
        <v>1.85867</v>
      </c>
      <c r="HW162">
        <v>1.86508</v>
      </c>
      <c r="HX162">
        <v>5</v>
      </c>
      <c r="HY162">
        <v>0</v>
      </c>
      <c r="HZ162">
        <v>0</v>
      </c>
      <c r="IA162">
        <v>0</v>
      </c>
      <c r="IB162" t="s">
        <v>424</v>
      </c>
      <c r="IC162" t="s">
        <v>425</v>
      </c>
      <c r="ID162" t="s">
        <v>426</v>
      </c>
      <c r="IE162" t="s">
        <v>426</v>
      </c>
      <c r="IF162" t="s">
        <v>426</v>
      </c>
      <c r="IG162" t="s">
        <v>426</v>
      </c>
      <c r="IH162">
        <v>0</v>
      </c>
      <c r="II162">
        <v>100</v>
      </c>
      <c r="IJ162">
        <v>100</v>
      </c>
      <c r="IK162">
        <v>6.002</v>
      </c>
      <c r="IL162">
        <v>0.4934</v>
      </c>
      <c r="IM162">
        <v>4.33581596003083</v>
      </c>
      <c r="IN162">
        <v>0.00480937478205192</v>
      </c>
      <c r="IO162">
        <v>-2.11129389927988e-06</v>
      </c>
      <c r="IP162">
        <v>4.70916883727294e-10</v>
      </c>
      <c r="IQ162">
        <v>0.0744581765299928</v>
      </c>
      <c r="IR162">
        <v>0.00865277752241637</v>
      </c>
      <c r="IS162">
        <v>0.000116572056065873</v>
      </c>
      <c r="IT162">
        <v>5.89758572995984e-06</v>
      </c>
      <c r="IU162">
        <v>1</v>
      </c>
      <c r="IV162">
        <v>2033</v>
      </c>
      <c r="IW162">
        <v>1</v>
      </c>
      <c r="IX162">
        <v>28</v>
      </c>
      <c r="IY162">
        <v>29324101.3</v>
      </c>
      <c r="IZ162">
        <v>29324101.3</v>
      </c>
      <c r="JA162">
        <v>1.04248</v>
      </c>
      <c r="JB162">
        <v>2.37793</v>
      </c>
      <c r="JC162">
        <v>1.49902</v>
      </c>
      <c r="JD162">
        <v>2.33032</v>
      </c>
      <c r="JE162">
        <v>1.54419</v>
      </c>
      <c r="JF162">
        <v>2.32056</v>
      </c>
      <c r="JG162">
        <v>35.5683</v>
      </c>
      <c r="JH162">
        <v>24.2539</v>
      </c>
      <c r="JI162">
        <v>18</v>
      </c>
      <c r="JJ162">
        <v>546.344</v>
      </c>
      <c r="JK162">
        <v>437.82</v>
      </c>
      <c r="JL162">
        <v>32.2214</v>
      </c>
      <c r="JM162">
        <v>28.9841</v>
      </c>
      <c r="JN162">
        <v>30.0002</v>
      </c>
      <c r="JO162">
        <v>28.6679</v>
      </c>
      <c r="JP162">
        <v>28.6921</v>
      </c>
      <c r="JQ162">
        <v>20.9203</v>
      </c>
      <c r="JR162">
        <v>8.64534</v>
      </c>
      <c r="JS162">
        <v>100</v>
      </c>
      <c r="JT162">
        <v>32.2299</v>
      </c>
      <c r="JU162">
        <v>420</v>
      </c>
      <c r="JV162">
        <v>25.7877</v>
      </c>
      <c r="JW162">
        <v>92.449</v>
      </c>
      <c r="JX162">
        <v>98.5845</v>
      </c>
    </row>
    <row r="163" spans="1:284">
      <c r="A163">
        <v>147</v>
      </c>
      <c r="B163">
        <v>1759446490</v>
      </c>
      <c r="C163">
        <v>2451</v>
      </c>
      <c r="D163" t="s">
        <v>724</v>
      </c>
      <c r="E163" t="s">
        <v>725</v>
      </c>
      <c r="F163">
        <v>5</v>
      </c>
      <c r="G163" t="s">
        <v>726</v>
      </c>
      <c r="H163" t="s">
        <v>419</v>
      </c>
      <c r="I163">
        <v>1759446487</v>
      </c>
      <c r="J163">
        <f>(K163)/1000</f>
        <v>0</v>
      </c>
      <c r="K163">
        <f>1000*DK163*AI163*(DG163-DH163)/(100*CZ163*(1000-AI163*DG163))</f>
        <v>0</v>
      </c>
      <c r="L163">
        <f>DK163*AI163*(DF163-DE163*(1000-AI163*DH163)/(1000-AI163*DG163))/(100*CZ163)</f>
        <v>0</v>
      </c>
      <c r="M163">
        <f>DE163 - IF(AI163&gt;1, L163*CZ163*100.0/(AK163), 0)</f>
        <v>0</v>
      </c>
      <c r="N163">
        <f>((T163-J163/2)*M163-L163)/(T163+J163/2)</f>
        <v>0</v>
      </c>
      <c r="O163">
        <f>N163*(DL163+DM163)/1000.0</f>
        <v>0</v>
      </c>
      <c r="P163">
        <f>(DE163 - IF(AI163&gt;1, L163*CZ163*100.0/(AK163), 0))*(DL163+DM163)/1000.0</f>
        <v>0</v>
      </c>
      <c r="Q163">
        <f>2.0/((1/S163-1/R163)+SIGN(S163)*SQRT((1/S163-1/R163)*(1/S163-1/R163) + 4*DA163/((DA163+1)*(DA163+1))*(2*1/S163*1/R163-1/R163*1/R163)))</f>
        <v>0</v>
      </c>
      <c r="R163">
        <f>IF(LEFT(DB163,1)&lt;&gt;"0",IF(LEFT(DB163,1)="1",3.0,DC163),$D$5+$E$5*(DS163*DL163/($K$5*1000))+$F$5*(DS163*DL163/($K$5*1000))*MAX(MIN(CZ163,$J$5),$I$5)*MAX(MIN(CZ163,$J$5),$I$5)+$G$5*MAX(MIN(CZ163,$J$5),$I$5)*(DS163*DL163/($K$5*1000))+$H$5*(DS163*DL163/($K$5*1000))*(DS163*DL163/($K$5*1000)))</f>
        <v>0</v>
      </c>
      <c r="S163">
        <f>J163*(1000-(1000*0.61365*exp(17.502*W163/(240.97+W163))/(DL163+DM163)+DG163)/2)/(1000*0.61365*exp(17.502*W163/(240.97+W163))/(DL163+DM163)-DG163)</f>
        <v>0</v>
      </c>
      <c r="T163">
        <f>1/((DA163+1)/(Q163/1.6)+1/(R163/1.37)) + DA163/((DA163+1)/(Q163/1.6) + DA163/(R163/1.37))</f>
        <v>0</v>
      </c>
      <c r="U163">
        <f>(CV163*CY163)</f>
        <v>0</v>
      </c>
      <c r="V163">
        <f>(DN163+(U163+2*0.95*5.67E-8*(((DN163+$B$7)+273)^4-(DN163+273)^4)-44100*J163)/(1.84*29.3*R163+8*0.95*5.67E-8*(DN163+273)^3))</f>
        <v>0</v>
      </c>
      <c r="W163">
        <f>($C$7*DO163+$D$7*DP163+$E$7*V163)</f>
        <v>0</v>
      </c>
      <c r="X163">
        <f>0.61365*exp(17.502*W163/(240.97+W163))</f>
        <v>0</v>
      </c>
      <c r="Y163">
        <f>(Z163/AA163*100)</f>
        <v>0</v>
      </c>
      <c r="Z163">
        <f>DG163*(DL163+DM163)/1000</f>
        <v>0</v>
      </c>
      <c r="AA163">
        <f>0.61365*exp(17.502*DN163/(240.97+DN163))</f>
        <v>0</v>
      </c>
      <c r="AB163">
        <f>(X163-DG163*(DL163+DM163)/1000)</f>
        <v>0</v>
      </c>
      <c r="AC163">
        <f>(-J163*44100)</f>
        <v>0</v>
      </c>
      <c r="AD163">
        <f>2*29.3*R163*0.92*(DN163-W163)</f>
        <v>0</v>
      </c>
      <c r="AE163">
        <f>2*0.95*5.67E-8*(((DN163+$B$7)+273)^4-(W163+273)^4)</f>
        <v>0</v>
      </c>
      <c r="AF163">
        <f>U163+AE163+AC163+AD163</f>
        <v>0</v>
      </c>
      <c r="AG163">
        <v>0</v>
      </c>
      <c r="AH163">
        <v>0</v>
      </c>
      <c r="AI163">
        <f>IF(AG163*$H$13&gt;=AK163,1.0,(AK163/(AK163-AG163*$H$13)))</f>
        <v>0</v>
      </c>
      <c r="AJ163">
        <f>(AI163-1)*100</f>
        <v>0</v>
      </c>
      <c r="AK163">
        <f>MAX(0,($B$13+$C$13*DS163)/(1+$D$13*DS163)*DL163/(DN163+273)*$E$13)</f>
        <v>0</v>
      </c>
      <c r="AL163" t="s">
        <v>420</v>
      </c>
      <c r="AM163" t="s">
        <v>420</v>
      </c>
      <c r="AN163">
        <v>0</v>
      </c>
      <c r="AO163">
        <v>0</v>
      </c>
      <c r="AP163">
        <f>1-AN163/AO163</f>
        <v>0</v>
      </c>
      <c r="AQ163">
        <v>0</v>
      </c>
      <c r="AR163" t="s">
        <v>420</v>
      </c>
      <c r="AS163" t="s">
        <v>420</v>
      </c>
      <c r="AT163">
        <v>0</v>
      </c>
      <c r="AU163">
        <v>0</v>
      </c>
      <c r="AV163">
        <f>1-AT163/AU163</f>
        <v>0</v>
      </c>
      <c r="AW163">
        <v>0.5</v>
      </c>
      <c r="AX163">
        <f>CW163</f>
        <v>0</v>
      </c>
      <c r="AY163">
        <f>L163</f>
        <v>0</v>
      </c>
      <c r="AZ163">
        <f>AV163*AW163*AX163</f>
        <v>0</v>
      </c>
      <c r="BA163">
        <f>(AY163-AQ163)/AX163</f>
        <v>0</v>
      </c>
      <c r="BB163">
        <f>(AO163-AU163)/AU163</f>
        <v>0</v>
      </c>
      <c r="BC163">
        <f>AN163/(AP163+AN163/AU163)</f>
        <v>0</v>
      </c>
      <c r="BD163" t="s">
        <v>420</v>
      </c>
      <c r="BE163">
        <v>0</v>
      </c>
      <c r="BF163">
        <f>IF(BE163&lt;&gt;0, BE163, BC163)</f>
        <v>0</v>
      </c>
      <c r="BG163">
        <f>1-BF163/AU163</f>
        <v>0</v>
      </c>
      <c r="BH163">
        <f>(AU163-AT163)/(AU163-BF163)</f>
        <v>0</v>
      </c>
      <c r="BI163">
        <f>(AO163-AU163)/(AO163-BF163)</f>
        <v>0</v>
      </c>
      <c r="BJ163">
        <f>(AU163-AT163)/(AU163-AN163)</f>
        <v>0</v>
      </c>
      <c r="BK163">
        <f>(AO163-AU163)/(AO163-AN163)</f>
        <v>0</v>
      </c>
      <c r="BL163">
        <f>(BH163*BF163/AT163)</f>
        <v>0</v>
      </c>
      <c r="BM163">
        <f>(1-BL163)</f>
        <v>0</v>
      </c>
      <c r="CV163">
        <f>$B$11*DT163+$C$11*DU163+$F$11*EF163*(1-EI163)</f>
        <v>0</v>
      </c>
      <c r="CW163">
        <f>CV163*CX163</f>
        <v>0</v>
      </c>
      <c r="CX163">
        <f>($B$11*$D$9+$C$11*$D$9+$F$11*((ES163+EK163)/MAX(ES163+EK163+ET163, 0.1)*$I$9+ET163/MAX(ES163+EK163+ET163, 0.1)*$J$9))/($B$11+$C$11+$F$11)</f>
        <v>0</v>
      </c>
      <c r="CY163">
        <f>($B$11*$K$9+$C$11*$K$9+$F$11*((ES163+EK163)/MAX(ES163+EK163+ET163, 0.1)*$P$9+ET163/MAX(ES163+EK163+ET163, 0.1)*$Q$9))/($B$11+$C$11+$F$11)</f>
        <v>0</v>
      </c>
      <c r="CZ163">
        <v>4.16</v>
      </c>
      <c r="DA163">
        <v>0.5</v>
      </c>
      <c r="DB163" t="s">
        <v>421</v>
      </c>
      <c r="DC163">
        <v>2</v>
      </c>
      <c r="DD163">
        <v>1759446487</v>
      </c>
      <c r="DE163">
        <v>420.9098</v>
      </c>
      <c r="DF163">
        <v>419.9992</v>
      </c>
      <c r="DG163">
        <v>25.0585</v>
      </c>
      <c r="DH163">
        <v>24.87666</v>
      </c>
      <c r="DI163">
        <v>414.9084</v>
      </c>
      <c r="DJ163">
        <v>24.61256</v>
      </c>
      <c r="DK163">
        <v>500.0136</v>
      </c>
      <c r="DL163">
        <v>90.57608</v>
      </c>
      <c r="DM163">
        <v>0.03511668</v>
      </c>
      <c r="DN163">
        <v>31.12868</v>
      </c>
      <c r="DO163">
        <v>30.00928</v>
      </c>
      <c r="DP163">
        <v>999.9</v>
      </c>
      <c r="DQ163">
        <v>0</v>
      </c>
      <c r="DR163">
        <v>0</v>
      </c>
      <c r="DS163">
        <v>9998.108</v>
      </c>
      <c r="DT163">
        <v>0</v>
      </c>
      <c r="DU163">
        <v>0.945911</v>
      </c>
      <c r="DV163">
        <v>0.9108582</v>
      </c>
      <c r="DW163">
        <v>431.7282</v>
      </c>
      <c r="DX163">
        <v>430.7136</v>
      </c>
      <c r="DY163">
        <v>0.1818564</v>
      </c>
      <c r="DZ163">
        <v>419.9992</v>
      </c>
      <c r="EA163">
        <v>24.87666</v>
      </c>
      <c r="EB163">
        <v>2.269702</v>
      </c>
      <c r="EC163">
        <v>2.25323</v>
      </c>
      <c r="ED163">
        <v>19.46298</v>
      </c>
      <c r="EE163">
        <v>19.34588</v>
      </c>
      <c r="EF163">
        <v>0.00500016</v>
      </c>
      <c r="EG163">
        <v>0</v>
      </c>
      <c r="EH163">
        <v>0</v>
      </c>
      <c r="EI163">
        <v>0</v>
      </c>
      <c r="EJ163">
        <v>793.92</v>
      </c>
      <c r="EK163">
        <v>0.00500016</v>
      </c>
      <c r="EL163">
        <v>-26.78</v>
      </c>
      <c r="EM163">
        <v>-1.98</v>
      </c>
      <c r="EN163">
        <v>38.0496</v>
      </c>
      <c r="EO163">
        <v>42.125</v>
      </c>
      <c r="EP163">
        <v>40.187</v>
      </c>
      <c r="EQ163">
        <v>42.187</v>
      </c>
      <c r="ER163">
        <v>41.3246</v>
      </c>
      <c r="ES163">
        <v>0</v>
      </c>
      <c r="ET163">
        <v>0</v>
      </c>
      <c r="EU163">
        <v>0</v>
      </c>
      <c r="EV163">
        <v>1759446491.9</v>
      </c>
      <c r="EW163">
        <v>0</v>
      </c>
      <c r="EX163">
        <v>790.648</v>
      </c>
      <c r="EY163">
        <v>28.4153842833884</v>
      </c>
      <c r="EZ163">
        <v>-21.9538463031517</v>
      </c>
      <c r="FA163">
        <v>-24.648</v>
      </c>
      <c r="FB163">
        <v>15</v>
      </c>
      <c r="FC163">
        <v>0</v>
      </c>
      <c r="FD163" t="s">
        <v>422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0.918987428571429</v>
      </c>
      <c r="FQ163">
        <v>-0.0596398441558435</v>
      </c>
      <c r="FR163">
        <v>0.0246915028946656</v>
      </c>
      <c r="FS163">
        <v>1</v>
      </c>
      <c r="FT163">
        <v>790.679411764706</v>
      </c>
      <c r="FU163">
        <v>7.32620306596341</v>
      </c>
      <c r="FV163">
        <v>6.00038133159614</v>
      </c>
      <c r="FW163">
        <v>-1</v>
      </c>
      <c r="FX163">
        <v>0.180600714285714</v>
      </c>
      <c r="FY163">
        <v>0.016347896103896</v>
      </c>
      <c r="FZ163">
        <v>0.0021542858311229</v>
      </c>
      <c r="GA163">
        <v>1</v>
      </c>
      <c r="GB163">
        <v>2</v>
      </c>
      <c r="GC163">
        <v>2</v>
      </c>
      <c r="GD163" t="s">
        <v>423</v>
      </c>
      <c r="GE163">
        <v>3.12609</v>
      </c>
      <c r="GF163">
        <v>2.66093</v>
      </c>
      <c r="GG163">
        <v>0.0890134</v>
      </c>
      <c r="GH163">
        <v>0.0897894</v>
      </c>
      <c r="GI163">
        <v>0.104499</v>
      </c>
      <c r="GJ163">
        <v>0.104648</v>
      </c>
      <c r="GK163">
        <v>23300.4</v>
      </c>
      <c r="GL163">
        <v>22164.1</v>
      </c>
      <c r="GM163">
        <v>22876.7</v>
      </c>
      <c r="GN163">
        <v>23713.8</v>
      </c>
      <c r="GO163">
        <v>34911.2</v>
      </c>
      <c r="GP163">
        <v>35145.2</v>
      </c>
      <c r="GQ163">
        <v>41241.5</v>
      </c>
      <c r="GR163">
        <v>42290.7</v>
      </c>
      <c r="GS163">
        <v>1.89683</v>
      </c>
      <c r="GT163">
        <v>1.81</v>
      </c>
      <c r="GU163">
        <v>0.0886805</v>
      </c>
      <c r="GV163">
        <v>0</v>
      </c>
      <c r="GW163">
        <v>28.571</v>
      </c>
      <c r="GX163">
        <v>999.9</v>
      </c>
      <c r="GY163">
        <v>57.423</v>
      </c>
      <c r="GZ163">
        <v>29.457</v>
      </c>
      <c r="HA163">
        <v>26.1791</v>
      </c>
      <c r="HB163">
        <v>54.0146</v>
      </c>
      <c r="HC163">
        <v>40.028</v>
      </c>
      <c r="HD163">
        <v>1</v>
      </c>
      <c r="HE163">
        <v>0.105358</v>
      </c>
      <c r="HF163">
        <v>-1.51393</v>
      </c>
      <c r="HG163">
        <v>20.2293</v>
      </c>
      <c r="HH163">
        <v>5.23406</v>
      </c>
      <c r="HI163">
        <v>11.992</v>
      </c>
      <c r="HJ163">
        <v>4.9558</v>
      </c>
      <c r="HK163">
        <v>3.30398</v>
      </c>
      <c r="HL163">
        <v>9999</v>
      </c>
      <c r="HM163">
        <v>9999</v>
      </c>
      <c r="HN163">
        <v>9999</v>
      </c>
      <c r="HO163">
        <v>999.9</v>
      </c>
      <c r="HP163">
        <v>1.86846</v>
      </c>
      <c r="HQ163">
        <v>1.86417</v>
      </c>
      <c r="HR163">
        <v>1.8718</v>
      </c>
      <c r="HS163">
        <v>1.86264</v>
      </c>
      <c r="HT163">
        <v>1.86206</v>
      </c>
      <c r="HU163">
        <v>1.86859</v>
      </c>
      <c r="HV163">
        <v>1.85867</v>
      </c>
      <c r="HW163">
        <v>1.86508</v>
      </c>
      <c r="HX163">
        <v>5</v>
      </c>
      <c r="HY163">
        <v>0</v>
      </c>
      <c r="HZ163">
        <v>0</v>
      </c>
      <c r="IA163">
        <v>0</v>
      </c>
      <c r="IB163" t="s">
        <v>424</v>
      </c>
      <c r="IC163" t="s">
        <v>425</v>
      </c>
      <c r="ID163" t="s">
        <v>426</v>
      </c>
      <c r="IE163" t="s">
        <v>426</v>
      </c>
      <c r="IF163" t="s">
        <v>426</v>
      </c>
      <c r="IG163" t="s">
        <v>426</v>
      </c>
      <c r="IH163">
        <v>0</v>
      </c>
      <c r="II163">
        <v>100</v>
      </c>
      <c r="IJ163">
        <v>100</v>
      </c>
      <c r="IK163">
        <v>6.002</v>
      </c>
      <c r="IL163">
        <v>0.4459</v>
      </c>
      <c r="IM163">
        <v>4.33581596003083</v>
      </c>
      <c r="IN163">
        <v>0.00480937478205192</v>
      </c>
      <c r="IO163">
        <v>-2.11129389927988e-06</v>
      </c>
      <c r="IP163">
        <v>4.70916883727294e-10</v>
      </c>
      <c r="IQ163">
        <v>0.0744581765299928</v>
      </c>
      <c r="IR163">
        <v>0.00865277752241637</v>
      </c>
      <c r="IS163">
        <v>0.000116572056065873</v>
      </c>
      <c r="IT163">
        <v>5.89758572995984e-06</v>
      </c>
      <c r="IU163">
        <v>1</v>
      </c>
      <c r="IV163">
        <v>2033</v>
      </c>
      <c r="IW163">
        <v>1</v>
      </c>
      <c r="IX163">
        <v>28</v>
      </c>
      <c r="IY163">
        <v>29324108.2</v>
      </c>
      <c r="IZ163">
        <v>29324108.2</v>
      </c>
      <c r="JA163">
        <v>1.04248</v>
      </c>
      <c r="JB163">
        <v>2.39136</v>
      </c>
      <c r="JC163">
        <v>1.4978</v>
      </c>
      <c r="JD163">
        <v>2.3291</v>
      </c>
      <c r="JE163">
        <v>1.54419</v>
      </c>
      <c r="JF163">
        <v>2.26318</v>
      </c>
      <c r="JG163">
        <v>35.6148</v>
      </c>
      <c r="JH163">
        <v>24.2451</v>
      </c>
      <c r="JI163">
        <v>18</v>
      </c>
      <c r="JJ163">
        <v>547.57</v>
      </c>
      <c r="JK163">
        <v>434.41</v>
      </c>
      <c r="JL163">
        <v>32.2165</v>
      </c>
      <c r="JM163">
        <v>29.0459</v>
      </c>
      <c r="JN163">
        <v>29.9998</v>
      </c>
      <c r="JO163">
        <v>28.7359</v>
      </c>
      <c r="JP163">
        <v>28.7578</v>
      </c>
      <c r="JQ163">
        <v>20.9122</v>
      </c>
      <c r="JR163">
        <v>13.8114</v>
      </c>
      <c r="JS163">
        <v>100</v>
      </c>
      <c r="JT163">
        <v>32.2167</v>
      </c>
      <c r="JU163">
        <v>420</v>
      </c>
      <c r="JV163">
        <v>24.9043</v>
      </c>
      <c r="JW163">
        <v>92.4341</v>
      </c>
      <c r="JX163">
        <v>98.5594</v>
      </c>
    </row>
    <row r="164" spans="1:284">
      <c r="A164">
        <v>148</v>
      </c>
      <c r="B164">
        <v>1759446492</v>
      </c>
      <c r="C164">
        <v>2453</v>
      </c>
      <c r="D164" t="s">
        <v>727</v>
      </c>
      <c r="E164" t="s">
        <v>728</v>
      </c>
      <c r="F164">
        <v>5</v>
      </c>
      <c r="G164" t="s">
        <v>726</v>
      </c>
      <c r="H164" t="s">
        <v>419</v>
      </c>
      <c r="I164">
        <v>1759446488.75</v>
      </c>
      <c r="J164">
        <f>(K164)/1000</f>
        <v>0</v>
      </c>
      <c r="K164">
        <f>1000*DK164*AI164*(DG164-DH164)/(100*CZ164*(1000-AI164*DG164))</f>
        <v>0</v>
      </c>
      <c r="L164">
        <f>DK164*AI164*(DF164-DE164*(1000-AI164*DH164)/(1000-AI164*DG164))/(100*CZ164)</f>
        <v>0</v>
      </c>
      <c r="M164">
        <f>DE164 - IF(AI164&gt;1, L164*CZ164*100.0/(AK164), 0)</f>
        <v>0</v>
      </c>
      <c r="N164">
        <f>((T164-J164/2)*M164-L164)/(T164+J164/2)</f>
        <v>0</v>
      </c>
      <c r="O164">
        <f>N164*(DL164+DM164)/1000.0</f>
        <v>0</v>
      </c>
      <c r="P164">
        <f>(DE164 - IF(AI164&gt;1, L164*CZ164*100.0/(AK164), 0))*(DL164+DM164)/1000.0</f>
        <v>0</v>
      </c>
      <c r="Q164">
        <f>2.0/((1/S164-1/R164)+SIGN(S164)*SQRT((1/S164-1/R164)*(1/S164-1/R164) + 4*DA164/((DA164+1)*(DA164+1))*(2*1/S164*1/R164-1/R164*1/R164)))</f>
        <v>0</v>
      </c>
      <c r="R164">
        <f>IF(LEFT(DB164,1)&lt;&gt;"0",IF(LEFT(DB164,1)="1",3.0,DC164),$D$5+$E$5*(DS164*DL164/($K$5*1000))+$F$5*(DS164*DL164/($K$5*1000))*MAX(MIN(CZ164,$J$5),$I$5)*MAX(MIN(CZ164,$J$5),$I$5)+$G$5*MAX(MIN(CZ164,$J$5),$I$5)*(DS164*DL164/($K$5*1000))+$H$5*(DS164*DL164/($K$5*1000))*(DS164*DL164/($K$5*1000)))</f>
        <v>0</v>
      </c>
      <c r="S164">
        <f>J164*(1000-(1000*0.61365*exp(17.502*W164/(240.97+W164))/(DL164+DM164)+DG164)/2)/(1000*0.61365*exp(17.502*W164/(240.97+W164))/(DL164+DM164)-DG164)</f>
        <v>0</v>
      </c>
      <c r="T164">
        <f>1/((DA164+1)/(Q164/1.6)+1/(R164/1.37)) + DA164/((DA164+1)/(Q164/1.6) + DA164/(R164/1.37))</f>
        <v>0</v>
      </c>
      <c r="U164">
        <f>(CV164*CY164)</f>
        <v>0</v>
      </c>
      <c r="V164">
        <f>(DN164+(U164+2*0.95*5.67E-8*(((DN164+$B$7)+273)^4-(DN164+273)^4)-44100*J164)/(1.84*29.3*R164+8*0.95*5.67E-8*(DN164+273)^3))</f>
        <v>0</v>
      </c>
      <c r="W164">
        <f>($C$7*DO164+$D$7*DP164+$E$7*V164)</f>
        <v>0</v>
      </c>
      <c r="X164">
        <f>0.61365*exp(17.502*W164/(240.97+W164))</f>
        <v>0</v>
      </c>
      <c r="Y164">
        <f>(Z164/AA164*100)</f>
        <v>0</v>
      </c>
      <c r="Z164">
        <f>DG164*(DL164+DM164)/1000</f>
        <v>0</v>
      </c>
      <c r="AA164">
        <f>0.61365*exp(17.502*DN164/(240.97+DN164))</f>
        <v>0</v>
      </c>
      <c r="AB164">
        <f>(X164-DG164*(DL164+DM164)/1000)</f>
        <v>0</v>
      </c>
      <c r="AC164">
        <f>(-J164*44100)</f>
        <v>0</v>
      </c>
      <c r="AD164">
        <f>2*29.3*R164*0.92*(DN164-W164)</f>
        <v>0</v>
      </c>
      <c r="AE164">
        <f>2*0.95*5.67E-8*(((DN164+$B$7)+273)^4-(W164+273)^4)</f>
        <v>0</v>
      </c>
      <c r="AF164">
        <f>U164+AE164+AC164+AD164</f>
        <v>0</v>
      </c>
      <c r="AG164">
        <v>0</v>
      </c>
      <c r="AH164">
        <v>0</v>
      </c>
      <c r="AI164">
        <f>IF(AG164*$H$13&gt;=AK164,1.0,(AK164/(AK164-AG164*$H$13)))</f>
        <v>0</v>
      </c>
      <c r="AJ164">
        <f>(AI164-1)*100</f>
        <v>0</v>
      </c>
      <c r="AK164">
        <f>MAX(0,($B$13+$C$13*DS164)/(1+$D$13*DS164)*DL164/(DN164+273)*$E$13)</f>
        <v>0</v>
      </c>
      <c r="AL164" t="s">
        <v>420</v>
      </c>
      <c r="AM164" t="s">
        <v>420</v>
      </c>
      <c r="AN164">
        <v>0</v>
      </c>
      <c r="AO164">
        <v>0</v>
      </c>
      <c r="AP164">
        <f>1-AN164/AO164</f>
        <v>0</v>
      </c>
      <c r="AQ164">
        <v>0</v>
      </c>
      <c r="AR164" t="s">
        <v>420</v>
      </c>
      <c r="AS164" t="s">
        <v>420</v>
      </c>
      <c r="AT164">
        <v>0</v>
      </c>
      <c r="AU164">
        <v>0</v>
      </c>
      <c r="AV164">
        <f>1-AT164/AU164</f>
        <v>0</v>
      </c>
      <c r="AW164">
        <v>0.5</v>
      </c>
      <c r="AX164">
        <f>CW164</f>
        <v>0</v>
      </c>
      <c r="AY164">
        <f>L164</f>
        <v>0</v>
      </c>
      <c r="AZ164">
        <f>AV164*AW164*AX164</f>
        <v>0</v>
      </c>
      <c r="BA164">
        <f>(AY164-AQ164)/AX164</f>
        <v>0</v>
      </c>
      <c r="BB164">
        <f>(AO164-AU164)/AU164</f>
        <v>0</v>
      </c>
      <c r="BC164">
        <f>AN164/(AP164+AN164/AU164)</f>
        <v>0</v>
      </c>
      <c r="BD164" t="s">
        <v>420</v>
      </c>
      <c r="BE164">
        <v>0</v>
      </c>
      <c r="BF164">
        <f>IF(BE164&lt;&gt;0, BE164, BC164)</f>
        <v>0</v>
      </c>
      <c r="BG164">
        <f>1-BF164/AU164</f>
        <v>0</v>
      </c>
      <c r="BH164">
        <f>(AU164-AT164)/(AU164-BF164)</f>
        <v>0</v>
      </c>
      <c r="BI164">
        <f>(AO164-AU164)/(AO164-BF164)</f>
        <v>0</v>
      </c>
      <c r="BJ164">
        <f>(AU164-AT164)/(AU164-AN164)</f>
        <v>0</v>
      </c>
      <c r="BK164">
        <f>(AO164-AU164)/(AO164-AN164)</f>
        <v>0</v>
      </c>
      <c r="BL164">
        <f>(BH164*BF164/AT164)</f>
        <v>0</v>
      </c>
      <c r="BM164">
        <f>(1-BL164)</f>
        <v>0</v>
      </c>
      <c r="CV164">
        <f>$B$11*DT164+$C$11*DU164+$F$11*EF164*(1-EI164)</f>
        <v>0</v>
      </c>
      <c r="CW164">
        <f>CV164*CX164</f>
        <v>0</v>
      </c>
      <c r="CX164">
        <f>($B$11*$D$9+$C$11*$D$9+$F$11*((ES164+EK164)/MAX(ES164+EK164+ET164, 0.1)*$I$9+ET164/MAX(ES164+EK164+ET164, 0.1)*$J$9))/($B$11+$C$11+$F$11)</f>
        <v>0</v>
      </c>
      <c r="CY164">
        <f>($B$11*$K$9+$C$11*$K$9+$F$11*((ES164+EK164)/MAX(ES164+EK164+ET164, 0.1)*$P$9+ET164/MAX(ES164+EK164+ET164, 0.1)*$Q$9))/($B$11+$C$11+$F$11)</f>
        <v>0</v>
      </c>
      <c r="CZ164">
        <v>4.16</v>
      </c>
      <c r="DA164">
        <v>0.5</v>
      </c>
      <c r="DB164" t="s">
        <v>421</v>
      </c>
      <c r="DC164">
        <v>2</v>
      </c>
      <c r="DD164">
        <v>1759446488.75</v>
      </c>
      <c r="DE164">
        <v>420.90225</v>
      </c>
      <c r="DF164">
        <v>419.987</v>
      </c>
      <c r="DG164">
        <v>25.057575</v>
      </c>
      <c r="DH164">
        <v>24.876175</v>
      </c>
      <c r="DI164">
        <v>414.90075</v>
      </c>
      <c r="DJ164">
        <v>24.61165</v>
      </c>
      <c r="DK164">
        <v>499.97925</v>
      </c>
      <c r="DL164">
        <v>90.57725</v>
      </c>
      <c r="DM164">
        <v>0.035297275</v>
      </c>
      <c r="DN164">
        <v>31.129475</v>
      </c>
      <c r="DO164">
        <v>30.012975</v>
      </c>
      <c r="DP164">
        <v>999.9</v>
      </c>
      <c r="DQ164">
        <v>0</v>
      </c>
      <c r="DR164">
        <v>0</v>
      </c>
      <c r="DS164">
        <v>9986.235</v>
      </c>
      <c r="DT164">
        <v>0</v>
      </c>
      <c r="DU164">
        <v>0.945911</v>
      </c>
      <c r="DV164">
        <v>0.9154585</v>
      </c>
      <c r="DW164">
        <v>431.72</v>
      </c>
      <c r="DX164">
        <v>430.70075</v>
      </c>
      <c r="DY164">
        <v>0.18140875</v>
      </c>
      <c r="DZ164">
        <v>419.987</v>
      </c>
      <c r="EA164">
        <v>24.876175</v>
      </c>
      <c r="EB164">
        <v>2.26965</v>
      </c>
      <c r="EC164">
        <v>2.253215</v>
      </c>
      <c r="ED164">
        <v>19.4626</v>
      </c>
      <c r="EE164">
        <v>19.3458</v>
      </c>
      <c r="EF164">
        <v>0.00500016</v>
      </c>
      <c r="EG164">
        <v>0</v>
      </c>
      <c r="EH164">
        <v>0</v>
      </c>
      <c r="EI164">
        <v>0</v>
      </c>
      <c r="EJ164">
        <v>793.4</v>
      </c>
      <c r="EK164">
        <v>0.00500016</v>
      </c>
      <c r="EL164">
        <v>-27.525</v>
      </c>
      <c r="EM164">
        <v>-2.2</v>
      </c>
      <c r="EN164">
        <v>38.031</v>
      </c>
      <c r="EO164">
        <v>42.1405</v>
      </c>
      <c r="EP164">
        <v>40.187</v>
      </c>
      <c r="EQ164">
        <v>42.187</v>
      </c>
      <c r="ER164">
        <v>41.32775</v>
      </c>
      <c r="ES164">
        <v>0</v>
      </c>
      <c r="ET164">
        <v>0</v>
      </c>
      <c r="EU164">
        <v>0</v>
      </c>
      <c r="EV164">
        <v>1759446493.7</v>
      </c>
      <c r="EW164">
        <v>0</v>
      </c>
      <c r="EX164">
        <v>791.130769230769</v>
      </c>
      <c r="EY164">
        <v>19.8017093909482</v>
      </c>
      <c r="EZ164">
        <v>-9.64786360055576</v>
      </c>
      <c r="FA164">
        <v>-25.1076923076923</v>
      </c>
      <c r="FB164">
        <v>15</v>
      </c>
      <c r="FC164">
        <v>0</v>
      </c>
      <c r="FD164" t="s">
        <v>422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0.9196182</v>
      </c>
      <c r="FQ164">
        <v>0.0103656541353378</v>
      </c>
      <c r="FR164">
        <v>0.0264873364923693</v>
      </c>
      <c r="FS164">
        <v>1</v>
      </c>
      <c r="FT164">
        <v>790.988235294118</v>
      </c>
      <c r="FU164">
        <v>7.22383482496602</v>
      </c>
      <c r="FV164">
        <v>5.90771005232008</v>
      </c>
      <c r="FW164">
        <v>-1</v>
      </c>
      <c r="FX164">
        <v>0.1810116</v>
      </c>
      <c r="FY164">
        <v>0.0100081804511276</v>
      </c>
      <c r="FZ164">
        <v>0.00168722029978305</v>
      </c>
      <c r="GA164">
        <v>1</v>
      </c>
      <c r="GB164">
        <v>2</v>
      </c>
      <c r="GC164">
        <v>2</v>
      </c>
      <c r="GD164" t="s">
        <v>423</v>
      </c>
      <c r="GE164">
        <v>3.12613</v>
      </c>
      <c r="GF164">
        <v>2.66104</v>
      </c>
      <c r="GG164">
        <v>0.0889972</v>
      </c>
      <c r="GH164">
        <v>0.0897952</v>
      </c>
      <c r="GI164">
        <v>0.104498</v>
      </c>
      <c r="GJ164">
        <v>0.104648</v>
      </c>
      <c r="GK164">
        <v>23300.4</v>
      </c>
      <c r="GL164">
        <v>22164.4</v>
      </c>
      <c r="GM164">
        <v>22876.2</v>
      </c>
      <c r="GN164">
        <v>23714.2</v>
      </c>
      <c r="GO164">
        <v>34911.3</v>
      </c>
      <c r="GP164">
        <v>35145.7</v>
      </c>
      <c r="GQ164">
        <v>41241.6</v>
      </c>
      <c r="GR164">
        <v>42291.2</v>
      </c>
      <c r="GS164">
        <v>1.89715</v>
      </c>
      <c r="GT164">
        <v>1.80985</v>
      </c>
      <c r="GU164">
        <v>0.088159</v>
      </c>
      <c r="GV164">
        <v>0</v>
      </c>
      <c r="GW164">
        <v>28.5722</v>
      </c>
      <c r="GX164">
        <v>999.9</v>
      </c>
      <c r="GY164">
        <v>57.423</v>
      </c>
      <c r="GZ164">
        <v>29.457</v>
      </c>
      <c r="HA164">
        <v>26.1788</v>
      </c>
      <c r="HB164">
        <v>54.4446</v>
      </c>
      <c r="HC164">
        <v>39.9679</v>
      </c>
      <c r="HD164">
        <v>1</v>
      </c>
      <c r="HE164">
        <v>0.105071</v>
      </c>
      <c r="HF164">
        <v>-1.53109</v>
      </c>
      <c r="HG164">
        <v>20.2291</v>
      </c>
      <c r="HH164">
        <v>5.23391</v>
      </c>
      <c r="HI164">
        <v>11.992</v>
      </c>
      <c r="HJ164">
        <v>4.9558</v>
      </c>
      <c r="HK164">
        <v>3.304</v>
      </c>
      <c r="HL164">
        <v>9999</v>
      </c>
      <c r="HM164">
        <v>9999</v>
      </c>
      <c r="HN164">
        <v>9999</v>
      </c>
      <c r="HO164">
        <v>999.9</v>
      </c>
      <c r="HP164">
        <v>1.86847</v>
      </c>
      <c r="HQ164">
        <v>1.86417</v>
      </c>
      <c r="HR164">
        <v>1.8718</v>
      </c>
      <c r="HS164">
        <v>1.86265</v>
      </c>
      <c r="HT164">
        <v>1.86204</v>
      </c>
      <c r="HU164">
        <v>1.86859</v>
      </c>
      <c r="HV164">
        <v>1.85867</v>
      </c>
      <c r="HW164">
        <v>1.86508</v>
      </c>
      <c r="HX164">
        <v>5</v>
      </c>
      <c r="HY164">
        <v>0</v>
      </c>
      <c r="HZ164">
        <v>0</v>
      </c>
      <c r="IA164">
        <v>0</v>
      </c>
      <c r="IB164" t="s">
        <v>424</v>
      </c>
      <c r="IC164" t="s">
        <v>425</v>
      </c>
      <c r="ID164" t="s">
        <v>426</v>
      </c>
      <c r="IE164" t="s">
        <v>426</v>
      </c>
      <c r="IF164" t="s">
        <v>426</v>
      </c>
      <c r="IG164" t="s">
        <v>426</v>
      </c>
      <c r="IH164">
        <v>0</v>
      </c>
      <c r="II164">
        <v>100</v>
      </c>
      <c r="IJ164">
        <v>100</v>
      </c>
      <c r="IK164">
        <v>6.001</v>
      </c>
      <c r="IL164">
        <v>0.446</v>
      </c>
      <c r="IM164">
        <v>4.33581596003083</v>
      </c>
      <c r="IN164">
        <v>0.00480937478205192</v>
      </c>
      <c r="IO164">
        <v>-2.11129389927988e-06</v>
      </c>
      <c r="IP164">
        <v>4.70916883727294e-10</v>
      </c>
      <c r="IQ164">
        <v>0.0744581765299928</v>
      </c>
      <c r="IR164">
        <v>0.00865277752241637</v>
      </c>
      <c r="IS164">
        <v>0.000116572056065873</v>
      </c>
      <c r="IT164">
        <v>5.89758572995984e-06</v>
      </c>
      <c r="IU164">
        <v>1</v>
      </c>
      <c r="IV164">
        <v>2033</v>
      </c>
      <c r="IW164">
        <v>1</v>
      </c>
      <c r="IX164">
        <v>28</v>
      </c>
      <c r="IY164">
        <v>29324108.2</v>
      </c>
      <c r="IZ164">
        <v>29324108.2</v>
      </c>
      <c r="JA164">
        <v>1.04248</v>
      </c>
      <c r="JB164">
        <v>2.38525</v>
      </c>
      <c r="JC164">
        <v>1.49902</v>
      </c>
      <c r="JD164">
        <v>2.3291</v>
      </c>
      <c r="JE164">
        <v>1.54419</v>
      </c>
      <c r="JF164">
        <v>2.27905</v>
      </c>
      <c r="JG164">
        <v>35.6148</v>
      </c>
      <c r="JH164">
        <v>24.2451</v>
      </c>
      <c r="JI164">
        <v>18</v>
      </c>
      <c r="JJ164">
        <v>547.782</v>
      </c>
      <c r="JK164">
        <v>434.321</v>
      </c>
      <c r="JL164">
        <v>32.2129</v>
      </c>
      <c r="JM164">
        <v>29.0446</v>
      </c>
      <c r="JN164">
        <v>29.9998</v>
      </c>
      <c r="JO164">
        <v>28.7359</v>
      </c>
      <c r="JP164">
        <v>28.7578</v>
      </c>
      <c r="JQ164">
        <v>20.9116</v>
      </c>
      <c r="JR164">
        <v>13.8114</v>
      </c>
      <c r="JS164">
        <v>100</v>
      </c>
      <c r="JT164">
        <v>32.204</v>
      </c>
      <c r="JU164">
        <v>420</v>
      </c>
      <c r="JV164">
        <v>24.9043</v>
      </c>
      <c r="JW164">
        <v>92.4335</v>
      </c>
      <c r="JX164">
        <v>98.5609</v>
      </c>
    </row>
    <row r="165" spans="1:284">
      <c r="A165">
        <v>149</v>
      </c>
      <c r="B165">
        <v>1759446495</v>
      </c>
      <c r="C165">
        <v>2456</v>
      </c>
      <c r="D165" t="s">
        <v>729</v>
      </c>
      <c r="E165" t="s">
        <v>730</v>
      </c>
      <c r="F165">
        <v>5</v>
      </c>
      <c r="G165" t="s">
        <v>726</v>
      </c>
      <c r="H165" t="s">
        <v>419</v>
      </c>
      <c r="I165">
        <v>1759446491.75</v>
      </c>
      <c r="J165">
        <f>(K165)/1000</f>
        <v>0</v>
      </c>
      <c r="K165">
        <f>1000*DK165*AI165*(DG165-DH165)/(100*CZ165*(1000-AI165*DG165))</f>
        <v>0</v>
      </c>
      <c r="L165">
        <f>DK165*AI165*(DF165-DE165*(1000-AI165*DH165)/(1000-AI165*DG165))/(100*CZ165)</f>
        <v>0</v>
      </c>
      <c r="M165">
        <f>DE165 - IF(AI165&gt;1, L165*CZ165*100.0/(AK165), 0)</f>
        <v>0</v>
      </c>
      <c r="N165">
        <f>((T165-J165/2)*M165-L165)/(T165+J165/2)</f>
        <v>0</v>
      </c>
      <c r="O165">
        <f>N165*(DL165+DM165)/1000.0</f>
        <v>0</v>
      </c>
      <c r="P165">
        <f>(DE165 - IF(AI165&gt;1, L165*CZ165*100.0/(AK165), 0))*(DL165+DM165)/1000.0</f>
        <v>0</v>
      </c>
      <c r="Q165">
        <f>2.0/((1/S165-1/R165)+SIGN(S165)*SQRT((1/S165-1/R165)*(1/S165-1/R165) + 4*DA165/((DA165+1)*(DA165+1))*(2*1/S165*1/R165-1/R165*1/R165)))</f>
        <v>0</v>
      </c>
      <c r="R165">
        <f>IF(LEFT(DB165,1)&lt;&gt;"0",IF(LEFT(DB165,1)="1",3.0,DC165),$D$5+$E$5*(DS165*DL165/($K$5*1000))+$F$5*(DS165*DL165/($K$5*1000))*MAX(MIN(CZ165,$J$5),$I$5)*MAX(MIN(CZ165,$J$5),$I$5)+$G$5*MAX(MIN(CZ165,$J$5),$I$5)*(DS165*DL165/($K$5*1000))+$H$5*(DS165*DL165/($K$5*1000))*(DS165*DL165/($K$5*1000)))</f>
        <v>0</v>
      </c>
      <c r="S165">
        <f>J165*(1000-(1000*0.61365*exp(17.502*W165/(240.97+W165))/(DL165+DM165)+DG165)/2)/(1000*0.61365*exp(17.502*W165/(240.97+W165))/(DL165+DM165)-DG165)</f>
        <v>0</v>
      </c>
      <c r="T165">
        <f>1/((DA165+1)/(Q165/1.6)+1/(R165/1.37)) + DA165/((DA165+1)/(Q165/1.6) + DA165/(R165/1.37))</f>
        <v>0</v>
      </c>
      <c r="U165">
        <f>(CV165*CY165)</f>
        <v>0</v>
      </c>
      <c r="V165">
        <f>(DN165+(U165+2*0.95*5.67E-8*(((DN165+$B$7)+273)^4-(DN165+273)^4)-44100*J165)/(1.84*29.3*R165+8*0.95*5.67E-8*(DN165+273)^3))</f>
        <v>0</v>
      </c>
      <c r="W165">
        <f>($C$7*DO165+$D$7*DP165+$E$7*V165)</f>
        <v>0</v>
      </c>
      <c r="X165">
        <f>0.61365*exp(17.502*W165/(240.97+W165))</f>
        <v>0</v>
      </c>
      <c r="Y165">
        <f>(Z165/AA165*100)</f>
        <v>0</v>
      </c>
      <c r="Z165">
        <f>DG165*(DL165+DM165)/1000</f>
        <v>0</v>
      </c>
      <c r="AA165">
        <f>0.61365*exp(17.502*DN165/(240.97+DN165))</f>
        <v>0</v>
      </c>
      <c r="AB165">
        <f>(X165-DG165*(DL165+DM165)/1000)</f>
        <v>0</v>
      </c>
      <c r="AC165">
        <f>(-J165*44100)</f>
        <v>0</v>
      </c>
      <c r="AD165">
        <f>2*29.3*R165*0.92*(DN165-W165)</f>
        <v>0</v>
      </c>
      <c r="AE165">
        <f>2*0.95*5.67E-8*(((DN165+$B$7)+273)^4-(W165+273)^4)</f>
        <v>0</v>
      </c>
      <c r="AF165">
        <f>U165+AE165+AC165+AD165</f>
        <v>0</v>
      </c>
      <c r="AG165">
        <v>0</v>
      </c>
      <c r="AH165">
        <v>0</v>
      </c>
      <c r="AI165">
        <f>IF(AG165*$H$13&gt;=AK165,1.0,(AK165/(AK165-AG165*$H$13)))</f>
        <v>0</v>
      </c>
      <c r="AJ165">
        <f>(AI165-1)*100</f>
        <v>0</v>
      </c>
      <c r="AK165">
        <f>MAX(0,($B$13+$C$13*DS165)/(1+$D$13*DS165)*DL165/(DN165+273)*$E$13)</f>
        <v>0</v>
      </c>
      <c r="AL165" t="s">
        <v>420</v>
      </c>
      <c r="AM165" t="s">
        <v>420</v>
      </c>
      <c r="AN165">
        <v>0</v>
      </c>
      <c r="AO165">
        <v>0</v>
      </c>
      <c r="AP165">
        <f>1-AN165/AO165</f>
        <v>0</v>
      </c>
      <c r="AQ165">
        <v>0</v>
      </c>
      <c r="AR165" t="s">
        <v>420</v>
      </c>
      <c r="AS165" t="s">
        <v>420</v>
      </c>
      <c r="AT165">
        <v>0</v>
      </c>
      <c r="AU165">
        <v>0</v>
      </c>
      <c r="AV165">
        <f>1-AT165/AU165</f>
        <v>0</v>
      </c>
      <c r="AW165">
        <v>0.5</v>
      </c>
      <c r="AX165">
        <f>CW165</f>
        <v>0</v>
      </c>
      <c r="AY165">
        <f>L165</f>
        <v>0</v>
      </c>
      <c r="AZ165">
        <f>AV165*AW165*AX165</f>
        <v>0</v>
      </c>
      <c r="BA165">
        <f>(AY165-AQ165)/AX165</f>
        <v>0</v>
      </c>
      <c r="BB165">
        <f>(AO165-AU165)/AU165</f>
        <v>0</v>
      </c>
      <c r="BC165">
        <f>AN165/(AP165+AN165/AU165)</f>
        <v>0</v>
      </c>
      <c r="BD165" t="s">
        <v>420</v>
      </c>
      <c r="BE165">
        <v>0</v>
      </c>
      <c r="BF165">
        <f>IF(BE165&lt;&gt;0, BE165, BC165)</f>
        <v>0</v>
      </c>
      <c r="BG165">
        <f>1-BF165/AU165</f>
        <v>0</v>
      </c>
      <c r="BH165">
        <f>(AU165-AT165)/(AU165-BF165)</f>
        <v>0</v>
      </c>
      <c r="BI165">
        <f>(AO165-AU165)/(AO165-BF165)</f>
        <v>0</v>
      </c>
      <c r="BJ165">
        <f>(AU165-AT165)/(AU165-AN165)</f>
        <v>0</v>
      </c>
      <c r="BK165">
        <f>(AO165-AU165)/(AO165-AN165)</f>
        <v>0</v>
      </c>
      <c r="BL165">
        <f>(BH165*BF165/AT165)</f>
        <v>0</v>
      </c>
      <c r="BM165">
        <f>(1-BL165)</f>
        <v>0</v>
      </c>
      <c r="CV165">
        <f>$B$11*DT165+$C$11*DU165+$F$11*EF165*(1-EI165)</f>
        <v>0</v>
      </c>
      <c r="CW165">
        <f>CV165*CX165</f>
        <v>0</v>
      </c>
      <c r="CX165">
        <f>($B$11*$D$9+$C$11*$D$9+$F$11*((ES165+EK165)/MAX(ES165+EK165+ET165, 0.1)*$I$9+ET165/MAX(ES165+EK165+ET165, 0.1)*$J$9))/($B$11+$C$11+$F$11)</f>
        <v>0</v>
      </c>
      <c r="CY165">
        <f>($B$11*$K$9+$C$11*$K$9+$F$11*((ES165+EK165)/MAX(ES165+EK165+ET165, 0.1)*$P$9+ET165/MAX(ES165+EK165+ET165, 0.1)*$Q$9))/($B$11+$C$11+$F$11)</f>
        <v>0</v>
      </c>
      <c r="CZ165">
        <v>4.16</v>
      </c>
      <c r="DA165">
        <v>0.5</v>
      </c>
      <c r="DB165" t="s">
        <v>421</v>
      </c>
      <c r="DC165">
        <v>2</v>
      </c>
      <c r="DD165">
        <v>1759446491.75</v>
      </c>
      <c r="DE165">
        <v>420.8565</v>
      </c>
      <c r="DF165">
        <v>419.98875</v>
      </c>
      <c r="DG165">
        <v>25.0566</v>
      </c>
      <c r="DH165">
        <v>24.87585</v>
      </c>
      <c r="DI165">
        <v>414.855</v>
      </c>
      <c r="DJ165">
        <v>24.610675</v>
      </c>
      <c r="DK165">
        <v>499.97325</v>
      </c>
      <c r="DL165">
        <v>90.57825</v>
      </c>
      <c r="DM165">
        <v>0.035456275</v>
      </c>
      <c r="DN165">
        <v>31.130475</v>
      </c>
      <c r="DO165">
        <v>30.01145</v>
      </c>
      <c r="DP165">
        <v>999.9</v>
      </c>
      <c r="DQ165">
        <v>0</v>
      </c>
      <c r="DR165">
        <v>0</v>
      </c>
      <c r="DS165">
        <v>9983.265</v>
      </c>
      <c r="DT165">
        <v>0</v>
      </c>
      <c r="DU165">
        <v>0.945911</v>
      </c>
      <c r="DV165">
        <v>0.86778225</v>
      </c>
      <c r="DW165">
        <v>431.6725</v>
      </c>
      <c r="DX165">
        <v>430.7025</v>
      </c>
      <c r="DY165">
        <v>0.18070675</v>
      </c>
      <c r="DZ165">
        <v>419.98875</v>
      </c>
      <c r="EA165">
        <v>24.87585</v>
      </c>
      <c r="EB165">
        <v>2.2695825</v>
      </c>
      <c r="EC165">
        <v>2.2532125</v>
      </c>
      <c r="ED165">
        <v>19.462125</v>
      </c>
      <c r="EE165">
        <v>19.345775</v>
      </c>
      <c r="EF165">
        <v>0.00500016</v>
      </c>
      <c r="EG165">
        <v>0</v>
      </c>
      <c r="EH165">
        <v>0</v>
      </c>
      <c r="EI165">
        <v>0</v>
      </c>
      <c r="EJ165">
        <v>790.275</v>
      </c>
      <c r="EK165">
        <v>0.00500016</v>
      </c>
      <c r="EL165">
        <v>-27.85</v>
      </c>
      <c r="EM165">
        <v>-2.475</v>
      </c>
      <c r="EN165">
        <v>38.0155</v>
      </c>
      <c r="EO165">
        <v>42.1405</v>
      </c>
      <c r="EP165">
        <v>40.187</v>
      </c>
      <c r="EQ165">
        <v>42.187</v>
      </c>
      <c r="ER165">
        <v>41.32775</v>
      </c>
      <c r="ES165">
        <v>0</v>
      </c>
      <c r="ET165">
        <v>0</v>
      </c>
      <c r="EU165">
        <v>0</v>
      </c>
      <c r="EV165">
        <v>1759446496.7</v>
      </c>
      <c r="EW165">
        <v>0</v>
      </c>
      <c r="EX165">
        <v>791.564</v>
      </c>
      <c r="EY165">
        <v>11.5846150838425</v>
      </c>
      <c r="EZ165">
        <v>-23.615384560365</v>
      </c>
      <c r="FA165">
        <v>-24.936</v>
      </c>
      <c r="FB165">
        <v>15</v>
      </c>
      <c r="FC165">
        <v>0</v>
      </c>
      <c r="FD165" t="s">
        <v>422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0.90681145</v>
      </c>
      <c r="FQ165">
        <v>-0.270627744360903</v>
      </c>
      <c r="FR165">
        <v>0.0436351638113976</v>
      </c>
      <c r="FS165">
        <v>1</v>
      </c>
      <c r="FT165">
        <v>791.120588235294</v>
      </c>
      <c r="FU165">
        <v>8.68601978662459</v>
      </c>
      <c r="FV165">
        <v>5.55092887890713</v>
      </c>
      <c r="FW165">
        <v>-1</v>
      </c>
      <c r="FX165">
        <v>0.181219</v>
      </c>
      <c r="FY165">
        <v>-0.000614977443609175</v>
      </c>
      <c r="FZ165">
        <v>0.00121346973592257</v>
      </c>
      <c r="GA165">
        <v>1</v>
      </c>
      <c r="GB165">
        <v>2</v>
      </c>
      <c r="GC165">
        <v>2</v>
      </c>
      <c r="GD165" t="s">
        <v>423</v>
      </c>
      <c r="GE165">
        <v>3.12612</v>
      </c>
      <c r="GF165">
        <v>2.66102</v>
      </c>
      <c r="GG165">
        <v>0.0889957</v>
      </c>
      <c r="GH165">
        <v>0.0897973</v>
      </c>
      <c r="GI165">
        <v>0.104491</v>
      </c>
      <c r="GJ165">
        <v>0.104644</v>
      </c>
      <c r="GK165">
        <v>23300.4</v>
      </c>
      <c r="GL165">
        <v>22164.8</v>
      </c>
      <c r="GM165">
        <v>22876.2</v>
      </c>
      <c r="GN165">
        <v>23714.7</v>
      </c>
      <c r="GO165">
        <v>34911.4</v>
      </c>
      <c r="GP165">
        <v>35146.4</v>
      </c>
      <c r="GQ165">
        <v>41241.3</v>
      </c>
      <c r="GR165">
        <v>42291.9</v>
      </c>
      <c r="GS165">
        <v>1.89692</v>
      </c>
      <c r="GT165">
        <v>1.81035</v>
      </c>
      <c r="GU165">
        <v>0.0879914</v>
      </c>
      <c r="GV165">
        <v>0</v>
      </c>
      <c r="GW165">
        <v>28.574</v>
      </c>
      <c r="GX165">
        <v>999.9</v>
      </c>
      <c r="GY165">
        <v>57.423</v>
      </c>
      <c r="GZ165">
        <v>29.447</v>
      </c>
      <c r="HA165">
        <v>26.1631</v>
      </c>
      <c r="HB165">
        <v>54.2346</v>
      </c>
      <c r="HC165">
        <v>39.984</v>
      </c>
      <c r="HD165">
        <v>1</v>
      </c>
      <c r="HE165">
        <v>0.104942</v>
      </c>
      <c r="HF165">
        <v>-1.51178</v>
      </c>
      <c r="HG165">
        <v>20.2293</v>
      </c>
      <c r="HH165">
        <v>5.23376</v>
      </c>
      <c r="HI165">
        <v>11.992</v>
      </c>
      <c r="HJ165">
        <v>4.95575</v>
      </c>
      <c r="HK165">
        <v>3.304</v>
      </c>
      <c r="HL165">
        <v>9999</v>
      </c>
      <c r="HM165">
        <v>9999</v>
      </c>
      <c r="HN165">
        <v>9999</v>
      </c>
      <c r="HO165">
        <v>999.9</v>
      </c>
      <c r="HP165">
        <v>1.86848</v>
      </c>
      <c r="HQ165">
        <v>1.86417</v>
      </c>
      <c r="HR165">
        <v>1.8718</v>
      </c>
      <c r="HS165">
        <v>1.86264</v>
      </c>
      <c r="HT165">
        <v>1.86204</v>
      </c>
      <c r="HU165">
        <v>1.86859</v>
      </c>
      <c r="HV165">
        <v>1.85867</v>
      </c>
      <c r="HW165">
        <v>1.86508</v>
      </c>
      <c r="HX165">
        <v>5</v>
      </c>
      <c r="HY165">
        <v>0</v>
      </c>
      <c r="HZ165">
        <v>0</v>
      </c>
      <c r="IA165">
        <v>0</v>
      </c>
      <c r="IB165" t="s">
        <v>424</v>
      </c>
      <c r="IC165" t="s">
        <v>425</v>
      </c>
      <c r="ID165" t="s">
        <v>426</v>
      </c>
      <c r="IE165" t="s">
        <v>426</v>
      </c>
      <c r="IF165" t="s">
        <v>426</v>
      </c>
      <c r="IG165" t="s">
        <v>426</v>
      </c>
      <c r="IH165">
        <v>0</v>
      </c>
      <c r="II165">
        <v>100</v>
      </c>
      <c r="IJ165">
        <v>100</v>
      </c>
      <c r="IK165">
        <v>6.001</v>
      </c>
      <c r="IL165">
        <v>0.4459</v>
      </c>
      <c r="IM165">
        <v>4.33581596003083</v>
      </c>
      <c r="IN165">
        <v>0.00480937478205192</v>
      </c>
      <c r="IO165">
        <v>-2.11129389927988e-06</v>
      </c>
      <c r="IP165">
        <v>4.70916883727294e-10</v>
      </c>
      <c r="IQ165">
        <v>0.0744581765299928</v>
      </c>
      <c r="IR165">
        <v>0.00865277752241637</v>
      </c>
      <c r="IS165">
        <v>0.000116572056065873</v>
      </c>
      <c r="IT165">
        <v>5.89758572995984e-06</v>
      </c>
      <c r="IU165">
        <v>1</v>
      </c>
      <c r="IV165">
        <v>2033</v>
      </c>
      <c r="IW165">
        <v>1</v>
      </c>
      <c r="IX165">
        <v>28</v>
      </c>
      <c r="IY165">
        <v>29324108.2</v>
      </c>
      <c r="IZ165">
        <v>29324108.2</v>
      </c>
      <c r="JA165">
        <v>1.04248</v>
      </c>
      <c r="JB165">
        <v>2.37549</v>
      </c>
      <c r="JC165">
        <v>1.4978</v>
      </c>
      <c r="JD165">
        <v>2.3291</v>
      </c>
      <c r="JE165">
        <v>1.54419</v>
      </c>
      <c r="JF165">
        <v>2.3645</v>
      </c>
      <c r="JG165">
        <v>35.6148</v>
      </c>
      <c r="JH165">
        <v>24.2539</v>
      </c>
      <c r="JI165">
        <v>18</v>
      </c>
      <c r="JJ165">
        <v>547.635</v>
      </c>
      <c r="JK165">
        <v>434.62</v>
      </c>
      <c r="JL165">
        <v>32.2084</v>
      </c>
      <c r="JM165">
        <v>29.0434</v>
      </c>
      <c r="JN165">
        <v>29.9999</v>
      </c>
      <c r="JO165">
        <v>28.7359</v>
      </c>
      <c r="JP165">
        <v>28.7578</v>
      </c>
      <c r="JQ165">
        <v>20.9117</v>
      </c>
      <c r="JR165">
        <v>13.8114</v>
      </c>
      <c r="JS165">
        <v>100</v>
      </c>
      <c r="JT165">
        <v>32.204</v>
      </c>
      <c r="JU165">
        <v>420</v>
      </c>
      <c r="JV165">
        <v>24.9043</v>
      </c>
      <c r="JW165">
        <v>92.4331</v>
      </c>
      <c r="JX165">
        <v>98.5626</v>
      </c>
    </row>
    <row r="166" spans="1:284">
      <c r="A166">
        <v>150</v>
      </c>
      <c r="B166">
        <v>1759446497</v>
      </c>
      <c r="C166">
        <v>2458</v>
      </c>
      <c r="D166" t="s">
        <v>731</v>
      </c>
      <c r="E166" t="s">
        <v>732</v>
      </c>
      <c r="F166">
        <v>5</v>
      </c>
      <c r="G166" t="s">
        <v>726</v>
      </c>
      <c r="H166" t="s">
        <v>419</v>
      </c>
      <c r="I166">
        <v>1759446494.33333</v>
      </c>
      <c r="J166">
        <f>(K166)/1000</f>
        <v>0</v>
      </c>
      <c r="K166">
        <f>1000*DK166*AI166*(DG166-DH166)/(100*CZ166*(1000-AI166*DG166))</f>
        <v>0</v>
      </c>
      <c r="L166">
        <f>DK166*AI166*(DF166-DE166*(1000-AI166*DH166)/(1000-AI166*DG166))/(100*CZ166)</f>
        <v>0</v>
      </c>
      <c r="M166">
        <f>DE166 - IF(AI166&gt;1, L166*CZ166*100.0/(AK166), 0)</f>
        <v>0</v>
      </c>
      <c r="N166">
        <f>((T166-J166/2)*M166-L166)/(T166+J166/2)</f>
        <v>0</v>
      </c>
      <c r="O166">
        <f>N166*(DL166+DM166)/1000.0</f>
        <v>0</v>
      </c>
      <c r="P166">
        <f>(DE166 - IF(AI166&gt;1, L166*CZ166*100.0/(AK166), 0))*(DL166+DM166)/1000.0</f>
        <v>0</v>
      </c>
      <c r="Q166">
        <f>2.0/((1/S166-1/R166)+SIGN(S166)*SQRT((1/S166-1/R166)*(1/S166-1/R166) + 4*DA166/((DA166+1)*(DA166+1))*(2*1/S166*1/R166-1/R166*1/R166)))</f>
        <v>0</v>
      </c>
      <c r="R166">
        <f>IF(LEFT(DB166,1)&lt;&gt;"0",IF(LEFT(DB166,1)="1",3.0,DC166),$D$5+$E$5*(DS166*DL166/($K$5*1000))+$F$5*(DS166*DL166/($K$5*1000))*MAX(MIN(CZ166,$J$5),$I$5)*MAX(MIN(CZ166,$J$5),$I$5)+$G$5*MAX(MIN(CZ166,$J$5),$I$5)*(DS166*DL166/($K$5*1000))+$H$5*(DS166*DL166/($K$5*1000))*(DS166*DL166/($K$5*1000)))</f>
        <v>0</v>
      </c>
      <c r="S166">
        <f>J166*(1000-(1000*0.61365*exp(17.502*W166/(240.97+W166))/(DL166+DM166)+DG166)/2)/(1000*0.61365*exp(17.502*W166/(240.97+W166))/(DL166+DM166)-DG166)</f>
        <v>0</v>
      </c>
      <c r="T166">
        <f>1/((DA166+1)/(Q166/1.6)+1/(R166/1.37)) + DA166/((DA166+1)/(Q166/1.6) + DA166/(R166/1.37))</f>
        <v>0</v>
      </c>
      <c r="U166">
        <f>(CV166*CY166)</f>
        <v>0</v>
      </c>
      <c r="V166">
        <f>(DN166+(U166+2*0.95*5.67E-8*(((DN166+$B$7)+273)^4-(DN166+273)^4)-44100*J166)/(1.84*29.3*R166+8*0.95*5.67E-8*(DN166+273)^3))</f>
        <v>0</v>
      </c>
      <c r="W166">
        <f>($C$7*DO166+$D$7*DP166+$E$7*V166)</f>
        <v>0</v>
      </c>
      <c r="X166">
        <f>0.61365*exp(17.502*W166/(240.97+W166))</f>
        <v>0</v>
      </c>
      <c r="Y166">
        <f>(Z166/AA166*100)</f>
        <v>0</v>
      </c>
      <c r="Z166">
        <f>DG166*(DL166+DM166)/1000</f>
        <v>0</v>
      </c>
      <c r="AA166">
        <f>0.61365*exp(17.502*DN166/(240.97+DN166))</f>
        <v>0</v>
      </c>
      <c r="AB166">
        <f>(X166-DG166*(DL166+DM166)/1000)</f>
        <v>0</v>
      </c>
      <c r="AC166">
        <f>(-J166*44100)</f>
        <v>0</v>
      </c>
      <c r="AD166">
        <f>2*29.3*R166*0.92*(DN166-W166)</f>
        <v>0</v>
      </c>
      <c r="AE166">
        <f>2*0.95*5.67E-8*(((DN166+$B$7)+273)^4-(W166+273)^4)</f>
        <v>0</v>
      </c>
      <c r="AF166">
        <f>U166+AE166+AC166+AD166</f>
        <v>0</v>
      </c>
      <c r="AG166">
        <v>0</v>
      </c>
      <c r="AH166">
        <v>0</v>
      </c>
      <c r="AI166">
        <f>IF(AG166*$H$13&gt;=AK166,1.0,(AK166/(AK166-AG166*$H$13)))</f>
        <v>0</v>
      </c>
      <c r="AJ166">
        <f>(AI166-1)*100</f>
        <v>0</v>
      </c>
      <c r="AK166">
        <f>MAX(0,($B$13+$C$13*DS166)/(1+$D$13*DS166)*DL166/(DN166+273)*$E$13)</f>
        <v>0</v>
      </c>
      <c r="AL166" t="s">
        <v>420</v>
      </c>
      <c r="AM166" t="s">
        <v>420</v>
      </c>
      <c r="AN166">
        <v>0</v>
      </c>
      <c r="AO166">
        <v>0</v>
      </c>
      <c r="AP166">
        <f>1-AN166/AO166</f>
        <v>0</v>
      </c>
      <c r="AQ166">
        <v>0</v>
      </c>
      <c r="AR166" t="s">
        <v>420</v>
      </c>
      <c r="AS166" t="s">
        <v>420</v>
      </c>
      <c r="AT166">
        <v>0</v>
      </c>
      <c r="AU166">
        <v>0</v>
      </c>
      <c r="AV166">
        <f>1-AT166/AU166</f>
        <v>0</v>
      </c>
      <c r="AW166">
        <v>0.5</v>
      </c>
      <c r="AX166">
        <f>CW166</f>
        <v>0</v>
      </c>
      <c r="AY166">
        <f>L166</f>
        <v>0</v>
      </c>
      <c r="AZ166">
        <f>AV166*AW166*AX166</f>
        <v>0</v>
      </c>
      <c r="BA166">
        <f>(AY166-AQ166)/AX166</f>
        <v>0</v>
      </c>
      <c r="BB166">
        <f>(AO166-AU166)/AU166</f>
        <v>0</v>
      </c>
      <c r="BC166">
        <f>AN166/(AP166+AN166/AU166)</f>
        <v>0</v>
      </c>
      <c r="BD166" t="s">
        <v>420</v>
      </c>
      <c r="BE166">
        <v>0</v>
      </c>
      <c r="BF166">
        <f>IF(BE166&lt;&gt;0, BE166, BC166)</f>
        <v>0</v>
      </c>
      <c r="BG166">
        <f>1-BF166/AU166</f>
        <v>0</v>
      </c>
      <c r="BH166">
        <f>(AU166-AT166)/(AU166-BF166)</f>
        <v>0</v>
      </c>
      <c r="BI166">
        <f>(AO166-AU166)/(AO166-BF166)</f>
        <v>0</v>
      </c>
      <c r="BJ166">
        <f>(AU166-AT166)/(AU166-AN166)</f>
        <v>0</v>
      </c>
      <c r="BK166">
        <f>(AO166-AU166)/(AO166-AN166)</f>
        <v>0</v>
      </c>
      <c r="BL166">
        <f>(BH166*BF166/AT166)</f>
        <v>0</v>
      </c>
      <c r="BM166">
        <f>(1-BL166)</f>
        <v>0</v>
      </c>
      <c r="CV166">
        <f>$B$11*DT166+$C$11*DU166+$F$11*EF166*(1-EI166)</f>
        <v>0</v>
      </c>
      <c r="CW166">
        <f>CV166*CX166</f>
        <v>0</v>
      </c>
      <c r="CX166">
        <f>($B$11*$D$9+$C$11*$D$9+$F$11*((ES166+EK166)/MAX(ES166+EK166+ET166, 0.1)*$I$9+ET166/MAX(ES166+EK166+ET166, 0.1)*$J$9))/($B$11+$C$11+$F$11)</f>
        <v>0</v>
      </c>
      <c r="CY166">
        <f>($B$11*$K$9+$C$11*$K$9+$F$11*((ES166+EK166)/MAX(ES166+EK166+ET166, 0.1)*$P$9+ET166/MAX(ES166+EK166+ET166, 0.1)*$Q$9))/($B$11+$C$11+$F$11)</f>
        <v>0</v>
      </c>
      <c r="CZ166">
        <v>4.16</v>
      </c>
      <c r="DA166">
        <v>0.5</v>
      </c>
      <c r="DB166" t="s">
        <v>421</v>
      </c>
      <c r="DC166">
        <v>2</v>
      </c>
      <c r="DD166">
        <v>1759446494.33333</v>
      </c>
      <c r="DE166">
        <v>420.841666666667</v>
      </c>
      <c r="DF166">
        <v>419.999</v>
      </c>
      <c r="DG166">
        <v>25.0549333333333</v>
      </c>
      <c r="DH166">
        <v>24.8753666666667</v>
      </c>
      <c r="DI166">
        <v>414.840666666667</v>
      </c>
      <c r="DJ166">
        <v>24.6090666666667</v>
      </c>
      <c r="DK166">
        <v>500.018</v>
      </c>
      <c r="DL166">
        <v>90.5781333333333</v>
      </c>
      <c r="DM166">
        <v>0.035371</v>
      </c>
      <c r="DN166">
        <v>31.1311333333333</v>
      </c>
      <c r="DO166">
        <v>30.0106333333333</v>
      </c>
      <c r="DP166">
        <v>999.9</v>
      </c>
      <c r="DQ166">
        <v>0</v>
      </c>
      <c r="DR166">
        <v>0</v>
      </c>
      <c r="DS166">
        <v>10000.4133333333</v>
      </c>
      <c r="DT166">
        <v>0</v>
      </c>
      <c r="DU166">
        <v>0.945911</v>
      </c>
      <c r="DV166">
        <v>0.842834333333333</v>
      </c>
      <c r="DW166">
        <v>431.656666666667</v>
      </c>
      <c r="DX166">
        <v>430.713</v>
      </c>
      <c r="DY166">
        <v>0.179553333333333</v>
      </c>
      <c r="DZ166">
        <v>419.999</v>
      </c>
      <c r="EA166">
        <v>24.8753666666667</v>
      </c>
      <c r="EB166">
        <v>2.26943</v>
      </c>
      <c r="EC166">
        <v>2.25316333333333</v>
      </c>
      <c r="ED166">
        <v>19.4610333333333</v>
      </c>
      <c r="EE166">
        <v>19.3454333333333</v>
      </c>
      <c r="EF166">
        <v>0.00500016</v>
      </c>
      <c r="EG166">
        <v>0</v>
      </c>
      <c r="EH166">
        <v>0</v>
      </c>
      <c r="EI166">
        <v>0</v>
      </c>
      <c r="EJ166">
        <v>792.8</v>
      </c>
      <c r="EK166">
        <v>0.00500016</v>
      </c>
      <c r="EL166">
        <v>-26.7333333333333</v>
      </c>
      <c r="EM166">
        <v>-1.56666666666667</v>
      </c>
      <c r="EN166">
        <v>38.0206666666667</v>
      </c>
      <c r="EO166">
        <v>42.125</v>
      </c>
      <c r="EP166">
        <v>40.187</v>
      </c>
      <c r="EQ166">
        <v>42.187</v>
      </c>
      <c r="ER166">
        <v>41.312</v>
      </c>
      <c r="ES166">
        <v>0</v>
      </c>
      <c r="ET166">
        <v>0</v>
      </c>
      <c r="EU166">
        <v>0</v>
      </c>
      <c r="EV166">
        <v>1759446499.1</v>
      </c>
      <c r="EW166">
        <v>0</v>
      </c>
      <c r="EX166">
        <v>792.788</v>
      </c>
      <c r="EY166">
        <v>16.8615383419061</v>
      </c>
      <c r="EZ166">
        <v>-4.92307691917384</v>
      </c>
      <c r="FA166">
        <v>-25.668</v>
      </c>
      <c r="FB166">
        <v>15</v>
      </c>
      <c r="FC166">
        <v>0</v>
      </c>
      <c r="FD166" t="s">
        <v>422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0.902300095238095</v>
      </c>
      <c r="FQ166">
        <v>-0.30754612987013</v>
      </c>
      <c r="FR166">
        <v>0.0471211839772676</v>
      </c>
      <c r="FS166">
        <v>1</v>
      </c>
      <c r="FT166">
        <v>791.082352941176</v>
      </c>
      <c r="FU166">
        <v>10.294881522024</v>
      </c>
      <c r="FV166">
        <v>5.54025220217165</v>
      </c>
      <c r="FW166">
        <v>-1</v>
      </c>
      <c r="FX166">
        <v>0.181111095238095</v>
      </c>
      <c r="FY166">
        <v>-0.00229683116883136</v>
      </c>
      <c r="FZ166">
        <v>0.00127877210094989</v>
      </c>
      <c r="GA166">
        <v>1</v>
      </c>
      <c r="GB166">
        <v>2</v>
      </c>
      <c r="GC166">
        <v>2</v>
      </c>
      <c r="GD166" t="s">
        <v>423</v>
      </c>
      <c r="GE166">
        <v>3.12616</v>
      </c>
      <c r="GF166">
        <v>2.66112</v>
      </c>
      <c r="GG166">
        <v>0.0890025</v>
      </c>
      <c r="GH166">
        <v>0.0897937</v>
      </c>
      <c r="GI166">
        <v>0.104483</v>
      </c>
      <c r="GJ166">
        <v>0.104641</v>
      </c>
      <c r="GK166">
        <v>23300.4</v>
      </c>
      <c r="GL166">
        <v>22164.9</v>
      </c>
      <c r="GM166">
        <v>22876.4</v>
      </c>
      <c r="GN166">
        <v>23714.7</v>
      </c>
      <c r="GO166">
        <v>34911.7</v>
      </c>
      <c r="GP166">
        <v>35146.4</v>
      </c>
      <c r="GQ166">
        <v>41241.3</v>
      </c>
      <c r="GR166">
        <v>42291.8</v>
      </c>
      <c r="GS166">
        <v>1.89715</v>
      </c>
      <c r="GT166">
        <v>1.8103</v>
      </c>
      <c r="GU166">
        <v>0.0880472</v>
      </c>
      <c r="GV166">
        <v>0</v>
      </c>
      <c r="GW166">
        <v>28.5753</v>
      </c>
      <c r="GX166">
        <v>999.9</v>
      </c>
      <c r="GY166">
        <v>57.423</v>
      </c>
      <c r="GZ166">
        <v>29.447</v>
      </c>
      <c r="HA166">
        <v>26.1646</v>
      </c>
      <c r="HB166">
        <v>54.0046</v>
      </c>
      <c r="HC166">
        <v>39.9559</v>
      </c>
      <c r="HD166">
        <v>1</v>
      </c>
      <c r="HE166">
        <v>0.10497</v>
      </c>
      <c r="HF166">
        <v>-1.52035</v>
      </c>
      <c r="HG166">
        <v>20.2292</v>
      </c>
      <c r="HH166">
        <v>5.23361</v>
      </c>
      <c r="HI166">
        <v>11.992</v>
      </c>
      <c r="HJ166">
        <v>4.95585</v>
      </c>
      <c r="HK166">
        <v>3.304</v>
      </c>
      <c r="HL166">
        <v>9999</v>
      </c>
      <c r="HM166">
        <v>9999</v>
      </c>
      <c r="HN166">
        <v>9999</v>
      </c>
      <c r="HO166">
        <v>999.9</v>
      </c>
      <c r="HP166">
        <v>1.86846</v>
      </c>
      <c r="HQ166">
        <v>1.86417</v>
      </c>
      <c r="HR166">
        <v>1.8718</v>
      </c>
      <c r="HS166">
        <v>1.86264</v>
      </c>
      <c r="HT166">
        <v>1.86203</v>
      </c>
      <c r="HU166">
        <v>1.86859</v>
      </c>
      <c r="HV166">
        <v>1.85867</v>
      </c>
      <c r="HW166">
        <v>1.86508</v>
      </c>
      <c r="HX166">
        <v>5</v>
      </c>
      <c r="HY166">
        <v>0</v>
      </c>
      <c r="HZ166">
        <v>0</v>
      </c>
      <c r="IA166">
        <v>0</v>
      </c>
      <c r="IB166" t="s">
        <v>424</v>
      </c>
      <c r="IC166" t="s">
        <v>425</v>
      </c>
      <c r="ID166" t="s">
        <v>426</v>
      </c>
      <c r="IE166" t="s">
        <v>426</v>
      </c>
      <c r="IF166" t="s">
        <v>426</v>
      </c>
      <c r="IG166" t="s">
        <v>426</v>
      </c>
      <c r="IH166">
        <v>0</v>
      </c>
      <c r="II166">
        <v>100</v>
      </c>
      <c r="IJ166">
        <v>100</v>
      </c>
      <c r="IK166">
        <v>6.002</v>
      </c>
      <c r="IL166">
        <v>0.4458</v>
      </c>
      <c r="IM166">
        <v>4.33581596003083</v>
      </c>
      <c r="IN166">
        <v>0.00480937478205192</v>
      </c>
      <c r="IO166">
        <v>-2.11129389927988e-06</v>
      </c>
      <c r="IP166">
        <v>4.70916883727294e-10</v>
      </c>
      <c r="IQ166">
        <v>0.0744581765299928</v>
      </c>
      <c r="IR166">
        <v>0.00865277752241637</v>
      </c>
      <c r="IS166">
        <v>0.000116572056065873</v>
      </c>
      <c r="IT166">
        <v>5.89758572995984e-06</v>
      </c>
      <c r="IU166">
        <v>1</v>
      </c>
      <c r="IV166">
        <v>2033</v>
      </c>
      <c r="IW166">
        <v>1</v>
      </c>
      <c r="IX166">
        <v>28</v>
      </c>
      <c r="IY166">
        <v>29324108.3</v>
      </c>
      <c r="IZ166">
        <v>29324108.3</v>
      </c>
      <c r="JA166">
        <v>1.04126</v>
      </c>
      <c r="JB166">
        <v>2.37305</v>
      </c>
      <c r="JC166">
        <v>1.4978</v>
      </c>
      <c r="JD166">
        <v>2.3291</v>
      </c>
      <c r="JE166">
        <v>1.54419</v>
      </c>
      <c r="JF166">
        <v>2.38037</v>
      </c>
      <c r="JG166">
        <v>35.6148</v>
      </c>
      <c r="JH166">
        <v>24.2539</v>
      </c>
      <c r="JI166">
        <v>18</v>
      </c>
      <c r="JJ166">
        <v>547.782</v>
      </c>
      <c r="JK166">
        <v>434.59</v>
      </c>
      <c r="JL166">
        <v>32.2028</v>
      </c>
      <c r="JM166">
        <v>29.0422</v>
      </c>
      <c r="JN166">
        <v>30</v>
      </c>
      <c r="JO166">
        <v>28.7359</v>
      </c>
      <c r="JP166">
        <v>28.7578</v>
      </c>
      <c r="JQ166">
        <v>20.9107</v>
      </c>
      <c r="JR166">
        <v>13.8114</v>
      </c>
      <c r="JS166">
        <v>100</v>
      </c>
      <c r="JT166">
        <v>32.1941</v>
      </c>
      <c r="JU166">
        <v>420</v>
      </c>
      <c r="JV166">
        <v>24.9043</v>
      </c>
      <c r="JW166">
        <v>92.4334</v>
      </c>
      <c r="JX166">
        <v>98.5623</v>
      </c>
    </row>
    <row r="167" spans="1:284">
      <c r="A167">
        <v>151</v>
      </c>
      <c r="B167">
        <v>1759446500</v>
      </c>
      <c r="C167">
        <v>2461</v>
      </c>
      <c r="D167" t="s">
        <v>733</v>
      </c>
      <c r="E167" t="s">
        <v>734</v>
      </c>
      <c r="F167">
        <v>5</v>
      </c>
      <c r="G167" t="s">
        <v>726</v>
      </c>
      <c r="H167" t="s">
        <v>419</v>
      </c>
      <c r="I167">
        <v>1759446497.66667</v>
      </c>
      <c r="J167">
        <f>(K167)/1000</f>
        <v>0</v>
      </c>
      <c r="K167">
        <f>1000*DK167*AI167*(DG167-DH167)/(100*CZ167*(1000-AI167*DG167))</f>
        <v>0</v>
      </c>
      <c r="L167">
        <f>DK167*AI167*(DF167-DE167*(1000-AI167*DH167)/(1000-AI167*DG167))/(100*CZ167)</f>
        <v>0</v>
      </c>
      <c r="M167">
        <f>DE167 - IF(AI167&gt;1, L167*CZ167*100.0/(AK167), 0)</f>
        <v>0</v>
      </c>
      <c r="N167">
        <f>((T167-J167/2)*M167-L167)/(T167+J167/2)</f>
        <v>0</v>
      </c>
      <c r="O167">
        <f>N167*(DL167+DM167)/1000.0</f>
        <v>0</v>
      </c>
      <c r="P167">
        <f>(DE167 - IF(AI167&gt;1, L167*CZ167*100.0/(AK167), 0))*(DL167+DM167)/1000.0</f>
        <v>0</v>
      </c>
      <c r="Q167">
        <f>2.0/((1/S167-1/R167)+SIGN(S167)*SQRT((1/S167-1/R167)*(1/S167-1/R167) + 4*DA167/((DA167+1)*(DA167+1))*(2*1/S167*1/R167-1/R167*1/R167)))</f>
        <v>0</v>
      </c>
      <c r="R167">
        <f>IF(LEFT(DB167,1)&lt;&gt;"0",IF(LEFT(DB167,1)="1",3.0,DC167),$D$5+$E$5*(DS167*DL167/($K$5*1000))+$F$5*(DS167*DL167/($K$5*1000))*MAX(MIN(CZ167,$J$5),$I$5)*MAX(MIN(CZ167,$J$5),$I$5)+$G$5*MAX(MIN(CZ167,$J$5),$I$5)*(DS167*DL167/($K$5*1000))+$H$5*(DS167*DL167/($K$5*1000))*(DS167*DL167/($K$5*1000)))</f>
        <v>0</v>
      </c>
      <c r="S167">
        <f>J167*(1000-(1000*0.61365*exp(17.502*W167/(240.97+W167))/(DL167+DM167)+DG167)/2)/(1000*0.61365*exp(17.502*W167/(240.97+W167))/(DL167+DM167)-DG167)</f>
        <v>0</v>
      </c>
      <c r="T167">
        <f>1/((DA167+1)/(Q167/1.6)+1/(R167/1.37)) + DA167/((DA167+1)/(Q167/1.6) + DA167/(R167/1.37))</f>
        <v>0</v>
      </c>
      <c r="U167">
        <f>(CV167*CY167)</f>
        <v>0</v>
      </c>
      <c r="V167">
        <f>(DN167+(U167+2*0.95*5.67E-8*(((DN167+$B$7)+273)^4-(DN167+273)^4)-44100*J167)/(1.84*29.3*R167+8*0.95*5.67E-8*(DN167+273)^3))</f>
        <v>0</v>
      </c>
      <c r="W167">
        <f>($C$7*DO167+$D$7*DP167+$E$7*V167)</f>
        <v>0</v>
      </c>
      <c r="X167">
        <f>0.61365*exp(17.502*W167/(240.97+W167))</f>
        <v>0</v>
      </c>
      <c r="Y167">
        <f>(Z167/AA167*100)</f>
        <v>0</v>
      </c>
      <c r="Z167">
        <f>DG167*(DL167+DM167)/1000</f>
        <v>0</v>
      </c>
      <c r="AA167">
        <f>0.61365*exp(17.502*DN167/(240.97+DN167))</f>
        <v>0</v>
      </c>
      <c r="AB167">
        <f>(X167-DG167*(DL167+DM167)/1000)</f>
        <v>0</v>
      </c>
      <c r="AC167">
        <f>(-J167*44100)</f>
        <v>0</v>
      </c>
      <c r="AD167">
        <f>2*29.3*R167*0.92*(DN167-W167)</f>
        <v>0</v>
      </c>
      <c r="AE167">
        <f>2*0.95*5.67E-8*(((DN167+$B$7)+273)^4-(W167+273)^4)</f>
        <v>0</v>
      </c>
      <c r="AF167">
        <f>U167+AE167+AC167+AD167</f>
        <v>0</v>
      </c>
      <c r="AG167">
        <v>0</v>
      </c>
      <c r="AH167">
        <v>0</v>
      </c>
      <c r="AI167">
        <f>IF(AG167*$H$13&gt;=AK167,1.0,(AK167/(AK167-AG167*$H$13)))</f>
        <v>0</v>
      </c>
      <c r="AJ167">
        <f>(AI167-1)*100</f>
        <v>0</v>
      </c>
      <c r="AK167">
        <f>MAX(0,($B$13+$C$13*DS167)/(1+$D$13*DS167)*DL167/(DN167+273)*$E$13)</f>
        <v>0</v>
      </c>
      <c r="AL167" t="s">
        <v>420</v>
      </c>
      <c r="AM167" t="s">
        <v>420</v>
      </c>
      <c r="AN167">
        <v>0</v>
      </c>
      <c r="AO167">
        <v>0</v>
      </c>
      <c r="AP167">
        <f>1-AN167/AO167</f>
        <v>0</v>
      </c>
      <c r="AQ167">
        <v>0</v>
      </c>
      <c r="AR167" t="s">
        <v>420</v>
      </c>
      <c r="AS167" t="s">
        <v>420</v>
      </c>
      <c r="AT167">
        <v>0</v>
      </c>
      <c r="AU167">
        <v>0</v>
      </c>
      <c r="AV167">
        <f>1-AT167/AU167</f>
        <v>0</v>
      </c>
      <c r="AW167">
        <v>0.5</v>
      </c>
      <c r="AX167">
        <f>CW167</f>
        <v>0</v>
      </c>
      <c r="AY167">
        <f>L167</f>
        <v>0</v>
      </c>
      <c r="AZ167">
        <f>AV167*AW167*AX167</f>
        <v>0</v>
      </c>
      <c r="BA167">
        <f>(AY167-AQ167)/AX167</f>
        <v>0</v>
      </c>
      <c r="BB167">
        <f>(AO167-AU167)/AU167</f>
        <v>0</v>
      </c>
      <c r="BC167">
        <f>AN167/(AP167+AN167/AU167)</f>
        <v>0</v>
      </c>
      <c r="BD167" t="s">
        <v>420</v>
      </c>
      <c r="BE167">
        <v>0</v>
      </c>
      <c r="BF167">
        <f>IF(BE167&lt;&gt;0, BE167, BC167)</f>
        <v>0</v>
      </c>
      <c r="BG167">
        <f>1-BF167/AU167</f>
        <v>0</v>
      </c>
      <c r="BH167">
        <f>(AU167-AT167)/(AU167-BF167)</f>
        <v>0</v>
      </c>
      <c r="BI167">
        <f>(AO167-AU167)/(AO167-BF167)</f>
        <v>0</v>
      </c>
      <c r="BJ167">
        <f>(AU167-AT167)/(AU167-AN167)</f>
        <v>0</v>
      </c>
      <c r="BK167">
        <f>(AO167-AU167)/(AO167-AN167)</f>
        <v>0</v>
      </c>
      <c r="BL167">
        <f>(BH167*BF167/AT167)</f>
        <v>0</v>
      </c>
      <c r="BM167">
        <f>(1-BL167)</f>
        <v>0</v>
      </c>
      <c r="CV167">
        <f>$B$11*DT167+$C$11*DU167+$F$11*EF167*(1-EI167)</f>
        <v>0</v>
      </c>
      <c r="CW167">
        <f>CV167*CX167</f>
        <v>0</v>
      </c>
      <c r="CX167">
        <f>($B$11*$D$9+$C$11*$D$9+$F$11*((ES167+EK167)/MAX(ES167+EK167+ET167, 0.1)*$I$9+ET167/MAX(ES167+EK167+ET167, 0.1)*$J$9))/($B$11+$C$11+$F$11)</f>
        <v>0</v>
      </c>
      <c r="CY167">
        <f>($B$11*$K$9+$C$11*$K$9+$F$11*((ES167+EK167)/MAX(ES167+EK167+ET167, 0.1)*$P$9+ET167/MAX(ES167+EK167+ET167, 0.1)*$Q$9))/($B$11+$C$11+$F$11)</f>
        <v>0</v>
      </c>
      <c r="CZ167">
        <v>4.16</v>
      </c>
      <c r="DA167">
        <v>0.5</v>
      </c>
      <c r="DB167" t="s">
        <v>421</v>
      </c>
      <c r="DC167">
        <v>2</v>
      </c>
      <c r="DD167">
        <v>1759446497.66667</v>
      </c>
      <c r="DE167">
        <v>420.872</v>
      </c>
      <c r="DF167">
        <v>420.003666666667</v>
      </c>
      <c r="DG167">
        <v>25.0522</v>
      </c>
      <c r="DH167">
        <v>24.8737</v>
      </c>
      <c r="DI167">
        <v>414.870666666667</v>
      </c>
      <c r="DJ167">
        <v>24.6064</v>
      </c>
      <c r="DK167">
        <v>500.067666666667</v>
      </c>
      <c r="DL167">
        <v>90.5773666666666</v>
      </c>
      <c r="DM167">
        <v>0.0353371</v>
      </c>
      <c r="DN167">
        <v>31.1320666666667</v>
      </c>
      <c r="DO167">
        <v>30.011</v>
      </c>
      <c r="DP167">
        <v>999.9</v>
      </c>
      <c r="DQ167">
        <v>0</v>
      </c>
      <c r="DR167">
        <v>0</v>
      </c>
      <c r="DS167">
        <v>10011.8666666667</v>
      </c>
      <c r="DT167">
        <v>0</v>
      </c>
      <c r="DU167">
        <v>0.945911</v>
      </c>
      <c r="DV167">
        <v>0.868204666666667</v>
      </c>
      <c r="DW167">
        <v>431.686666666667</v>
      </c>
      <c r="DX167">
        <v>430.717333333333</v>
      </c>
      <c r="DY167">
        <v>0.178548333333333</v>
      </c>
      <c r="DZ167">
        <v>420.003666666667</v>
      </c>
      <c r="EA167">
        <v>24.8737</v>
      </c>
      <c r="EB167">
        <v>2.26916666666667</v>
      </c>
      <c r="EC167">
        <v>2.25299333333333</v>
      </c>
      <c r="ED167">
        <v>19.4591666666667</v>
      </c>
      <c r="EE167">
        <v>19.3441666666667</v>
      </c>
      <c r="EF167">
        <v>0.00500016</v>
      </c>
      <c r="EG167">
        <v>0</v>
      </c>
      <c r="EH167">
        <v>0</v>
      </c>
      <c r="EI167">
        <v>0</v>
      </c>
      <c r="EJ167">
        <v>796.866666666667</v>
      </c>
      <c r="EK167">
        <v>0.00500016</v>
      </c>
      <c r="EL167">
        <v>-24.9333333333333</v>
      </c>
      <c r="EM167">
        <v>-1.66666666666667</v>
      </c>
      <c r="EN167">
        <v>38.0206666666667</v>
      </c>
      <c r="EO167">
        <v>42.125</v>
      </c>
      <c r="EP167">
        <v>40.187</v>
      </c>
      <c r="EQ167">
        <v>42.187</v>
      </c>
      <c r="ER167">
        <v>41.333</v>
      </c>
      <c r="ES167">
        <v>0</v>
      </c>
      <c r="ET167">
        <v>0</v>
      </c>
      <c r="EU167">
        <v>0</v>
      </c>
      <c r="EV167">
        <v>1759446502.1</v>
      </c>
      <c r="EW167">
        <v>0</v>
      </c>
      <c r="EX167">
        <v>793.869230769231</v>
      </c>
      <c r="EY167">
        <v>22.2358974040438</v>
      </c>
      <c r="EZ167">
        <v>-0.547008626847193</v>
      </c>
      <c r="FA167">
        <v>-25.6461538461538</v>
      </c>
      <c r="FB167">
        <v>15</v>
      </c>
      <c r="FC167">
        <v>0</v>
      </c>
      <c r="FD167" t="s">
        <v>422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0.887810047619048</v>
      </c>
      <c r="FQ167">
        <v>-0.233226935064936</v>
      </c>
      <c r="FR167">
        <v>0.0434201569467851</v>
      </c>
      <c r="FS167">
        <v>1</v>
      </c>
      <c r="FT167">
        <v>792.238235294118</v>
      </c>
      <c r="FU167">
        <v>19.540106831472</v>
      </c>
      <c r="FV167">
        <v>5.54617062940901</v>
      </c>
      <c r="FW167">
        <v>-1</v>
      </c>
      <c r="FX167">
        <v>0.180730619047619</v>
      </c>
      <c r="FY167">
        <v>-0.0134952467532468</v>
      </c>
      <c r="FZ167">
        <v>0.00171658194361964</v>
      </c>
      <c r="GA167">
        <v>1</v>
      </c>
      <c r="GB167">
        <v>2</v>
      </c>
      <c r="GC167">
        <v>2</v>
      </c>
      <c r="GD167" t="s">
        <v>423</v>
      </c>
      <c r="GE167">
        <v>3.12623</v>
      </c>
      <c r="GF167">
        <v>2.66094</v>
      </c>
      <c r="GG167">
        <v>0.088994</v>
      </c>
      <c r="GH167">
        <v>0.0897923</v>
      </c>
      <c r="GI167">
        <v>0.104482</v>
      </c>
      <c r="GJ167">
        <v>0.104632</v>
      </c>
      <c r="GK167">
        <v>23300.4</v>
      </c>
      <c r="GL167">
        <v>22164.3</v>
      </c>
      <c r="GM167">
        <v>22876.2</v>
      </c>
      <c r="GN167">
        <v>23714.1</v>
      </c>
      <c r="GO167">
        <v>34911.8</v>
      </c>
      <c r="GP167">
        <v>35146</v>
      </c>
      <c r="GQ167">
        <v>41241.4</v>
      </c>
      <c r="GR167">
        <v>42290.8</v>
      </c>
      <c r="GS167">
        <v>1.89727</v>
      </c>
      <c r="GT167">
        <v>1.81017</v>
      </c>
      <c r="GU167">
        <v>0.0878982</v>
      </c>
      <c r="GV167">
        <v>0</v>
      </c>
      <c r="GW167">
        <v>28.5771</v>
      </c>
      <c r="GX167">
        <v>999.9</v>
      </c>
      <c r="GY167">
        <v>57.423</v>
      </c>
      <c r="GZ167">
        <v>29.447</v>
      </c>
      <c r="HA167">
        <v>26.1633</v>
      </c>
      <c r="HB167">
        <v>53.8546</v>
      </c>
      <c r="HC167">
        <v>39.9559</v>
      </c>
      <c r="HD167">
        <v>1</v>
      </c>
      <c r="HE167">
        <v>0.104962</v>
      </c>
      <c r="HF167">
        <v>-1.51947</v>
      </c>
      <c r="HG167">
        <v>20.2292</v>
      </c>
      <c r="HH167">
        <v>5.23391</v>
      </c>
      <c r="HI167">
        <v>11.992</v>
      </c>
      <c r="HJ167">
        <v>4.95585</v>
      </c>
      <c r="HK167">
        <v>3.304</v>
      </c>
      <c r="HL167">
        <v>9999</v>
      </c>
      <c r="HM167">
        <v>9999</v>
      </c>
      <c r="HN167">
        <v>9999</v>
      </c>
      <c r="HO167">
        <v>999.9</v>
      </c>
      <c r="HP167">
        <v>1.86845</v>
      </c>
      <c r="HQ167">
        <v>1.86417</v>
      </c>
      <c r="HR167">
        <v>1.8718</v>
      </c>
      <c r="HS167">
        <v>1.86264</v>
      </c>
      <c r="HT167">
        <v>1.86204</v>
      </c>
      <c r="HU167">
        <v>1.86859</v>
      </c>
      <c r="HV167">
        <v>1.85867</v>
      </c>
      <c r="HW167">
        <v>1.86508</v>
      </c>
      <c r="HX167">
        <v>5</v>
      </c>
      <c r="HY167">
        <v>0</v>
      </c>
      <c r="HZ167">
        <v>0</v>
      </c>
      <c r="IA167">
        <v>0</v>
      </c>
      <c r="IB167" t="s">
        <v>424</v>
      </c>
      <c r="IC167" t="s">
        <v>425</v>
      </c>
      <c r="ID167" t="s">
        <v>426</v>
      </c>
      <c r="IE167" t="s">
        <v>426</v>
      </c>
      <c r="IF167" t="s">
        <v>426</v>
      </c>
      <c r="IG167" t="s">
        <v>426</v>
      </c>
      <c r="IH167">
        <v>0</v>
      </c>
      <c r="II167">
        <v>100</v>
      </c>
      <c r="IJ167">
        <v>100</v>
      </c>
      <c r="IK167">
        <v>6.001</v>
      </c>
      <c r="IL167">
        <v>0.4458</v>
      </c>
      <c r="IM167">
        <v>4.33581596003083</v>
      </c>
      <c r="IN167">
        <v>0.00480937478205192</v>
      </c>
      <c r="IO167">
        <v>-2.11129389927988e-06</v>
      </c>
      <c r="IP167">
        <v>4.70916883727294e-10</v>
      </c>
      <c r="IQ167">
        <v>0.0744581765299928</v>
      </c>
      <c r="IR167">
        <v>0.00865277752241637</v>
      </c>
      <c r="IS167">
        <v>0.000116572056065873</v>
      </c>
      <c r="IT167">
        <v>5.89758572995984e-06</v>
      </c>
      <c r="IU167">
        <v>1</v>
      </c>
      <c r="IV167">
        <v>2033</v>
      </c>
      <c r="IW167">
        <v>1</v>
      </c>
      <c r="IX167">
        <v>28</v>
      </c>
      <c r="IY167">
        <v>29324108.3</v>
      </c>
      <c r="IZ167">
        <v>29324108.3</v>
      </c>
      <c r="JA167">
        <v>1.04248</v>
      </c>
      <c r="JB167">
        <v>2.39258</v>
      </c>
      <c r="JC167">
        <v>1.49902</v>
      </c>
      <c r="JD167">
        <v>2.3291</v>
      </c>
      <c r="JE167">
        <v>1.54419</v>
      </c>
      <c r="JF167">
        <v>2.24976</v>
      </c>
      <c r="JG167">
        <v>35.6148</v>
      </c>
      <c r="JH167">
        <v>24.2451</v>
      </c>
      <c r="JI167">
        <v>18</v>
      </c>
      <c r="JJ167">
        <v>547.864</v>
      </c>
      <c r="JK167">
        <v>434.515</v>
      </c>
      <c r="JL167">
        <v>32.1963</v>
      </c>
      <c r="JM167">
        <v>29.0409</v>
      </c>
      <c r="JN167">
        <v>30</v>
      </c>
      <c r="JO167">
        <v>28.7359</v>
      </c>
      <c r="JP167">
        <v>28.7578</v>
      </c>
      <c r="JQ167">
        <v>20.9115</v>
      </c>
      <c r="JR167">
        <v>13.8114</v>
      </c>
      <c r="JS167">
        <v>100</v>
      </c>
      <c r="JT167">
        <v>32.1941</v>
      </c>
      <c r="JU167">
        <v>420</v>
      </c>
      <c r="JV167">
        <v>24.9043</v>
      </c>
      <c r="JW167">
        <v>92.4333</v>
      </c>
      <c r="JX167">
        <v>98.5601</v>
      </c>
    </row>
    <row r="168" spans="1:284">
      <c r="A168">
        <v>152</v>
      </c>
      <c r="B168">
        <v>1759446503</v>
      </c>
      <c r="C168">
        <v>2464</v>
      </c>
      <c r="D168" t="s">
        <v>735</v>
      </c>
      <c r="E168" t="s">
        <v>736</v>
      </c>
      <c r="F168">
        <v>5</v>
      </c>
      <c r="G168" t="s">
        <v>726</v>
      </c>
      <c r="H168" t="s">
        <v>419</v>
      </c>
      <c r="I168">
        <v>1759446500</v>
      </c>
      <c r="J168">
        <f>(K168)/1000</f>
        <v>0</v>
      </c>
      <c r="K168">
        <f>1000*DK168*AI168*(DG168-DH168)/(100*CZ168*(1000-AI168*DG168))</f>
        <v>0</v>
      </c>
      <c r="L168">
        <f>DK168*AI168*(DF168-DE168*(1000-AI168*DH168)/(1000-AI168*DG168))/(100*CZ168)</f>
        <v>0</v>
      </c>
      <c r="M168">
        <f>DE168 - IF(AI168&gt;1, L168*CZ168*100.0/(AK168), 0)</f>
        <v>0</v>
      </c>
      <c r="N168">
        <f>((T168-J168/2)*M168-L168)/(T168+J168/2)</f>
        <v>0</v>
      </c>
      <c r="O168">
        <f>N168*(DL168+DM168)/1000.0</f>
        <v>0</v>
      </c>
      <c r="P168">
        <f>(DE168 - IF(AI168&gt;1, L168*CZ168*100.0/(AK168), 0))*(DL168+DM168)/1000.0</f>
        <v>0</v>
      </c>
      <c r="Q168">
        <f>2.0/((1/S168-1/R168)+SIGN(S168)*SQRT((1/S168-1/R168)*(1/S168-1/R168) + 4*DA168/((DA168+1)*(DA168+1))*(2*1/S168*1/R168-1/R168*1/R168)))</f>
        <v>0</v>
      </c>
      <c r="R168">
        <f>IF(LEFT(DB168,1)&lt;&gt;"0",IF(LEFT(DB168,1)="1",3.0,DC168),$D$5+$E$5*(DS168*DL168/($K$5*1000))+$F$5*(DS168*DL168/($K$5*1000))*MAX(MIN(CZ168,$J$5),$I$5)*MAX(MIN(CZ168,$J$5),$I$5)+$G$5*MAX(MIN(CZ168,$J$5),$I$5)*(DS168*DL168/($K$5*1000))+$H$5*(DS168*DL168/($K$5*1000))*(DS168*DL168/($K$5*1000)))</f>
        <v>0</v>
      </c>
      <c r="S168">
        <f>J168*(1000-(1000*0.61365*exp(17.502*W168/(240.97+W168))/(DL168+DM168)+DG168)/2)/(1000*0.61365*exp(17.502*W168/(240.97+W168))/(DL168+DM168)-DG168)</f>
        <v>0</v>
      </c>
      <c r="T168">
        <f>1/((DA168+1)/(Q168/1.6)+1/(R168/1.37)) + DA168/((DA168+1)/(Q168/1.6) + DA168/(R168/1.37))</f>
        <v>0</v>
      </c>
      <c r="U168">
        <f>(CV168*CY168)</f>
        <v>0</v>
      </c>
      <c r="V168">
        <f>(DN168+(U168+2*0.95*5.67E-8*(((DN168+$B$7)+273)^4-(DN168+273)^4)-44100*J168)/(1.84*29.3*R168+8*0.95*5.67E-8*(DN168+273)^3))</f>
        <v>0</v>
      </c>
      <c r="W168">
        <f>($C$7*DO168+$D$7*DP168+$E$7*V168)</f>
        <v>0</v>
      </c>
      <c r="X168">
        <f>0.61365*exp(17.502*W168/(240.97+W168))</f>
        <v>0</v>
      </c>
      <c r="Y168">
        <f>(Z168/AA168*100)</f>
        <v>0</v>
      </c>
      <c r="Z168">
        <f>DG168*(DL168+DM168)/1000</f>
        <v>0</v>
      </c>
      <c r="AA168">
        <f>0.61365*exp(17.502*DN168/(240.97+DN168))</f>
        <v>0</v>
      </c>
      <c r="AB168">
        <f>(X168-DG168*(DL168+DM168)/1000)</f>
        <v>0</v>
      </c>
      <c r="AC168">
        <f>(-J168*44100)</f>
        <v>0</v>
      </c>
      <c r="AD168">
        <f>2*29.3*R168*0.92*(DN168-W168)</f>
        <v>0</v>
      </c>
      <c r="AE168">
        <f>2*0.95*5.67E-8*(((DN168+$B$7)+273)^4-(W168+273)^4)</f>
        <v>0</v>
      </c>
      <c r="AF168">
        <f>U168+AE168+AC168+AD168</f>
        <v>0</v>
      </c>
      <c r="AG168">
        <v>0</v>
      </c>
      <c r="AH168">
        <v>0</v>
      </c>
      <c r="AI168">
        <f>IF(AG168*$H$13&gt;=AK168,1.0,(AK168/(AK168-AG168*$H$13)))</f>
        <v>0</v>
      </c>
      <c r="AJ168">
        <f>(AI168-1)*100</f>
        <v>0</v>
      </c>
      <c r="AK168">
        <f>MAX(0,($B$13+$C$13*DS168)/(1+$D$13*DS168)*DL168/(DN168+273)*$E$13)</f>
        <v>0</v>
      </c>
      <c r="AL168" t="s">
        <v>420</v>
      </c>
      <c r="AM168" t="s">
        <v>420</v>
      </c>
      <c r="AN168">
        <v>0</v>
      </c>
      <c r="AO168">
        <v>0</v>
      </c>
      <c r="AP168">
        <f>1-AN168/AO168</f>
        <v>0</v>
      </c>
      <c r="AQ168">
        <v>0</v>
      </c>
      <c r="AR168" t="s">
        <v>420</v>
      </c>
      <c r="AS168" t="s">
        <v>420</v>
      </c>
      <c r="AT168">
        <v>0</v>
      </c>
      <c r="AU168">
        <v>0</v>
      </c>
      <c r="AV168">
        <f>1-AT168/AU168</f>
        <v>0</v>
      </c>
      <c r="AW168">
        <v>0.5</v>
      </c>
      <c r="AX168">
        <f>CW168</f>
        <v>0</v>
      </c>
      <c r="AY168">
        <f>L168</f>
        <v>0</v>
      </c>
      <c r="AZ168">
        <f>AV168*AW168*AX168</f>
        <v>0</v>
      </c>
      <c r="BA168">
        <f>(AY168-AQ168)/AX168</f>
        <v>0</v>
      </c>
      <c r="BB168">
        <f>(AO168-AU168)/AU168</f>
        <v>0</v>
      </c>
      <c r="BC168">
        <f>AN168/(AP168+AN168/AU168)</f>
        <v>0</v>
      </c>
      <c r="BD168" t="s">
        <v>420</v>
      </c>
      <c r="BE168">
        <v>0</v>
      </c>
      <c r="BF168">
        <f>IF(BE168&lt;&gt;0, BE168, BC168)</f>
        <v>0</v>
      </c>
      <c r="BG168">
        <f>1-BF168/AU168</f>
        <v>0</v>
      </c>
      <c r="BH168">
        <f>(AU168-AT168)/(AU168-BF168)</f>
        <v>0</v>
      </c>
      <c r="BI168">
        <f>(AO168-AU168)/(AO168-BF168)</f>
        <v>0</v>
      </c>
      <c r="BJ168">
        <f>(AU168-AT168)/(AU168-AN168)</f>
        <v>0</v>
      </c>
      <c r="BK168">
        <f>(AO168-AU168)/(AO168-AN168)</f>
        <v>0</v>
      </c>
      <c r="BL168">
        <f>(BH168*BF168/AT168)</f>
        <v>0</v>
      </c>
      <c r="BM168">
        <f>(1-BL168)</f>
        <v>0</v>
      </c>
      <c r="CV168">
        <f>$B$11*DT168+$C$11*DU168+$F$11*EF168*(1-EI168)</f>
        <v>0</v>
      </c>
      <c r="CW168">
        <f>CV168*CX168</f>
        <v>0</v>
      </c>
      <c r="CX168">
        <f>($B$11*$D$9+$C$11*$D$9+$F$11*((ES168+EK168)/MAX(ES168+EK168+ET168, 0.1)*$I$9+ET168/MAX(ES168+EK168+ET168, 0.1)*$J$9))/($B$11+$C$11+$F$11)</f>
        <v>0</v>
      </c>
      <c r="CY168">
        <f>($B$11*$K$9+$C$11*$K$9+$F$11*((ES168+EK168)/MAX(ES168+EK168+ET168, 0.1)*$P$9+ET168/MAX(ES168+EK168+ET168, 0.1)*$Q$9))/($B$11+$C$11+$F$11)</f>
        <v>0</v>
      </c>
      <c r="CZ168">
        <v>4.16</v>
      </c>
      <c r="DA168">
        <v>0.5</v>
      </c>
      <c r="DB168" t="s">
        <v>421</v>
      </c>
      <c r="DC168">
        <v>2</v>
      </c>
      <c r="DD168">
        <v>1759446500</v>
      </c>
      <c r="DE168">
        <v>420.855</v>
      </c>
      <c r="DF168">
        <v>420.0055</v>
      </c>
      <c r="DG168">
        <v>25.051375</v>
      </c>
      <c r="DH168">
        <v>24.872075</v>
      </c>
      <c r="DI168">
        <v>414.85325</v>
      </c>
      <c r="DJ168">
        <v>24.6056</v>
      </c>
      <c r="DK168">
        <v>500.03725</v>
      </c>
      <c r="DL168">
        <v>90.57675</v>
      </c>
      <c r="DM168">
        <v>0.03540005</v>
      </c>
      <c r="DN168">
        <v>31.132875</v>
      </c>
      <c r="DO168">
        <v>30.01245</v>
      </c>
      <c r="DP168">
        <v>999.9</v>
      </c>
      <c r="DQ168">
        <v>0</v>
      </c>
      <c r="DR168">
        <v>0</v>
      </c>
      <c r="DS168">
        <v>9994.68</v>
      </c>
      <c r="DT168">
        <v>0</v>
      </c>
      <c r="DU168">
        <v>0.945911</v>
      </c>
      <c r="DV168">
        <v>0.84922025</v>
      </c>
      <c r="DW168">
        <v>431.6685</v>
      </c>
      <c r="DX168">
        <v>430.7185</v>
      </c>
      <c r="DY168">
        <v>0.17932025</v>
      </c>
      <c r="DZ168">
        <v>420.0055</v>
      </c>
      <c r="EA168">
        <v>24.872075</v>
      </c>
      <c r="EB168">
        <v>2.269075</v>
      </c>
      <c r="EC168">
        <v>2.252835</v>
      </c>
      <c r="ED168">
        <v>19.458525</v>
      </c>
      <c r="EE168">
        <v>19.343025</v>
      </c>
      <c r="EF168">
        <v>0.00500016</v>
      </c>
      <c r="EG168">
        <v>0</v>
      </c>
      <c r="EH168">
        <v>0</v>
      </c>
      <c r="EI168">
        <v>0</v>
      </c>
      <c r="EJ168">
        <v>795.875</v>
      </c>
      <c r="EK168">
        <v>0.00500016</v>
      </c>
      <c r="EL168">
        <v>-25.85</v>
      </c>
      <c r="EM168">
        <v>-1.625</v>
      </c>
      <c r="EN168">
        <v>38.0155</v>
      </c>
      <c r="EO168">
        <v>42.1405</v>
      </c>
      <c r="EP168">
        <v>40.187</v>
      </c>
      <c r="EQ168">
        <v>42.187</v>
      </c>
      <c r="ER168">
        <v>41.3435</v>
      </c>
      <c r="ES168">
        <v>0</v>
      </c>
      <c r="ET168">
        <v>0</v>
      </c>
      <c r="EU168">
        <v>0</v>
      </c>
      <c r="EV168">
        <v>1759446505.1</v>
      </c>
      <c r="EW168">
        <v>0</v>
      </c>
      <c r="EX168">
        <v>793.288</v>
      </c>
      <c r="EY168">
        <v>5.17692305790268</v>
      </c>
      <c r="EZ168">
        <v>28.1230768348103</v>
      </c>
      <c r="FA168">
        <v>-24.916</v>
      </c>
      <c r="FB168">
        <v>15</v>
      </c>
      <c r="FC168">
        <v>0</v>
      </c>
      <c r="FD168" t="s">
        <v>422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0.87675775</v>
      </c>
      <c r="FQ168">
        <v>-0.282513789473683</v>
      </c>
      <c r="FR168">
        <v>0.0448796690973485</v>
      </c>
      <c r="FS168">
        <v>1</v>
      </c>
      <c r="FT168">
        <v>793.573529411765</v>
      </c>
      <c r="FU168">
        <v>12.1176469724123</v>
      </c>
      <c r="FV168">
        <v>5.2675649482877</v>
      </c>
      <c r="FW168">
        <v>-1</v>
      </c>
      <c r="FX168">
        <v>0.18041915</v>
      </c>
      <c r="FY168">
        <v>-0.01391607518797</v>
      </c>
      <c r="FZ168">
        <v>0.00167111245208095</v>
      </c>
      <c r="GA168">
        <v>1</v>
      </c>
      <c r="GB168">
        <v>2</v>
      </c>
      <c r="GC168">
        <v>2</v>
      </c>
      <c r="GD168" t="s">
        <v>423</v>
      </c>
      <c r="GE168">
        <v>3.12598</v>
      </c>
      <c r="GF168">
        <v>2.66093</v>
      </c>
      <c r="GG168">
        <v>0.0890022</v>
      </c>
      <c r="GH168">
        <v>0.0897947</v>
      </c>
      <c r="GI168">
        <v>0.104477</v>
      </c>
      <c r="GJ168">
        <v>0.104629</v>
      </c>
      <c r="GK168">
        <v>23300.4</v>
      </c>
      <c r="GL168">
        <v>22164</v>
      </c>
      <c r="GM168">
        <v>22876.4</v>
      </c>
      <c r="GN168">
        <v>23713.7</v>
      </c>
      <c r="GO168">
        <v>34911.9</v>
      </c>
      <c r="GP168">
        <v>35145.7</v>
      </c>
      <c r="GQ168">
        <v>41241.3</v>
      </c>
      <c r="GR168">
        <v>42290.4</v>
      </c>
      <c r="GS168">
        <v>1.89695</v>
      </c>
      <c r="GT168">
        <v>1.8104</v>
      </c>
      <c r="GU168">
        <v>0.0886247</v>
      </c>
      <c r="GV168">
        <v>0</v>
      </c>
      <c r="GW168">
        <v>28.5789</v>
      </c>
      <c r="GX168">
        <v>999.9</v>
      </c>
      <c r="GY168">
        <v>57.423</v>
      </c>
      <c r="GZ168">
        <v>29.457</v>
      </c>
      <c r="HA168">
        <v>26.1792</v>
      </c>
      <c r="HB168">
        <v>54.1246</v>
      </c>
      <c r="HC168">
        <v>40.0921</v>
      </c>
      <c r="HD168">
        <v>1</v>
      </c>
      <c r="HE168">
        <v>0.104911</v>
      </c>
      <c r="HF168">
        <v>-1.5258</v>
      </c>
      <c r="HG168">
        <v>20.2291</v>
      </c>
      <c r="HH168">
        <v>5.23406</v>
      </c>
      <c r="HI168">
        <v>11.992</v>
      </c>
      <c r="HJ168">
        <v>4.95585</v>
      </c>
      <c r="HK168">
        <v>3.30398</v>
      </c>
      <c r="HL168">
        <v>9999</v>
      </c>
      <c r="HM168">
        <v>9999</v>
      </c>
      <c r="HN168">
        <v>9999</v>
      </c>
      <c r="HO168">
        <v>999.9</v>
      </c>
      <c r="HP168">
        <v>1.86847</v>
      </c>
      <c r="HQ168">
        <v>1.86417</v>
      </c>
      <c r="HR168">
        <v>1.8718</v>
      </c>
      <c r="HS168">
        <v>1.86264</v>
      </c>
      <c r="HT168">
        <v>1.86204</v>
      </c>
      <c r="HU168">
        <v>1.86859</v>
      </c>
      <c r="HV168">
        <v>1.85867</v>
      </c>
      <c r="HW168">
        <v>1.86508</v>
      </c>
      <c r="HX168">
        <v>5</v>
      </c>
      <c r="HY168">
        <v>0</v>
      </c>
      <c r="HZ168">
        <v>0</v>
      </c>
      <c r="IA168">
        <v>0</v>
      </c>
      <c r="IB168" t="s">
        <v>424</v>
      </c>
      <c r="IC168" t="s">
        <v>425</v>
      </c>
      <c r="ID168" t="s">
        <v>426</v>
      </c>
      <c r="IE168" t="s">
        <v>426</v>
      </c>
      <c r="IF168" t="s">
        <v>426</v>
      </c>
      <c r="IG168" t="s">
        <v>426</v>
      </c>
      <c r="IH168">
        <v>0</v>
      </c>
      <c r="II168">
        <v>100</v>
      </c>
      <c r="IJ168">
        <v>100</v>
      </c>
      <c r="IK168">
        <v>6.002</v>
      </c>
      <c r="IL168">
        <v>0.4457</v>
      </c>
      <c r="IM168">
        <v>4.33581596003083</v>
      </c>
      <c r="IN168">
        <v>0.00480937478205192</v>
      </c>
      <c r="IO168">
        <v>-2.11129389927988e-06</v>
      </c>
      <c r="IP168">
        <v>4.70916883727294e-10</v>
      </c>
      <c r="IQ168">
        <v>0.0744581765299928</v>
      </c>
      <c r="IR168">
        <v>0.00865277752241637</v>
      </c>
      <c r="IS168">
        <v>0.000116572056065873</v>
      </c>
      <c r="IT168">
        <v>5.89758572995984e-06</v>
      </c>
      <c r="IU168">
        <v>1</v>
      </c>
      <c r="IV168">
        <v>2033</v>
      </c>
      <c r="IW168">
        <v>1</v>
      </c>
      <c r="IX168">
        <v>28</v>
      </c>
      <c r="IY168">
        <v>29324108.4</v>
      </c>
      <c r="IZ168">
        <v>29324108.4</v>
      </c>
      <c r="JA168">
        <v>1.04248</v>
      </c>
      <c r="JB168">
        <v>2.37427</v>
      </c>
      <c r="JC168">
        <v>1.49902</v>
      </c>
      <c r="JD168">
        <v>2.3291</v>
      </c>
      <c r="JE168">
        <v>1.54419</v>
      </c>
      <c r="JF168">
        <v>2.34985</v>
      </c>
      <c r="JG168">
        <v>35.6148</v>
      </c>
      <c r="JH168">
        <v>24.2626</v>
      </c>
      <c r="JI168">
        <v>18</v>
      </c>
      <c r="JJ168">
        <v>547.651</v>
      </c>
      <c r="JK168">
        <v>434.649</v>
      </c>
      <c r="JL168">
        <v>32.1901</v>
      </c>
      <c r="JM168">
        <v>29.039</v>
      </c>
      <c r="JN168">
        <v>30</v>
      </c>
      <c r="JO168">
        <v>28.7359</v>
      </c>
      <c r="JP168">
        <v>28.7578</v>
      </c>
      <c r="JQ168">
        <v>20.9108</v>
      </c>
      <c r="JR168">
        <v>13.8114</v>
      </c>
      <c r="JS168">
        <v>100</v>
      </c>
      <c r="JT168">
        <v>32.1824</v>
      </c>
      <c r="JU168">
        <v>420</v>
      </c>
      <c r="JV168">
        <v>24.9043</v>
      </c>
      <c r="JW168">
        <v>92.4334</v>
      </c>
      <c r="JX168">
        <v>98.5589</v>
      </c>
    </row>
    <row r="169" spans="1:284">
      <c r="A169">
        <v>153</v>
      </c>
      <c r="B169">
        <v>1759446506</v>
      </c>
      <c r="C169">
        <v>2467</v>
      </c>
      <c r="D169" t="s">
        <v>737</v>
      </c>
      <c r="E169" t="s">
        <v>738</v>
      </c>
      <c r="F169">
        <v>5</v>
      </c>
      <c r="G169" t="s">
        <v>726</v>
      </c>
      <c r="H169" t="s">
        <v>419</v>
      </c>
      <c r="I169">
        <v>1759446503</v>
      </c>
      <c r="J169">
        <f>(K169)/1000</f>
        <v>0</v>
      </c>
      <c r="K169">
        <f>1000*DK169*AI169*(DG169-DH169)/(100*CZ169*(1000-AI169*DG169))</f>
        <v>0</v>
      </c>
      <c r="L169">
        <f>DK169*AI169*(DF169-DE169*(1000-AI169*DH169)/(1000-AI169*DG169))/(100*CZ169)</f>
        <v>0</v>
      </c>
      <c r="M169">
        <f>DE169 - IF(AI169&gt;1, L169*CZ169*100.0/(AK169), 0)</f>
        <v>0</v>
      </c>
      <c r="N169">
        <f>((T169-J169/2)*M169-L169)/(T169+J169/2)</f>
        <v>0</v>
      </c>
      <c r="O169">
        <f>N169*(DL169+DM169)/1000.0</f>
        <v>0</v>
      </c>
      <c r="P169">
        <f>(DE169 - IF(AI169&gt;1, L169*CZ169*100.0/(AK169), 0))*(DL169+DM169)/1000.0</f>
        <v>0</v>
      </c>
      <c r="Q169">
        <f>2.0/((1/S169-1/R169)+SIGN(S169)*SQRT((1/S169-1/R169)*(1/S169-1/R169) + 4*DA169/((DA169+1)*(DA169+1))*(2*1/S169*1/R169-1/R169*1/R169)))</f>
        <v>0</v>
      </c>
      <c r="R169">
        <f>IF(LEFT(DB169,1)&lt;&gt;"0",IF(LEFT(DB169,1)="1",3.0,DC169),$D$5+$E$5*(DS169*DL169/($K$5*1000))+$F$5*(DS169*DL169/($K$5*1000))*MAX(MIN(CZ169,$J$5),$I$5)*MAX(MIN(CZ169,$J$5),$I$5)+$G$5*MAX(MIN(CZ169,$J$5),$I$5)*(DS169*DL169/($K$5*1000))+$H$5*(DS169*DL169/($K$5*1000))*(DS169*DL169/($K$5*1000)))</f>
        <v>0</v>
      </c>
      <c r="S169">
        <f>J169*(1000-(1000*0.61365*exp(17.502*W169/(240.97+W169))/(DL169+DM169)+DG169)/2)/(1000*0.61365*exp(17.502*W169/(240.97+W169))/(DL169+DM169)-DG169)</f>
        <v>0</v>
      </c>
      <c r="T169">
        <f>1/((DA169+1)/(Q169/1.6)+1/(R169/1.37)) + DA169/((DA169+1)/(Q169/1.6) + DA169/(R169/1.37))</f>
        <v>0</v>
      </c>
      <c r="U169">
        <f>(CV169*CY169)</f>
        <v>0</v>
      </c>
      <c r="V169">
        <f>(DN169+(U169+2*0.95*5.67E-8*(((DN169+$B$7)+273)^4-(DN169+273)^4)-44100*J169)/(1.84*29.3*R169+8*0.95*5.67E-8*(DN169+273)^3))</f>
        <v>0</v>
      </c>
      <c r="W169">
        <f>($C$7*DO169+$D$7*DP169+$E$7*V169)</f>
        <v>0</v>
      </c>
      <c r="X169">
        <f>0.61365*exp(17.502*W169/(240.97+W169))</f>
        <v>0</v>
      </c>
      <c r="Y169">
        <f>(Z169/AA169*100)</f>
        <v>0</v>
      </c>
      <c r="Z169">
        <f>DG169*(DL169+DM169)/1000</f>
        <v>0</v>
      </c>
      <c r="AA169">
        <f>0.61365*exp(17.502*DN169/(240.97+DN169))</f>
        <v>0</v>
      </c>
      <c r="AB169">
        <f>(X169-DG169*(DL169+DM169)/1000)</f>
        <v>0</v>
      </c>
      <c r="AC169">
        <f>(-J169*44100)</f>
        <v>0</v>
      </c>
      <c r="AD169">
        <f>2*29.3*R169*0.92*(DN169-W169)</f>
        <v>0</v>
      </c>
      <c r="AE169">
        <f>2*0.95*5.67E-8*(((DN169+$B$7)+273)^4-(W169+273)^4)</f>
        <v>0</v>
      </c>
      <c r="AF169">
        <f>U169+AE169+AC169+AD169</f>
        <v>0</v>
      </c>
      <c r="AG169">
        <v>0</v>
      </c>
      <c r="AH169">
        <v>0</v>
      </c>
      <c r="AI169">
        <f>IF(AG169*$H$13&gt;=AK169,1.0,(AK169/(AK169-AG169*$H$13)))</f>
        <v>0</v>
      </c>
      <c r="AJ169">
        <f>(AI169-1)*100</f>
        <v>0</v>
      </c>
      <c r="AK169">
        <f>MAX(0,($B$13+$C$13*DS169)/(1+$D$13*DS169)*DL169/(DN169+273)*$E$13)</f>
        <v>0</v>
      </c>
      <c r="AL169" t="s">
        <v>420</v>
      </c>
      <c r="AM169" t="s">
        <v>420</v>
      </c>
      <c r="AN169">
        <v>0</v>
      </c>
      <c r="AO169">
        <v>0</v>
      </c>
      <c r="AP169">
        <f>1-AN169/AO169</f>
        <v>0</v>
      </c>
      <c r="AQ169">
        <v>0</v>
      </c>
      <c r="AR169" t="s">
        <v>420</v>
      </c>
      <c r="AS169" t="s">
        <v>420</v>
      </c>
      <c r="AT169">
        <v>0</v>
      </c>
      <c r="AU169">
        <v>0</v>
      </c>
      <c r="AV169">
        <f>1-AT169/AU169</f>
        <v>0</v>
      </c>
      <c r="AW169">
        <v>0.5</v>
      </c>
      <c r="AX169">
        <f>CW169</f>
        <v>0</v>
      </c>
      <c r="AY169">
        <f>L169</f>
        <v>0</v>
      </c>
      <c r="AZ169">
        <f>AV169*AW169*AX169</f>
        <v>0</v>
      </c>
      <c r="BA169">
        <f>(AY169-AQ169)/AX169</f>
        <v>0</v>
      </c>
      <c r="BB169">
        <f>(AO169-AU169)/AU169</f>
        <v>0</v>
      </c>
      <c r="BC169">
        <f>AN169/(AP169+AN169/AU169)</f>
        <v>0</v>
      </c>
      <c r="BD169" t="s">
        <v>420</v>
      </c>
      <c r="BE169">
        <v>0</v>
      </c>
      <c r="BF169">
        <f>IF(BE169&lt;&gt;0, BE169, BC169)</f>
        <v>0</v>
      </c>
      <c r="BG169">
        <f>1-BF169/AU169</f>
        <v>0</v>
      </c>
      <c r="BH169">
        <f>(AU169-AT169)/(AU169-BF169)</f>
        <v>0</v>
      </c>
      <c r="BI169">
        <f>(AO169-AU169)/(AO169-BF169)</f>
        <v>0</v>
      </c>
      <c r="BJ169">
        <f>(AU169-AT169)/(AU169-AN169)</f>
        <v>0</v>
      </c>
      <c r="BK169">
        <f>(AO169-AU169)/(AO169-AN169)</f>
        <v>0</v>
      </c>
      <c r="BL169">
        <f>(BH169*BF169/AT169)</f>
        <v>0</v>
      </c>
      <c r="BM169">
        <f>(1-BL169)</f>
        <v>0</v>
      </c>
      <c r="CV169">
        <f>$B$11*DT169+$C$11*DU169+$F$11*EF169*(1-EI169)</f>
        <v>0</v>
      </c>
      <c r="CW169">
        <f>CV169*CX169</f>
        <v>0</v>
      </c>
      <c r="CX169">
        <f>($B$11*$D$9+$C$11*$D$9+$F$11*((ES169+EK169)/MAX(ES169+EK169+ET169, 0.1)*$I$9+ET169/MAX(ES169+EK169+ET169, 0.1)*$J$9))/($B$11+$C$11+$F$11)</f>
        <v>0</v>
      </c>
      <c r="CY169">
        <f>($B$11*$K$9+$C$11*$K$9+$F$11*((ES169+EK169)/MAX(ES169+EK169+ET169, 0.1)*$P$9+ET169/MAX(ES169+EK169+ET169, 0.1)*$Q$9))/($B$11+$C$11+$F$11)</f>
        <v>0</v>
      </c>
      <c r="CZ169">
        <v>4.16</v>
      </c>
      <c r="DA169">
        <v>0.5</v>
      </c>
      <c r="DB169" t="s">
        <v>421</v>
      </c>
      <c r="DC169">
        <v>2</v>
      </c>
      <c r="DD169">
        <v>1759446503</v>
      </c>
      <c r="DE169">
        <v>420.88525</v>
      </c>
      <c r="DF169">
        <v>420.01725</v>
      </c>
      <c r="DG169">
        <v>25.050775</v>
      </c>
      <c r="DH169">
        <v>24.870925</v>
      </c>
      <c r="DI169">
        <v>414.8835</v>
      </c>
      <c r="DJ169">
        <v>24.605025</v>
      </c>
      <c r="DK169">
        <v>500.023</v>
      </c>
      <c r="DL169">
        <v>90.57645</v>
      </c>
      <c r="DM169">
        <v>0.03533605</v>
      </c>
      <c r="DN169">
        <v>31.1343</v>
      </c>
      <c r="DO169">
        <v>30.0238</v>
      </c>
      <c r="DP169">
        <v>999.9</v>
      </c>
      <c r="DQ169">
        <v>0</v>
      </c>
      <c r="DR169">
        <v>0</v>
      </c>
      <c r="DS169">
        <v>9989.06</v>
      </c>
      <c r="DT169">
        <v>0</v>
      </c>
      <c r="DU169">
        <v>0.945911</v>
      </c>
      <c r="DV169">
        <v>0.86772925</v>
      </c>
      <c r="DW169">
        <v>431.69925</v>
      </c>
      <c r="DX169">
        <v>430.73</v>
      </c>
      <c r="DY169">
        <v>0.17987875</v>
      </c>
      <c r="DZ169">
        <v>420.01725</v>
      </c>
      <c r="EA169">
        <v>24.870925</v>
      </c>
      <c r="EB169">
        <v>2.2690125</v>
      </c>
      <c r="EC169">
        <v>2.2527225</v>
      </c>
      <c r="ED169">
        <v>19.458075</v>
      </c>
      <c r="EE169">
        <v>19.34225</v>
      </c>
      <c r="EF169">
        <v>0.00500016</v>
      </c>
      <c r="EG169">
        <v>0</v>
      </c>
      <c r="EH169">
        <v>0</v>
      </c>
      <c r="EI169">
        <v>0</v>
      </c>
      <c r="EJ169">
        <v>793.475</v>
      </c>
      <c r="EK169">
        <v>0.00500016</v>
      </c>
      <c r="EL169">
        <v>-23.9</v>
      </c>
      <c r="EM169">
        <v>-1.4</v>
      </c>
      <c r="EN169">
        <v>38.031</v>
      </c>
      <c r="EO169">
        <v>42.156</v>
      </c>
      <c r="EP169">
        <v>40.187</v>
      </c>
      <c r="EQ169">
        <v>42.187</v>
      </c>
      <c r="ER169">
        <v>41.35925</v>
      </c>
      <c r="ES169">
        <v>0</v>
      </c>
      <c r="ET169">
        <v>0</v>
      </c>
      <c r="EU169">
        <v>0</v>
      </c>
      <c r="EV169">
        <v>1759446508.1</v>
      </c>
      <c r="EW169">
        <v>0</v>
      </c>
      <c r="EX169">
        <v>793.046153846154</v>
      </c>
      <c r="EY169">
        <v>-6.36581196368302</v>
      </c>
      <c r="EZ169">
        <v>9.00170938942016</v>
      </c>
      <c r="FA169">
        <v>-24.0807692307692</v>
      </c>
      <c r="FB169">
        <v>15</v>
      </c>
      <c r="FC169">
        <v>0</v>
      </c>
      <c r="FD169" t="s">
        <v>422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0.876313666666667</v>
      </c>
      <c r="FQ169">
        <v>-0.251255999999999</v>
      </c>
      <c r="FR169">
        <v>0.0438430763218673</v>
      </c>
      <c r="FS169">
        <v>1</v>
      </c>
      <c r="FT169">
        <v>792.955882352941</v>
      </c>
      <c r="FU169">
        <v>7.79984716834964</v>
      </c>
      <c r="FV169">
        <v>5.82490551180476</v>
      </c>
      <c r="FW169">
        <v>-1</v>
      </c>
      <c r="FX169">
        <v>0.180347428571429</v>
      </c>
      <c r="FY169">
        <v>-0.0131920519480522</v>
      </c>
      <c r="FZ169">
        <v>0.00166208132777432</v>
      </c>
      <c r="GA169">
        <v>1</v>
      </c>
      <c r="GB169">
        <v>2</v>
      </c>
      <c r="GC169">
        <v>2</v>
      </c>
      <c r="GD169" t="s">
        <v>423</v>
      </c>
      <c r="GE169">
        <v>3.12609</v>
      </c>
      <c r="GF169">
        <v>2.66073</v>
      </c>
      <c r="GG169">
        <v>0.0890062</v>
      </c>
      <c r="GH169">
        <v>0.089794</v>
      </c>
      <c r="GI169">
        <v>0.104484</v>
      </c>
      <c r="GJ169">
        <v>0.104627</v>
      </c>
      <c r="GK169">
        <v>23300.3</v>
      </c>
      <c r="GL169">
        <v>22164.1</v>
      </c>
      <c r="GM169">
        <v>22876.3</v>
      </c>
      <c r="GN169">
        <v>23713.9</v>
      </c>
      <c r="GO169">
        <v>34911.8</v>
      </c>
      <c r="GP169">
        <v>35146</v>
      </c>
      <c r="GQ169">
        <v>41241.5</v>
      </c>
      <c r="GR169">
        <v>42290.6</v>
      </c>
      <c r="GS169">
        <v>1.89695</v>
      </c>
      <c r="GT169">
        <v>1.81033</v>
      </c>
      <c r="GU169">
        <v>0.0891276</v>
      </c>
      <c r="GV169">
        <v>0</v>
      </c>
      <c r="GW169">
        <v>28.5816</v>
      </c>
      <c r="GX169">
        <v>999.9</v>
      </c>
      <c r="GY169">
        <v>57.423</v>
      </c>
      <c r="GZ169">
        <v>29.447</v>
      </c>
      <c r="HA169">
        <v>26.1646</v>
      </c>
      <c r="HB169">
        <v>54.4546</v>
      </c>
      <c r="HC169">
        <v>39.98</v>
      </c>
      <c r="HD169">
        <v>1</v>
      </c>
      <c r="HE169">
        <v>0.104876</v>
      </c>
      <c r="HF169">
        <v>-1.50769</v>
      </c>
      <c r="HG169">
        <v>20.2294</v>
      </c>
      <c r="HH169">
        <v>5.23391</v>
      </c>
      <c r="HI169">
        <v>11.992</v>
      </c>
      <c r="HJ169">
        <v>4.9558</v>
      </c>
      <c r="HK169">
        <v>3.304</v>
      </c>
      <c r="HL169">
        <v>9999</v>
      </c>
      <c r="HM169">
        <v>9999</v>
      </c>
      <c r="HN169">
        <v>9999</v>
      </c>
      <c r="HO169">
        <v>999.9</v>
      </c>
      <c r="HP169">
        <v>1.86851</v>
      </c>
      <c r="HQ169">
        <v>1.86417</v>
      </c>
      <c r="HR169">
        <v>1.8718</v>
      </c>
      <c r="HS169">
        <v>1.86266</v>
      </c>
      <c r="HT169">
        <v>1.86205</v>
      </c>
      <c r="HU169">
        <v>1.86859</v>
      </c>
      <c r="HV169">
        <v>1.85867</v>
      </c>
      <c r="HW169">
        <v>1.86508</v>
      </c>
      <c r="HX169">
        <v>5</v>
      </c>
      <c r="HY169">
        <v>0</v>
      </c>
      <c r="HZ169">
        <v>0</v>
      </c>
      <c r="IA169">
        <v>0</v>
      </c>
      <c r="IB169" t="s">
        <v>424</v>
      </c>
      <c r="IC169" t="s">
        <v>425</v>
      </c>
      <c r="ID169" t="s">
        <v>426</v>
      </c>
      <c r="IE169" t="s">
        <v>426</v>
      </c>
      <c r="IF169" t="s">
        <v>426</v>
      </c>
      <c r="IG169" t="s">
        <v>426</v>
      </c>
      <c r="IH169">
        <v>0</v>
      </c>
      <c r="II169">
        <v>100</v>
      </c>
      <c r="IJ169">
        <v>100</v>
      </c>
      <c r="IK169">
        <v>6.002</v>
      </c>
      <c r="IL169">
        <v>0.4458</v>
      </c>
      <c r="IM169">
        <v>4.33581596003083</v>
      </c>
      <c r="IN169">
        <v>0.00480937478205192</v>
      </c>
      <c r="IO169">
        <v>-2.11129389927988e-06</v>
      </c>
      <c r="IP169">
        <v>4.70916883727294e-10</v>
      </c>
      <c r="IQ169">
        <v>0.0744581765299928</v>
      </c>
      <c r="IR169">
        <v>0.00865277752241637</v>
      </c>
      <c r="IS169">
        <v>0.000116572056065873</v>
      </c>
      <c r="IT169">
        <v>5.89758572995984e-06</v>
      </c>
      <c r="IU169">
        <v>1</v>
      </c>
      <c r="IV169">
        <v>2033</v>
      </c>
      <c r="IW169">
        <v>1</v>
      </c>
      <c r="IX169">
        <v>28</v>
      </c>
      <c r="IY169">
        <v>29324108.4</v>
      </c>
      <c r="IZ169">
        <v>29324108.4</v>
      </c>
      <c r="JA169">
        <v>1.04248</v>
      </c>
      <c r="JB169">
        <v>2.38525</v>
      </c>
      <c r="JC169">
        <v>1.4978</v>
      </c>
      <c r="JD169">
        <v>2.3291</v>
      </c>
      <c r="JE169">
        <v>1.54419</v>
      </c>
      <c r="JF169">
        <v>2.40845</v>
      </c>
      <c r="JG169">
        <v>35.638</v>
      </c>
      <c r="JH169">
        <v>24.2539</v>
      </c>
      <c r="JI169">
        <v>18</v>
      </c>
      <c r="JJ169">
        <v>547.651</v>
      </c>
      <c r="JK169">
        <v>434.605</v>
      </c>
      <c r="JL169">
        <v>32.1847</v>
      </c>
      <c r="JM169">
        <v>29.0378</v>
      </c>
      <c r="JN169">
        <v>29.9999</v>
      </c>
      <c r="JO169">
        <v>28.7359</v>
      </c>
      <c r="JP169">
        <v>28.7578</v>
      </c>
      <c r="JQ169">
        <v>20.911</v>
      </c>
      <c r="JR169">
        <v>13.8114</v>
      </c>
      <c r="JS169">
        <v>100</v>
      </c>
      <c r="JT169">
        <v>32.1824</v>
      </c>
      <c r="JU169">
        <v>420</v>
      </c>
      <c r="JV169">
        <v>24.9043</v>
      </c>
      <c r="JW169">
        <v>92.4336</v>
      </c>
      <c r="JX169">
        <v>98.5595</v>
      </c>
    </row>
    <row r="170" spans="1:284">
      <c r="A170">
        <v>154</v>
      </c>
      <c r="B170">
        <v>1759446509</v>
      </c>
      <c r="C170">
        <v>2470</v>
      </c>
      <c r="D170" t="s">
        <v>739</v>
      </c>
      <c r="E170" t="s">
        <v>740</v>
      </c>
      <c r="F170">
        <v>5</v>
      </c>
      <c r="G170" t="s">
        <v>726</v>
      </c>
      <c r="H170" t="s">
        <v>419</v>
      </c>
      <c r="I170">
        <v>1759446506</v>
      </c>
      <c r="J170">
        <f>(K170)/1000</f>
        <v>0</v>
      </c>
      <c r="K170">
        <f>1000*DK170*AI170*(DG170-DH170)/(100*CZ170*(1000-AI170*DG170))</f>
        <v>0</v>
      </c>
      <c r="L170">
        <f>DK170*AI170*(DF170-DE170*(1000-AI170*DH170)/(1000-AI170*DG170))/(100*CZ170)</f>
        <v>0</v>
      </c>
      <c r="M170">
        <f>DE170 - IF(AI170&gt;1, L170*CZ170*100.0/(AK170), 0)</f>
        <v>0</v>
      </c>
      <c r="N170">
        <f>((T170-J170/2)*M170-L170)/(T170+J170/2)</f>
        <v>0</v>
      </c>
      <c r="O170">
        <f>N170*(DL170+DM170)/1000.0</f>
        <v>0</v>
      </c>
      <c r="P170">
        <f>(DE170 - IF(AI170&gt;1, L170*CZ170*100.0/(AK170), 0))*(DL170+DM170)/1000.0</f>
        <v>0</v>
      </c>
      <c r="Q170">
        <f>2.0/((1/S170-1/R170)+SIGN(S170)*SQRT((1/S170-1/R170)*(1/S170-1/R170) + 4*DA170/((DA170+1)*(DA170+1))*(2*1/S170*1/R170-1/R170*1/R170)))</f>
        <v>0</v>
      </c>
      <c r="R170">
        <f>IF(LEFT(DB170,1)&lt;&gt;"0",IF(LEFT(DB170,1)="1",3.0,DC170),$D$5+$E$5*(DS170*DL170/($K$5*1000))+$F$5*(DS170*DL170/($K$5*1000))*MAX(MIN(CZ170,$J$5),$I$5)*MAX(MIN(CZ170,$J$5),$I$5)+$G$5*MAX(MIN(CZ170,$J$5),$I$5)*(DS170*DL170/($K$5*1000))+$H$5*(DS170*DL170/($K$5*1000))*(DS170*DL170/($K$5*1000)))</f>
        <v>0</v>
      </c>
      <c r="S170">
        <f>J170*(1000-(1000*0.61365*exp(17.502*W170/(240.97+W170))/(DL170+DM170)+DG170)/2)/(1000*0.61365*exp(17.502*W170/(240.97+W170))/(DL170+DM170)-DG170)</f>
        <v>0</v>
      </c>
      <c r="T170">
        <f>1/((DA170+1)/(Q170/1.6)+1/(R170/1.37)) + DA170/((DA170+1)/(Q170/1.6) + DA170/(R170/1.37))</f>
        <v>0</v>
      </c>
      <c r="U170">
        <f>(CV170*CY170)</f>
        <v>0</v>
      </c>
      <c r="V170">
        <f>(DN170+(U170+2*0.95*5.67E-8*(((DN170+$B$7)+273)^4-(DN170+273)^4)-44100*J170)/(1.84*29.3*R170+8*0.95*5.67E-8*(DN170+273)^3))</f>
        <v>0</v>
      </c>
      <c r="W170">
        <f>($C$7*DO170+$D$7*DP170+$E$7*V170)</f>
        <v>0</v>
      </c>
      <c r="X170">
        <f>0.61365*exp(17.502*W170/(240.97+W170))</f>
        <v>0</v>
      </c>
      <c r="Y170">
        <f>(Z170/AA170*100)</f>
        <v>0</v>
      </c>
      <c r="Z170">
        <f>DG170*(DL170+DM170)/1000</f>
        <v>0</v>
      </c>
      <c r="AA170">
        <f>0.61365*exp(17.502*DN170/(240.97+DN170))</f>
        <v>0</v>
      </c>
      <c r="AB170">
        <f>(X170-DG170*(DL170+DM170)/1000)</f>
        <v>0</v>
      </c>
      <c r="AC170">
        <f>(-J170*44100)</f>
        <v>0</v>
      </c>
      <c r="AD170">
        <f>2*29.3*R170*0.92*(DN170-W170)</f>
        <v>0</v>
      </c>
      <c r="AE170">
        <f>2*0.95*5.67E-8*(((DN170+$B$7)+273)^4-(W170+273)^4)</f>
        <v>0</v>
      </c>
      <c r="AF170">
        <f>U170+AE170+AC170+AD170</f>
        <v>0</v>
      </c>
      <c r="AG170">
        <v>0</v>
      </c>
      <c r="AH170">
        <v>0</v>
      </c>
      <c r="AI170">
        <f>IF(AG170*$H$13&gt;=AK170,1.0,(AK170/(AK170-AG170*$H$13)))</f>
        <v>0</v>
      </c>
      <c r="AJ170">
        <f>(AI170-1)*100</f>
        <v>0</v>
      </c>
      <c r="AK170">
        <f>MAX(0,($B$13+$C$13*DS170)/(1+$D$13*DS170)*DL170/(DN170+273)*$E$13)</f>
        <v>0</v>
      </c>
      <c r="AL170" t="s">
        <v>420</v>
      </c>
      <c r="AM170" t="s">
        <v>420</v>
      </c>
      <c r="AN170">
        <v>0</v>
      </c>
      <c r="AO170">
        <v>0</v>
      </c>
      <c r="AP170">
        <f>1-AN170/AO170</f>
        <v>0</v>
      </c>
      <c r="AQ170">
        <v>0</v>
      </c>
      <c r="AR170" t="s">
        <v>420</v>
      </c>
      <c r="AS170" t="s">
        <v>420</v>
      </c>
      <c r="AT170">
        <v>0</v>
      </c>
      <c r="AU170">
        <v>0</v>
      </c>
      <c r="AV170">
        <f>1-AT170/AU170</f>
        <v>0</v>
      </c>
      <c r="AW170">
        <v>0.5</v>
      </c>
      <c r="AX170">
        <f>CW170</f>
        <v>0</v>
      </c>
      <c r="AY170">
        <f>L170</f>
        <v>0</v>
      </c>
      <c r="AZ170">
        <f>AV170*AW170*AX170</f>
        <v>0</v>
      </c>
      <c r="BA170">
        <f>(AY170-AQ170)/AX170</f>
        <v>0</v>
      </c>
      <c r="BB170">
        <f>(AO170-AU170)/AU170</f>
        <v>0</v>
      </c>
      <c r="BC170">
        <f>AN170/(AP170+AN170/AU170)</f>
        <v>0</v>
      </c>
      <c r="BD170" t="s">
        <v>420</v>
      </c>
      <c r="BE170">
        <v>0</v>
      </c>
      <c r="BF170">
        <f>IF(BE170&lt;&gt;0, BE170, BC170)</f>
        <v>0</v>
      </c>
      <c r="BG170">
        <f>1-BF170/AU170</f>
        <v>0</v>
      </c>
      <c r="BH170">
        <f>(AU170-AT170)/(AU170-BF170)</f>
        <v>0</v>
      </c>
      <c r="BI170">
        <f>(AO170-AU170)/(AO170-BF170)</f>
        <v>0</v>
      </c>
      <c r="BJ170">
        <f>(AU170-AT170)/(AU170-AN170)</f>
        <v>0</v>
      </c>
      <c r="BK170">
        <f>(AO170-AU170)/(AO170-AN170)</f>
        <v>0</v>
      </c>
      <c r="BL170">
        <f>(BH170*BF170/AT170)</f>
        <v>0</v>
      </c>
      <c r="BM170">
        <f>(1-BL170)</f>
        <v>0</v>
      </c>
      <c r="CV170">
        <f>$B$11*DT170+$C$11*DU170+$F$11*EF170*(1-EI170)</f>
        <v>0</v>
      </c>
      <c r="CW170">
        <f>CV170*CX170</f>
        <v>0</v>
      </c>
      <c r="CX170">
        <f>($B$11*$D$9+$C$11*$D$9+$F$11*((ES170+EK170)/MAX(ES170+EK170+ET170, 0.1)*$I$9+ET170/MAX(ES170+EK170+ET170, 0.1)*$J$9))/($B$11+$C$11+$F$11)</f>
        <v>0</v>
      </c>
      <c r="CY170">
        <f>($B$11*$K$9+$C$11*$K$9+$F$11*((ES170+EK170)/MAX(ES170+EK170+ET170, 0.1)*$P$9+ET170/MAX(ES170+EK170+ET170, 0.1)*$Q$9))/($B$11+$C$11+$F$11)</f>
        <v>0</v>
      </c>
      <c r="CZ170">
        <v>4.16</v>
      </c>
      <c r="DA170">
        <v>0.5</v>
      </c>
      <c r="DB170" t="s">
        <v>421</v>
      </c>
      <c r="DC170">
        <v>2</v>
      </c>
      <c r="DD170">
        <v>1759446506</v>
      </c>
      <c r="DE170">
        <v>420.901</v>
      </c>
      <c r="DF170">
        <v>420.02075</v>
      </c>
      <c r="DG170">
        <v>25.050625</v>
      </c>
      <c r="DH170">
        <v>24.869875</v>
      </c>
      <c r="DI170">
        <v>414.8995</v>
      </c>
      <c r="DJ170">
        <v>24.60485</v>
      </c>
      <c r="DK170">
        <v>500.01525</v>
      </c>
      <c r="DL170">
        <v>90.577</v>
      </c>
      <c r="DM170">
        <v>0.035311275</v>
      </c>
      <c r="DN170">
        <v>31.135225</v>
      </c>
      <c r="DO170">
        <v>30.030575</v>
      </c>
      <c r="DP170">
        <v>999.9</v>
      </c>
      <c r="DQ170">
        <v>0</v>
      </c>
      <c r="DR170">
        <v>0</v>
      </c>
      <c r="DS170">
        <v>9977.345</v>
      </c>
      <c r="DT170">
        <v>0</v>
      </c>
      <c r="DU170">
        <v>0.945911</v>
      </c>
      <c r="DV170">
        <v>0.880249</v>
      </c>
      <c r="DW170">
        <v>431.7155</v>
      </c>
      <c r="DX170">
        <v>430.733</v>
      </c>
      <c r="DY170">
        <v>0.18073725</v>
      </c>
      <c r="DZ170">
        <v>420.02075</v>
      </c>
      <c r="EA170">
        <v>24.869875</v>
      </c>
      <c r="EB170">
        <v>2.26901</v>
      </c>
      <c r="EC170">
        <v>2.25264</v>
      </c>
      <c r="ED170">
        <v>19.45805</v>
      </c>
      <c r="EE170">
        <v>19.341675</v>
      </c>
      <c r="EF170">
        <v>0.00500016</v>
      </c>
      <c r="EG170">
        <v>0</v>
      </c>
      <c r="EH170">
        <v>0</v>
      </c>
      <c r="EI170">
        <v>0</v>
      </c>
      <c r="EJ170">
        <v>788</v>
      </c>
      <c r="EK170">
        <v>0.00500016</v>
      </c>
      <c r="EL170">
        <v>-23.55</v>
      </c>
      <c r="EM170">
        <v>-1.425</v>
      </c>
      <c r="EN170">
        <v>38.031</v>
      </c>
      <c r="EO170">
        <v>42.156</v>
      </c>
      <c r="EP170">
        <v>40.187</v>
      </c>
      <c r="EQ170">
        <v>42.20275</v>
      </c>
      <c r="ER170">
        <v>41.35925</v>
      </c>
      <c r="ES170">
        <v>0</v>
      </c>
      <c r="ET170">
        <v>0</v>
      </c>
      <c r="EU170">
        <v>0</v>
      </c>
      <c r="EV170">
        <v>1759446511.1</v>
      </c>
      <c r="EW170">
        <v>0</v>
      </c>
      <c r="EX170">
        <v>792.448</v>
      </c>
      <c r="EY170">
        <v>-33.9307695264413</v>
      </c>
      <c r="EZ170">
        <v>-14.1307691779832</v>
      </c>
      <c r="FA170">
        <v>-24.044</v>
      </c>
      <c r="FB170">
        <v>15</v>
      </c>
      <c r="FC170">
        <v>0</v>
      </c>
      <c r="FD170" t="s">
        <v>422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0.8726501</v>
      </c>
      <c r="FQ170">
        <v>-0.119243368421054</v>
      </c>
      <c r="FR170">
        <v>0.0425263152834806</v>
      </c>
      <c r="FS170">
        <v>1</v>
      </c>
      <c r="FT170">
        <v>793.126470588235</v>
      </c>
      <c r="FU170">
        <v>-4.33766233934309</v>
      </c>
      <c r="FV170">
        <v>5.86060169685119</v>
      </c>
      <c r="FW170">
        <v>-1</v>
      </c>
      <c r="FX170">
        <v>0.1798999</v>
      </c>
      <c r="FY170">
        <v>-0.00390748872180435</v>
      </c>
      <c r="FZ170">
        <v>0.00127570819155479</v>
      </c>
      <c r="GA170">
        <v>1</v>
      </c>
      <c r="GB170">
        <v>2</v>
      </c>
      <c r="GC170">
        <v>2</v>
      </c>
      <c r="GD170" t="s">
        <v>423</v>
      </c>
      <c r="GE170">
        <v>3.12595</v>
      </c>
      <c r="GF170">
        <v>2.66086</v>
      </c>
      <c r="GG170">
        <v>0.0890141</v>
      </c>
      <c r="GH170">
        <v>0.089791</v>
      </c>
      <c r="GI170">
        <v>0.10448</v>
      </c>
      <c r="GJ170">
        <v>0.104625</v>
      </c>
      <c r="GK170">
        <v>23300.4</v>
      </c>
      <c r="GL170">
        <v>22164.4</v>
      </c>
      <c r="GM170">
        <v>22876.7</v>
      </c>
      <c r="GN170">
        <v>23714</v>
      </c>
      <c r="GO170">
        <v>34911.9</v>
      </c>
      <c r="GP170">
        <v>35146.4</v>
      </c>
      <c r="GQ170">
        <v>41241.5</v>
      </c>
      <c r="GR170">
        <v>42291</v>
      </c>
      <c r="GS170">
        <v>1.89713</v>
      </c>
      <c r="GT170">
        <v>1.81065</v>
      </c>
      <c r="GU170">
        <v>0.0880659</v>
      </c>
      <c r="GV170">
        <v>0</v>
      </c>
      <c r="GW170">
        <v>28.5852</v>
      </c>
      <c r="GX170">
        <v>999.9</v>
      </c>
      <c r="GY170">
        <v>57.423</v>
      </c>
      <c r="GZ170">
        <v>29.447</v>
      </c>
      <c r="HA170">
        <v>26.1643</v>
      </c>
      <c r="HB170">
        <v>54.0646</v>
      </c>
      <c r="HC170">
        <v>40.2043</v>
      </c>
      <c r="HD170">
        <v>1</v>
      </c>
      <c r="HE170">
        <v>0.104718</v>
      </c>
      <c r="HF170">
        <v>-1.47095</v>
      </c>
      <c r="HG170">
        <v>20.2297</v>
      </c>
      <c r="HH170">
        <v>5.23391</v>
      </c>
      <c r="HI170">
        <v>11.992</v>
      </c>
      <c r="HJ170">
        <v>4.9557</v>
      </c>
      <c r="HK170">
        <v>3.304</v>
      </c>
      <c r="HL170">
        <v>9999</v>
      </c>
      <c r="HM170">
        <v>9999</v>
      </c>
      <c r="HN170">
        <v>9999</v>
      </c>
      <c r="HO170">
        <v>999.9</v>
      </c>
      <c r="HP170">
        <v>1.86849</v>
      </c>
      <c r="HQ170">
        <v>1.86417</v>
      </c>
      <c r="HR170">
        <v>1.8718</v>
      </c>
      <c r="HS170">
        <v>1.86266</v>
      </c>
      <c r="HT170">
        <v>1.86205</v>
      </c>
      <c r="HU170">
        <v>1.86859</v>
      </c>
      <c r="HV170">
        <v>1.85867</v>
      </c>
      <c r="HW170">
        <v>1.86508</v>
      </c>
      <c r="HX170">
        <v>5</v>
      </c>
      <c r="HY170">
        <v>0</v>
      </c>
      <c r="HZ170">
        <v>0</v>
      </c>
      <c r="IA170">
        <v>0</v>
      </c>
      <c r="IB170" t="s">
        <v>424</v>
      </c>
      <c r="IC170" t="s">
        <v>425</v>
      </c>
      <c r="ID170" t="s">
        <v>426</v>
      </c>
      <c r="IE170" t="s">
        <v>426</v>
      </c>
      <c r="IF170" t="s">
        <v>426</v>
      </c>
      <c r="IG170" t="s">
        <v>426</v>
      </c>
      <c r="IH170">
        <v>0</v>
      </c>
      <c r="II170">
        <v>100</v>
      </c>
      <c r="IJ170">
        <v>100</v>
      </c>
      <c r="IK170">
        <v>6.001</v>
      </c>
      <c r="IL170">
        <v>0.4457</v>
      </c>
      <c r="IM170">
        <v>4.33581596003083</v>
      </c>
      <c r="IN170">
        <v>0.00480937478205192</v>
      </c>
      <c r="IO170">
        <v>-2.11129389927988e-06</v>
      </c>
      <c r="IP170">
        <v>4.70916883727294e-10</v>
      </c>
      <c r="IQ170">
        <v>0.0744581765299928</v>
      </c>
      <c r="IR170">
        <v>0.00865277752241637</v>
      </c>
      <c r="IS170">
        <v>0.000116572056065873</v>
      </c>
      <c r="IT170">
        <v>5.89758572995984e-06</v>
      </c>
      <c r="IU170">
        <v>1</v>
      </c>
      <c r="IV170">
        <v>2033</v>
      </c>
      <c r="IW170">
        <v>1</v>
      </c>
      <c r="IX170">
        <v>28</v>
      </c>
      <c r="IY170">
        <v>29324108.5</v>
      </c>
      <c r="IZ170">
        <v>29324108.5</v>
      </c>
      <c r="JA170">
        <v>1.04248</v>
      </c>
      <c r="JB170">
        <v>2.3877</v>
      </c>
      <c r="JC170">
        <v>1.49902</v>
      </c>
      <c r="JD170">
        <v>2.3291</v>
      </c>
      <c r="JE170">
        <v>1.54419</v>
      </c>
      <c r="JF170">
        <v>2.28882</v>
      </c>
      <c r="JG170">
        <v>35.6148</v>
      </c>
      <c r="JH170">
        <v>24.2451</v>
      </c>
      <c r="JI170">
        <v>18</v>
      </c>
      <c r="JJ170">
        <v>547.754</v>
      </c>
      <c r="JK170">
        <v>434.799</v>
      </c>
      <c r="JL170">
        <v>32.1758</v>
      </c>
      <c r="JM170">
        <v>29.0363</v>
      </c>
      <c r="JN170">
        <v>29.9999</v>
      </c>
      <c r="JO170">
        <v>28.7345</v>
      </c>
      <c r="JP170">
        <v>28.7578</v>
      </c>
      <c r="JQ170">
        <v>20.9119</v>
      </c>
      <c r="JR170">
        <v>13.8114</v>
      </c>
      <c r="JS170">
        <v>100</v>
      </c>
      <c r="JT170">
        <v>32.1516</v>
      </c>
      <c r="JU170">
        <v>420</v>
      </c>
      <c r="JV170">
        <v>24.9043</v>
      </c>
      <c r="JW170">
        <v>92.434</v>
      </c>
      <c r="JX170">
        <v>98.5603</v>
      </c>
    </row>
    <row r="171" spans="1:284">
      <c r="A171">
        <v>155</v>
      </c>
      <c r="B171">
        <v>1759446512</v>
      </c>
      <c r="C171">
        <v>2473</v>
      </c>
      <c r="D171" t="s">
        <v>741</v>
      </c>
      <c r="E171" t="s">
        <v>742</v>
      </c>
      <c r="F171">
        <v>5</v>
      </c>
      <c r="G171" t="s">
        <v>726</v>
      </c>
      <c r="H171" t="s">
        <v>419</v>
      </c>
      <c r="I171">
        <v>1759446509</v>
      </c>
      <c r="J171">
        <f>(K171)/1000</f>
        <v>0</v>
      </c>
      <c r="K171">
        <f>1000*DK171*AI171*(DG171-DH171)/(100*CZ171*(1000-AI171*DG171))</f>
        <v>0</v>
      </c>
      <c r="L171">
        <f>DK171*AI171*(DF171-DE171*(1000-AI171*DH171)/(1000-AI171*DG171))/(100*CZ171)</f>
        <v>0</v>
      </c>
      <c r="M171">
        <f>DE171 - IF(AI171&gt;1, L171*CZ171*100.0/(AK171), 0)</f>
        <v>0</v>
      </c>
      <c r="N171">
        <f>((T171-J171/2)*M171-L171)/(T171+J171/2)</f>
        <v>0</v>
      </c>
      <c r="O171">
        <f>N171*(DL171+DM171)/1000.0</f>
        <v>0</v>
      </c>
      <c r="P171">
        <f>(DE171 - IF(AI171&gt;1, L171*CZ171*100.0/(AK171), 0))*(DL171+DM171)/1000.0</f>
        <v>0</v>
      </c>
      <c r="Q171">
        <f>2.0/((1/S171-1/R171)+SIGN(S171)*SQRT((1/S171-1/R171)*(1/S171-1/R171) + 4*DA171/((DA171+1)*(DA171+1))*(2*1/S171*1/R171-1/R171*1/R171)))</f>
        <v>0</v>
      </c>
      <c r="R171">
        <f>IF(LEFT(DB171,1)&lt;&gt;"0",IF(LEFT(DB171,1)="1",3.0,DC171),$D$5+$E$5*(DS171*DL171/($K$5*1000))+$F$5*(DS171*DL171/($K$5*1000))*MAX(MIN(CZ171,$J$5),$I$5)*MAX(MIN(CZ171,$J$5),$I$5)+$G$5*MAX(MIN(CZ171,$J$5),$I$5)*(DS171*DL171/($K$5*1000))+$H$5*(DS171*DL171/($K$5*1000))*(DS171*DL171/($K$5*1000)))</f>
        <v>0</v>
      </c>
      <c r="S171">
        <f>J171*(1000-(1000*0.61365*exp(17.502*W171/(240.97+W171))/(DL171+DM171)+DG171)/2)/(1000*0.61365*exp(17.502*W171/(240.97+W171))/(DL171+DM171)-DG171)</f>
        <v>0</v>
      </c>
      <c r="T171">
        <f>1/((DA171+1)/(Q171/1.6)+1/(R171/1.37)) + DA171/((DA171+1)/(Q171/1.6) + DA171/(R171/1.37))</f>
        <v>0</v>
      </c>
      <c r="U171">
        <f>(CV171*CY171)</f>
        <v>0</v>
      </c>
      <c r="V171">
        <f>(DN171+(U171+2*0.95*5.67E-8*(((DN171+$B$7)+273)^4-(DN171+273)^4)-44100*J171)/(1.84*29.3*R171+8*0.95*5.67E-8*(DN171+273)^3))</f>
        <v>0</v>
      </c>
      <c r="W171">
        <f>($C$7*DO171+$D$7*DP171+$E$7*V171)</f>
        <v>0</v>
      </c>
      <c r="X171">
        <f>0.61365*exp(17.502*W171/(240.97+W171))</f>
        <v>0</v>
      </c>
      <c r="Y171">
        <f>(Z171/AA171*100)</f>
        <v>0</v>
      </c>
      <c r="Z171">
        <f>DG171*(DL171+DM171)/1000</f>
        <v>0</v>
      </c>
      <c r="AA171">
        <f>0.61365*exp(17.502*DN171/(240.97+DN171))</f>
        <v>0</v>
      </c>
      <c r="AB171">
        <f>(X171-DG171*(DL171+DM171)/1000)</f>
        <v>0</v>
      </c>
      <c r="AC171">
        <f>(-J171*44100)</f>
        <v>0</v>
      </c>
      <c r="AD171">
        <f>2*29.3*R171*0.92*(DN171-W171)</f>
        <v>0</v>
      </c>
      <c r="AE171">
        <f>2*0.95*5.67E-8*(((DN171+$B$7)+273)^4-(W171+273)^4)</f>
        <v>0</v>
      </c>
      <c r="AF171">
        <f>U171+AE171+AC171+AD171</f>
        <v>0</v>
      </c>
      <c r="AG171">
        <v>0</v>
      </c>
      <c r="AH171">
        <v>0</v>
      </c>
      <c r="AI171">
        <f>IF(AG171*$H$13&gt;=AK171,1.0,(AK171/(AK171-AG171*$H$13)))</f>
        <v>0</v>
      </c>
      <c r="AJ171">
        <f>(AI171-1)*100</f>
        <v>0</v>
      </c>
      <c r="AK171">
        <f>MAX(0,($B$13+$C$13*DS171)/(1+$D$13*DS171)*DL171/(DN171+273)*$E$13)</f>
        <v>0</v>
      </c>
      <c r="AL171" t="s">
        <v>420</v>
      </c>
      <c r="AM171" t="s">
        <v>420</v>
      </c>
      <c r="AN171">
        <v>0</v>
      </c>
      <c r="AO171">
        <v>0</v>
      </c>
      <c r="AP171">
        <f>1-AN171/AO171</f>
        <v>0</v>
      </c>
      <c r="AQ171">
        <v>0</v>
      </c>
      <c r="AR171" t="s">
        <v>420</v>
      </c>
      <c r="AS171" t="s">
        <v>420</v>
      </c>
      <c r="AT171">
        <v>0</v>
      </c>
      <c r="AU171">
        <v>0</v>
      </c>
      <c r="AV171">
        <f>1-AT171/AU171</f>
        <v>0</v>
      </c>
      <c r="AW171">
        <v>0.5</v>
      </c>
      <c r="AX171">
        <f>CW171</f>
        <v>0</v>
      </c>
      <c r="AY171">
        <f>L171</f>
        <v>0</v>
      </c>
      <c r="AZ171">
        <f>AV171*AW171*AX171</f>
        <v>0</v>
      </c>
      <c r="BA171">
        <f>(AY171-AQ171)/AX171</f>
        <v>0</v>
      </c>
      <c r="BB171">
        <f>(AO171-AU171)/AU171</f>
        <v>0</v>
      </c>
      <c r="BC171">
        <f>AN171/(AP171+AN171/AU171)</f>
        <v>0</v>
      </c>
      <c r="BD171" t="s">
        <v>420</v>
      </c>
      <c r="BE171">
        <v>0</v>
      </c>
      <c r="BF171">
        <f>IF(BE171&lt;&gt;0, BE171, BC171)</f>
        <v>0</v>
      </c>
      <c r="BG171">
        <f>1-BF171/AU171</f>
        <v>0</v>
      </c>
      <c r="BH171">
        <f>(AU171-AT171)/(AU171-BF171)</f>
        <v>0</v>
      </c>
      <c r="BI171">
        <f>(AO171-AU171)/(AO171-BF171)</f>
        <v>0</v>
      </c>
      <c r="BJ171">
        <f>(AU171-AT171)/(AU171-AN171)</f>
        <v>0</v>
      </c>
      <c r="BK171">
        <f>(AO171-AU171)/(AO171-AN171)</f>
        <v>0</v>
      </c>
      <c r="BL171">
        <f>(BH171*BF171/AT171)</f>
        <v>0</v>
      </c>
      <c r="BM171">
        <f>(1-BL171)</f>
        <v>0</v>
      </c>
      <c r="CV171">
        <f>$B$11*DT171+$C$11*DU171+$F$11*EF171*(1-EI171)</f>
        <v>0</v>
      </c>
      <c r="CW171">
        <f>CV171*CX171</f>
        <v>0</v>
      </c>
      <c r="CX171">
        <f>($B$11*$D$9+$C$11*$D$9+$F$11*((ES171+EK171)/MAX(ES171+EK171+ET171, 0.1)*$I$9+ET171/MAX(ES171+EK171+ET171, 0.1)*$J$9))/($B$11+$C$11+$F$11)</f>
        <v>0</v>
      </c>
      <c r="CY171">
        <f>($B$11*$K$9+$C$11*$K$9+$F$11*((ES171+EK171)/MAX(ES171+EK171+ET171, 0.1)*$P$9+ET171/MAX(ES171+EK171+ET171, 0.1)*$Q$9))/($B$11+$C$11+$F$11)</f>
        <v>0</v>
      </c>
      <c r="CZ171">
        <v>4.16</v>
      </c>
      <c r="DA171">
        <v>0.5</v>
      </c>
      <c r="DB171" t="s">
        <v>421</v>
      </c>
      <c r="DC171">
        <v>2</v>
      </c>
      <c r="DD171">
        <v>1759446509</v>
      </c>
      <c r="DE171">
        <v>420.93975</v>
      </c>
      <c r="DF171">
        <v>419.9885</v>
      </c>
      <c r="DG171">
        <v>25.050675</v>
      </c>
      <c r="DH171">
        <v>24.868825</v>
      </c>
      <c r="DI171">
        <v>414.938</v>
      </c>
      <c r="DJ171">
        <v>24.604875</v>
      </c>
      <c r="DK171">
        <v>500.00425</v>
      </c>
      <c r="DL171">
        <v>90.5774</v>
      </c>
      <c r="DM171">
        <v>0.035279875</v>
      </c>
      <c r="DN171">
        <v>31.1348</v>
      </c>
      <c r="DO171">
        <v>30.019875</v>
      </c>
      <c r="DP171">
        <v>999.9</v>
      </c>
      <c r="DQ171">
        <v>0</v>
      </c>
      <c r="DR171">
        <v>0</v>
      </c>
      <c r="DS171">
        <v>9985.29</v>
      </c>
      <c r="DT171">
        <v>0</v>
      </c>
      <c r="DU171">
        <v>0.945911</v>
      </c>
      <c r="DV171">
        <v>0.951254</v>
      </c>
      <c r="DW171">
        <v>431.75525</v>
      </c>
      <c r="DX171">
        <v>430.6995</v>
      </c>
      <c r="DY171">
        <v>0.1818095</v>
      </c>
      <c r="DZ171">
        <v>419.9885</v>
      </c>
      <c r="EA171">
        <v>24.868825</v>
      </c>
      <c r="EB171">
        <v>2.269025</v>
      </c>
      <c r="EC171">
        <v>2.252555</v>
      </c>
      <c r="ED171">
        <v>19.45815</v>
      </c>
      <c r="EE171">
        <v>19.341075</v>
      </c>
      <c r="EF171">
        <v>0.00500016</v>
      </c>
      <c r="EG171">
        <v>0</v>
      </c>
      <c r="EH171">
        <v>0</v>
      </c>
      <c r="EI171">
        <v>0</v>
      </c>
      <c r="EJ171">
        <v>784.4</v>
      </c>
      <c r="EK171">
        <v>0.00500016</v>
      </c>
      <c r="EL171">
        <v>-24.5</v>
      </c>
      <c r="EM171">
        <v>-1.35</v>
      </c>
      <c r="EN171">
        <v>38.031</v>
      </c>
      <c r="EO171">
        <v>42.1405</v>
      </c>
      <c r="EP171">
        <v>40.187</v>
      </c>
      <c r="EQ171">
        <v>42.2185</v>
      </c>
      <c r="ER171">
        <v>41.3435</v>
      </c>
      <c r="ES171">
        <v>0</v>
      </c>
      <c r="ET171">
        <v>0</v>
      </c>
      <c r="EU171">
        <v>0</v>
      </c>
      <c r="EV171">
        <v>1759446514.1</v>
      </c>
      <c r="EW171">
        <v>0</v>
      </c>
      <c r="EX171">
        <v>792.311538461538</v>
      </c>
      <c r="EY171">
        <v>-24.3589747506441</v>
      </c>
      <c r="EZ171">
        <v>-14.2564101976807</v>
      </c>
      <c r="FA171">
        <v>-25.0461538461538</v>
      </c>
      <c r="FB171">
        <v>15</v>
      </c>
      <c r="FC171">
        <v>0</v>
      </c>
      <c r="FD171" t="s">
        <v>422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0.872981428571429</v>
      </c>
      <c r="FQ171">
        <v>0.0303535324675316</v>
      </c>
      <c r="FR171">
        <v>0.0442899156194526</v>
      </c>
      <c r="FS171">
        <v>1</v>
      </c>
      <c r="FT171">
        <v>792.294117647059</v>
      </c>
      <c r="FU171">
        <v>-11.7341483002088</v>
      </c>
      <c r="FV171">
        <v>6.29121428363634</v>
      </c>
      <c r="FW171">
        <v>-1</v>
      </c>
      <c r="FX171">
        <v>0.179971095238095</v>
      </c>
      <c r="FY171">
        <v>0.00319706493506504</v>
      </c>
      <c r="FZ171">
        <v>0.00129413879820711</v>
      </c>
      <c r="GA171">
        <v>1</v>
      </c>
      <c r="GB171">
        <v>2</v>
      </c>
      <c r="GC171">
        <v>2</v>
      </c>
      <c r="GD171" t="s">
        <v>423</v>
      </c>
      <c r="GE171">
        <v>3.1262</v>
      </c>
      <c r="GF171">
        <v>2.66076</v>
      </c>
      <c r="GG171">
        <v>0.089012</v>
      </c>
      <c r="GH171">
        <v>0.089783</v>
      </c>
      <c r="GI171">
        <v>0.10448</v>
      </c>
      <c r="GJ171">
        <v>0.104621</v>
      </c>
      <c r="GK171">
        <v>23300.3</v>
      </c>
      <c r="GL171">
        <v>22164.3</v>
      </c>
      <c r="GM171">
        <v>22876.5</v>
      </c>
      <c r="GN171">
        <v>23713.8</v>
      </c>
      <c r="GO171">
        <v>34912.1</v>
      </c>
      <c r="GP171">
        <v>35146.3</v>
      </c>
      <c r="GQ171">
        <v>41241.7</v>
      </c>
      <c r="GR171">
        <v>42290.6</v>
      </c>
      <c r="GS171">
        <v>1.8972</v>
      </c>
      <c r="GT171">
        <v>1.8105</v>
      </c>
      <c r="GU171">
        <v>0.0871345</v>
      </c>
      <c r="GV171">
        <v>0</v>
      </c>
      <c r="GW171">
        <v>28.5887</v>
      </c>
      <c r="GX171">
        <v>999.9</v>
      </c>
      <c r="GY171">
        <v>57.398</v>
      </c>
      <c r="GZ171">
        <v>29.457</v>
      </c>
      <c r="HA171">
        <v>26.1685</v>
      </c>
      <c r="HB171">
        <v>54.3346</v>
      </c>
      <c r="HC171">
        <v>39.9519</v>
      </c>
      <c r="HD171">
        <v>1</v>
      </c>
      <c r="HE171">
        <v>0.104317</v>
      </c>
      <c r="HF171">
        <v>-1.45679</v>
      </c>
      <c r="HG171">
        <v>20.2299</v>
      </c>
      <c r="HH171">
        <v>5.23391</v>
      </c>
      <c r="HI171">
        <v>11.992</v>
      </c>
      <c r="HJ171">
        <v>4.95545</v>
      </c>
      <c r="HK171">
        <v>3.304</v>
      </c>
      <c r="HL171">
        <v>9999</v>
      </c>
      <c r="HM171">
        <v>9999</v>
      </c>
      <c r="HN171">
        <v>9999</v>
      </c>
      <c r="HO171">
        <v>999.9</v>
      </c>
      <c r="HP171">
        <v>1.86851</v>
      </c>
      <c r="HQ171">
        <v>1.86417</v>
      </c>
      <c r="HR171">
        <v>1.8718</v>
      </c>
      <c r="HS171">
        <v>1.86265</v>
      </c>
      <c r="HT171">
        <v>1.86205</v>
      </c>
      <c r="HU171">
        <v>1.86859</v>
      </c>
      <c r="HV171">
        <v>1.85867</v>
      </c>
      <c r="HW171">
        <v>1.86508</v>
      </c>
      <c r="HX171">
        <v>5</v>
      </c>
      <c r="HY171">
        <v>0</v>
      </c>
      <c r="HZ171">
        <v>0</v>
      </c>
      <c r="IA171">
        <v>0</v>
      </c>
      <c r="IB171" t="s">
        <v>424</v>
      </c>
      <c r="IC171" t="s">
        <v>425</v>
      </c>
      <c r="ID171" t="s">
        <v>426</v>
      </c>
      <c r="IE171" t="s">
        <v>426</v>
      </c>
      <c r="IF171" t="s">
        <v>426</v>
      </c>
      <c r="IG171" t="s">
        <v>426</v>
      </c>
      <c r="IH171">
        <v>0</v>
      </c>
      <c r="II171">
        <v>100</v>
      </c>
      <c r="IJ171">
        <v>100</v>
      </c>
      <c r="IK171">
        <v>6.001</v>
      </c>
      <c r="IL171">
        <v>0.4458</v>
      </c>
      <c r="IM171">
        <v>4.33581596003083</v>
      </c>
      <c r="IN171">
        <v>0.00480937478205192</v>
      </c>
      <c r="IO171">
        <v>-2.11129389927988e-06</v>
      </c>
      <c r="IP171">
        <v>4.70916883727294e-10</v>
      </c>
      <c r="IQ171">
        <v>0.0744581765299928</v>
      </c>
      <c r="IR171">
        <v>0.00865277752241637</v>
      </c>
      <c r="IS171">
        <v>0.000116572056065873</v>
      </c>
      <c r="IT171">
        <v>5.89758572995984e-06</v>
      </c>
      <c r="IU171">
        <v>1</v>
      </c>
      <c r="IV171">
        <v>2033</v>
      </c>
      <c r="IW171">
        <v>1</v>
      </c>
      <c r="IX171">
        <v>28</v>
      </c>
      <c r="IY171">
        <v>29324108.5</v>
      </c>
      <c r="IZ171">
        <v>29324108.5</v>
      </c>
      <c r="JA171">
        <v>1.04126</v>
      </c>
      <c r="JB171">
        <v>2.37305</v>
      </c>
      <c r="JC171">
        <v>1.4978</v>
      </c>
      <c r="JD171">
        <v>2.3291</v>
      </c>
      <c r="JE171">
        <v>1.54419</v>
      </c>
      <c r="JF171">
        <v>2.34619</v>
      </c>
      <c r="JG171">
        <v>35.6148</v>
      </c>
      <c r="JH171">
        <v>24.2626</v>
      </c>
      <c r="JI171">
        <v>18</v>
      </c>
      <c r="JJ171">
        <v>547.794</v>
      </c>
      <c r="JK171">
        <v>434.709</v>
      </c>
      <c r="JL171">
        <v>32.1572</v>
      </c>
      <c r="JM171">
        <v>29.0347</v>
      </c>
      <c r="JN171">
        <v>29.9999</v>
      </c>
      <c r="JO171">
        <v>28.7335</v>
      </c>
      <c r="JP171">
        <v>28.7578</v>
      </c>
      <c r="JQ171">
        <v>20.9124</v>
      </c>
      <c r="JR171">
        <v>13.8114</v>
      </c>
      <c r="JS171">
        <v>100</v>
      </c>
      <c r="JT171">
        <v>32.1361</v>
      </c>
      <c r="JU171">
        <v>420</v>
      </c>
      <c r="JV171">
        <v>24.9043</v>
      </c>
      <c r="JW171">
        <v>92.4341</v>
      </c>
      <c r="JX171">
        <v>98.5594</v>
      </c>
    </row>
    <row r="172" spans="1:284">
      <c r="A172">
        <v>156</v>
      </c>
      <c r="B172">
        <v>1759446514</v>
      </c>
      <c r="C172">
        <v>2475</v>
      </c>
      <c r="D172" t="s">
        <v>743</v>
      </c>
      <c r="E172" t="s">
        <v>744</v>
      </c>
      <c r="F172">
        <v>5</v>
      </c>
      <c r="G172" t="s">
        <v>726</v>
      </c>
      <c r="H172" t="s">
        <v>419</v>
      </c>
      <c r="I172">
        <v>1759446511.33333</v>
      </c>
      <c r="J172">
        <f>(K172)/1000</f>
        <v>0</v>
      </c>
      <c r="K172">
        <f>1000*DK172*AI172*(DG172-DH172)/(100*CZ172*(1000-AI172*DG172))</f>
        <v>0</v>
      </c>
      <c r="L172">
        <f>DK172*AI172*(DF172-DE172*(1000-AI172*DH172)/(1000-AI172*DG172))/(100*CZ172)</f>
        <v>0</v>
      </c>
      <c r="M172">
        <f>DE172 - IF(AI172&gt;1, L172*CZ172*100.0/(AK172), 0)</f>
        <v>0</v>
      </c>
      <c r="N172">
        <f>((T172-J172/2)*M172-L172)/(T172+J172/2)</f>
        <v>0</v>
      </c>
      <c r="O172">
        <f>N172*(DL172+DM172)/1000.0</f>
        <v>0</v>
      </c>
      <c r="P172">
        <f>(DE172 - IF(AI172&gt;1, L172*CZ172*100.0/(AK172), 0))*(DL172+DM172)/1000.0</f>
        <v>0</v>
      </c>
      <c r="Q172">
        <f>2.0/((1/S172-1/R172)+SIGN(S172)*SQRT((1/S172-1/R172)*(1/S172-1/R172) + 4*DA172/((DA172+1)*(DA172+1))*(2*1/S172*1/R172-1/R172*1/R172)))</f>
        <v>0</v>
      </c>
      <c r="R172">
        <f>IF(LEFT(DB172,1)&lt;&gt;"0",IF(LEFT(DB172,1)="1",3.0,DC172),$D$5+$E$5*(DS172*DL172/($K$5*1000))+$F$5*(DS172*DL172/($K$5*1000))*MAX(MIN(CZ172,$J$5),$I$5)*MAX(MIN(CZ172,$J$5),$I$5)+$G$5*MAX(MIN(CZ172,$J$5),$I$5)*(DS172*DL172/($K$5*1000))+$H$5*(DS172*DL172/($K$5*1000))*(DS172*DL172/($K$5*1000)))</f>
        <v>0</v>
      </c>
      <c r="S172">
        <f>J172*(1000-(1000*0.61365*exp(17.502*W172/(240.97+W172))/(DL172+DM172)+DG172)/2)/(1000*0.61365*exp(17.502*W172/(240.97+W172))/(DL172+DM172)-DG172)</f>
        <v>0</v>
      </c>
      <c r="T172">
        <f>1/((DA172+1)/(Q172/1.6)+1/(R172/1.37)) + DA172/((DA172+1)/(Q172/1.6) + DA172/(R172/1.37))</f>
        <v>0</v>
      </c>
      <c r="U172">
        <f>(CV172*CY172)</f>
        <v>0</v>
      </c>
      <c r="V172">
        <f>(DN172+(U172+2*0.95*5.67E-8*(((DN172+$B$7)+273)^4-(DN172+273)^4)-44100*J172)/(1.84*29.3*R172+8*0.95*5.67E-8*(DN172+273)^3))</f>
        <v>0</v>
      </c>
      <c r="W172">
        <f>($C$7*DO172+$D$7*DP172+$E$7*V172)</f>
        <v>0</v>
      </c>
      <c r="X172">
        <f>0.61365*exp(17.502*W172/(240.97+W172))</f>
        <v>0</v>
      </c>
      <c r="Y172">
        <f>(Z172/AA172*100)</f>
        <v>0</v>
      </c>
      <c r="Z172">
        <f>DG172*(DL172+DM172)/1000</f>
        <v>0</v>
      </c>
      <c r="AA172">
        <f>0.61365*exp(17.502*DN172/(240.97+DN172))</f>
        <v>0</v>
      </c>
      <c r="AB172">
        <f>(X172-DG172*(DL172+DM172)/1000)</f>
        <v>0</v>
      </c>
      <c r="AC172">
        <f>(-J172*44100)</f>
        <v>0</v>
      </c>
      <c r="AD172">
        <f>2*29.3*R172*0.92*(DN172-W172)</f>
        <v>0</v>
      </c>
      <c r="AE172">
        <f>2*0.95*5.67E-8*(((DN172+$B$7)+273)^4-(W172+273)^4)</f>
        <v>0</v>
      </c>
      <c r="AF172">
        <f>U172+AE172+AC172+AD172</f>
        <v>0</v>
      </c>
      <c r="AG172">
        <v>0</v>
      </c>
      <c r="AH172">
        <v>0</v>
      </c>
      <c r="AI172">
        <f>IF(AG172*$H$13&gt;=AK172,1.0,(AK172/(AK172-AG172*$H$13)))</f>
        <v>0</v>
      </c>
      <c r="AJ172">
        <f>(AI172-1)*100</f>
        <v>0</v>
      </c>
      <c r="AK172">
        <f>MAX(0,($B$13+$C$13*DS172)/(1+$D$13*DS172)*DL172/(DN172+273)*$E$13)</f>
        <v>0</v>
      </c>
      <c r="AL172" t="s">
        <v>420</v>
      </c>
      <c r="AM172" t="s">
        <v>420</v>
      </c>
      <c r="AN172">
        <v>0</v>
      </c>
      <c r="AO172">
        <v>0</v>
      </c>
      <c r="AP172">
        <f>1-AN172/AO172</f>
        <v>0</v>
      </c>
      <c r="AQ172">
        <v>0</v>
      </c>
      <c r="AR172" t="s">
        <v>420</v>
      </c>
      <c r="AS172" t="s">
        <v>420</v>
      </c>
      <c r="AT172">
        <v>0</v>
      </c>
      <c r="AU172">
        <v>0</v>
      </c>
      <c r="AV172">
        <f>1-AT172/AU172</f>
        <v>0</v>
      </c>
      <c r="AW172">
        <v>0.5</v>
      </c>
      <c r="AX172">
        <f>CW172</f>
        <v>0</v>
      </c>
      <c r="AY172">
        <f>L172</f>
        <v>0</v>
      </c>
      <c r="AZ172">
        <f>AV172*AW172*AX172</f>
        <v>0</v>
      </c>
      <c r="BA172">
        <f>(AY172-AQ172)/AX172</f>
        <v>0</v>
      </c>
      <c r="BB172">
        <f>(AO172-AU172)/AU172</f>
        <v>0</v>
      </c>
      <c r="BC172">
        <f>AN172/(AP172+AN172/AU172)</f>
        <v>0</v>
      </c>
      <c r="BD172" t="s">
        <v>420</v>
      </c>
      <c r="BE172">
        <v>0</v>
      </c>
      <c r="BF172">
        <f>IF(BE172&lt;&gt;0, BE172, BC172)</f>
        <v>0</v>
      </c>
      <c r="BG172">
        <f>1-BF172/AU172</f>
        <v>0</v>
      </c>
      <c r="BH172">
        <f>(AU172-AT172)/(AU172-BF172)</f>
        <v>0</v>
      </c>
      <c r="BI172">
        <f>(AO172-AU172)/(AO172-BF172)</f>
        <v>0</v>
      </c>
      <c r="BJ172">
        <f>(AU172-AT172)/(AU172-AN172)</f>
        <v>0</v>
      </c>
      <c r="BK172">
        <f>(AO172-AU172)/(AO172-AN172)</f>
        <v>0</v>
      </c>
      <c r="BL172">
        <f>(BH172*BF172/AT172)</f>
        <v>0</v>
      </c>
      <c r="BM172">
        <f>(1-BL172)</f>
        <v>0</v>
      </c>
      <c r="CV172">
        <f>$B$11*DT172+$C$11*DU172+$F$11*EF172*(1-EI172)</f>
        <v>0</v>
      </c>
      <c r="CW172">
        <f>CV172*CX172</f>
        <v>0</v>
      </c>
      <c r="CX172">
        <f>($B$11*$D$9+$C$11*$D$9+$F$11*((ES172+EK172)/MAX(ES172+EK172+ET172, 0.1)*$I$9+ET172/MAX(ES172+EK172+ET172, 0.1)*$J$9))/($B$11+$C$11+$F$11)</f>
        <v>0</v>
      </c>
      <c r="CY172">
        <f>($B$11*$K$9+$C$11*$K$9+$F$11*((ES172+EK172)/MAX(ES172+EK172+ET172, 0.1)*$P$9+ET172/MAX(ES172+EK172+ET172, 0.1)*$Q$9))/($B$11+$C$11+$F$11)</f>
        <v>0</v>
      </c>
      <c r="CZ172">
        <v>4.16</v>
      </c>
      <c r="DA172">
        <v>0.5</v>
      </c>
      <c r="DB172" t="s">
        <v>421</v>
      </c>
      <c r="DC172">
        <v>2</v>
      </c>
      <c r="DD172">
        <v>1759446511.33333</v>
      </c>
      <c r="DE172">
        <v>420.953666666667</v>
      </c>
      <c r="DF172">
        <v>419.968666666667</v>
      </c>
      <c r="DG172">
        <v>25.0503666666667</v>
      </c>
      <c r="DH172">
        <v>24.8682333333333</v>
      </c>
      <c r="DI172">
        <v>414.951666666667</v>
      </c>
      <c r="DJ172">
        <v>24.6045666666667</v>
      </c>
      <c r="DK172">
        <v>500.052</v>
      </c>
      <c r="DL172">
        <v>90.5769666666667</v>
      </c>
      <c r="DM172">
        <v>0.0351845</v>
      </c>
      <c r="DN172">
        <v>31.1344333333333</v>
      </c>
      <c r="DO172">
        <v>30.0118666666667</v>
      </c>
      <c r="DP172">
        <v>999.9</v>
      </c>
      <c r="DQ172">
        <v>0</v>
      </c>
      <c r="DR172">
        <v>0</v>
      </c>
      <c r="DS172">
        <v>10000.8</v>
      </c>
      <c r="DT172">
        <v>0</v>
      </c>
      <c r="DU172">
        <v>0.947302</v>
      </c>
      <c r="DV172">
        <v>0.98481</v>
      </c>
      <c r="DW172">
        <v>431.769333333333</v>
      </c>
      <c r="DX172">
        <v>430.679</v>
      </c>
      <c r="DY172">
        <v>0.182144666666667</v>
      </c>
      <c r="DZ172">
        <v>419.968666666667</v>
      </c>
      <c r="EA172">
        <v>24.8682333333333</v>
      </c>
      <c r="EB172">
        <v>2.26899</v>
      </c>
      <c r="EC172">
        <v>2.25248666666667</v>
      </c>
      <c r="ED172">
        <v>19.4579</v>
      </c>
      <c r="EE172">
        <v>19.3406</v>
      </c>
      <c r="EF172">
        <v>0.00500016</v>
      </c>
      <c r="EG172">
        <v>0</v>
      </c>
      <c r="EH172">
        <v>0</v>
      </c>
      <c r="EI172">
        <v>0</v>
      </c>
      <c r="EJ172">
        <v>786.366666666667</v>
      </c>
      <c r="EK172">
        <v>0.00500016</v>
      </c>
      <c r="EL172">
        <v>-25.4</v>
      </c>
      <c r="EM172">
        <v>-1.8</v>
      </c>
      <c r="EN172">
        <v>38.0413333333333</v>
      </c>
      <c r="EO172">
        <v>42.1456666666667</v>
      </c>
      <c r="EP172">
        <v>40.187</v>
      </c>
      <c r="EQ172">
        <v>42.208</v>
      </c>
      <c r="ER172">
        <v>41.333</v>
      </c>
      <c r="ES172">
        <v>0</v>
      </c>
      <c r="ET172">
        <v>0</v>
      </c>
      <c r="EU172">
        <v>0</v>
      </c>
      <c r="EV172">
        <v>1759446515.9</v>
      </c>
      <c r="EW172">
        <v>0</v>
      </c>
      <c r="EX172">
        <v>791.328</v>
      </c>
      <c r="EY172">
        <v>-11.8230773325955</v>
      </c>
      <c r="EZ172">
        <v>-24.4615382186525</v>
      </c>
      <c r="FA172">
        <v>-24.9</v>
      </c>
      <c r="FB172">
        <v>15</v>
      </c>
      <c r="FC172">
        <v>0</v>
      </c>
      <c r="FD172" t="s">
        <v>422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0.88749045</v>
      </c>
      <c r="FQ172">
        <v>0.550170451127819</v>
      </c>
      <c r="FR172">
        <v>0.0665826845782558</v>
      </c>
      <c r="FS172">
        <v>0</v>
      </c>
      <c r="FT172">
        <v>792.335294117647</v>
      </c>
      <c r="FU172">
        <v>-9.92207813903332</v>
      </c>
      <c r="FV172">
        <v>6.53393325165052</v>
      </c>
      <c r="FW172">
        <v>-1</v>
      </c>
      <c r="FX172">
        <v>0.1801833</v>
      </c>
      <c r="FY172">
        <v>0.0116915187969923</v>
      </c>
      <c r="FZ172">
        <v>0.00152023011744933</v>
      </c>
      <c r="GA172">
        <v>1</v>
      </c>
      <c r="GB172">
        <v>1</v>
      </c>
      <c r="GC172">
        <v>2</v>
      </c>
      <c r="GD172" t="s">
        <v>435</v>
      </c>
      <c r="GE172">
        <v>3.12607</v>
      </c>
      <c r="GF172">
        <v>2.66069</v>
      </c>
      <c r="GG172">
        <v>0.0889973</v>
      </c>
      <c r="GH172">
        <v>0.0897876</v>
      </c>
      <c r="GI172">
        <v>0.104474</v>
      </c>
      <c r="GJ172">
        <v>0.104619</v>
      </c>
      <c r="GK172">
        <v>23300.5</v>
      </c>
      <c r="GL172">
        <v>22164.4</v>
      </c>
      <c r="GM172">
        <v>22876.3</v>
      </c>
      <c r="GN172">
        <v>23714</v>
      </c>
      <c r="GO172">
        <v>34912.4</v>
      </c>
      <c r="GP172">
        <v>35146.6</v>
      </c>
      <c r="GQ172">
        <v>41241.7</v>
      </c>
      <c r="GR172">
        <v>42290.9</v>
      </c>
      <c r="GS172">
        <v>1.89692</v>
      </c>
      <c r="GT172">
        <v>1.8104</v>
      </c>
      <c r="GU172">
        <v>0.0876375</v>
      </c>
      <c r="GV172">
        <v>0</v>
      </c>
      <c r="GW172">
        <v>28.5906</v>
      </c>
      <c r="GX172">
        <v>999.9</v>
      </c>
      <c r="GY172">
        <v>57.398</v>
      </c>
      <c r="GZ172">
        <v>29.447</v>
      </c>
      <c r="HA172">
        <v>26.1532</v>
      </c>
      <c r="HB172">
        <v>54.3146</v>
      </c>
      <c r="HC172">
        <v>40.1603</v>
      </c>
      <c r="HD172">
        <v>1</v>
      </c>
      <c r="HE172">
        <v>0.104428</v>
      </c>
      <c r="HF172">
        <v>-1.46444</v>
      </c>
      <c r="HG172">
        <v>20.23</v>
      </c>
      <c r="HH172">
        <v>5.23421</v>
      </c>
      <c r="HI172">
        <v>11.992</v>
      </c>
      <c r="HJ172">
        <v>4.95555</v>
      </c>
      <c r="HK172">
        <v>3.304</v>
      </c>
      <c r="HL172">
        <v>9999</v>
      </c>
      <c r="HM172">
        <v>9999</v>
      </c>
      <c r="HN172">
        <v>9999</v>
      </c>
      <c r="HO172">
        <v>999.9</v>
      </c>
      <c r="HP172">
        <v>1.86851</v>
      </c>
      <c r="HQ172">
        <v>1.86417</v>
      </c>
      <c r="HR172">
        <v>1.8718</v>
      </c>
      <c r="HS172">
        <v>1.86266</v>
      </c>
      <c r="HT172">
        <v>1.86205</v>
      </c>
      <c r="HU172">
        <v>1.86859</v>
      </c>
      <c r="HV172">
        <v>1.85867</v>
      </c>
      <c r="HW172">
        <v>1.86508</v>
      </c>
      <c r="HX172">
        <v>5</v>
      </c>
      <c r="HY172">
        <v>0</v>
      </c>
      <c r="HZ172">
        <v>0</v>
      </c>
      <c r="IA172">
        <v>0</v>
      </c>
      <c r="IB172" t="s">
        <v>424</v>
      </c>
      <c r="IC172" t="s">
        <v>425</v>
      </c>
      <c r="ID172" t="s">
        <v>426</v>
      </c>
      <c r="IE172" t="s">
        <v>426</v>
      </c>
      <c r="IF172" t="s">
        <v>426</v>
      </c>
      <c r="IG172" t="s">
        <v>426</v>
      </c>
      <c r="IH172">
        <v>0</v>
      </c>
      <c r="II172">
        <v>100</v>
      </c>
      <c r="IJ172">
        <v>100</v>
      </c>
      <c r="IK172">
        <v>6.001</v>
      </c>
      <c r="IL172">
        <v>0.4457</v>
      </c>
      <c r="IM172">
        <v>4.33581596003083</v>
      </c>
      <c r="IN172">
        <v>0.00480937478205192</v>
      </c>
      <c r="IO172">
        <v>-2.11129389927988e-06</v>
      </c>
      <c r="IP172">
        <v>4.70916883727294e-10</v>
      </c>
      <c r="IQ172">
        <v>0.0744581765299928</v>
      </c>
      <c r="IR172">
        <v>0.00865277752241637</v>
      </c>
      <c r="IS172">
        <v>0.000116572056065873</v>
      </c>
      <c r="IT172">
        <v>5.89758572995984e-06</v>
      </c>
      <c r="IU172">
        <v>1</v>
      </c>
      <c r="IV172">
        <v>2033</v>
      </c>
      <c r="IW172">
        <v>1</v>
      </c>
      <c r="IX172">
        <v>28</v>
      </c>
      <c r="IY172">
        <v>29324108.6</v>
      </c>
      <c r="IZ172">
        <v>29324108.6</v>
      </c>
      <c r="JA172">
        <v>1.04248</v>
      </c>
      <c r="JB172">
        <v>2.37915</v>
      </c>
      <c r="JC172">
        <v>1.4978</v>
      </c>
      <c r="JD172">
        <v>2.3291</v>
      </c>
      <c r="JE172">
        <v>1.54419</v>
      </c>
      <c r="JF172">
        <v>2.3938</v>
      </c>
      <c r="JG172">
        <v>35.6148</v>
      </c>
      <c r="JH172">
        <v>24.2539</v>
      </c>
      <c r="JI172">
        <v>18</v>
      </c>
      <c r="JJ172">
        <v>547.614</v>
      </c>
      <c r="JK172">
        <v>434.65</v>
      </c>
      <c r="JL172">
        <v>32.1465</v>
      </c>
      <c r="JM172">
        <v>29.0338</v>
      </c>
      <c r="JN172">
        <v>30</v>
      </c>
      <c r="JO172">
        <v>28.7335</v>
      </c>
      <c r="JP172">
        <v>28.7578</v>
      </c>
      <c r="JQ172">
        <v>20.9132</v>
      </c>
      <c r="JR172">
        <v>13.8114</v>
      </c>
      <c r="JS172">
        <v>100</v>
      </c>
      <c r="JT172">
        <v>32.1361</v>
      </c>
      <c r="JU172">
        <v>420</v>
      </c>
      <c r="JV172">
        <v>24.9045</v>
      </c>
      <c r="JW172">
        <v>92.4338</v>
      </c>
      <c r="JX172">
        <v>98.5601</v>
      </c>
    </row>
    <row r="173" spans="1:284">
      <c r="A173">
        <v>157</v>
      </c>
      <c r="B173">
        <v>1759446516</v>
      </c>
      <c r="C173">
        <v>2477</v>
      </c>
      <c r="D173" t="s">
        <v>745</v>
      </c>
      <c r="E173" t="s">
        <v>746</v>
      </c>
      <c r="F173">
        <v>5</v>
      </c>
      <c r="G173" t="s">
        <v>726</v>
      </c>
      <c r="H173" t="s">
        <v>419</v>
      </c>
      <c r="I173">
        <v>1759446512.25</v>
      </c>
      <c r="J173">
        <f>(K173)/1000</f>
        <v>0</v>
      </c>
      <c r="K173">
        <f>1000*DK173*AI173*(DG173-DH173)/(100*CZ173*(1000-AI173*DG173))</f>
        <v>0</v>
      </c>
      <c r="L173">
        <f>DK173*AI173*(DF173-DE173*(1000-AI173*DH173)/(1000-AI173*DG173))/(100*CZ173)</f>
        <v>0</v>
      </c>
      <c r="M173">
        <f>DE173 - IF(AI173&gt;1, L173*CZ173*100.0/(AK173), 0)</f>
        <v>0</v>
      </c>
      <c r="N173">
        <f>((T173-J173/2)*M173-L173)/(T173+J173/2)</f>
        <v>0</v>
      </c>
      <c r="O173">
        <f>N173*(DL173+DM173)/1000.0</f>
        <v>0</v>
      </c>
      <c r="P173">
        <f>(DE173 - IF(AI173&gt;1, L173*CZ173*100.0/(AK173), 0))*(DL173+DM173)/1000.0</f>
        <v>0</v>
      </c>
      <c r="Q173">
        <f>2.0/((1/S173-1/R173)+SIGN(S173)*SQRT((1/S173-1/R173)*(1/S173-1/R173) + 4*DA173/((DA173+1)*(DA173+1))*(2*1/S173*1/R173-1/R173*1/R173)))</f>
        <v>0</v>
      </c>
      <c r="R173">
        <f>IF(LEFT(DB173,1)&lt;&gt;"0",IF(LEFT(DB173,1)="1",3.0,DC173),$D$5+$E$5*(DS173*DL173/($K$5*1000))+$F$5*(DS173*DL173/($K$5*1000))*MAX(MIN(CZ173,$J$5),$I$5)*MAX(MIN(CZ173,$J$5),$I$5)+$G$5*MAX(MIN(CZ173,$J$5),$I$5)*(DS173*DL173/($K$5*1000))+$H$5*(DS173*DL173/($K$5*1000))*(DS173*DL173/($K$5*1000)))</f>
        <v>0</v>
      </c>
      <c r="S173">
        <f>J173*(1000-(1000*0.61365*exp(17.502*W173/(240.97+W173))/(DL173+DM173)+DG173)/2)/(1000*0.61365*exp(17.502*W173/(240.97+W173))/(DL173+DM173)-DG173)</f>
        <v>0</v>
      </c>
      <c r="T173">
        <f>1/((DA173+1)/(Q173/1.6)+1/(R173/1.37)) + DA173/((DA173+1)/(Q173/1.6) + DA173/(R173/1.37))</f>
        <v>0</v>
      </c>
      <c r="U173">
        <f>(CV173*CY173)</f>
        <v>0</v>
      </c>
      <c r="V173">
        <f>(DN173+(U173+2*0.95*5.67E-8*(((DN173+$B$7)+273)^4-(DN173+273)^4)-44100*J173)/(1.84*29.3*R173+8*0.95*5.67E-8*(DN173+273)^3))</f>
        <v>0</v>
      </c>
      <c r="W173">
        <f>($C$7*DO173+$D$7*DP173+$E$7*V173)</f>
        <v>0</v>
      </c>
      <c r="X173">
        <f>0.61365*exp(17.502*W173/(240.97+W173))</f>
        <v>0</v>
      </c>
      <c r="Y173">
        <f>(Z173/AA173*100)</f>
        <v>0</v>
      </c>
      <c r="Z173">
        <f>DG173*(DL173+DM173)/1000</f>
        <v>0</v>
      </c>
      <c r="AA173">
        <f>0.61365*exp(17.502*DN173/(240.97+DN173))</f>
        <v>0</v>
      </c>
      <c r="AB173">
        <f>(X173-DG173*(DL173+DM173)/1000)</f>
        <v>0</v>
      </c>
      <c r="AC173">
        <f>(-J173*44100)</f>
        <v>0</v>
      </c>
      <c r="AD173">
        <f>2*29.3*R173*0.92*(DN173-W173)</f>
        <v>0</v>
      </c>
      <c r="AE173">
        <f>2*0.95*5.67E-8*(((DN173+$B$7)+273)^4-(W173+273)^4)</f>
        <v>0</v>
      </c>
      <c r="AF173">
        <f>U173+AE173+AC173+AD173</f>
        <v>0</v>
      </c>
      <c r="AG173">
        <v>0</v>
      </c>
      <c r="AH173">
        <v>0</v>
      </c>
      <c r="AI173">
        <f>IF(AG173*$H$13&gt;=AK173,1.0,(AK173/(AK173-AG173*$H$13)))</f>
        <v>0</v>
      </c>
      <c r="AJ173">
        <f>(AI173-1)*100</f>
        <v>0</v>
      </c>
      <c r="AK173">
        <f>MAX(0,($B$13+$C$13*DS173)/(1+$D$13*DS173)*DL173/(DN173+273)*$E$13)</f>
        <v>0</v>
      </c>
      <c r="AL173" t="s">
        <v>420</v>
      </c>
      <c r="AM173" t="s">
        <v>420</v>
      </c>
      <c r="AN173">
        <v>0</v>
      </c>
      <c r="AO173">
        <v>0</v>
      </c>
      <c r="AP173">
        <f>1-AN173/AO173</f>
        <v>0</v>
      </c>
      <c r="AQ173">
        <v>0</v>
      </c>
      <c r="AR173" t="s">
        <v>420</v>
      </c>
      <c r="AS173" t="s">
        <v>420</v>
      </c>
      <c r="AT173">
        <v>0</v>
      </c>
      <c r="AU173">
        <v>0</v>
      </c>
      <c r="AV173">
        <f>1-AT173/AU173</f>
        <v>0</v>
      </c>
      <c r="AW173">
        <v>0.5</v>
      </c>
      <c r="AX173">
        <f>CW173</f>
        <v>0</v>
      </c>
      <c r="AY173">
        <f>L173</f>
        <v>0</v>
      </c>
      <c r="AZ173">
        <f>AV173*AW173*AX173</f>
        <v>0</v>
      </c>
      <c r="BA173">
        <f>(AY173-AQ173)/AX173</f>
        <v>0</v>
      </c>
      <c r="BB173">
        <f>(AO173-AU173)/AU173</f>
        <v>0</v>
      </c>
      <c r="BC173">
        <f>AN173/(AP173+AN173/AU173)</f>
        <v>0</v>
      </c>
      <c r="BD173" t="s">
        <v>420</v>
      </c>
      <c r="BE173">
        <v>0</v>
      </c>
      <c r="BF173">
        <f>IF(BE173&lt;&gt;0, BE173, BC173)</f>
        <v>0</v>
      </c>
      <c r="BG173">
        <f>1-BF173/AU173</f>
        <v>0</v>
      </c>
      <c r="BH173">
        <f>(AU173-AT173)/(AU173-BF173)</f>
        <v>0</v>
      </c>
      <c r="BI173">
        <f>(AO173-AU173)/(AO173-BF173)</f>
        <v>0</v>
      </c>
      <c r="BJ173">
        <f>(AU173-AT173)/(AU173-AN173)</f>
        <v>0</v>
      </c>
      <c r="BK173">
        <f>(AO173-AU173)/(AO173-AN173)</f>
        <v>0</v>
      </c>
      <c r="BL173">
        <f>(BH173*BF173/AT173)</f>
        <v>0</v>
      </c>
      <c r="BM173">
        <f>(1-BL173)</f>
        <v>0</v>
      </c>
      <c r="CV173">
        <f>$B$11*DT173+$C$11*DU173+$F$11*EF173*(1-EI173)</f>
        <v>0</v>
      </c>
      <c r="CW173">
        <f>CV173*CX173</f>
        <v>0</v>
      </c>
      <c r="CX173">
        <f>($B$11*$D$9+$C$11*$D$9+$F$11*((ES173+EK173)/MAX(ES173+EK173+ET173, 0.1)*$I$9+ET173/MAX(ES173+EK173+ET173, 0.1)*$J$9))/($B$11+$C$11+$F$11)</f>
        <v>0</v>
      </c>
      <c r="CY173">
        <f>($B$11*$K$9+$C$11*$K$9+$F$11*((ES173+EK173)/MAX(ES173+EK173+ET173, 0.1)*$P$9+ET173/MAX(ES173+EK173+ET173, 0.1)*$Q$9))/($B$11+$C$11+$F$11)</f>
        <v>0</v>
      </c>
      <c r="CZ173">
        <v>4.16</v>
      </c>
      <c r="DA173">
        <v>0.5</v>
      </c>
      <c r="DB173" t="s">
        <v>421</v>
      </c>
      <c r="DC173">
        <v>2</v>
      </c>
      <c r="DD173">
        <v>1759446512.25</v>
      </c>
      <c r="DE173">
        <v>420.92775</v>
      </c>
      <c r="DF173">
        <v>419.97225</v>
      </c>
      <c r="DG173">
        <v>25.0495</v>
      </c>
      <c r="DH173">
        <v>24.86805</v>
      </c>
      <c r="DI173">
        <v>414.926</v>
      </c>
      <c r="DJ173">
        <v>24.603725</v>
      </c>
      <c r="DK173">
        <v>500.043</v>
      </c>
      <c r="DL173">
        <v>90.5768</v>
      </c>
      <c r="DM173">
        <v>0.03505205</v>
      </c>
      <c r="DN173">
        <v>31.13445</v>
      </c>
      <c r="DO173">
        <v>30.014025</v>
      </c>
      <c r="DP173">
        <v>999.9</v>
      </c>
      <c r="DQ173">
        <v>0</v>
      </c>
      <c r="DR173">
        <v>0</v>
      </c>
      <c r="DS173">
        <v>10016.55</v>
      </c>
      <c r="DT173">
        <v>0</v>
      </c>
      <c r="DU173">
        <v>0.950432</v>
      </c>
      <c r="DV173">
        <v>0.95529</v>
      </c>
      <c r="DW173">
        <v>431.7425</v>
      </c>
      <c r="DX173">
        <v>430.6825</v>
      </c>
      <c r="DY173">
        <v>0.181458</v>
      </c>
      <c r="DZ173">
        <v>419.97225</v>
      </c>
      <c r="EA173">
        <v>24.86805</v>
      </c>
      <c r="EB173">
        <v>2.2689075</v>
      </c>
      <c r="EC173">
        <v>2.2524675</v>
      </c>
      <c r="ED173">
        <v>19.457325</v>
      </c>
      <c r="EE173">
        <v>19.34045</v>
      </c>
      <c r="EF173">
        <v>0.00500016</v>
      </c>
      <c r="EG173">
        <v>0</v>
      </c>
      <c r="EH173">
        <v>0</v>
      </c>
      <c r="EI173">
        <v>0</v>
      </c>
      <c r="EJ173">
        <v>790.625</v>
      </c>
      <c r="EK173">
        <v>0.00500016</v>
      </c>
      <c r="EL173">
        <v>-26.65</v>
      </c>
      <c r="EM173">
        <v>-1.925</v>
      </c>
      <c r="EN173">
        <v>38.0465</v>
      </c>
      <c r="EO173">
        <v>42.1405</v>
      </c>
      <c r="EP173">
        <v>40.187</v>
      </c>
      <c r="EQ173">
        <v>42.20275</v>
      </c>
      <c r="ER173">
        <v>41.32775</v>
      </c>
      <c r="ES173">
        <v>0</v>
      </c>
      <c r="ET173">
        <v>0</v>
      </c>
      <c r="EU173">
        <v>0</v>
      </c>
      <c r="EV173">
        <v>1759446517.7</v>
      </c>
      <c r="EW173">
        <v>0</v>
      </c>
      <c r="EX173">
        <v>791.188461538462</v>
      </c>
      <c r="EY173">
        <v>16.7555550871427</v>
      </c>
      <c r="EZ173">
        <v>-30.4170938593002</v>
      </c>
      <c r="FA173">
        <v>-25.3423076923077</v>
      </c>
      <c r="FB173">
        <v>15</v>
      </c>
      <c r="FC173">
        <v>0</v>
      </c>
      <c r="FD173" t="s">
        <v>422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0.8943127</v>
      </c>
      <c r="FQ173">
        <v>0.400007007518797</v>
      </c>
      <c r="FR173">
        <v>0.0622058529071823</v>
      </c>
      <c r="FS173">
        <v>1</v>
      </c>
      <c r="FT173">
        <v>792.411764705882</v>
      </c>
      <c r="FU173">
        <v>-18.4262797596332</v>
      </c>
      <c r="FV173">
        <v>6.36080667774895</v>
      </c>
      <c r="FW173">
        <v>-1</v>
      </c>
      <c r="FX173">
        <v>0.1803393</v>
      </c>
      <c r="FY173">
        <v>0.0144012631578945</v>
      </c>
      <c r="FZ173">
        <v>0.00160869497108681</v>
      </c>
      <c r="GA173">
        <v>1</v>
      </c>
      <c r="GB173">
        <v>2</v>
      </c>
      <c r="GC173">
        <v>2</v>
      </c>
      <c r="GD173" t="s">
        <v>423</v>
      </c>
      <c r="GE173">
        <v>3.12621</v>
      </c>
      <c r="GF173">
        <v>2.66082</v>
      </c>
      <c r="GG173">
        <v>0.0890043</v>
      </c>
      <c r="GH173">
        <v>0.0897912</v>
      </c>
      <c r="GI173">
        <v>0.104467</v>
      </c>
      <c r="GJ173">
        <v>0.104619</v>
      </c>
      <c r="GK173">
        <v>23300.4</v>
      </c>
      <c r="GL173">
        <v>22164.5</v>
      </c>
      <c r="GM173">
        <v>22876.3</v>
      </c>
      <c r="GN173">
        <v>23714.2</v>
      </c>
      <c r="GO173">
        <v>34912.8</v>
      </c>
      <c r="GP173">
        <v>35146.6</v>
      </c>
      <c r="GQ173">
        <v>41241.8</v>
      </c>
      <c r="GR173">
        <v>42291</v>
      </c>
      <c r="GS173">
        <v>1.89713</v>
      </c>
      <c r="GT173">
        <v>1.8103</v>
      </c>
      <c r="GU173">
        <v>0.0876933</v>
      </c>
      <c r="GV173">
        <v>0</v>
      </c>
      <c r="GW173">
        <v>28.5918</v>
      </c>
      <c r="GX173">
        <v>999.9</v>
      </c>
      <c r="GY173">
        <v>57.398</v>
      </c>
      <c r="GZ173">
        <v>29.457</v>
      </c>
      <c r="HA173">
        <v>26.1683</v>
      </c>
      <c r="HB173">
        <v>54.5946</v>
      </c>
      <c r="HC173">
        <v>40.0801</v>
      </c>
      <c r="HD173">
        <v>1</v>
      </c>
      <c r="HE173">
        <v>0.104444</v>
      </c>
      <c r="HF173">
        <v>-1.45963</v>
      </c>
      <c r="HG173">
        <v>20.2301</v>
      </c>
      <c r="HH173">
        <v>5.23421</v>
      </c>
      <c r="HI173">
        <v>11.992</v>
      </c>
      <c r="HJ173">
        <v>4.9558</v>
      </c>
      <c r="HK173">
        <v>3.304</v>
      </c>
      <c r="HL173">
        <v>9999</v>
      </c>
      <c r="HM173">
        <v>9999</v>
      </c>
      <c r="HN173">
        <v>9999</v>
      </c>
      <c r="HO173">
        <v>999.9</v>
      </c>
      <c r="HP173">
        <v>1.86851</v>
      </c>
      <c r="HQ173">
        <v>1.86417</v>
      </c>
      <c r="HR173">
        <v>1.8718</v>
      </c>
      <c r="HS173">
        <v>1.86266</v>
      </c>
      <c r="HT173">
        <v>1.86206</v>
      </c>
      <c r="HU173">
        <v>1.86859</v>
      </c>
      <c r="HV173">
        <v>1.85867</v>
      </c>
      <c r="HW173">
        <v>1.86508</v>
      </c>
      <c r="HX173">
        <v>5</v>
      </c>
      <c r="HY173">
        <v>0</v>
      </c>
      <c r="HZ173">
        <v>0</v>
      </c>
      <c r="IA173">
        <v>0</v>
      </c>
      <c r="IB173" t="s">
        <v>424</v>
      </c>
      <c r="IC173" t="s">
        <v>425</v>
      </c>
      <c r="ID173" t="s">
        <v>426</v>
      </c>
      <c r="IE173" t="s">
        <v>426</v>
      </c>
      <c r="IF173" t="s">
        <v>426</v>
      </c>
      <c r="IG173" t="s">
        <v>426</v>
      </c>
      <c r="IH173">
        <v>0</v>
      </c>
      <c r="II173">
        <v>100</v>
      </c>
      <c r="IJ173">
        <v>100</v>
      </c>
      <c r="IK173">
        <v>6.001</v>
      </c>
      <c r="IL173">
        <v>0.4456</v>
      </c>
      <c r="IM173">
        <v>4.33581596003083</v>
      </c>
      <c r="IN173">
        <v>0.00480937478205192</v>
      </c>
      <c r="IO173">
        <v>-2.11129389927988e-06</v>
      </c>
      <c r="IP173">
        <v>4.70916883727294e-10</v>
      </c>
      <c r="IQ173">
        <v>0.0744581765299928</v>
      </c>
      <c r="IR173">
        <v>0.00865277752241637</v>
      </c>
      <c r="IS173">
        <v>0.000116572056065873</v>
      </c>
      <c r="IT173">
        <v>5.89758572995984e-06</v>
      </c>
      <c r="IU173">
        <v>1</v>
      </c>
      <c r="IV173">
        <v>2033</v>
      </c>
      <c r="IW173">
        <v>1</v>
      </c>
      <c r="IX173">
        <v>28</v>
      </c>
      <c r="IY173">
        <v>29324108.6</v>
      </c>
      <c r="IZ173">
        <v>29324108.6</v>
      </c>
      <c r="JA173">
        <v>1.04248</v>
      </c>
      <c r="JB173">
        <v>2.3938</v>
      </c>
      <c r="JC173">
        <v>1.4978</v>
      </c>
      <c r="JD173">
        <v>2.3291</v>
      </c>
      <c r="JE173">
        <v>1.54419</v>
      </c>
      <c r="JF173">
        <v>2.24365</v>
      </c>
      <c r="JG173">
        <v>35.6148</v>
      </c>
      <c r="JH173">
        <v>24.2364</v>
      </c>
      <c r="JI173">
        <v>18</v>
      </c>
      <c r="JJ173">
        <v>547.745</v>
      </c>
      <c r="JK173">
        <v>434.59</v>
      </c>
      <c r="JL173">
        <v>32.1388</v>
      </c>
      <c r="JM173">
        <v>29.0328</v>
      </c>
      <c r="JN173">
        <v>30</v>
      </c>
      <c r="JO173">
        <v>28.7335</v>
      </c>
      <c r="JP173">
        <v>28.7578</v>
      </c>
      <c r="JQ173">
        <v>20.9115</v>
      </c>
      <c r="JR173">
        <v>13.8114</v>
      </c>
      <c r="JS173">
        <v>100</v>
      </c>
      <c r="JT173">
        <v>32.1361</v>
      </c>
      <c r="JU173">
        <v>420</v>
      </c>
      <c r="JV173">
        <v>24.9045</v>
      </c>
      <c r="JW173">
        <v>92.4341</v>
      </c>
      <c r="JX173">
        <v>98.5606</v>
      </c>
    </row>
    <row r="174" spans="1:284">
      <c r="A174">
        <v>158</v>
      </c>
      <c r="B174">
        <v>1759446519</v>
      </c>
      <c r="C174">
        <v>2480</v>
      </c>
      <c r="D174" t="s">
        <v>747</v>
      </c>
      <c r="E174" t="s">
        <v>748</v>
      </c>
      <c r="F174">
        <v>5</v>
      </c>
      <c r="G174" t="s">
        <v>726</v>
      </c>
      <c r="H174" t="s">
        <v>419</v>
      </c>
      <c r="I174">
        <v>1759446515.75</v>
      </c>
      <c r="J174">
        <f>(K174)/1000</f>
        <v>0</v>
      </c>
      <c r="K174">
        <f>1000*DK174*AI174*(DG174-DH174)/(100*CZ174*(1000-AI174*DG174))</f>
        <v>0</v>
      </c>
      <c r="L174">
        <f>DK174*AI174*(DF174-DE174*(1000-AI174*DH174)/(1000-AI174*DG174))/(100*CZ174)</f>
        <v>0</v>
      </c>
      <c r="M174">
        <f>DE174 - IF(AI174&gt;1, L174*CZ174*100.0/(AK174), 0)</f>
        <v>0</v>
      </c>
      <c r="N174">
        <f>((T174-J174/2)*M174-L174)/(T174+J174/2)</f>
        <v>0</v>
      </c>
      <c r="O174">
        <f>N174*(DL174+DM174)/1000.0</f>
        <v>0</v>
      </c>
      <c r="P174">
        <f>(DE174 - IF(AI174&gt;1, L174*CZ174*100.0/(AK174), 0))*(DL174+DM174)/1000.0</f>
        <v>0</v>
      </c>
      <c r="Q174">
        <f>2.0/((1/S174-1/R174)+SIGN(S174)*SQRT((1/S174-1/R174)*(1/S174-1/R174) + 4*DA174/((DA174+1)*(DA174+1))*(2*1/S174*1/R174-1/R174*1/R174)))</f>
        <v>0</v>
      </c>
      <c r="R174">
        <f>IF(LEFT(DB174,1)&lt;&gt;"0",IF(LEFT(DB174,1)="1",3.0,DC174),$D$5+$E$5*(DS174*DL174/($K$5*1000))+$F$5*(DS174*DL174/($K$5*1000))*MAX(MIN(CZ174,$J$5),$I$5)*MAX(MIN(CZ174,$J$5),$I$5)+$G$5*MAX(MIN(CZ174,$J$5),$I$5)*(DS174*DL174/($K$5*1000))+$H$5*(DS174*DL174/($K$5*1000))*(DS174*DL174/($K$5*1000)))</f>
        <v>0</v>
      </c>
      <c r="S174">
        <f>J174*(1000-(1000*0.61365*exp(17.502*W174/(240.97+W174))/(DL174+DM174)+DG174)/2)/(1000*0.61365*exp(17.502*W174/(240.97+W174))/(DL174+DM174)-DG174)</f>
        <v>0</v>
      </c>
      <c r="T174">
        <f>1/((DA174+1)/(Q174/1.6)+1/(R174/1.37)) + DA174/((DA174+1)/(Q174/1.6) + DA174/(R174/1.37))</f>
        <v>0</v>
      </c>
      <c r="U174">
        <f>(CV174*CY174)</f>
        <v>0</v>
      </c>
      <c r="V174">
        <f>(DN174+(U174+2*0.95*5.67E-8*(((DN174+$B$7)+273)^4-(DN174+273)^4)-44100*J174)/(1.84*29.3*R174+8*0.95*5.67E-8*(DN174+273)^3))</f>
        <v>0</v>
      </c>
      <c r="W174">
        <f>($C$7*DO174+$D$7*DP174+$E$7*V174)</f>
        <v>0</v>
      </c>
      <c r="X174">
        <f>0.61365*exp(17.502*W174/(240.97+W174))</f>
        <v>0</v>
      </c>
      <c r="Y174">
        <f>(Z174/AA174*100)</f>
        <v>0</v>
      </c>
      <c r="Z174">
        <f>DG174*(DL174+DM174)/1000</f>
        <v>0</v>
      </c>
      <c r="AA174">
        <f>0.61365*exp(17.502*DN174/(240.97+DN174))</f>
        <v>0</v>
      </c>
      <c r="AB174">
        <f>(X174-DG174*(DL174+DM174)/1000)</f>
        <v>0</v>
      </c>
      <c r="AC174">
        <f>(-J174*44100)</f>
        <v>0</v>
      </c>
      <c r="AD174">
        <f>2*29.3*R174*0.92*(DN174-W174)</f>
        <v>0</v>
      </c>
      <c r="AE174">
        <f>2*0.95*5.67E-8*(((DN174+$B$7)+273)^4-(W174+273)^4)</f>
        <v>0</v>
      </c>
      <c r="AF174">
        <f>U174+AE174+AC174+AD174</f>
        <v>0</v>
      </c>
      <c r="AG174">
        <v>0</v>
      </c>
      <c r="AH174">
        <v>0</v>
      </c>
      <c r="AI174">
        <f>IF(AG174*$H$13&gt;=AK174,1.0,(AK174/(AK174-AG174*$H$13)))</f>
        <v>0</v>
      </c>
      <c r="AJ174">
        <f>(AI174-1)*100</f>
        <v>0</v>
      </c>
      <c r="AK174">
        <f>MAX(0,($B$13+$C$13*DS174)/(1+$D$13*DS174)*DL174/(DN174+273)*$E$13)</f>
        <v>0</v>
      </c>
      <c r="AL174" t="s">
        <v>420</v>
      </c>
      <c r="AM174" t="s">
        <v>420</v>
      </c>
      <c r="AN174">
        <v>0</v>
      </c>
      <c r="AO174">
        <v>0</v>
      </c>
      <c r="AP174">
        <f>1-AN174/AO174</f>
        <v>0</v>
      </c>
      <c r="AQ174">
        <v>0</v>
      </c>
      <c r="AR174" t="s">
        <v>420</v>
      </c>
      <c r="AS174" t="s">
        <v>420</v>
      </c>
      <c r="AT174">
        <v>0</v>
      </c>
      <c r="AU174">
        <v>0</v>
      </c>
      <c r="AV174">
        <f>1-AT174/AU174</f>
        <v>0</v>
      </c>
      <c r="AW174">
        <v>0.5</v>
      </c>
      <c r="AX174">
        <f>CW174</f>
        <v>0</v>
      </c>
      <c r="AY174">
        <f>L174</f>
        <v>0</v>
      </c>
      <c r="AZ174">
        <f>AV174*AW174*AX174</f>
        <v>0</v>
      </c>
      <c r="BA174">
        <f>(AY174-AQ174)/AX174</f>
        <v>0</v>
      </c>
      <c r="BB174">
        <f>(AO174-AU174)/AU174</f>
        <v>0</v>
      </c>
      <c r="BC174">
        <f>AN174/(AP174+AN174/AU174)</f>
        <v>0</v>
      </c>
      <c r="BD174" t="s">
        <v>420</v>
      </c>
      <c r="BE174">
        <v>0</v>
      </c>
      <c r="BF174">
        <f>IF(BE174&lt;&gt;0, BE174, BC174)</f>
        <v>0</v>
      </c>
      <c r="BG174">
        <f>1-BF174/AU174</f>
        <v>0</v>
      </c>
      <c r="BH174">
        <f>(AU174-AT174)/(AU174-BF174)</f>
        <v>0</v>
      </c>
      <c r="BI174">
        <f>(AO174-AU174)/(AO174-BF174)</f>
        <v>0</v>
      </c>
      <c r="BJ174">
        <f>(AU174-AT174)/(AU174-AN174)</f>
        <v>0</v>
      </c>
      <c r="BK174">
        <f>(AO174-AU174)/(AO174-AN174)</f>
        <v>0</v>
      </c>
      <c r="BL174">
        <f>(BH174*BF174/AT174)</f>
        <v>0</v>
      </c>
      <c r="BM174">
        <f>(1-BL174)</f>
        <v>0</v>
      </c>
      <c r="CV174">
        <f>$B$11*DT174+$C$11*DU174+$F$11*EF174*(1-EI174)</f>
        <v>0</v>
      </c>
      <c r="CW174">
        <f>CV174*CX174</f>
        <v>0</v>
      </c>
      <c r="CX174">
        <f>($B$11*$D$9+$C$11*$D$9+$F$11*((ES174+EK174)/MAX(ES174+EK174+ET174, 0.1)*$I$9+ET174/MAX(ES174+EK174+ET174, 0.1)*$J$9))/($B$11+$C$11+$F$11)</f>
        <v>0</v>
      </c>
      <c r="CY174">
        <f>($B$11*$K$9+$C$11*$K$9+$F$11*((ES174+EK174)/MAX(ES174+EK174+ET174, 0.1)*$P$9+ET174/MAX(ES174+EK174+ET174, 0.1)*$Q$9))/($B$11+$C$11+$F$11)</f>
        <v>0</v>
      </c>
      <c r="CZ174">
        <v>4.16</v>
      </c>
      <c r="DA174">
        <v>0.5</v>
      </c>
      <c r="DB174" t="s">
        <v>421</v>
      </c>
      <c r="DC174">
        <v>2</v>
      </c>
      <c r="DD174">
        <v>1759446515.75</v>
      </c>
      <c r="DE174">
        <v>420.91175</v>
      </c>
      <c r="DF174">
        <v>419.99975</v>
      </c>
      <c r="DG174">
        <v>25.04665</v>
      </c>
      <c r="DH174">
        <v>24.86765</v>
      </c>
      <c r="DI174">
        <v>414.91</v>
      </c>
      <c r="DJ174">
        <v>24.600925</v>
      </c>
      <c r="DK174">
        <v>500.0735</v>
      </c>
      <c r="DL174">
        <v>90.57545</v>
      </c>
      <c r="DM174">
        <v>0.03513665</v>
      </c>
      <c r="DN174">
        <v>31.134125</v>
      </c>
      <c r="DO174">
        <v>30.015325</v>
      </c>
      <c r="DP174">
        <v>999.9</v>
      </c>
      <c r="DQ174">
        <v>0</v>
      </c>
      <c r="DR174">
        <v>0</v>
      </c>
      <c r="DS174">
        <v>10000.7925</v>
      </c>
      <c r="DT174">
        <v>0</v>
      </c>
      <c r="DU174">
        <v>0.9528665</v>
      </c>
      <c r="DV174">
        <v>0.9117125</v>
      </c>
      <c r="DW174">
        <v>431.72475</v>
      </c>
      <c r="DX174">
        <v>430.7105</v>
      </c>
      <c r="DY174">
        <v>0.1789975</v>
      </c>
      <c r="DZ174">
        <v>419.99975</v>
      </c>
      <c r="EA174">
        <v>24.86765</v>
      </c>
      <c r="EB174">
        <v>2.2686125</v>
      </c>
      <c r="EC174">
        <v>2.2523975</v>
      </c>
      <c r="ED174">
        <v>19.45525</v>
      </c>
      <c r="EE174">
        <v>19.33995</v>
      </c>
      <c r="EF174">
        <v>0.00500016</v>
      </c>
      <c r="EG174">
        <v>0</v>
      </c>
      <c r="EH174">
        <v>0</v>
      </c>
      <c r="EI174">
        <v>0</v>
      </c>
      <c r="EJ174">
        <v>793.325</v>
      </c>
      <c r="EK174">
        <v>0.00500016</v>
      </c>
      <c r="EL174">
        <v>-26.1</v>
      </c>
      <c r="EM174">
        <v>-1.95</v>
      </c>
      <c r="EN174">
        <v>38.0465</v>
      </c>
      <c r="EO174">
        <v>42.156</v>
      </c>
      <c r="EP174">
        <v>40.187</v>
      </c>
      <c r="EQ174">
        <v>42.187</v>
      </c>
      <c r="ER174">
        <v>41.312</v>
      </c>
      <c r="ES174">
        <v>0</v>
      </c>
      <c r="ET174">
        <v>0</v>
      </c>
      <c r="EU174">
        <v>0</v>
      </c>
      <c r="EV174">
        <v>1759446520.7</v>
      </c>
      <c r="EW174">
        <v>0</v>
      </c>
      <c r="EX174">
        <v>792.096</v>
      </c>
      <c r="EY174">
        <v>30.0846148943274</v>
      </c>
      <c r="EZ174">
        <v>-12.2461534677408</v>
      </c>
      <c r="FA174">
        <v>-26.488</v>
      </c>
      <c r="FB174">
        <v>15</v>
      </c>
      <c r="FC174">
        <v>0</v>
      </c>
      <c r="FD174" t="s">
        <v>422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0.90607415</v>
      </c>
      <c r="FQ174">
        <v>0.295173789473685</v>
      </c>
      <c r="FR174">
        <v>0.0593918212469318</v>
      </c>
      <c r="FS174">
        <v>1</v>
      </c>
      <c r="FT174">
        <v>791.914705882353</v>
      </c>
      <c r="FU174">
        <v>4.20015256881348</v>
      </c>
      <c r="FV174">
        <v>6.42948778277002</v>
      </c>
      <c r="FW174">
        <v>-1</v>
      </c>
      <c r="FX174">
        <v>0.18032405</v>
      </c>
      <c r="FY174">
        <v>-0.00202281203007531</v>
      </c>
      <c r="FZ174">
        <v>0.00168204059032474</v>
      </c>
      <c r="GA174">
        <v>1</v>
      </c>
      <c r="GB174">
        <v>2</v>
      </c>
      <c r="GC174">
        <v>2</v>
      </c>
      <c r="GD174" t="s">
        <v>423</v>
      </c>
      <c r="GE174">
        <v>3.12608</v>
      </c>
      <c r="GF174">
        <v>2.66093</v>
      </c>
      <c r="GG174">
        <v>0.0890143</v>
      </c>
      <c r="GH174">
        <v>0.0897922</v>
      </c>
      <c r="GI174">
        <v>0.104456</v>
      </c>
      <c r="GJ174">
        <v>0.104615</v>
      </c>
      <c r="GK174">
        <v>23300.4</v>
      </c>
      <c r="GL174">
        <v>22164.6</v>
      </c>
      <c r="GM174">
        <v>22876.6</v>
      </c>
      <c r="GN174">
        <v>23714.3</v>
      </c>
      <c r="GO174">
        <v>34913</v>
      </c>
      <c r="GP174">
        <v>35147</v>
      </c>
      <c r="GQ174">
        <v>41241.6</v>
      </c>
      <c r="GR174">
        <v>42291.2</v>
      </c>
      <c r="GS174">
        <v>1.89692</v>
      </c>
      <c r="GT174">
        <v>1.81103</v>
      </c>
      <c r="GU174">
        <v>0.0873208</v>
      </c>
      <c r="GV174">
        <v>0</v>
      </c>
      <c r="GW174">
        <v>28.5936</v>
      </c>
      <c r="GX174">
        <v>999.9</v>
      </c>
      <c r="GY174">
        <v>57.398</v>
      </c>
      <c r="GZ174">
        <v>29.457</v>
      </c>
      <c r="HA174">
        <v>26.1685</v>
      </c>
      <c r="HB174">
        <v>54.7746</v>
      </c>
      <c r="HC174">
        <v>40.0481</v>
      </c>
      <c r="HD174">
        <v>1</v>
      </c>
      <c r="HE174">
        <v>0.10439</v>
      </c>
      <c r="HF174">
        <v>-1.46843</v>
      </c>
      <c r="HG174">
        <v>20.23</v>
      </c>
      <c r="HH174">
        <v>5.23421</v>
      </c>
      <c r="HI174">
        <v>11.992</v>
      </c>
      <c r="HJ174">
        <v>4.9558</v>
      </c>
      <c r="HK174">
        <v>3.304</v>
      </c>
      <c r="HL174">
        <v>9999</v>
      </c>
      <c r="HM174">
        <v>9999</v>
      </c>
      <c r="HN174">
        <v>9999</v>
      </c>
      <c r="HO174">
        <v>999.9</v>
      </c>
      <c r="HP174">
        <v>1.86852</v>
      </c>
      <c r="HQ174">
        <v>1.86417</v>
      </c>
      <c r="HR174">
        <v>1.8718</v>
      </c>
      <c r="HS174">
        <v>1.86264</v>
      </c>
      <c r="HT174">
        <v>1.86207</v>
      </c>
      <c r="HU174">
        <v>1.86858</v>
      </c>
      <c r="HV174">
        <v>1.85867</v>
      </c>
      <c r="HW174">
        <v>1.86508</v>
      </c>
      <c r="HX174">
        <v>5</v>
      </c>
      <c r="HY174">
        <v>0</v>
      </c>
      <c r="HZ174">
        <v>0</v>
      </c>
      <c r="IA174">
        <v>0</v>
      </c>
      <c r="IB174" t="s">
        <v>424</v>
      </c>
      <c r="IC174" t="s">
        <v>425</v>
      </c>
      <c r="ID174" t="s">
        <v>426</v>
      </c>
      <c r="IE174" t="s">
        <v>426</v>
      </c>
      <c r="IF174" t="s">
        <v>426</v>
      </c>
      <c r="IG174" t="s">
        <v>426</v>
      </c>
      <c r="IH174">
        <v>0</v>
      </c>
      <c r="II174">
        <v>100</v>
      </c>
      <c r="IJ174">
        <v>100</v>
      </c>
      <c r="IK174">
        <v>6.002</v>
      </c>
      <c r="IL174">
        <v>0.4456</v>
      </c>
      <c r="IM174">
        <v>4.33581596003083</v>
      </c>
      <c r="IN174">
        <v>0.00480937478205192</v>
      </c>
      <c r="IO174">
        <v>-2.11129389927988e-06</v>
      </c>
      <c r="IP174">
        <v>4.70916883727294e-10</v>
      </c>
      <c r="IQ174">
        <v>0.0744581765299928</v>
      </c>
      <c r="IR174">
        <v>0.00865277752241637</v>
      </c>
      <c r="IS174">
        <v>0.000116572056065873</v>
      </c>
      <c r="IT174">
        <v>5.89758572995984e-06</v>
      </c>
      <c r="IU174">
        <v>1</v>
      </c>
      <c r="IV174">
        <v>2033</v>
      </c>
      <c r="IW174">
        <v>1</v>
      </c>
      <c r="IX174">
        <v>28</v>
      </c>
      <c r="IY174">
        <v>29324108.6</v>
      </c>
      <c r="IZ174">
        <v>29324108.6</v>
      </c>
      <c r="JA174">
        <v>1.04248</v>
      </c>
      <c r="JB174">
        <v>2.37793</v>
      </c>
      <c r="JC174">
        <v>1.4978</v>
      </c>
      <c r="JD174">
        <v>2.3291</v>
      </c>
      <c r="JE174">
        <v>1.54419</v>
      </c>
      <c r="JF174">
        <v>2.3291</v>
      </c>
      <c r="JG174">
        <v>35.6148</v>
      </c>
      <c r="JH174">
        <v>24.2539</v>
      </c>
      <c r="JI174">
        <v>18</v>
      </c>
      <c r="JJ174">
        <v>547.614</v>
      </c>
      <c r="JK174">
        <v>435.024</v>
      </c>
      <c r="JL174">
        <v>32.1281</v>
      </c>
      <c r="JM174">
        <v>29.0313</v>
      </c>
      <c r="JN174">
        <v>30</v>
      </c>
      <c r="JO174">
        <v>28.7335</v>
      </c>
      <c r="JP174">
        <v>28.7578</v>
      </c>
      <c r="JQ174">
        <v>20.9122</v>
      </c>
      <c r="JR174">
        <v>13.8114</v>
      </c>
      <c r="JS174">
        <v>100</v>
      </c>
      <c r="JT174">
        <v>32.1186</v>
      </c>
      <c r="JU174">
        <v>420</v>
      </c>
      <c r="JV174">
        <v>24.9053</v>
      </c>
      <c r="JW174">
        <v>92.4341</v>
      </c>
      <c r="JX174">
        <v>98.561</v>
      </c>
    </row>
    <row r="175" spans="1:284">
      <c r="A175">
        <v>159</v>
      </c>
      <c r="B175">
        <v>1759446521</v>
      </c>
      <c r="C175">
        <v>2482</v>
      </c>
      <c r="D175" t="s">
        <v>749</v>
      </c>
      <c r="E175" t="s">
        <v>750</v>
      </c>
      <c r="F175">
        <v>5</v>
      </c>
      <c r="G175" t="s">
        <v>726</v>
      </c>
      <c r="H175" t="s">
        <v>419</v>
      </c>
      <c r="I175">
        <v>1759446518.33333</v>
      </c>
      <c r="J175">
        <f>(K175)/1000</f>
        <v>0</v>
      </c>
      <c r="K175">
        <f>1000*DK175*AI175*(DG175-DH175)/(100*CZ175*(1000-AI175*DG175))</f>
        <v>0</v>
      </c>
      <c r="L175">
        <f>DK175*AI175*(DF175-DE175*(1000-AI175*DH175)/(1000-AI175*DG175))/(100*CZ175)</f>
        <v>0</v>
      </c>
      <c r="M175">
        <f>DE175 - IF(AI175&gt;1, L175*CZ175*100.0/(AK175), 0)</f>
        <v>0</v>
      </c>
      <c r="N175">
        <f>((T175-J175/2)*M175-L175)/(T175+J175/2)</f>
        <v>0</v>
      </c>
      <c r="O175">
        <f>N175*(DL175+DM175)/1000.0</f>
        <v>0</v>
      </c>
      <c r="P175">
        <f>(DE175 - IF(AI175&gt;1, L175*CZ175*100.0/(AK175), 0))*(DL175+DM175)/1000.0</f>
        <v>0</v>
      </c>
      <c r="Q175">
        <f>2.0/((1/S175-1/R175)+SIGN(S175)*SQRT((1/S175-1/R175)*(1/S175-1/R175) + 4*DA175/((DA175+1)*(DA175+1))*(2*1/S175*1/R175-1/R175*1/R175)))</f>
        <v>0</v>
      </c>
      <c r="R175">
        <f>IF(LEFT(DB175,1)&lt;&gt;"0",IF(LEFT(DB175,1)="1",3.0,DC175),$D$5+$E$5*(DS175*DL175/($K$5*1000))+$F$5*(DS175*DL175/($K$5*1000))*MAX(MIN(CZ175,$J$5),$I$5)*MAX(MIN(CZ175,$J$5),$I$5)+$G$5*MAX(MIN(CZ175,$J$5),$I$5)*(DS175*DL175/($K$5*1000))+$H$5*(DS175*DL175/($K$5*1000))*(DS175*DL175/($K$5*1000)))</f>
        <v>0</v>
      </c>
      <c r="S175">
        <f>J175*(1000-(1000*0.61365*exp(17.502*W175/(240.97+W175))/(DL175+DM175)+DG175)/2)/(1000*0.61365*exp(17.502*W175/(240.97+W175))/(DL175+DM175)-DG175)</f>
        <v>0</v>
      </c>
      <c r="T175">
        <f>1/((DA175+1)/(Q175/1.6)+1/(R175/1.37)) + DA175/((DA175+1)/(Q175/1.6) + DA175/(R175/1.37))</f>
        <v>0</v>
      </c>
      <c r="U175">
        <f>(CV175*CY175)</f>
        <v>0</v>
      </c>
      <c r="V175">
        <f>(DN175+(U175+2*0.95*5.67E-8*(((DN175+$B$7)+273)^4-(DN175+273)^4)-44100*J175)/(1.84*29.3*R175+8*0.95*5.67E-8*(DN175+273)^3))</f>
        <v>0</v>
      </c>
      <c r="W175">
        <f>($C$7*DO175+$D$7*DP175+$E$7*V175)</f>
        <v>0</v>
      </c>
      <c r="X175">
        <f>0.61365*exp(17.502*W175/(240.97+W175))</f>
        <v>0</v>
      </c>
      <c r="Y175">
        <f>(Z175/AA175*100)</f>
        <v>0</v>
      </c>
      <c r="Z175">
        <f>DG175*(DL175+DM175)/1000</f>
        <v>0</v>
      </c>
      <c r="AA175">
        <f>0.61365*exp(17.502*DN175/(240.97+DN175))</f>
        <v>0</v>
      </c>
      <c r="AB175">
        <f>(X175-DG175*(DL175+DM175)/1000)</f>
        <v>0</v>
      </c>
      <c r="AC175">
        <f>(-J175*44100)</f>
        <v>0</v>
      </c>
      <c r="AD175">
        <f>2*29.3*R175*0.92*(DN175-W175)</f>
        <v>0</v>
      </c>
      <c r="AE175">
        <f>2*0.95*5.67E-8*(((DN175+$B$7)+273)^4-(W175+273)^4)</f>
        <v>0</v>
      </c>
      <c r="AF175">
        <f>U175+AE175+AC175+AD175</f>
        <v>0</v>
      </c>
      <c r="AG175">
        <v>0</v>
      </c>
      <c r="AH175">
        <v>0</v>
      </c>
      <c r="AI175">
        <f>IF(AG175*$H$13&gt;=AK175,1.0,(AK175/(AK175-AG175*$H$13)))</f>
        <v>0</v>
      </c>
      <c r="AJ175">
        <f>(AI175-1)*100</f>
        <v>0</v>
      </c>
      <c r="AK175">
        <f>MAX(0,($B$13+$C$13*DS175)/(1+$D$13*DS175)*DL175/(DN175+273)*$E$13)</f>
        <v>0</v>
      </c>
      <c r="AL175" t="s">
        <v>420</v>
      </c>
      <c r="AM175" t="s">
        <v>420</v>
      </c>
      <c r="AN175">
        <v>0</v>
      </c>
      <c r="AO175">
        <v>0</v>
      </c>
      <c r="AP175">
        <f>1-AN175/AO175</f>
        <v>0</v>
      </c>
      <c r="AQ175">
        <v>0</v>
      </c>
      <c r="AR175" t="s">
        <v>420</v>
      </c>
      <c r="AS175" t="s">
        <v>420</v>
      </c>
      <c r="AT175">
        <v>0</v>
      </c>
      <c r="AU175">
        <v>0</v>
      </c>
      <c r="AV175">
        <f>1-AT175/AU175</f>
        <v>0</v>
      </c>
      <c r="AW175">
        <v>0.5</v>
      </c>
      <c r="AX175">
        <f>CW175</f>
        <v>0</v>
      </c>
      <c r="AY175">
        <f>L175</f>
        <v>0</v>
      </c>
      <c r="AZ175">
        <f>AV175*AW175*AX175</f>
        <v>0</v>
      </c>
      <c r="BA175">
        <f>(AY175-AQ175)/AX175</f>
        <v>0</v>
      </c>
      <c r="BB175">
        <f>(AO175-AU175)/AU175</f>
        <v>0</v>
      </c>
      <c r="BC175">
        <f>AN175/(AP175+AN175/AU175)</f>
        <v>0</v>
      </c>
      <c r="BD175" t="s">
        <v>420</v>
      </c>
      <c r="BE175">
        <v>0</v>
      </c>
      <c r="BF175">
        <f>IF(BE175&lt;&gt;0, BE175, BC175)</f>
        <v>0</v>
      </c>
      <c r="BG175">
        <f>1-BF175/AU175</f>
        <v>0</v>
      </c>
      <c r="BH175">
        <f>(AU175-AT175)/(AU175-BF175)</f>
        <v>0</v>
      </c>
      <c r="BI175">
        <f>(AO175-AU175)/(AO175-BF175)</f>
        <v>0</v>
      </c>
      <c r="BJ175">
        <f>(AU175-AT175)/(AU175-AN175)</f>
        <v>0</v>
      </c>
      <c r="BK175">
        <f>(AO175-AU175)/(AO175-AN175)</f>
        <v>0</v>
      </c>
      <c r="BL175">
        <f>(BH175*BF175/AT175)</f>
        <v>0</v>
      </c>
      <c r="BM175">
        <f>(1-BL175)</f>
        <v>0</v>
      </c>
      <c r="CV175">
        <f>$B$11*DT175+$C$11*DU175+$F$11*EF175*(1-EI175)</f>
        <v>0</v>
      </c>
      <c r="CW175">
        <f>CV175*CX175</f>
        <v>0</v>
      </c>
      <c r="CX175">
        <f>($B$11*$D$9+$C$11*$D$9+$F$11*((ES175+EK175)/MAX(ES175+EK175+ET175, 0.1)*$I$9+ET175/MAX(ES175+EK175+ET175, 0.1)*$J$9))/($B$11+$C$11+$F$11)</f>
        <v>0</v>
      </c>
      <c r="CY175">
        <f>($B$11*$K$9+$C$11*$K$9+$F$11*((ES175+EK175)/MAX(ES175+EK175+ET175, 0.1)*$P$9+ET175/MAX(ES175+EK175+ET175, 0.1)*$Q$9))/($B$11+$C$11+$F$11)</f>
        <v>0</v>
      </c>
      <c r="CZ175">
        <v>4.16</v>
      </c>
      <c r="DA175">
        <v>0.5</v>
      </c>
      <c r="DB175" t="s">
        <v>421</v>
      </c>
      <c r="DC175">
        <v>2</v>
      </c>
      <c r="DD175">
        <v>1759446518.33333</v>
      </c>
      <c r="DE175">
        <v>420.963</v>
      </c>
      <c r="DF175">
        <v>420.015666666667</v>
      </c>
      <c r="DG175">
        <v>25.0443666666667</v>
      </c>
      <c r="DH175">
        <v>24.8674</v>
      </c>
      <c r="DI175">
        <v>414.961</v>
      </c>
      <c r="DJ175">
        <v>24.5987</v>
      </c>
      <c r="DK175">
        <v>499.989666666667</v>
      </c>
      <c r="DL175">
        <v>90.5739333333333</v>
      </c>
      <c r="DM175">
        <v>0.0355071</v>
      </c>
      <c r="DN175">
        <v>31.1332</v>
      </c>
      <c r="DO175">
        <v>30.0155666666667</v>
      </c>
      <c r="DP175">
        <v>999.9</v>
      </c>
      <c r="DQ175">
        <v>0</v>
      </c>
      <c r="DR175">
        <v>0</v>
      </c>
      <c r="DS175">
        <v>9975.20666666667</v>
      </c>
      <c r="DT175">
        <v>0</v>
      </c>
      <c r="DU175">
        <v>0.949157</v>
      </c>
      <c r="DV175">
        <v>0.947011</v>
      </c>
      <c r="DW175">
        <v>431.776333333333</v>
      </c>
      <c r="DX175">
        <v>430.727</v>
      </c>
      <c r="DY175">
        <v>0.176949333333333</v>
      </c>
      <c r="DZ175">
        <v>420.015666666667</v>
      </c>
      <c r="EA175">
        <v>24.8674</v>
      </c>
      <c r="EB175">
        <v>2.26836333333333</v>
      </c>
      <c r="EC175">
        <v>2.25233666666667</v>
      </c>
      <c r="ED175">
        <v>19.4534666666667</v>
      </c>
      <c r="EE175">
        <v>19.3395</v>
      </c>
      <c r="EF175">
        <v>0.00500016</v>
      </c>
      <c r="EG175">
        <v>0</v>
      </c>
      <c r="EH175">
        <v>0</v>
      </c>
      <c r="EI175">
        <v>0</v>
      </c>
      <c r="EJ175">
        <v>787.833333333333</v>
      </c>
      <c r="EK175">
        <v>0.00500016</v>
      </c>
      <c r="EL175">
        <v>-25.4</v>
      </c>
      <c r="EM175">
        <v>-1.76666666666667</v>
      </c>
      <c r="EN175">
        <v>38.0206666666667</v>
      </c>
      <c r="EO175">
        <v>42.1456666666667</v>
      </c>
      <c r="EP175">
        <v>40.187</v>
      </c>
      <c r="EQ175">
        <v>42.187</v>
      </c>
      <c r="ER175">
        <v>41.312</v>
      </c>
      <c r="ES175">
        <v>0</v>
      </c>
      <c r="ET175">
        <v>0</v>
      </c>
      <c r="EU175">
        <v>0</v>
      </c>
      <c r="EV175">
        <v>1759446523.1</v>
      </c>
      <c r="EW175">
        <v>0</v>
      </c>
      <c r="EX175">
        <v>791.288</v>
      </c>
      <c r="EY175">
        <v>3.65384555307481</v>
      </c>
      <c r="EZ175">
        <v>10.5307695961327</v>
      </c>
      <c r="FA175">
        <v>-26.564</v>
      </c>
      <c r="FB175">
        <v>15</v>
      </c>
      <c r="FC175">
        <v>0</v>
      </c>
      <c r="FD175" t="s">
        <v>422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0.908321952380952</v>
      </c>
      <c r="FQ175">
        <v>0.29170503896104</v>
      </c>
      <c r="FR175">
        <v>0.0588257585096514</v>
      </c>
      <c r="FS175">
        <v>1</v>
      </c>
      <c r="FT175">
        <v>792.326470588235</v>
      </c>
      <c r="FU175">
        <v>6.98395701505625</v>
      </c>
      <c r="FV175">
        <v>6.59885501759605</v>
      </c>
      <c r="FW175">
        <v>-1</v>
      </c>
      <c r="FX175">
        <v>0.180138952380952</v>
      </c>
      <c r="FY175">
        <v>-0.0047758441558437</v>
      </c>
      <c r="FZ175">
        <v>0.00183841138657914</v>
      </c>
      <c r="GA175">
        <v>1</v>
      </c>
      <c r="GB175">
        <v>2</v>
      </c>
      <c r="GC175">
        <v>2</v>
      </c>
      <c r="GD175" t="s">
        <v>423</v>
      </c>
      <c r="GE175">
        <v>3.12593</v>
      </c>
      <c r="GF175">
        <v>2.66129</v>
      </c>
      <c r="GG175">
        <v>0.0890163</v>
      </c>
      <c r="GH175">
        <v>0.0897867</v>
      </c>
      <c r="GI175">
        <v>0.10445</v>
      </c>
      <c r="GJ175">
        <v>0.104611</v>
      </c>
      <c r="GK175">
        <v>23300.3</v>
      </c>
      <c r="GL175">
        <v>22164.8</v>
      </c>
      <c r="GM175">
        <v>22876.5</v>
      </c>
      <c r="GN175">
        <v>23714.4</v>
      </c>
      <c r="GO175">
        <v>34913.2</v>
      </c>
      <c r="GP175">
        <v>35147.4</v>
      </c>
      <c r="GQ175">
        <v>41241.6</v>
      </c>
      <c r="GR175">
        <v>42291.5</v>
      </c>
      <c r="GS175">
        <v>1.8966</v>
      </c>
      <c r="GT175">
        <v>1.81105</v>
      </c>
      <c r="GU175">
        <v>0.0874326</v>
      </c>
      <c r="GV175">
        <v>0</v>
      </c>
      <c r="GW175">
        <v>28.5946</v>
      </c>
      <c r="GX175">
        <v>999.9</v>
      </c>
      <c r="GY175">
        <v>57.398</v>
      </c>
      <c r="GZ175">
        <v>29.447</v>
      </c>
      <c r="HA175">
        <v>26.153</v>
      </c>
      <c r="HB175">
        <v>54.6346</v>
      </c>
      <c r="HC175">
        <v>40.1322</v>
      </c>
      <c r="HD175">
        <v>1</v>
      </c>
      <c r="HE175">
        <v>0.104383</v>
      </c>
      <c r="HF175">
        <v>-1.46054</v>
      </c>
      <c r="HG175">
        <v>20.2301</v>
      </c>
      <c r="HH175">
        <v>5.23451</v>
      </c>
      <c r="HI175">
        <v>11.992</v>
      </c>
      <c r="HJ175">
        <v>4.9558</v>
      </c>
      <c r="HK175">
        <v>3.304</v>
      </c>
      <c r="HL175">
        <v>9999</v>
      </c>
      <c r="HM175">
        <v>9999</v>
      </c>
      <c r="HN175">
        <v>9999</v>
      </c>
      <c r="HO175">
        <v>999.9</v>
      </c>
      <c r="HP175">
        <v>1.86853</v>
      </c>
      <c r="HQ175">
        <v>1.86417</v>
      </c>
      <c r="HR175">
        <v>1.8718</v>
      </c>
      <c r="HS175">
        <v>1.86264</v>
      </c>
      <c r="HT175">
        <v>1.86208</v>
      </c>
      <c r="HU175">
        <v>1.86859</v>
      </c>
      <c r="HV175">
        <v>1.85867</v>
      </c>
      <c r="HW175">
        <v>1.86508</v>
      </c>
      <c r="HX175">
        <v>5</v>
      </c>
      <c r="HY175">
        <v>0</v>
      </c>
      <c r="HZ175">
        <v>0</v>
      </c>
      <c r="IA175">
        <v>0</v>
      </c>
      <c r="IB175" t="s">
        <v>424</v>
      </c>
      <c r="IC175" t="s">
        <v>425</v>
      </c>
      <c r="ID175" t="s">
        <v>426</v>
      </c>
      <c r="IE175" t="s">
        <v>426</v>
      </c>
      <c r="IF175" t="s">
        <v>426</v>
      </c>
      <c r="IG175" t="s">
        <v>426</v>
      </c>
      <c r="IH175">
        <v>0</v>
      </c>
      <c r="II175">
        <v>100</v>
      </c>
      <c r="IJ175">
        <v>100</v>
      </c>
      <c r="IK175">
        <v>6.001</v>
      </c>
      <c r="IL175">
        <v>0.4455</v>
      </c>
      <c r="IM175">
        <v>4.33581596003083</v>
      </c>
      <c r="IN175">
        <v>0.00480937478205192</v>
      </c>
      <c r="IO175">
        <v>-2.11129389927988e-06</v>
      </c>
      <c r="IP175">
        <v>4.70916883727294e-10</v>
      </c>
      <c r="IQ175">
        <v>0.0744581765299928</v>
      </c>
      <c r="IR175">
        <v>0.00865277752241637</v>
      </c>
      <c r="IS175">
        <v>0.000116572056065873</v>
      </c>
      <c r="IT175">
        <v>5.89758572995984e-06</v>
      </c>
      <c r="IU175">
        <v>1</v>
      </c>
      <c r="IV175">
        <v>2033</v>
      </c>
      <c r="IW175">
        <v>1</v>
      </c>
      <c r="IX175">
        <v>28</v>
      </c>
      <c r="IY175">
        <v>29324108.7</v>
      </c>
      <c r="IZ175">
        <v>29324108.7</v>
      </c>
      <c r="JA175">
        <v>1.04248</v>
      </c>
      <c r="JB175">
        <v>2.37183</v>
      </c>
      <c r="JC175">
        <v>1.4978</v>
      </c>
      <c r="JD175">
        <v>2.3291</v>
      </c>
      <c r="JE175">
        <v>1.54419</v>
      </c>
      <c r="JF175">
        <v>2.35718</v>
      </c>
      <c r="JG175">
        <v>35.6148</v>
      </c>
      <c r="JH175">
        <v>24.2539</v>
      </c>
      <c r="JI175">
        <v>18</v>
      </c>
      <c r="JJ175">
        <v>547.402</v>
      </c>
      <c r="JK175">
        <v>435.039</v>
      </c>
      <c r="JL175">
        <v>32.1206</v>
      </c>
      <c r="JM175">
        <v>29.0304</v>
      </c>
      <c r="JN175">
        <v>30</v>
      </c>
      <c r="JO175">
        <v>28.7335</v>
      </c>
      <c r="JP175">
        <v>28.7578</v>
      </c>
      <c r="JQ175">
        <v>20.9113</v>
      </c>
      <c r="JR175">
        <v>13.8114</v>
      </c>
      <c r="JS175">
        <v>100</v>
      </c>
      <c r="JT175">
        <v>32.1186</v>
      </c>
      <c r="JU175">
        <v>420</v>
      </c>
      <c r="JV175">
        <v>24.9122</v>
      </c>
      <c r="JW175">
        <v>92.434</v>
      </c>
      <c r="JX175">
        <v>98.5616</v>
      </c>
    </row>
    <row r="176" spans="1:284">
      <c r="A176">
        <v>160</v>
      </c>
      <c r="B176">
        <v>1759446524</v>
      </c>
      <c r="C176">
        <v>2485</v>
      </c>
      <c r="D176" t="s">
        <v>751</v>
      </c>
      <c r="E176" t="s">
        <v>752</v>
      </c>
      <c r="F176">
        <v>5</v>
      </c>
      <c r="G176" t="s">
        <v>726</v>
      </c>
      <c r="H176" t="s">
        <v>419</v>
      </c>
      <c r="I176">
        <v>1759446521.66667</v>
      </c>
      <c r="J176">
        <f>(K176)/1000</f>
        <v>0</v>
      </c>
      <c r="K176">
        <f>1000*DK176*AI176*(DG176-DH176)/(100*CZ176*(1000-AI176*DG176))</f>
        <v>0</v>
      </c>
      <c r="L176">
        <f>DK176*AI176*(DF176-DE176*(1000-AI176*DH176)/(1000-AI176*DG176))/(100*CZ176)</f>
        <v>0</v>
      </c>
      <c r="M176">
        <f>DE176 - IF(AI176&gt;1, L176*CZ176*100.0/(AK176), 0)</f>
        <v>0</v>
      </c>
      <c r="N176">
        <f>((T176-J176/2)*M176-L176)/(T176+J176/2)</f>
        <v>0</v>
      </c>
      <c r="O176">
        <f>N176*(DL176+DM176)/1000.0</f>
        <v>0</v>
      </c>
      <c r="P176">
        <f>(DE176 - IF(AI176&gt;1, L176*CZ176*100.0/(AK176), 0))*(DL176+DM176)/1000.0</f>
        <v>0</v>
      </c>
      <c r="Q176">
        <f>2.0/((1/S176-1/R176)+SIGN(S176)*SQRT((1/S176-1/R176)*(1/S176-1/R176) + 4*DA176/((DA176+1)*(DA176+1))*(2*1/S176*1/R176-1/R176*1/R176)))</f>
        <v>0</v>
      </c>
      <c r="R176">
        <f>IF(LEFT(DB176,1)&lt;&gt;"0",IF(LEFT(DB176,1)="1",3.0,DC176),$D$5+$E$5*(DS176*DL176/($K$5*1000))+$F$5*(DS176*DL176/($K$5*1000))*MAX(MIN(CZ176,$J$5),$I$5)*MAX(MIN(CZ176,$J$5),$I$5)+$G$5*MAX(MIN(CZ176,$J$5),$I$5)*(DS176*DL176/($K$5*1000))+$H$5*(DS176*DL176/($K$5*1000))*(DS176*DL176/($K$5*1000)))</f>
        <v>0</v>
      </c>
      <c r="S176">
        <f>J176*(1000-(1000*0.61365*exp(17.502*W176/(240.97+W176))/(DL176+DM176)+DG176)/2)/(1000*0.61365*exp(17.502*W176/(240.97+W176))/(DL176+DM176)-DG176)</f>
        <v>0</v>
      </c>
      <c r="T176">
        <f>1/((DA176+1)/(Q176/1.6)+1/(R176/1.37)) + DA176/((DA176+1)/(Q176/1.6) + DA176/(R176/1.37))</f>
        <v>0</v>
      </c>
      <c r="U176">
        <f>(CV176*CY176)</f>
        <v>0</v>
      </c>
      <c r="V176">
        <f>(DN176+(U176+2*0.95*5.67E-8*(((DN176+$B$7)+273)^4-(DN176+273)^4)-44100*J176)/(1.84*29.3*R176+8*0.95*5.67E-8*(DN176+273)^3))</f>
        <v>0</v>
      </c>
      <c r="W176">
        <f>($C$7*DO176+$D$7*DP176+$E$7*V176)</f>
        <v>0</v>
      </c>
      <c r="X176">
        <f>0.61365*exp(17.502*W176/(240.97+W176))</f>
        <v>0</v>
      </c>
      <c r="Y176">
        <f>(Z176/AA176*100)</f>
        <v>0</v>
      </c>
      <c r="Z176">
        <f>DG176*(DL176+DM176)/1000</f>
        <v>0</v>
      </c>
      <c r="AA176">
        <f>0.61365*exp(17.502*DN176/(240.97+DN176))</f>
        <v>0</v>
      </c>
      <c r="AB176">
        <f>(X176-DG176*(DL176+DM176)/1000)</f>
        <v>0</v>
      </c>
      <c r="AC176">
        <f>(-J176*44100)</f>
        <v>0</v>
      </c>
      <c r="AD176">
        <f>2*29.3*R176*0.92*(DN176-W176)</f>
        <v>0</v>
      </c>
      <c r="AE176">
        <f>2*0.95*5.67E-8*(((DN176+$B$7)+273)^4-(W176+273)^4)</f>
        <v>0</v>
      </c>
      <c r="AF176">
        <f>U176+AE176+AC176+AD176</f>
        <v>0</v>
      </c>
      <c r="AG176">
        <v>0</v>
      </c>
      <c r="AH176">
        <v>0</v>
      </c>
      <c r="AI176">
        <f>IF(AG176*$H$13&gt;=AK176,1.0,(AK176/(AK176-AG176*$H$13)))</f>
        <v>0</v>
      </c>
      <c r="AJ176">
        <f>(AI176-1)*100</f>
        <v>0</v>
      </c>
      <c r="AK176">
        <f>MAX(0,($B$13+$C$13*DS176)/(1+$D$13*DS176)*DL176/(DN176+273)*$E$13)</f>
        <v>0</v>
      </c>
      <c r="AL176" t="s">
        <v>420</v>
      </c>
      <c r="AM176" t="s">
        <v>420</v>
      </c>
      <c r="AN176">
        <v>0</v>
      </c>
      <c r="AO176">
        <v>0</v>
      </c>
      <c r="AP176">
        <f>1-AN176/AO176</f>
        <v>0</v>
      </c>
      <c r="AQ176">
        <v>0</v>
      </c>
      <c r="AR176" t="s">
        <v>420</v>
      </c>
      <c r="AS176" t="s">
        <v>420</v>
      </c>
      <c r="AT176">
        <v>0</v>
      </c>
      <c r="AU176">
        <v>0</v>
      </c>
      <c r="AV176">
        <f>1-AT176/AU176</f>
        <v>0</v>
      </c>
      <c r="AW176">
        <v>0.5</v>
      </c>
      <c r="AX176">
        <f>CW176</f>
        <v>0</v>
      </c>
      <c r="AY176">
        <f>L176</f>
        <v>0</v>
      </c>
      <c r="AZ176">
        <f>AV176*AW176*AX176</f>
        <v>0</v>
      </c>
      <c r="BA176">
        <f>(AY176-AQ176)/AX176</f>
        <v>0</v>
      </c>
      <c r="BB176">
        <f>(AO176-AU176)/AU176</f>
        <v>0</v>
      </c>
      <c r="BC176">
        <f>AN176/(AP176+AN176/AU176)</f>
        <v>0</v>
      </c>
      <c r="BD176" t="s">
        <v>420</v>
      </c>
      <c r="BE176">
        <v>0</v>
      </c>
      <c r="BF176">
        <f>IF(BE176&lt;&gt;0, BE176, BC176)</f>
        <v>0</v>
      </c>
      <c r="BG176">
        <f>1-BF176/AU176</f>
        <v>0</v>
      </c>
      <c r="BH176">
        <f>(AU176-AT176)/(AU176-BF176)</f>
        <v>0</v>
      </c>
      <c r="BI176">
        <f>(AO176-AU176)/(AO176-BF176)</f>
        <v>0</v>
      </c>
      <c r="BJ176">
        <f>(AU176-AT176)/(AU176-AN176)</f>
        <v>0</v>
      </c>
      <c r="BK176">
        <f>(AO176-AU176)/(AO176-AN176)</f>
        <v>0</v>
      </c>
      <c r="BL176">
        <f>(BH176*BF176/AT176)</f>
        <v>0</v>
      </c>
      <c r="BM176">
        <f>(1-BL176)</f>
        <v>0</v>
      </c>
      <c r="CV176">
        <f>$B$11*DT176+$C$11*DU176+$F$11*EF176*(1-EI176)</f>
        <v>0</v>
      </c>
      <c r="CW176">
        <f>CV176*CX176</f>
        <v>0</v>
      </c>
      <c r="CX176">
        <f>($B$11*$D$9+$C$11*$D$9+$F$11*((ES176+EK176)/MAX(ES176+EK176+ET176, 0.1)*$I$9+ET176/MAX(ES176+EK176+ET176, 0.1)*$J$9))/($B$11+$C$11+$F$11)</f>
        <v>0</v>
      </c>
      <c r="CY176">
        <f>($B$11*$K$9+$C$11*$K$9+$F$11*((ES176+EK176)/MAX(ES176+EK176+ET176, 0.1)*$P$9+ET176/MAX(ES176+EK176+ET176, 0.1)*$Q$9))/($B$11+$C$11+$F$11)</f>
        <v>0</v>
      </c>
      <c r="CZ176">
        <v>4.16</v>
      </c>
      <c r="DA176">
        <v>0.5</v>
      </c>
      <c r="DB176" t="s">
        <v>421</v>
      </c>
      <c r="DC176">
        <v>2</v>
      </c>
      <c r="DD176">
        <v>1759446521.66667</v>
      </c>
      <c r="DE176">
        <v>420.949</v>
      </c>
      <c r="DF176">
        <v>419.986666666667</v>
      </c>
      <c r="DG176">
        <v>25.0424333333333</v>
      </c>
      <c r="DH176">
        <v>24.8657333333333</v>
      </c>
      <c r="DI176">
        <v>414.947666666667</v>
      </c>
      <c r="DJ176">
        <v>24.5968333333333</v>
      </c>
      <c r="DK176">
        <v>499.867666666667</v>
      </c>
      <c r="DL176">
        <v>90.5728666666667</v>
      </c>
      <c r="DM176">
        <v>0.0356626</v>
      </c>
      <c r="DN176">
        <v>31.1321666666667</v>
      </c>
      <c r="DO176">
        <v>30.0173333333333</v>
      </c>
      <c r="DP176">
        <v>999.9</v>
      </c>
      <c r="DQ176">
        <v>0</v>
      </c>
      <c r="DR176">
        <v>0</v>
      </c>
      <c r="DS176">
        <v>9997.93333333333</v>
      </c>
      <c r="DT176">
        <v>0</v>
      </c>
      <c r="DU176">
        <v>0.945911</v>
      </c>
      <c r="DV176">
        <v>0.962382</v>
      </c>
      <c r="DW176">
        <v>431.761666666667</v>
      </c>
      <c r="DX176">
        <v>430.696666666667</v>
      </c>
      <c r="DY176">
        <v>0.176708333333333</v>
      </c>
      <c r="DZ176">
        <v>419.986666666667</v>
      </c>
      <c r="EA176">
        <v>24.8657333333333</v>
      </c>
      <c r="EB176">
        <v>2.26816333333333</v>
      </c>
      <c r="EC176">
        <v>2.25215666666667</v>
      </c>
      <c r="ED176">
        <v>19.4520333333333</v>
      </c>
      <c r="EE176">
        <v>19.3382333333333</v>
      </c>
      <c r="EF176">
        <v>0.00500016</v>
      </c>
      <c r="EG176">
        <v>0</v>
      </c>
      <c r="EH176">
        <v>0</v>
      </c>
      <c r="EI176">
        <v>0</v>
      </c>
      <c r="EJ176">
        <v>784.4</v>
      </c>
      <c r="EK176">
        <v>0.00500016</v>
      </c>
      <c r="EL176">
        <v>-24.5666666666667</v>
      </c>
      <c r="EM176">
        <v>-2.13333333333333</v>
      </c>
      <c r="EN176">
        <v>38</v>
      </c>
      <c r="EO176">
        <v>42.125</v>
      </c>
      <c r="EP176">
        <v>40.187</v>
      </c>
      <c r="EQ176">
        <v>42.187</v>
      </c>
      <c r="ER176">
        <v>41.312</v>
      </c>
      <c r="ES176">
        <v>0</v>
      </c>
      <c r="ET176">
        <v>0</v>
      </c>
      <c r="EU176">
        <v>0</v>
      </c>
      <c r="EV176">
        <v>1759446526.1</v>
      </c>
      <c r="EW176">
        <v>0</v>
      </c>
      <c r="EX176">
        <v>791.465384615385</v>
      </c>
      <c r="EY176">
        <v>-24.0923081926178</v>
      </c>
      <c r="EZ176">
        <v>21.9726498942613</v>
      </c>
      <c r="FA176">
        <v>-26.1576923076923</v>
      </c>
      <c r="FB176">
        <v>15</v>
      </c>
      <c r="FC176">
        <v>0</v>
      </c>
      <c r="FD176" t="s">
        <v>422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0.920013095238095</v>
      </c>
      <c r="FQ176">
        <v>0.292421220779221</v>
      </c>
      <c r="FR176">
        <v>0.0588060726997806</v>
      </c>
      <c r="FS176">
        <v>1</v>
      </c>
      <c r="FT176">
        <v>791.073529411765</v>
      </c>
      <c r="FU176">
        <v>5.00687525070395</v>
      </c>
      <c r="FV176">
        <v>6.74355068035725</v>
      </c>
      <c r="FW176">
        <v>-1</v>
      </c>
      <c r="FX176">
        <v>0.179837285714286</v>
      </c>
      <c r="FY176">
        <v>-0.0117960779220779</v>
      </c>
      <c r="FZ176">
        <v>0.00215725209121095</v>
      </c>
      <c r="GA176">
        <v>1</v>
      </c>
      <c r="GB176">
        <v>2</v>
      </c>
      <c r="GC176">
        <v>2</v>
      </c>
      <c r="GD176" t="s">
        <v>423</v>
      </c>
      <c r="GE176">
        <v>3.12609</v>
      </c>
      <c r="GF176">
        <v>2.66131</v>
      </c>
      <c r="GG176">
        <v>0.0890011</v>
      </c>
      <c r="GH176">
        <v>0.0897824</v>
      </c>
      <c r="GI176">
        <v>0.104447</v>
      </c>
      <c r="GJ176">
        <v>0.104606</v>
      </c>
      <c r="GK176">
        <v>23300.4</v>
      </c>
      <c r="GL176">
        <v>22164.7</v>
      </c>
      <c r="GM176">
        <v>22876.3</v>
      </c>
      <c r="GN176">
        <v>23714.1</v>
      </c>
      <c r="GO176">
        <v>34913.2</v>
      </c>
      <c r="GP176">
        <v>35147.2</v>
      </c>
      <c r="GQ176">
        <v>41241.4</v>
      </c>
      <c r="GR176">
        <v>42291.1</v>
      </c>
      <c r="GS176">
        <v>1.89697</v>
      </c>
      <c r="GT176">
        <v>1.8106</v>
      </c>
      <c r="GU176">
        <v>0.0867806</v>
      </c>
      <c r="GV176">
        <v>0</v>
      </c>
      <c r="GW176">
        <v>28.5946</v>
      </c>
      <c r="GX176">
        <v>999.9</v>
      </c>
      <c r="GY176">
        <v>57.398</v>
      </c>
      <c r="GZ176">
        <v>29.457</v>
      </c>
      <c r="HA176">
        <v>26.1673</v>
      </c>
      <c r="HB176">
        <v>54.3346</v>
      </c>
      <c r="HC176">
        <v>40.1082</v>
      </c>
      <c r="HD176">
        <v>1</v>
      </c>
      <c r="HE176">
        <v>0.104306</v>
      </c>
      <c r="HF176">
        <v>-1.47255</v>
      </c>
      <c r="HG176">
        <v>20.2301</v>
      </c>
      <c r="HH176">
        <v>5.23436</v>
      </c>
      <c r="HI176">
        <v>11.992</v>
      </c>
      <c r="HJ176">
        <v>4.95585</v>
      </c>
      <c r="HK176">
        <v>3.304</v>
      </c>
      <c r="HL176">
        <v>9999</v>
      </c>
      <c r="HM176">
        <v>9999</v>
      </c>
      <c r="HN176">
        <v>9999</v>
      </c>
      <c r="HO176">
        <v>999.9</v>
      </c>
      <c r="HP176">
        <v>1.86848</v>
      </c>
      <c r="HQ176">
        <v>1.86417</v>
      </c>
      <c r="HR176">
        <v>1.8718</v>
      </c>
      <c r="HS176">
        <v>1.86266</v>
      </c>
      <c r="HT176">
        <v>1.86206</v>
      </c>
      <c r="HU176">
        <v>1.86859</v>
      </c>
      <c r="HV176">
        <v>1.85867</v>
      </c>
      <c r="HW176">
        <v>1.86508</v>
      </c>
      <c r="HX176">
        <v>5</v>
      </c>
      <c r="HY176">
        <v>0</v>
      </c>
      <c r="HZ176">
        <v>0</v>
      </c>
      <c r="IA176">
        <v>0</v>
      </c>
      <c r="IB176" t="s">
        <v>424</v>
      </c>
      <c r="IC176" t="s">
        <v>425</v>
      </c>
      <c r="ID176" t="s">
        <v>426</v>
      </c>
      <c r="IE176" t="s">
        <v>426</v>
      </c>
      <c r="IF176" t="s">
        <v>426</v>
      </c>
      <c r="IG176" t="s">
        <v>426</v>
      </c>
      <c r="IH176">
        <v>0</v>
      </c>
      <c r="II176">
        <v>100</v>
      </c>
      <c r="IJ176">
        <v>100</v>
      </c>
      <c r="IK176">
        <v>6.002</v>
      </c>
      <c r="IL176">
        <v>0.4455</v>
      </c>
      <c r="IM176">
        <v>4.33581596003083</v>
      </c>
      <c r="IN176">
        <v>0.00480937478205192</v>
      </c>
      <c r="IO176">
        <v>-2.11129389927988e-06</v>
      </c>
      <c r="IP176">
        <v>4.70916883727294e-10</v>
      </c>
      <c r="IQ176">
        <v>0.0744581765299928</v>
      </c>
      <c r="IR176">
        <v>0.00865277752241637</v>
      </c>
      <c r="IS176">
        <v>0.000116572056065873</v>
      </c>
      <c r="IT176">
        <v>5.89758572995984e-06</v>
      </c>
      <c r="IU176">
        <v>1</v>
      </c>
      <c r="IV176">
        <v>2033</v>
      </c>
      <c r="IW176">
        <v>1</v>
      </c>
      <c r="IX176">
        <v>28</v>
      </c>
      <c r="IY176">
        <v>29324108.7</v>
      </c>
      <c r="IZ176">
        <v>29324108.7</v>
      </c>
      <c r="JA176">
        <v>1.04248</v>
      </c>
      <c r="JB176">
        <v>2.39868</v>
      </c>
      <c r="JC176">
        <v>1.49902</v>
      </c>
      <c r="JD176">
        <v>2.3291</v>
      </c>
      <c r="JE176">
        <v>1.54419</v>
      </c>
      <c r="JF176">
        <v>2.25098</v>
      </c>
      <c r="JG176">
        <v>35.638</v>
      </c>
      <c r="JH176">
        <v>24.2451</v>
      </c>
      <c r="JI176">
        <v>18</v>
      </c>
      <c r="JJ176">
        <v>547.647</v>
      </c>
      <c r="JK176">
        <v>434.76</v>
      </c>
      <c r="JL176">
        <v>32.1097</v>
      </c>
      <c r="JM176">
        <v>29.0288</v>
      </c>
      <c r="JN176">
        <v>29.9999</v>
      </c>
      <c r="JO176">
        <v>28.7335</v>
      </c>
      <c r="JP176">
        <v>28.7566</v>
      </c>
      <c r="JQ176">
        <v>20.9137</v>
      </c>
      <c r="JR176">
        <v>13.8114</v>
      </c>
      <c r="JS176">
        <v>100</v>
      </c>
      <c r="JT176">
        <v>32.1014</v>
      </c>
      <c r="JU176">
        <v>420</v>
      </c>
      <c r="JV176">
        <v>24.9083</v>
      </c>
      <c r="JW176">
        <v>92.4334</v>
      </c>
      <c r="JX176">
        <v>98.5605</v>
      </c>
    </row>
    <row r="177" spans="1:284">
      <c r="A177">
        <v>161</v>
      </c>
      <c r="B177">
        <v>1759446527</v>
      </c>
      <c r="C177">
        <v>2488</v>
      </c>
      <c r="D177" t="s">
        <v>753</v>
      </c>
      <c r="E177" t="s">
        <v>754</v>
      </c>
      <c r="F177">
        <v>5</v>
      </c>
      <c r="G177" t="s">
        <v>726</v>
      </c>
      <c r="H177" t="s">
        <v>419</v>
      </c>
      <c r="I177">
        <v>1759446524</v>
      </c>
      <c r="J177">
        <f>(K177)/1000</f>
        <v>0</v>
      </c>
      <c r="K177">
        <f>1000*DK177*AI177*(DG177-DH177)/(100*CZ177*(1000-AI177*DG177))</f>
        <v>0</v>
      </c>
      <c r="L177">
        <f>DK177*AI177*(DF177-DE177*(1000-AI177*DH177)/(1000-AI177*DG177))/(100*CZ177)</f>
        <v>0</v>
      </c>
      <c r="M177">
        <f>DE177 - IF(AI177&gt;1, L177*CZ177*100.0/(AK177), 0)</f>
        <v>0</v>
      </c>
      <c r="N177">
        <f>((T177-J177/2)*M177-L177)/(T177+J177/2)</f>
        <v>0</v>
      </c>
      <c r="O177">
        <f>N177*(DL177+DM177)/1000.0</f>
        <v>0</v>
      </c>
      <c r="P177">
        <f>(DE177 - IF(AI177&gt;1, L177*CZ177*100.0/(AK177), 0))*(DL177+DM177)/1000.0</f>
        <v>0</v>
      </c>
      <c r="Q177">
        <f>2.0/((1/S177-1/R177)+SIGN(S177)*SQRT((1/S177-1/R177)*(1/S177-1/R177) + 4*DA177/((DA177+1)*(DA177+1))*(2*1/S177*1/R177-1/R177*1/R177)))</f>
        <v>0</v>
      </c>
      <c r="R177">
        <f>IF(LEFT(DB177,1)&lt;&gt;"0",IF(LEFT(DB177,1)="1",3.0,DC177),$D$5+$E$5*(DS177*DL177/($K$5*1000))+$F$5*(DS177*DL177/($K$5*1000))*MAX(MIN(CZ177,$J$5),$I$5)*MAX(MIN(CZ177,$J$5),$I$5)+$G$5*MAX(MIN(CZ177,$J$5),$I$5)*(DS177*DL177/($K$5*1000))+$H$5*(DS177*DL177/($K$5*1000))*(DS177*DL177/($K$5*1000)))</f>
        <v>0</v>
      </c>
      <c r="S177">
        <f>J177*(1000-(1000*0.61365*exp(17.502*W177/(240.97+W177))/(DL177+DM177)+DG177)/2)/(1000*0.61365*exp(17.502*W177/(240.97+W177))/(DL177+DM177)-DG177)</f>
        <v>0</v>
      </c>
      <c r="T177">
        <f>1/((DA177+1)/(Q177/1.6)+1/(R177/1.37)) + DA177/((DA177+1)/(Q177/1.6) + DA177/(R177/1.37))</f>
        <v>0</v>
      </c>
      <c r="U177">
        <f>(CV177*CY177)</f>
        <v>0</v>
      </c>
      <c r="V177">
        <f>(DN177+(U177+2*0.95*5.67E-8*(((DN177+$B$7)+273)^4-(DN177+273)^4)-44100*J177)/(1.84*29.3*R177+8*0.95*5.67E-8*(DN177+273)^3))</f>
        <v>0</v>
      </c>
      <c r="W177">
        <f>($C$7*DO177+$D$7*DP177+$E$7*V177)</f>
        <v>0</v>
      </c>
      <c r="X177">
        <f>0.61365*exp(17.502*W177/(240.97+W177))</f>
        <v>0</v>
      </c>
      <c r="Y177">
        <f>(Z177/AA177*100)</f>
        <v>0</v>
      </c>
      <c r="Z177">
        <f>DG177*(DL177+DM177)/1000</f>
        <v>0</v>
      </c>
      <c r="AA177">
        <f>0.61365*exp(17.502*DN177/(240.97+DN177))</f>
        <v>0</v>
      </c>
      <c r="AB177">
        <f>(X177-DG177*(DL177+DM177)/1000)</f>
        <v>0</v>
      </c>
      <c r="AC177">
        <f>(-J177*44100)</f>
        <v>0</v>
      </c>
      <c r="AD177">
        <f>2*29.3*R177*0.92*(DN177-W177)</f>
        <v>0</v>
      </c>
      <c r="AE177">
        <f>2*0.95*5.67E-8*(((DN177+$B$7)+273)^4-(W177+273)^4)</f>
        <v>0</v>
      </c>
      <c r="AF177">
        <f>U177+AE177+AC177+AD177</f>
        <v>0</v>
      </c>
      <c r="AG177">
        <v>0</v>
      </c>
      <c r="AH177">
        <v>0</v>
      </c>
      <c r="AI177">
        <f>IF(AG177*$H$13&gt;=AK177,1.0,(AK177/(AK177-AG177*$H$13)))</f>
        <v>0</v>
      </c>
      <c r="AJ177">
        <f>(AI177-1)*100</f>
        <v>0</v>
      </c>
      <c r="AK177">
        <f>MAX(0,($B$13+$C$13*DS177)/(1+$D$13*DS177)*DL177/(DN177+273)*$E$13)</f>
        <v>0</v>
      </c>
      <c r="AL177" t="s">
        <v>420</v>
      </c>
      <c r="AM177" t="s">
        <v>420</v>
      </c>
      <c r="AN177">
        <v>0</v>
      </c>
      <c r="AO177">
        <v>0</v>
      </c>
      <c r="AP177">
        <f>1-AN177/AO177</f>
        <v>0</v>
      </c>
      <c r="AQ177">
        <v>0</v>
      </c>
      <c r="AR177" t="s">
        <v>420</v>
      </c>
      <c r="AS177" t="s">
        <v>420</v>
      </c>
      <c r="AT177">
        <v>0</v>
      </c>
      <c r="AU177">
        <v>0</v>
      </c>
      <c r="AV177">
        <f>1-AT177/AU177</f>
        <v>0</v>
      </c>
      <c r="AW177">
        <v>0.5</v>
      </c>
      <c r="AX177">
        <f>CW177</f>
        <v>0</v>
      </c>
      <c r="AY177">
        <f>L177</f>
        <v>0</v>
      </c>
      <c r="AZ177">
        <f>AV177*AW177*AX177</f>
        <v>0</v>
      </c>
      <c r="BA177">
        <f>(AY177-AQ177)/AX177</f>
        <v>0</v>
      </c>
      <c r="BB177">
        <f>(AO177-AU177)/AU177</f>
        <v>0</v>
      </c>
      <c r="BC177">
        <f>AN177/(AP177+AN177/AU177)</f>
        <v>0</v>
      </c>
      <c r="BD177" t="s">
        <v>420</v>
      </c>
      <c r="BE177">
        <v>0</v>
      </c>
      <c r="BF177">
        <f>IF(BE177&lt;&gt;0, BE177, BC177)</f>
        <v>0</v>
      </c>
      <c r="BG177">
        <f>1-BF177/AU177</f>
        <v>0</v>
      </c>
      <c r="BH177">
        <f>(AU177-AT177)/(AU177-BF177)</f>
        <v>0</v>
      </c>
      <c r="BI177">
        <f>(AO177-AU177)/(AO177-BF177)</f>
        <v>0</v>
      </c>
      <c r="BJ177">
        <f>(AU177-AT177)/(AU177-AN177)</f>
        <v>0</v>
      </c>
      <c r="BK177">
        <f>(AO177-AU177)/(AO177-AN177)</f>
        <v>0</v>
      </c>
      <c r="BL177">
        <f>(BH177*BF177/AT177)</f>
        <v>0</v>
      </c>
      <c r="BM177">
        <f>(1-BL177)</f>
        <v>0</v>
      </c>
      <c r="CV177">
        <f>$B$11*DT177+$C$11*DU177+$F$11*EF177*(1-EI177)</f>
        <v>0</v>
      </c>
      <c r="CW177">
        <f>CV177*CX177</f>
        <v>0</v>
      </c>
      <c r="CX177">
        <f>($B$11*$D$9+$C$11*$D$9+$F$11*((ES177+EK177)/MAX(ES177+EK177+ET177, 0.1)*$I$9+ET177/MAX(ES177+EK177+ET177, 0.1)*$J$9))/($B$11+$C$11+$F$11)</f>
        <v>0</v>
      </c>
      <c r="CY177">
        <f>($B$11*$K$9+$C$11*$K$9+$F$11*((ES177+EK177)/MAX(ES177+EK177+ET177, 0.1)*$P$9+ET177/MAX(ES177+EK177+ET177, 0.1)*$Q$9))/($B$11+$C$11+$F$11)</f>
        <v>0</v>
      </c>
      <c r="CZ177">
        <v>4.16</v>
      </c>
      <c r="DA177">
        <v>0.5</v>
      </c>
      <c r="DB177" t="s">
        <v>421</v>
      </c>
      <c r="DC177">
        <v>2</v>
      </c>
      <c r="DD177">
        <v>1759446524</v>
      </c>
      <c r="DE177">
        <v>420.927</v>
      </c>
      <c r="DF177">
        <v>419.96625</v>
      </c>
      <c r="DG177">
        <v>25.04085</v>
      </c>
      <c r="DH177">
        <v>24.864925</v>
      </c>
      <c r="DI177">
        <v>414.9255</v>
      </c>
      <c r="DJ177">
        <v>24.5953</v>
      </c>
      <c r="DK177">
        <v>499.92425</v>
      </c>
      <c r="DL177">
        <v>90.57295</v>
      </c>
      <c r="DM177">
        <v>0.035458575</v>
      </c>
      <c r="DN177">
        <v>31.131075</v>
      </c>
      <c r="DO177">
        <v>30.0137</v>
      </c>
      <c r="DP177">
        <v>999.9</v>
      </c>
      <c r="DQ177">
        <v>0</v>
      </c>
      <c r="DR177">
        <v>0</v>
      </c>
      <c r="DS177">
        <v>10020.1625</v>
      </c>
      <c r="DT177">
        <v>0</v>
      </c>
      <c r="DU177">
        <v>0.950432</v>
      </c>
      <c r="DV177">
        <v>0.96067825</v>
      </c>
      <c r="DW177">
        <v>431.738</v>
      </c>
      <c r="DX177">
        <v>430.675</v>
      </c>
      <c r="DY177">
        <v>0.1759395</v>
      </c>
      <c r="DZ177">
        <v>419.96625</v>
      </c>
      <c r="EA177">
        <v>24.864925</v>
      </c>
      <c r="EB177">
        <v>2.268025</v>
      </c>
      <c r="EC177">
        <v>2.2520875</v>
      </c>
      <c r="ED177">
        <v>19.451075</v>
      </c>
      <c r="EE177">
        <v>19.33775</v>
      </c>
      <c r="EF177">
        <v>0.00500016</v>
      </c>
      <c r="EG177">
        <v>0</v>
      </c>
      <c r="EH177">
        <v>0</v>
      </c>
      <c r="EI177">
        <v>0</v>
      </c>
      <c r="EJ177">
        <v>789.275</v>
      </c>
      <c r="EK177">
        <v>0.00500016</v>
      </c>
      <c r="EL177">
        <v>-23.55</v>
      </c>
      <c r="EM177">
        <v>-1.95</v>
      </c>
      <c r="EN177">
        <v>38</v>
      </c>
      <c r="EO177">
        <v>42.1405</v>
      </c>
      <c r="EP177">
        <v>40.187</v>
      </c>
      <c r="EQ177">
        <v>42.187</v>
      </c>
      <c r="ER177">
        <v>41.312</v>
      </c>
      <c r="ES177">
        <v>0</v>
      </c>
      <c r="ET177">
        <v>0</v>
      </c>
      <c r="EU177">
        <v>0</v>
      </c>
      <c r="EV177">
        <v>1759446529.1</v>
      </c>
      <c r="EW177">
        <v>0</v>
      </c>
      <c r="EX177">
        <v>790.668</v>
      </c>
      <c r="EY177">
        <v>-25.2384618778699</v>
      </c>
      <c r="EZ177">
        <v>17.7538464801551</v>
      </c>
      <c r="FA177">
        <v>-25.328</v>
      </c>
      <c r="FB177">
        <v>15</v>
      </c>
      <c r="FC177">
        <v>0</v>
      </c>
      <c r="FD177" t="s">
        <v>422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0.93689995</v>
      </c>
      <c r="FQ177">
        <v>0.165724015037594</v>
      </c>
      <c r="FR177">
        <v>0.0538503396140405</v>
      </c>
      <c r="FS177">
        <v>1</v>
      </c>
      <c r="FT177">
        <v>790.823529411765</v>
      </c>
      <c r="FU177">
        <v>-2.42322412015556</v>
      </c>
      <c r="FV177">
        <v>6.58260000587688</v>
      </c>
      <c r="FW177">
        <v>-1</v>
      </c>
      <c r="FX177">
        <v>0.1793978</v>
      </c>
      <c r="FY177">
        <v>-0.0215704962406017</v>
      </c>
      <c r="FZ177">
        <v>0.00246363127517086</v>
      </c>
      <c r="GA177">
        <v>1</v>
      </c>
      <c r="GB177">
        <v>2</v>
      </c>
      <c r="GC177">
        <v>2</v>
      </c>
      <c r="GD177" t="s">
        <v>423</v>
      </c>
      <c r="GE177">
        <v>3.12613</v>
      </c>
      <c r="GF177">
        <v>2.66106</v>
      </c>
      <c r="GG177">
        <v>0.0890104</v>
      </c>
      <c r="GH177">
        <v>0.0897831</v>
      </c>
      <c r="GI177">
        <v>0.104443</v>
      </c>
      <c r="GJ177">
        <v>0.104607</v>
      </c>
      <c r="GK177">
        <v>23300.3</v>
      </c>
      <c r="GL177">
        <v>22165</v>
      </c>
      <c r="GM177">
        <v>22876.4</v>
      </c>
      <c r="GN177">
        <v>23714.4</v>
      </c>
      <c r="GO177">
        <v>34913.5</v>
      </c>
      <c r="GP177">
        <v>35147.6</v>
      </c>
      <c r="GQ177">
        <v>41241.6</v>
      </c>
      <c r="GR177">
        <v>42291.6</v>
      </c>
      <c r="GS177">
        <v>1.89715</v>
      </c>
      <c r="GT177">
        <v>1.8106</v>
      </c>
      <c r="GU177">
        <v>0.0872649</v>
      </c>
      <c r="GV177">
        <v>0</v>
      </c>
      <c r="GW177">
        <v>28.5946</v>
      </c>
      <c r="GX177">
        <v>999.9</v>
      </c>
      <c r="GY177">
        <v>57.398</v>
      </c>
      <c r="GZ177">
        <v>29.457</v>
      </c>
      <c r="HA177">
        <v>26.1689</v>
      </c>
      <c r="HB177">
        <v>54.3946</v>
      </c>
      <c r="HC177">
        <v>40.1282</v>
      </c>
      <c r="HD177">
        <v>1</v>
      </c>
      <c r="HE177">
        <v>0.104278</v>
      </c>
      <c r="HF177">
        <v>-1.48097</v>
      </c>
      <c r="HG177">
        <v>20.2298</v>
      </c>
      <c r="HH177">
        <v>5.23421</v>
      </c>
      <c r="HI177">
        <v>11.992</v>
      </c>
      <c r="HJ177">
        <v>4.95575</v>
      </c>
      <c r="HK177">
        <v>3.304</v>
      </c>
      <c r="HL177">
        <v>9999</v>
      </c>
      <c r="HM177">
        <v>9999</v>
      </c>
      <c r="HN177">
        <v>9999</v>
      </c>
      <c r="HO177">
        <v>999.9</v>
      </c>
      <c r="HP177">
        <v>1.86847</v>
      </c>
      <c r="HQ177">
        <v>1.86417</v>
      </c>
      <c r="HR177">
        <v>1.8718</v>
      </c>
      <c r="HS177">
        <v>1.86266</v>
      </c>
      <c r="HT177">
        <v>1.86205</v>
      </c>
      <c r="HU177">
        <v>1.86859</v>
      </c>
      <c r="HV177">
        <v>1.85867</v>
      </c>
      <c r="HW177">
        <v>1.86508</v>
      </c>
      <c r="HX177">
        <v>5</v>
      </c>
      <c r="HY177">
        <v>0</v>
      </c>
      <c r="HZ177">
        <v>0</v>
      </c>
      <c r="IA177">
        <v>0</v>
      </c>
      <c r="IB177" t="s">
        <v>424</v>
      </c>
      <c r="IC177" t="s">
        <v>425</v>
      </c>
      <c r="ID177" t="s">
        <v>426</v>
      </c>
      <c r="IE177" t="s">
        <v>426</v>
      </c>
      <c r="IF177" t="s">
        <v>426</v>
      </c>
      <c r="IG177" t="s">
        <v>426</v>
      </c>
      <c r="IH177">
        <v>0</v>
      </c>
      <c r="II177">
        <v>100</v>
      </c>
      <c r="IJ177">
        <v>100</v>
      </c>
      <c r="IK177">
        <v>6.001</v>
      </c>
      <c r="IL177">
        <v>0.4455</v>
      </c>
      <c r="IM177">
        <v>4.33581596003083</v>
      </c>
      <c r="IN177">
        <v>0.00480937478205192</v>
      </c>
      <c r="IO177">
        <v>-2.11129389927988e-06</v>
      </c>
      <c r="IP177">
        <v>4.70916883727294e-10</v>
      </c>
      <c r="IQ177">
        <v>0.0744581765299928</v>
      </c>
      <c r="IR177">
        <v>0.00865277752241637</v>
      </c>
      <c r="IS177">
        <v>0.000116572056065873</v>
      </c>
      <c r="IT177">
        <v>5.89758572995984e-06</v>
      </c>
      <c r="IU177">
        <v>1</v>
      </c>
      <c r="IV177">
        <v>2033</v>
      </c>
      <c r="IW177">
        <v>1</v>
      </c>
      <c r="IX177">
        <v>28</v>
      </c>
      <c r="IY177">
        <v>29324108.8</v>
      </c>
      <c r="IZ177">
        <v>29324108.8</v>
      </c>
      <c r="JA177">
        <v>1.04248</v>
      </c>
      <c r="JB177">
        <v>2.37793</v>
      </c>
      <c r="JC177">
        <v>1.4978</v>
      </c>
      <c r="JD177">
        <v>2.3291</v>
      </c>
      <c r="JE177">
        <v>1.54419</v>
      </c>
      <c r="JF177">
        <v>2.30713</v>
      </c>
      <c r="JG177">
        <v>35.6148</v>
      </c>
      <c r="JH177">
        <v>24.2451</v>
      </c>
      <c r="JI177">
        <v>18</v>
      </c>
      <c r="JJ177">
        <v>547.761</v>
      </c>
      <c r="JK177">
        <v>434.751</v>
      </c>
      <c r="JL177">
        <v>32.099</v>
      </c>
      <c r="JM177">
        <v>29.0273</v>
      </c>
      <c r="JN177">
        <v>29.9999</v>
      </c>
      <c r="JO177">
        <v>28.7335</v>
      </c>
      <c r="JP177">
        <v>28.7554</v>
      </c>
      <c r="JQ177">
        <v>20.9134</v>
      </c>
      <c r="JR177">
        <v>13.8114</v>
      </c>
      <c r="JS177">
        <v>100</v>
      </c>
      <c r="JT177">
        <v>32.0896</v>
      </c>
      <c r="JU177">
        <v>420</v>
      </c>
      <c r="JV177">
        <v>24.9093</v>
      </c>
      <c r="JW177">
        <v>92.4338</v>
      </c>
      <c r="JX177">
        <v>98.5618</v>
      </c>
    </row>
    <row r="178" spans="1:284">
      <c r="A178">
        <v>162</v>
      </c>
      <c r="B178">
        <v>1759446530</v>
      </c>
      <c r="C178">
        <v>2491</v>
      </c>
      <c r="D178" t="s">
        <v>755</v>
      </c>
      <c r="E178" t="s">
        <v>756</v>
      </c>
      <c r="F178">
        <v>5</v>
      </c>
      <c r="G178" t="s">
        <v>726</v>
      </c>
      <c r="H178" t="s">
        <v>419</v>
      </c>
      <c r="I178">
        <v>1759446527</v>
      </c>
      <c r="J178">
        <f>(K178)/1000</f>
        <v>0</v>
      </c>
      <c r="K178">
        <f>1000*DK178*AI178*(DG178-DH178)/(100*CZ178*(1000-AI178*DG178))</f>
        <v>0</v>
      </c>
      <c r="L178">
        <f>DK178*AI178*(DF178-DE178*(1000-AI178*DH178)/(1000-AI178*DG178))/(100*CZ178)</f>
        <v>0</v>
      </c>
      <c r="M178">
        <f>DE178 - IF(AI178&gt;1, L178*CZ178*100.0/(AK178), 0)</f>
        <v>0</v>
      </c>
      <c r="N178">
        <f>((T178-J178/2)*M178-L178)/(T178+J178/2)</f>
        <v>0</v>
      </c>
      <c r="O178">
        <f>N178*(DL178+DM178)/1000.0</f>
        <v>0</v>
      </c>
      <c r="P178">
        <f>(DE178 - IF(AI178&gt;1, L178*CZ178*100.0/(AK178), 0))*(DL178+DM178)/1000.0</f>
        <v>0</v>
      </c>
      <c r="Q178">
        <f>2.0/((1/S178-1/R178)+SIGN(S178)*SQRT((1/S178-1/R178)*(1/S178-1/R178) + 4*DA178/((DA178+1)*(DA178+1))*(2*1/S178*1/R178-1/R178*1/R178)))</f>
        <v>0</v>
      </c>
      <c r="R178">
        <f>IF(LEFT(DB178,1)&lt;&gt;"0",IF(LEFT(DB178,1)="1",3.0,DC178),$D$5+$E$5*(DS178*DL178/($K$5*1000))+$F$5*(DS178*DL178/($K$5*1000))*MAX(MIN(CZ178,$J$5),$I$5)*MAX(MIN(CZ178,$J$5),$I$5)+$G$5*MAX(MIN(CZ178,$J$5),$I$5)*(DS178*DL178/($K$5*1000))+$H$5*(DS178*DL178/($K$5*1000))*(DS178*DL178/($K$5*1000)))</f>
        <v>0</v>
      </c>
      <c r="S178">
        <f>J178*(1000-(1000*0.61365*exp(17.502*W178/(240.97+W178))/(DL178+DM178)+DG178)/2)/(1000*0.61365*exp(17.502*W178/(240.97+W178))/(DL178+DM178)-DG178)</f>
        <v>0</v>
      </c>
      <c r="T178">
        <f>1/((DA178+1)/(Q178/1.6)+1/(R178/1.37)) + DA178/((DA178+1)/(Q178/1.6) + DA178/(R178/1.37))</f>
        <v>0</v>
      </c>
      <c r="U178">
        <f>(CV178*CY178)</f>
        <v>0</v>
      </c>
      <c r="V178">
        <f>(DN178+(U178+2*0.95*5.67E-8*(((DN178+$B$7)+273)^4-(DN178+273)^4)-44100*J178)/(1.84*29.3*R178+8*0.95*5.67E-8*(DN178+273)^3))</f>
        <v>0</v>
      </c>
      <c r="W178">
        <f>($C$7*DO178+$D$7*DP178+$E$7*V178)</f>
        <v>0</v>
      </c>
      <c r="X178">
        <f>0.61365*exp(17.502*W178/(240.97+W178))</f>
        <v>0</v>
      </c>
      <c r="Y178">
        <f>(Z178/AA178*100)</f>
        <v>0</v>
      </c>
      <c r="Z178">
        <f>DG178*(DL178+DM178)/1000</f>
        <v>0</v>
      </c>
      <c r="AA178">
        <f>0.61365*exp(17.502*DN178/(240.97+DN178))</f>
        <v>0</v>
      </c>
      <c r="AB178">
        <f>(X178-DG178*(DL178+DM178)/1000)</f>
        <v>0</v>
      </c>
      <c r="AC178">
        <f>(-J178*44100)</f>
        <v>0</v>
      </c>
      <c r="AD178">
        <f>2*29.3*R178*0.92*(DN178-W178)</f>
        <v>0</v>
      </c>
      <c r="AE178">
        <f>2*0.95*5.67E-8*(((DN178+$B$7)+273)^4-(W178+273)^4)</f>
        <v>0</v>
      </c>
      <c r="AF178">
        <f>U178+AE178+AC178+AD178</f>
        <v>0</v>
      </c>
      <c r="AG178">
        <v>0</v>
      </c>
      <c r="AH178">
        <v>0</v>
      </c>
      <c r="AI178">
        <f>IF(AG178*$H$13&gt;=AK178,1.0,(AK178/(AK178-AG178*$H$13)))</f>
        <v>0</v>
      </c>
      <c r="AJ178">
        <f>(AI178-1)*100</f>
        <v>0</v>
      </c>
      <c r="AK178">
        <f>MAX(0,($B$13+$C$13*DS178)/(1+$D$13*DS178)*DL178/(DN178+273)*$E$13)</f>
        <v>0</v>
      </c>
      <c r="AL178" t="s">
        <v>420</v>
      </c>
      <c r="AM178" t="s">
        <v>420</v>
      </c>
      <c r="AN178">
        <v>0</v>
      </c>
      <c r="AO178">
        <v>0</v>
      </c>
      <c r="AP178">
        <f>1-AN178/AO178</f>
        <v>0</v>
      </c>
      <c r="AQ178">
        <v>0</v>
      </c>
      <c r="AR178" t="s">
        <v>420</v>
      </c>
      <c r="AS178" t="s">
        <v>420</v>
      </c>
      <c r="AT178">
        <v>0</v>
      </c>
      <c r="AU178">
        <v>0</v>
      </c>
      <c r="AV178">
        <f>1-AT178/AU178</f>
        <v>0</v>
      </c>
      <c r="AW178">
        <v>0.5</v>
      </c>
      <c r="AX178">
        <f>CW178</f>
        <v>0</v>
      </c>
      <c r="AY178">
        <f>L178</f>
        <v>0</v>
      </c>
      <c r="AZ178">
        <f>AV178*AW178*AX178</f>
        <v>0</v>
      </c>
      <c r="BA178">
        <f>(AY178-AQ178)/AX178</f>
        <v>0</v>
      </c>
      <c r="BB178">
        <f>(AO178-AU178)/AU178</f>
        <v>0</v>
      </c>
      <c r="BC178">
        <f>AN178/(AP178+AN178/AU178)</f>
        <v>0</v>
      </c>
      <c r="BD178" t="s">
        <v>420</v>
      </c>
      <c r="BE178">
        <v>0</v>
      </c>
      <c r="BF178">
        <f>IF(BE178&lt;&gt;0, BE178, BC178)</f>
        <v>0</v>
      </c>
      <c r="BG178">
        <f>1-BF178/AU178</f>
        <v>0</v>
      </c>
      <c r="BH178">
        <f>(AU178-AT178)/(AU178-BF178)</f>
        <v>0</v>
      </c>
      <c r="BI178">
        <f>(AO178-AU178)/(AO178-BF178)</f>
        <v>0</v>
      </c>
      <c r="BJ178">
        <f>(AU178-AT178)/(AU178-AN178)</f>
        <v>0</v>
      </c>
      <c r="BK178">
        <f>(AO178-AU178)/(AO178-AN178)</f>
        <v>0</v>
      </c>
      <c r="BL178">
        <f>(BH178*BF178/AT178)</f>
        <v>0</v>
      </c>
      <c r="BM178">
        <f>(1-BL178)</f>
        <v>0</v>
      </c>
      <c r="CV178">
        <f>$B$11*DT178+$C$11*DU178+$F$11*EF178*(1-EI178)</f>
        <v>0</v>
      </c>
      <c r="CW178">
        <f>CV178*CX178</f>
        <v>0</v>
      </c>
      <c r="CX178">
        <f>($B$11*$D$9+$C$11*$D$9+$F$11*((ES178+EK178)/MAX(ES178+EK178+ET178, 0.1)*$I$9+ET178/MAX(ES178+EK178+ET178, 0.1)*$J$9))/($B$11+$C$11+$F$11)</f>
        <v>0</v>
      </c>
      <c r="CY178">
        <f>($B$11*$K$9+$C$11*$K$9+$F$11*((ES178+EK178)/MAX(ES178+EK178+ET178, 0.1)*$P$9+ET178/MAX(ES178+EK178+ET178, 0.1)*$Q$9))/($B$11+$C$11+$F$11)</f>
        <v>0</v>
      </c>
      <c r="CZ178">
        <v>4.16</v>
      </c>
      <c r="DA178">
        <v>0.5</v>
      </c>
      <c r="DB178" t="s">
        <v>421</v>
      </c>
      <c r="DC178">
        <v>2</v>
      </c>
      <c r="DD178">
        <v>1759446527</v>
      </c>
      <c r="DE178">
        <v>420.9265</v>
      </c>
      <c r="DF178">
        <v>419.96825</v>
      </c>
      <c r="DG178">
        <v>25.03915</v>
      </c>
      <c r="DH178">
        <v>24.86435</v>
      </c>
      <c r="DI178">
        <v>414.92475</v>
      </c>
      <c r="DJ178">
        <v>24.59365</v>
      </c>
      <c r="DK178">
        <v>500.01475</v>
      </c>
      <c r="DL178">
        <v>90.57305</v>
      </c>
      <c r="DM178">
        <v>0.035410325</v>
      </c>
      <c r="DN178">
        <v>31.129825</v>
      </c>
      <c r="DO178">
        <v>30.0169</v>
      </c>
      <c r="DP178">
        <v>999.9</v>
      </c>
      <c r="DQ178">
        <v>0</v>
      </c>
      <c r="DR178">
        <v>0</v>
      </c>
      <c r="DS178">
        <v>10010.4625</v>
      </c>
      <c r="DT178">
        <v>0</v>
      </c>
      <c r="DU178">
        <v>0.95634425</v>
      </c>
      <c r="DV178">
        <v>0.95790875</v>
      </c>
      <c r="DW178">
        <v>431.7365</v>
      </c>
      <c r="DX178">
        <v>430.67675</v>
      </c>
      <c r="DY178">
        <v>0.1748065</v>
      </c>
      <c r="DZ178">
        <v>419.96825</v>
      </c>
      <c r="EA178">
        <v>24.86435</v>
      </c>
      <c r="EB178">
        <v>2.2678725</v>
      </c>
      <c r="EC178">
        <v>2.25204</v>
      </c>
      <c r="ED178">
        <v>19.450025</v>
      </c>
      <c r="EE178">
        <v>19.3374</v>
      </c>
      <c r="EF178">
        <v>0.00500016</v>
      </c>
      <c r="EG178">
        <v>0</v>
      </c>
      <c r="EH178">
        <v>0</v>
      </c>
      <c r="EI178">
        <v>0</v>
      </c>
      <c r="EJ178">
        <v>793.325</v>
      </c>
      <c r="EK178">
        <v>0.00500016</v>
      </c>
      <c r="EL178">
        <v>-26.3</v>
      </c>
      <c r="EM178">
        <v>-1.625</v>
      </c>
      <c r="EN178">
        <v>38</v>
      </c>
      <c r="EO178">
        <v>42.1405</v>
      </c>
      <c r="EP178">
        <v>40.187</v>
      </c>
      <c r="EQ178">
        <v>42.187</v>
      </c>
      <c r="ER178">
        <v>41.32775</v>
      </c>
      <c r="ES178">
        <v>0</v>
      </c>
      <c r="ET178">
        <v>0</v>
      </c>
      <c r="EU178">
        <v>0</v>
      </c>
      <c r="EV178">
        <v>1759446532.1</v>
      </c>
      <c r="EW178">
        <v>0</v>
      </c>
      <c r="EX178">
        <v>790.142307692308</v>
      </c>
      <c r="EY178">
        <v>-26.8820512728988</v>
      </c>
      <c r="EZ178">
        <v>7.93162396025722</v>
      </c>
      <c r="FA178">
        <v>-25.3153846153846</v>
      </c>
      <c r="FB178">
        <v>15</v>
      </c>
      <c r="FC178">
        <v>0</v>
      </c>
      <c r="FD178" t="s">
        <v>422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0.945331047619048</v>
      </c>
      <c r="FQ178">
        <v>0.124565766233766</v>
      </c>
      <c r="FR178">
        <v>0.0528476624121285</v>
      </c>
      <c r="FS178">
        <v>1</v>
      </c>
      <c r="FT178">
        <v>790.752941176471</v>
      </c>
      <c r="FU178">
        <v>-9.16424777596002</v>
      </c>
      <c r="FV178">
        <v>6.66082644996398</v>
      </c>
      <c r="FW178">
        <v>-1</v>
      </c>
      <c r="FX178">
        <v>0.178642571428571</v>
      </c>
      <c r="FY178">
        <v>-0.0251889350649352</v>
      </c>
      <c r="FZ178">
        <v>0.00276086652324658</v>
      </c>
      <c r="GA178">
        <v>1</v>
      </c>
      <c r="GB178">
        <v>2</v>
      </c>
      <c r="GC178">
        <v>2</v>
      </c>
      <c r="GD178" t="s">
        <v>423</v>
      </c>
      <c r="GE178">
        <v>3.12615</v>
      </c>
      <c r="GF178">
        <v>2.66105</v>
      </c>
      <c r="GG178">
        <v>0.0889938</v>
      </c>
      <c r="GH178">
        <v>0.089788</v>
      </c>
      <c r="GI178">
        <v>0.104439</v>
      </c>
      <c r="GJ178">
        <v>0.1046</v>
      </c>
      <c r="GK178">
        <v>23300.7</v>
      </c>
      <c r="GL178">
        <v>22164.9</v>
      </c>
      <c r="GM178">
        <v>22876.4</v>
      </c>
      <c r="GN178">
        <v>23714.5</v>
      </c>
      <c r="GO178">
        <v>34913.6</v>
      </c>
      <c r="GP178">
        <v>35147.9</v>
      </c>
      <c r="GQ178">
        <v>41241.6</v>
      </c>
      <c r="GR178">
        <v>42291.6</v>
      </c>
      <c r="GS178">
        <v>1.89695</v>
      </c>
      <c r="GT178">
        <v>1.81078</v>
      </c>
      <c r="GU178">
        <v>0.0875071</v>
      </c>
      <c r="GV178">
        <v>0</v>
      </c>
      <c r="GW178">
        <v>28.5946</v>
      </c>
      <c r="GX178">
        <v>999.9</v>
      </c>
      <c r="GY178">
        <v>57.374</v>
      </c>
      <c r="GZ178">
        <v>29.447</v>
      </c>
      <c r="HA178">
        <v>26.1432</v>
      </c>
      <c r="HB178">
        <v>54.0946</v>
      </c>
      <c r="HC178">
        <v>39.9439</v>
      </c>
      <c r="HD178">
        <v>1</v>
      </c>
      <c r="HE178">
        <v>0.104195</v>
      </c>
      <c r="HF178">
        <v>-1.47848</v>
      </c>
      <c r="HG178">
        <v>20.2298</v>
      </c>
      <c r="HH178">
        <v>5.23436</v>
      </c>
      <c r="HI178">
        <v>11.992</v>
      </c>
      <c r="HJ178">
        <v>4.95575</v>
      </c>
      <c r="HK178">
        <v>3.304</v>
      </c>
      <c r="HL178">
        <v>9999</v>
      </c>
      <c r="HM178">
        <v>9999</v>
      </c>
      <c r="HN178">
        <v>9999</v>
      </c>
      <c r="HO178">
        <v>999.9</v>
      </c>
      <c r="HP178">
        <v>1.86847</v>
      </c>
      <c r="HQ178">
        <v>1.86417</v>
      </c>
      <c r="HR178">
        <v>1.8718</v>
      </c>
      <c r="HS178">
        <v>1.86268</v>
      </c>
      <c r="HT178">
        <v>1.86203</v>
      </c>
      <c r="HU178">
        <v>1.86859</v>
      </c>
      <c r="HV178">
        <v>1.85867</v>
      </c>
      <c r="HW178">
        <v>1.86508</v>
      </c>
      <c r="HX178">
        <v>5</v>
      </c>
      <c r="HY178">
        <v>0</v>
      </c>
      <c r="HZ178">
        <v>0</v>
      </c>
      <c r="IA178">
        <v>0</v>
      </c>
      <c r="IB178" t="s">
        <v>424</v>
      </c>
      <c r="IC178" t="s">
        <v>425</v>
      </c>
      <c r="ID178" t="s">
        <v>426</v>
      </c>
      <c r="IE178" t="s">
        <v>426</v>
      </c>
      <c r="IF178" t="s">
        <v>426</v>
      </c>
      <c r="IG178" t="s">
        <v>426</v>
      </c>
      <c r="IH178">
        <v>0</v>
      </c>
      <c r="II178">
        <v>100</v>
      </c>
      <c r="IJ178">
        <v>100</v>
      </c>
      <c r="IK178">
        <v>6.001</v>
      </c>
      <c r="IL178">
        <v>0.4455</v>
      </c>
      <c r="IM178">
        <v>4.33581596003083</v>
      </c>
      <c r="IN178">
        <v>0.00480937478205192</v>
      </c>
      <c r="IO178">
        <v>-2.11129389927988e-06</v>
      </c>
      <c r="IP178">
        <v>4.70916883727294e-10</v>
      </c>
      <c r="IQ178">
        <v>0.0744581765299928</v>
      </c>
      <c r="IR178">
        <v>0.00865277752241637</v>
      </c>
      <c r="IS178">
        <v>0.000116572056065873</v>
      </c>
      <c r="IT178">
        <v>5.89758572995984e-06</v>
      </c>
      <c r="IU178">
        <v>1</v>
      </c>
      <c r="IV178">
        <v>2033</v>
      </c>
      <c r="IW178">
        <v>1</v>
      </c>
      <c r="IX178">
        <v>28</v>
      </c>
      <c r="IY178">
        <v>29324108.8</v>
      </c>
      <c r="IZ178">
        <v>29324108.8</v>
      </c>
      <c r="JA178">
        <v>1.04248</v>
      </c>
      <c r="JB178">
        <v>2.37183</v>
      </c>
      <c r="JC178">
        <v>1.4978</v>
      </c>
      <c r="JD178">
        <v>2.3291</v>
      </c>
      <c r="JE178">
        <v>1.54419</v>
      </c>
      <c r="JF178">
        <v>2.34863</v>
      </c>
      <c r="JG178">
        <v>35.638</v>
      </c>
      <c r="JH178">
        <v>24.2539</v>
      </c>
      <c r="JI178">
        <v>18</v>
      </c>
      <c r="JJ178">
        <v>547.631</v>
      </c>
      <c r="JK178">
        <v>434.856</v>
      </c>
      <c r="JL178">
        <v>32.0919</v>
      </c>
      <c r="JM178">
        <v>29.026</v>
      </c>
      <c r="JN178">
        <v>29.9999</v>
      </c>
      <c r="JO178">
        <v>28.7335</v>
      </c>
      <c r="JP178">
        <v>28.7554</v>
      </c>
      <c r="JQ178">
        <v>20.9133</v>
      </c>
      <c r="JR178">
        <v>13.8114</v>
      </c>
      <c r="JS178">
        <v>100</v>
      </c>
      <c r="JT178">
        <v>32.0896</v>
      </c>
      <c r="JU178">
        <v>420</v>
      </c>
      <c r="JV178">
        <v>24.9126</v>
      </c>
      <c r="JW178">
        <v>92.4338</v>
      </c>
      <c r="JX178">
        <v>98.5618</v>
      </c>
    </row>
    <row r="179" spans="1:284">
      <c r="A179">
        <v>163</v>
      </c>
      <c r="B179">
        <v>1759446532</v>
      </c>
      <c r="C179">
        <v>2493</v>
      </c>
      <c r="D179" t="s">
        <v>757</v>
      </c>
      <c r="E179" t="s">
        <v>758</v>
      </c>
      <c r="F179">
        <v>5</v>
      </c>
      <c r="G179" t="s">
        <v>726</v>
      </c>
      <c r="H179" t="s">
        <v>419</v>
      </c>
      <c r="I179">
        <v>1759446529.33333</v>
      </c>
      <c r="J179">
        <f>(K179)/1000</f>
        <v>0</v>
      </c>
      <c r="K179">
        <f>1000*DK179*AI179*(DG179-DH179)/(100*CZ179*(1000-AI179*DG179))</f>
        <v>0</v>
      </c>
      <c r="L179">
        <f>DK179*AI179*(DF179-DE179*(1000-AI179*DH179)/(1000-AI179*DG179))/(100*CZ179)</f>
        <v>0</v>
      </c>
      <c r="M179">
        <f>DE179 - IF(AI179&gt;1, L179*CZ179*100.0/(AK179), 0)</f>
        <v>0</v>
      </c>
      <c r="N179">
        <f>((T179-J179/2)*M179-L179)/(T179+J179/2)</f>
        <v>0</v>
      </c>
      <c r="O179">
        <f>N179*(DL179+DM179)/1000.0</f>
        <v>0</v>
      </c>
      <c r="P179">
        <f>(DE179 - IF(AI179&gt;1, L179*CZ179*100.0/(AK179), 0))*(DL179+DM179)/1000.0</f>
        <v>0</v>
      </c>
      <c r="Q179">
        <f>2.0/((1/S179-1/R179)+SIGN(S179)*SQRT((1/S179-1/R179)*(1/S179-1/R179) + 4*DA179/((DA179+1)*(DA179+1))*(2*1/S179*1/R179-1/R179*1/R179)))</f>
        <v>0</v>
      </c>
      <c r="R179">
        <f>IF(LEFT(DB179,1)&lt;&gt;"0",IF(LEFT(DB179,1)="1",3.0,DC179),$D$5+$E$5*(DS179*DL179/($K$5*1000))+$F$5*(DS179*DL179/($K$5*1000))*MAX(MIN(CZ179,$J$5),$I$5)*MAX(MIN(CZ179,$J$5),$I$5)+$G$5*MAX(MIN(CZ179,$J$5),$I$5)*(DS179*DL179/($K$5*1000))+$H$5*(DS179*DL179/($K$5*1000))*(DS179*DL179/($K$5*1000)))</f>
        <v>0</v>
      </c>
      <c r="S179">
        <f>J179*(1000-(1000*0.61365*exp(17.502*W179/(240.97+W179))/(DL179+DM179)+DG179)/2)/(1000*0.61365*exp(17.502*W179/(240.97+W179))/(DL179+DM179)-DG179)</f>
        <v>0</v>
      </c>
      <c r="T179">
        <f>1/((DA179+1)/(Q179/1.6)+1/(R179/1.37)) + DA179/((DA179+1)/(Q179/1.6) + DA179/(R179/1.37))</f>
        <v>0</v>
      </c>
      <c r="U179">
        <f>(CV179*CY179)</f>
        <v>0</v>
      </c>
      <c r="V179">
        <f>(DN179+(U179+2*0.95*5.67E-8*(((DN179+$B$7)+273)^4-(DN179+273)^4)-44100*J179)/(1.84*29.3*R179+8*0.95*5.67E-8*(DN179+273)^3))</f>
        <v>0</v>
      </c>
      <c r="W179">
        <f>($C$7*DO179+$D$7*DP179+$E$7*V179)</f>
        <v>0</v>
      </c>
      <c r="X179">
        <f>0.61365*exp(17.502*W179/(240.97+W179))</f>
        <v>0</v>
      </c>
      <c r="Y179">
        <f>(Z179/AA179*100)</f>
        <v>0</v>
      </c>
      <c r="Z179">
        <f>DG179*(DL179+DM179)/1000</f>
        <v>0</v>
      </c>
      <c r="AA179">
        <f>0.61365*exp(17.502*DN179/(240.97+DN179))</f>
        <v>0</v>
      </c>
      <c r="AB179">
        <f>(X179-DG179*(DL179+DM179)/1000)</f>
        <v>0</v>
      </c>
      <c r="AC179">
        <f>(-J179*44100)</f>
        <v>0</v>
      </c>
      <c r="AD179">
        <f>2*29.3*R179*0.92*(DN179-W179)</f>
        <v>0</v>
      </c>
      <c r="AE179">
        <f>2*0.95*5.67E-8*(((DN179+$B$7)+273)^4-(W179+273)^4)</f>
        <v>0</v>
      </c>
      <c r="AF179">
        <f>U179+AE179+AC179+AD179</f>
        <v>0</v>
      </c>
      <c r="AG179">
        <v>0</v>
      </c>
      <c r="AH179">
        <v>0</v>
      </c>
      <c r="AI179">
        <f>IF(AG179*$H$13&gt;=AK179,1.0,(AK179/(AK179-AG179*$H$13)))</f>
        <v>0</v>
      </c>
      <c r="AJ179">
        <f>(AI179-1)*100</f>
        <v>0</v>
      </c>
      <c r="AK179">
        <f>MAX(0,($B$13+$C$13*DS179)/(1+$D$13*DS179)*DL179/(DN179+273)*$E$13)</f>
        <v>0</v>
      </c>
      <c r="AL179" t="s">
        <v>420</v>
      </c>
      <c r="AM179" t="s">
        <v>420</v>
      </c>
      <c r="AN179">
        <v>0</v>
      </c>
      <c r="AO179">
        <v>0</v>
      </c>
      <c r="AP179">
        <f>1-AN179/AO179</f>
        <v>0</v>
      </c>
      <c r="AQ179">
        <v>0</v>
      </c>
      <c r="AR179" t="s">
        <v>420</v>
      </c>
      <c r="AS179" t="s">
        <v>420</v>
      </c>
      <c r="AT179">
        <v>0</v>
      </c>
      <c r="AU179">
        <v>0</v>
      </c>
      <c r="AV179">
        <f>1-AT179/AU179</f>
        <v>0</v>
      </c>
      <c r="AW179">
        <v>0.5</v>
      </c>
      <c r="AX179">
        <f>CW179</f>
        <v>0</v>
      </c>
      <c r="AY179">
        <f>L179</f>
        <v>0</v>
      </c>
      <c r="AZ179">
        <f>AV179*AW179*AX179</f>
        <v>0</v>
      </c>
      <c r="BA179">
        <f>(AY179-AQ179)/AX179</f>
        <v>0</v>
      </c>
      <c r="BB179">
        <f>(AO179-AU179)/AU179</f>
        <v>0</v>
      </c>
      <c r="BC179">
        <f>AN179/(AP179+AN179/AU179)</f>
        <v>0</v>
      </c>
      <c r="BD179" t="s">
        <v>420</v>
      </c>
      <c r="BE179">
        <v>0</v>
      </c>
      <c r="BF179">
        <f>IF(BE179&lt;&gt;0, BE179, BC179)</f>
        <v>0</v>
      </c>
      <c r="BG179">
        <f>1-BF179/AU179</f>
        <v>0</v>
      </c>
      <c r="BH179">
        <f>(AU179-AT179)/(AU179-BF179)</f>
        <v>0</v>
      </c>
      <c r="BI179">
        <f>(AO179-AU179)/(AO179-BF179)</f>
        <v>0</v>
      </c>
      <c r="BJ179">
        <f>(AU179-AT179)/(AU179-AN179)</f>
        <v>0</v>
      </c>
      <c r="BK179">
        <f>(AO179-AU179)/(AO179-AN179)</f>
        <v>0</v>
      </c>
      <c r="BL179">
        <f>(BH179*BF179/AT179)</f>
        <v>0</v>
      </c>
      <c r="BM179">
        <f>(1-BL179)</f>
        <v>0</v>
      </c>
      <c r="CV179">
        <f>$B$11*DT179+$C$11*DU179+$F$11*EF179*(1-EI179)</f>
        <v>0</v>
      </c>
      <c r="CW179">
        <f>CV179*CX179</f>
        <v>0</v>
      </c>
      <c r="CX179">
        <f>($B$11*$D$9+$C$11*$D$9+$F$11*((ES179+EK179)/MAX(ES179+EK179+ET179, 0.1)*$I$9+ET179/MAX(ES179+EK179+ET179, 0.1)*$J$9))/($B$11+$C$11+$F$11)</f>
        <v>0</v>
      </c>
      <c r="CY179">
        <f>($B$11*$K$9+$C$11*$K$9+$F$11*((ES179+EK179)/MAX(ES179+EK179+ET179, 0.1)*$P$9+ET179/MAX(ES179+EK179+ET179, 0.1)*$Q$9))/($B$11+$C$11+$F$11)</f>
        <v>0</v>
      </c>
      <c r="CZ179">
        <v>4.16</v>
      </c>
      <c r="DA179">
        <v>0.5</v>
      </c>
      <c r="DB179" t="s">
        <v>421</v>
      </c>
      <c r="DC179">
        <v>2</v>
      </c>
      <c r="DD179">
        <v>1759446529.33333</v>
      </c>
      <c r="DE179">
        <v>420.916333333333</v>
      </c>
      <c r="DF179">
        <v>419.993333333333</v>
      </c>
      <c r="DG179">
        <v>25.0381</v>
      </c>
      <c r="DH179">
        <v>24.8634</v>
      </c>
      <c r="DI179">
        <v>414.915</v>
      </c>
      <c r="DJ179">
        <v>24.5926333333333</v>
      </c>
      <c r="DK179">
        <v>500.037666666667</v>
      </c>
      <c r="DL179">
        <v>90.5731666666667</v>
      </c>
      <c r="DM179">
        <v>0.0354893666666667</v>
      </c>
      <c r="DN179">
        <v>31.1291666666667</v>
      </c>
      <c r="DO179">
        <v>30.0219333333333</v>
      </c>
      <c r="DP179">
        <v>999.9</v>
      </c>
      <c r="DQ179">
        <v>0</v>
      </c>
      <c r="DR179">
        <v>0</v>
      </c>
      <c r="DS179">
        <v>9999.98333333333</v>
      </c>
      <c r="DT179">
        <v>0</v>
      </c>
      <c r="DU179">
        <v>0.958431</v>
      </c>
      <c r="DV179">
        <v>0.922861666666667</v>
      </c>
      <c r="DW179">
        <v>431.726</v>
      </c>
      <c r="DX179">
        <v>430.702333333333</v>
      </c>
      <c r="DY179">
        <v>0.174696</v>
      </c>
      <c r="DZ179">
        <v>419.993333333333</v>
      </c>
      <c r="EA179">
        <v>24.8634</v>
      </c>
      <c r="EB179">
        <v>2.26778</v>
      </c>
      <c r="EC179">
        <v>2.25195666666667</v>
      </c>
      <c r="ED179">
        <v>19.4493666666667</v>
      </c>
      <c r="EE179">
        <v>19.3368</v>
      </c>
      <c r="EF179">
        <v>0.00500016</v>
      </c>
      <c r="EG179">
        <v>0</v>
      </c>
      <c r="EH179">
        <v>0</v>
      </c>
      <c r="EI179">
        <v>0</v>
      </c>
      <c r="EJ179">
        <v>791.5</v>
      </c>
      <c r="EK179">
        <v>0.00500016</v>
      </c>
      <c r="EL179">
        <v>-25.4</v>
      </c>
      <c r="EM179">
        <v>-1.13333333333333</v>
      </c>
      <c r="EN179">
        <v>38</v>
      </c>
      <c r="EO179">
        <v>42.1456666666667</v>
      </c>
      <c r="EP179">
        <v>40.187</v>
      </c>
      <c r="EQ179">
        <v>42.187</v>
      </c>
      <c r="ER179">
        <v>41.333</v>
      </c>
      <c r="ES179">
        <v>0</v>
      </c>
      <c r="ET179">
        <v>0</v>
      </c>
      <c r="EU179">
        <v>0</v>
      </c>
      <c r="EV179">
        <v>1759446533.9</v>
      </c>
      <c r="EW179">
        <v>0</v>
      </c>
      <c r="EX179">
        <v>788.72</v>
      </c>
      <c r="EY179">
        <v>2.45384644712263</v>
      </c>
      <c r="EZ179">
        <v>0.699999930002753</v>
      </c>
      <c r="FA179">
        <v>-24.216</v>
      </c>
      <c r="FB179">
        <v>15</v>
      </c>
      <c r="FC179">
        <v>0</v>
      </c>
      <c r="FD179" t="s">
        <v>422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0.9461607</v>
      </c>
      <c r="FQ179">
        <v>-0.00799254135338557</v>
      </c>
      <c r="FR179">
        <v>0.04990792608404</v>
      </c>
      <c r="FS179">
        <v>1</v>
      </c>
      <c r="FT179">
        <v>790.867647058824</v>
      </c>
      <c r="FU179">
        <v>-22.3483576043719</v>
      </c>
      <c r="FV179">
        <v>6.78357534517512</v>
      </c>
      <c r="FW179">
        <v>-1</v>
      </c>
      <c r="FX179">
        <v>0.1774986</v>
      </c>
      <c r="FY179">
        <v>-0.0245484812030075</v>
      </c>
      <c r="FZ179">
        <v>0.00264349330243146</v>
      </c>
      <c r="GA179">
        <v>1</v>
      </c>
      <c r="GB179">
        <v>2</v>
      </c>
      <c r="GC179">
        <v>2</v>
      </c>
      <c r="GD179" t="s">
        <v>423</v>
      </c>
      <c r="GE179">
        <v>3.12611</v>
      </c>
      <c r="GF179">
        <v>2.66104</v>
      </c>
      <c r="GG179">
        <v>0.0889971</v>
      </c>
      <c r="GH179">
        <v>0.0897928</v>
      </c>
      <c r="GI179">
        <v>0.104433</v>
      </c>
      <c r="GJ179">
        <v>0.1046</v>
      </c>
      <c r="GK179">
        <v>23300.6</v>
      </c>
      <c r="GL179">
        <v>22164.8</v>
      </c>
      <c r="GM179">
        <v>22876.4</v>
      </c>
      <c r="GN179">
        <v>23714.5</v>
      </c>
      <c r="GO179">
        <v>34913.7</v>
      </c>
      <c r="GP179">
        <v>35147.7</v>
      </c>
      <c r="GQ179">
        <v>41241.4</v>
      </c>
      <c r="GR179">
        <v>42291.4</v>
      </c>
      <c r="GS179">
        <v>1.89695</v>
      </c>
      <c r="GT179">
        <v>1.8106</v>
      </c>
      <c r="GU179">
        <v>0.0873394</v>
      </c>
      <c r="GV179">
        <v>0</v>
      </c>
      <c r="GW179">
        <v>28.5946</v>
      </c>
      <c r="GX179">
        <v>999.9</v>
      </c>
      <c r="GY179">
        <v>57.374</v>
      </c>
      <c r="GZ179">
        <v>29.477</v>
      </c>
      <c r="HA179">
        <v>26.1872</v>
      </c>
      <c r="HB179">
        <v>54.0446</v>
      </c>
      <c r="HC179">
        <v>39.98</v>
      </c>
      <c r="HD179">
        <v>1</v>
      </c>
      <c r="HE179">
        <v>0.103918</v>
      </c>
      <c r="HF179">
        <v>-1.48975</v>
      </c>
      <c r="HG179">
        <v>20.2297</v>
      </c>
      <c r="HH179">
        <v>5.23421</v>
      </c>
      <c r="HI179">
        <v>11.992</v>
      </c>
      <c r="HJ179">
        <v>4.95575</v>
      </c>
      <c r="HK179">
        <v>3.304</v>
      </c>
      <c r="HL179">
        <v>9999</v>
      </c>
      <c r="HM179">
        <v>9999</v>
      </c>
      <c r="HN179">
        <v>9999</v>
      </c>
      <c r="HO179">
        <v>999.9</v>
      </c>
      <c r="HP179">
        <v>1.86849</v>
      </c>
      <c r="HQ179">
        <v>1.86417</v>
      </c>
      <c r="HR179">
        <v>1.8718</v>
      </c>
      <c r="HS179">
        <v>1.86266</v>
      </c>
      <c r="HT179">
        <v>1.86204</v>
      </c>
      <c r="HU179">
        <v>1.86859</v>
      </c>
      <c r="HV179">
        <v>1.85867</v>
      </c>
      <c r="HW179">
        <v>1.86508</v>
      </c>
      <c r="HX179">
        <v>5</v>
      </c>
      <c r="HY179">
        <v>0</v>
      </c>
      <c r="HZ179">
        <v>0</v>
      </c>
      <c r="IA179">
        <v>0</v>
      </c>
      <c r="IB179" t="s">
        <v>424</v>
      </c>
      <c r="IC179" t="s">
        <v>425</v>
      </c>
      <c r="ID179" t="s">
        <v>426</v>
      </c>
      <c r="IE179" t="s">
        <v>426</v>
      </c>
      <c r="IF179" t="s">
        <v>426</v>
      </c>
      <c r="IG179" t="s">
        <v>426</v>
      </c>
      <c r="IH179">
        <v>0</v>
      </c>
      <c r="II179">
        <v>100</v>
      </c>
      <c r="IJ179">
        <v>100</v>
      </c>
      <c r="IK179">
        <v>6.001</v>
      </c>
      <c r="IL179">
        <v>0.4455</v>
      </c>
      <c r="IM179">
        <v>4.33581596003083</v>
      </c>
      <c r="IN179">
        <v>0.00480937478205192</v>
      </c>
      <c r="IO179">
        <v>-2.11129389927988e-06</v>
      </c>
      <c r="IP179">
        <v>4.70916883727294e-10</v>
      </c>
      <c r="IQ179">
        <v>0.0744581765299928</v>
      </c>
      <c r="IR179">
        <v>0.00865277752241637</v>
      </c>
      <c r="IS179">
        <v>0.000116572056065873</v>
      </c>
      <c r="IT179">
        <v>5.89758572995984e-06</v>
      </c>
      <c r="IU179">
        <v>1</v>
      </c>
      <c r="IV179">
        <v>2033</v>
      </c>
      <c r="IW179">
        <v>1</v>
      </c>
      <c r="IX179">
        <v>28</v>
      </c>
      <c r="IY179">
        <v>29324108.9</v>
      </c>
      <c r="IZ179">
        <v>29324108.9</v>
      </c>
      <c r="JA179">
        <v>1.04248</v>
      </c>
      <c r="JB179">
        <v>2.39624</v>
      </c>
      <c r="JC179">
        <v>1.4978</v>
      </c>
      <c r="JD179">
        <v>2.3291</v>
      </c>
      <c r="JE179">
        <v>1.54419</v>
      </c>
      <c r="JF179">
        <v>2.3291</v>
      </c>
      <c r="JG179">
        <v>35.638</v>
      </c>
      <c r="JH179">
        <v>24.2539</v>
      </c>
      <c r="JI179">
        <v>18</v>
      </c>
      <c r="JJ179">
        <v>547.631</v>
      </c>
      <c r="JK179">
        <v>434.751</v>
      </c>
      <c r="JL179">
        <v>32.0866</v>
      </c>
      <c r="JM179">
        <v>29.0247</v>
      </c>
      <c r="JN179">
        <v>29.9999</v>
      </c>
      <c r="JO179">
        <v>28.7335</v>
      </c>
      <c r="JP179">
        <v>28.7554</v>
      </c>
      <c r="JQ179">
        <v>20.9133</v>
      </c>
      <c r="JR179">
        <v>13.8114</v>
      </c>
      <c r="JS179">
        <v>100</v>
      </c>
      <c r="JT179">
        <v>32.0689</v>
      </c>
      <c r="JU179">
        <v>420</v>
      </c>
      <c r="JV179">
        <v>24.9167</v>
      </c>
      <c r="JW179">
        <v>92.4335</v>
      </c>
      <c r="JX179">
        <v>98.5616</v>
      </c>
    </row>
    <row r="180" spans="1:284">
      <c r="A180">
        <v>164</v>
      </c>
      <c r="B180">
        <v>1759446534</v>
      </c>
      <c r="C180">
        <v>2495</v>
      </c>
      <c r="D180" t="s">
        <v>759</v>
      </c>
      <c r="E180" t="s">
        <v>760</v>
      </c>
      <c r="F180">
        <v>5</v>
      </c>
      <c r="G180" t="s">
        <v>726</v>
      </c>
      <c r="H180" t="s">
        <v>419</v>
      </c>
      <c r="I180">
        <v>1759446530.25</v>
      </c>
      <c r="J180">
        <f>(K180)/1000</f>
        <v>0</v>
      </c>
      <c r="K180">
        <f>1000*DK180*AI180*(DG180-DH180)/(100*CZ180*(1000-AI180*DG180))</f>
        <v>0</v>
      </c>
      <c r="L180">
        <f>DK180*AI180*(DF180-DE180*(1000-AI180*DH180)/(1000-AI180*DG180))/(100*CZ180)</f>
        <v>0</v>
      </c>
      <c r="M180">
        <f>DE180 - IF(AI180&gt;1, L180*CZ180*100.0/(AK180), 0)</f>
        <v>0</v>
      </c>
      <c r="N180">
        <f>((T180-J180/2)*M180-L180)/(T180+J180/2)</f>
        <v>0</v>
      </c>
      <c r="O180">
        <f>N180*(DL180+DM180)/1000.0</f>
        <v>0</v>
      </c>
      <c r="P180">
        <f>(DE180 - IF(AI180&gt;1, L180*CZ180*100.0/(AK180), 0))*(DL180+DM180)/1000.0</f>
        <v>0</v>
      </c>
      <c r="Q180">
        <f>2.0/((1/S180-1/R180)+SIGN(S180)*SQRT((1/S180-1/R180)*(1/S180-1/R180) + 4*DA180/((DA180+1)*(DA180+1))*(2*1/S180*1/R180-1/R180*1/R180)))</f>
        <v>0</v>
      </c>
      <c r="R180">
        <f>IF(LEFT(DB180,1)&lt;&gt;"0",IF(LEFT(DB180,1)="1",3.0,DC180),$D$5+$E$5*(DS180*DL180/($K$5*1000))+$F$5*(DS180*DL180/($K$5*1000))*MAX(MIN(CZ180,$J$5),$I$5)*MAX(MIN(CZ180,$J$5),$I$5)+$G$5*MAX(MIN(CZ180,$J$5),$I$5)*(DS180*DL180/($K$5*1000))+$H$5*(DS180*DL180/($K$5*1000))*(DS180*DL180/($K$5*1000)))</f>
        <v>0</v>
      </c>
      <c r="S180">
        <f>J180*(1000-(1000*0.61365*exp(17.502*W180/(240.97+W180))/(DL180+DM180)+DG180)/2)/(1000*0.61365*exp(17.502*W180/(240.97+W180))/(DL180+DM180)-DG180)</f>
        <v>0</v>
      </c>
      <c r="T180">
        <f>1/((DA180+1)/(Q180/1.6)+1/(R180/1.37)) + DA180/((DA180+1)/(Q180/1.6) + DA180/(R180/1.37))</f>
        <v>0</v>
      </c>
      <c r="U180">
        <f>(CV180*CY180)</f>
        <v>0</v>
      </c>
      <c r="V180">
        <f>(DN180+(U180+2*0.95*5.67E-8*(((DN180+$B$7)+273)^4-(DN180+273)^4)-44100*J180)/(1.84*29.3*R180+8*0.95*5.67E-8*(DN180+273)^3))</f>
        <v>0</v>
      </c>
      <c r="W180">
        <f>($C$7*DO180+$D$7*DP180+$E$7*V180)</f>
        <v>0</v>
      </c>
      <c r="X180">
        <f>0.61365*exp(17.502*W180/(240.97+W180))</f>
        <v>0</v>
      </c>
      <c r="Y180">
        <f>(Z180/AA180*100)</f>
        <v>0</v>
      </c>
      <c r="Z180">
        <f>DG180*(DL180+DM180)/1000</f>
        <v>0</v>
      </c>
      <c r="AA180">
        <f>0.61365*exp(17.502*DN180/(240.97+DN180))</f>
        <v>0</v>
      </c>
      <c r="AB180">
        <f>(X180-DG180*(DL180+DM180)/1000)</f>
        <v>0</v>
      </c>
      <c r="AC180">
        <f>(-J180*44100)</f>
        <v>0</v>
      </c>
      <c r="AD180">
        <f>2*29.3*R180*0.92*(DN180-W180)</f>
        <v>0</v>
      </c>
      <c r="AE180">
        <f>2*0.95*5.67E-8*(((DN180+$B$7)+273)^4-(W180+273)^4)</f>
        <v>0</v>
      </c>
      <c r="AF180">
        <f>U180+AE180+AC180+AD180</f>
        <v>0</v>
      </c>
      <c r="AG180">
        <v>0</v>
      </c>
      <c r="AH180">
        <v>0</v>
      </c>
      <c r="AI180">
        <f>IF(AG180*$H$13&gt;=AK180,1.0,(AK180/(AK180-AG180*$H$13)))</f>
        <v>0</v>
      </c>
      <c r="AJ180">
        <f>(AI180-1)*100</f>
        <v>0</v>
      </c>
      <c r="AK180">
        <f>MAX(0,($B$13+$C$13*DS180)/(1+$D$13*DS180)*DL180/(DN180+273)*$E$13)</f>
        <v>0</v>
      </c>
      <c r="AL180" t="s">
        <v>420</v>
      </c>
      <c r="AM180" t="s">
        <v>420</v>
      </c>
      <c r="AN180">
        <v>0</v>
      </c>
      <c r="AO180">
        <v>0</v>
      </c>
      <c r="AP180">
        <f>1-AN180/AO180</f>
        <v>0</v>
      </c>
      <c r="AQ180">
        <v>0</v>
      </c>
      <c r="AR180" t="s">
        <v>420</v>
      </c>
      <c r="AS180" t="s">
        <v>420</v>
      </c>
      <c r="AT180">
        <v>0</v>
      </c>
      <c r="AU180">
        <v>0</v>
      </c>
      <c r="AV180">
        <f>1-AT180/AU180</f>
        <v>0</v>
      </c>
      <c r="AW180">
        <v>0.5</v>
      </c>
      <c r="AX180">
        <f>CW180</f>
        <v>0</v>
      </c>
      <c r="AY180">
        <f>L180</f>
        <v>0</v>
      </c>
      <c r="AZ180">
        <f>AV180*AW180*AX180</f>
        <v>0</v>
      </c>
      <c r="BA180">
        <f>(AY180-AQ180)/AX180</f>
        <v>0</v>
      </c>
      <c r="BB180">
        <f>(AO180-AU180)/AU180</f>
        <v>0</v>
      </c>
      <c r="BC180">
        <f>AN180/(AP180+AN180/AU180)</f>
        <v>0</v>
      </c>
      <c r="BD180" t="s">
        <v>420</v>
      </c>
      <c r="BE180">
        <v>0</v>
      </c>
      <c r="BF180">
        <f>IF(BE180&lt;&gt;0, BE180, BC180)</f>
        <v>0</v>
      </c>
      <c r="BG180">
        <f>1-BF180/AU180</f>
        <v>0</v>
      </c>
      <c r="BH180">
        <f>(AU180-AT180)/(AU180-BF180)</f>
        <v>0</v>
      </c>
      <c r="BI180">
        <f>(AO180-AU180)/(AO180-BF180)</f>
        <v>0</v>
      </c>
      <c r="BJ180">
        <f>(AU180-AT180)/(AU180-AN180)</f>
        <v>0</v>
      </c>
      <c r="BK180">
        <f>(AO180-AU180)/(AO180-AN180)</f>
        <v>0</v>
      </c>
      <c r="BL180">
        <f>(BH180*BF180/AT180)</f>
        <v>0</v>
      </c>
      <c r="BM180">
        <f>(1-BL180)</f>
        <v>0</v>
      </c>
      <c r="CV180">
        <f>$B$11*DT180+$C$11*DU180+$F$11*EF180*(1-EI180)</f>
        <v>0</v>
      </c>
      <c r="CW180">
        <f>CV180*CX180</f>
        <v>0</v>
      </c>
      <c r="CX180">
        <f>($B$11*$D$9+$C$11*$D$9+$F$11*((ES180+EK180)/MAX(ES180+EK180+ET180, 0.1)*$I$9+ET180/MAX(ES180+EK180+ET180, 0.1)*$J$9))/($B$11+$C$11+$F$11)</f>
        <v>0</v>
      </c>
      <c r="CY180">
        <f>($B$11*$K$9+$C$11*$K$9+$F$11*((ES180+EK180)/MAX(ES180+EK180+ET180, 0.1)*$P$9+ET180/MAX(ES180+EK180+ET180, 0.1)*$Q$9))/($B$11+$C$11+$F$11)</f>
        <v>0</v>
      </c>
      <c r="CZ180">
        <v>4.16</v>
      </c>
      <c r="DA180">
        <v>0.5</v>
      </c>
      <c r="DB180" t="s">
        <v>421</v>
      </c>
      <c r="DC180">
        <v>2</v>
      </c>
      <c r="DD180">
        <v>1759446530.25</v>
      </c>
      <c r="DE180">
        <v>420.909</v>
      </c>
      <c r="DF180">
        <v>420.0035</v>
      </c>
      <c r="DG180">
        <v>25.03775</v>
      </c>
      <c r="DH180">
        <v>24.862975</v>
      </c>
      <c r="DI180">
        <v>414.9075</v>
      </c>
      <c r="DJ180">
        <v>24.592275</v>
      </c>
      <c r="DK180">
        <v>500.02375</v>
      </c>
      <c r="DL180">
        <v>90.573125</v>
      </c>
      <c r="DM180">
        <v>0.03537165</v>
      </c>
      <c r="DN180">
        <v>31.12865</v>
      </c>
      <c r="DO180">
        <v>30.02025</v>
      </c>
      <c r="DP180">
        <v>999.9</v>
      </c>
      <c r="DQ180">
        <v>0</v>
      </c>
      <c r="DR180">
        <v>0</v>
      </c>
      <c r="DS180">
        <v>10008.8875</v>
      </c>
      <c r="DT180">
        <v>0</v>
      </c>
      <c r="DU180">
        <v>0.95877875</v>
      </c>
      <c r="DV180">
        <v>0.90529625</v>
      </c>
      <c r="DW180">
        <v>431.71825</v>
      </c>
      <c r="DX180">
        <v>430.7125</v>
      </c>
      <c r="DY180">
        <v>0.17476075</v>
      </c>
      <c r="DZ180">
        <v>420.0035</v>
      </c>
      <c r="EA180">
        <v>24.862975</v>
      </c>
      <c r="EB180">
        <v>2.2677475</v>
      </c>
      <c r="EC180">
        <v>2.2519175</v>
      </c>
      <c r="ED180">
        <v>19.449125</v>
      </c>
      <c r="EE180">
        <v>19.336525</v>
      </c>
      <c r="EF180">
        <v>0.00500016</v>
      </c>
      <c r="EG180">
        <v>0</v>
      </c>
      <c r="EH180">
        <v>0</v>
      </c>
      <c r="EI180">
        <v>0</v>
      </c>
      <c r="EJ180">
        <v>790.925</v>
      </c>
      <c r="EK180">
        <v>0.00500016</v>
      </c>
      <c r="EL180">
        <v>-25.85</v>
      </c>
      <c r="EM180">
        <v>-1.7</v>
      </c>
      <c r="EN180">
        <v>38.0155</v>
      </c>
      <c r="EO180">
        <v>42.1405</v>
      </c>
      <c r="EP180">
        <v>40.187</v>
      </c>
      <c r="EQ180">
        <v>42.187</v>
      </c>
      <c r="ER180">
        <v>41.32775</v>
      </c>
      <c r="ES180">
        <v>0</v>
      </c>
      <c r="ET180">
        <v>0</v>
      </c>
      <c r="EU180">
        <v>0</v>
      </c>
      <c r="EV180">
        <v>1759446535.7</v>
      </c>
      <c r="EW180">
        <v>0</v>
      </c>
      <c r="EX180">
        <v>788.915384615385</v>
      </c>
      <c r="EY180">
        <v>-2.59829036063337</v>
      </c>
      <c r="EZ180">
        <v>11.6957264971732</v>
      </c>
      <c r="FA180">
        <v>-24.2423076923077</v>
      </c>
      <c r="FB180">
        <v>15</v>
      </c>
      <c r="FC180">
        <v>0</v>
      </c>
      <c r="FD180" t="s">
        <v>422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0.9282074</v>
      </c>
      <c r="FQ180">
        <v>-0.0125809624060132</v>
      </c>
      <c r="FR180">
        <v>0.0497786787042404</v>
      </c>
      <c r="FS180">
        <v>1</v>
      </c>
      <c r="FT180">
        <v>790.294117647059</v>
      </c>
      <c r="FU180">
        <v>-17.2834224118113</v>
      </c>
      <c r="FV180">
        <v>6.54324713311232</v>
      </c>
      <c r="FW180">
        <v>-1</v>
      </c>
      <c r="FX180">
        <v>0.1767269</v>
      </c>
      <c r="FY180">
        <v>-0.0194226766917293</v>
      </c>
      <c r="FZ180">
        <v>0.00218922159453994</v>
      </c>
      <c r="GA180">
        <v>1</v>
      </c>
      <c r="GB180">
        <v>2</v>
      </c>
      <c r="GC180">
        <v>2</v>
      </c>
      <c r="GD180" t="s">
        <v>423</v>
      </c>
      <c r="GE180">
        <v>3.12626</v>
      </c>
      <c r="GF180">
        <v>2.66089</v>
      </c>
      <c r="GG180">
        <v>0.0890026</v>
      </c>
      <c r="GH180">
        <v>0.0897905</v>
      </c>
      <c r="GI180">
        <v>0.104437</v>
      </c>
      <c r="GJ180">
        <v>0.1046</v>
      </c>
      <c r="GK180">
        <v>23300.7</v>
      </c>
      <c r="GL180">
        <v>22164.9</v>
      </c>
      <c r="GM180">
        <v>22876.6</v>
      </c>
      <c r="GN180">
        <v>23714.6</v>
      </c>
      <c r="GO180">
        <v>34913.8</v>
      </c>
      <c r="GP180">
        <v>35147.9</v>
      </c>
      <c r="GQ180">
        <v>41241.6</v>
      </c>
      <c r="GR180">
        <v>42291.6</v>
      </c>
      <c r="GS180">
        <v>1.89723</v>
      </c>
      <c r="GT180">
        <v>1.81022</v>
      </c>
      <c r="GU180">
        <v>0.0870228</v>
      </c>
      <c r="GV180">
        <v>0</v>
      </c>
      <c r="GW180">
        <v>28.5946</v>
      </c>
      <c r="GX180">
        <v>999.9</v>
      </c>
      <c r="GY180">
        <v>57.398</v>
      </c>
      <c r="GZ180">
        <v>29.457</v>
      </c>
      <c r="HA180">
        <v>26.1681</v>
      </c>
      <c r="HB180">
        <v>53.8146</v>
      </c>
      <c r="HC180">
        <v>39.9519</v>
      </c>
      <c r="HD180">
        <v>1</v>
      </c>
      <c r="HE180">
        <v>0.103742</v>
      </c>
      <c r="HF180">
        <v>-1.46819</v>
      </c>
      <c r="HG180">
        <v>20.2298</v>
      </c>
      <c r="HH180">
        <v>5.23406</v>
      </c>
      <c r="HI180">
        <v>11.992</v>
      </c>
      <c r="HJ180">
        <v>4.95595</v>
      </c>
      <c r="HK180">
        <v>3.304</v>
      </c>
      <c r="HL180">
        <v>9999</v>
      </c>
      <c r="HM180">
        <v>9999</v>
      </c>
      <c r="HN180">
        <v>9999</v>
      </c>
      <c r="HO180">
        <v>999.9</v>
      </c>
      <c r="HP180">
        <v>1.86852</v>
      </c>
      <c r="HQ180">
        <v>1.86417</v>
      </c>
      <c r="HR180">
        <v>1.8718</v>
      </c>
      <c r="HS180">
        <v>1.86265</v>
      </c>
      <c r="HT180">
        <v>1.86205</v>
      </c>
      <c r="HU180">
        <v>1.86859</v>
      </c>
      <c r="HV180">
        <v>1.85867</v>
      </c>
      <c r="HW180">
        <v>1.86508</v>
      </c>
      <c r="HX180">
        <v>5</v>
      </c>
      <c r="HY180">
        <v>0</v>
      </c>
      <c r="HZ180">
        <v>0</v>
      </c>
      <c r="IA180">
        <v>0</v>
      </c>
      <c r="IB180" t="s">
        <v>424</v>
      </c>
      <c r="IC180" t="s">
        <v>425</v>
      </c>
      <c r="ID180" t="s">
        <v>426</v>
      </c>
      <c r="IE180" t="s">
        <v>426</v>
      </c>
      <c r="IF180" t="s">
        <v>426</v>
      </c>
      <c r="IG180" t="s">
        <v>426</v>
      </c>
      <c r="IH180">
        <v>0</v>
      </c>
      <c r="II180">
        <v>100</v>
      </c>
      <c r="IJ180">
        <v>100</v>
      </c>
      <c r="IK180">
        <v>6.001</v>
      </c>
      <c r="IL180">
        <v>0.4455</v>
      </c>
      <c r="IM180">
        <v>4.33581596003083</v>
      </c>
      <c r="IN180">
        <v>0.00480937478205192</v>
      </c>
      <c r="IO180">
        <v>-2.11129389927988e-06</v>
      </c>
      <c r="IP180">
        <v>4.70916883727294e-10</v>
      </c>
      <c r="IQ180">
        <v>0.0744581765299928</v>
      </c>
      <c r="IR180">
        <v>0.00865277752241637</v>
      </c>
      <c r="IS180">
        <v>0.000116572056065873</v>
      </c>
      <c r="IT180">
        <v>5.89758572995984e-06</v>
      </c>
      <c r="IU180">
        <v>1</v>
      </c>
      <c r="IV180">
        <v>2033</v>
      </c>
      <c r="IW180">
        <v>1</v>
      </c>
      <c r="IX180">
        <v>28</v>
      </c>
      <c r="IY180">
        <v>29324108.9</v>
      </c>
      <c r="IZ180">
        <v>29324108.9</v>
      </c>
      <c r="JA180">
        <v>1.04248</v>
      </c>
      <c r="JB180">
        <v>2.39258</v>
      </c>
      <c r="JC180">
        <v>1.49902</v>
      </c>
      <c r="JD180">
        <v>2.3291</v>
      </c>
      <c r="JE180">
        <v>1.54419</v>
      </c>
      <c r="JF180">
        <v>2.28027</v>
      </c>
      <c r="JG180">
        <v>35.638</v>
      </c>
      <c r="JH180">
        <v>24.2451</v>
      </c>
      <c r="JI180">
        <v>18</v>
      </c>
      <c r="JJ180">
        <v>547.81</v>
      </c>
      <c r="JK180">
        <v>434.527</v>
      </c>
      <c r="JL180">
        <v>32.0814</v>
      </c>
      <c r="JM180">
        <v>29.0238</v>
      </c>
      <c r="JN180">
        <v>30</v>
      </c>
      <c r="JO180">
        <v>28.7335</v>
      </c>
      <c r="JP180">
        <v>28.7554</v>
      </c>
      <c r="JQ180">
        <v>20.9135</v>
      </c>
      <c r="JR180">
        <v>13.8114</v>
      </c>
      <c r="JS180">
        <v>100</v>
      </c>
      <c r="JT180">
        <v>32.0689</v>
      </c>
      <c r="JU180">
        <v>420</v>
      </c>
      <c r="JV180">
        <v>24.9178</v>
      </c>
      <c r="JW180">
        <v>92.4341</v>
      </c>
      <c r="JX180">
        <v>98.5619</v>
      </c>
    </row>
    <row r="181" spans="1:284">
      <c r="A181">
        <v>165</v>
      </c>
      <c r="B181">
        <v>1759446537</v>
      </c>
      <c r="C181">
        <v>2498</v>
      </c>
      <c r="D181" t="s">
        <v>761</v>
      </c>
      <c r="E181" t="s">
        <v>762</v>
      </c>
      <c r="F181">
        <v>5</v>
      </c>
      <c r="G181" t="s">
        <v>726</v>
      </c>
      <c r="H181" t="s">
        <v>419</v>
      </c>
      <c r="I181">
        <v>1759446533.75</v>
      </c>
      <c r="J181">
        <f>(K181)/1000</f>
        <v>0</v>
      </c>
      <c r="K181">
        <f>1000*DK181*AI181*(DG181-DH181)/(100*CZ181*(1000-AI181*DG181))</f>
        <v>0</v>
      </c>
      <c r="L181">
        <f>DK181*AI181*(DF181-DE181*(1000-AI181*DH181)/(1000-AI181*DG181))/(100*CZ181)</f>
        <v>0</v>
      </c>
      <c r="M181">
        <f>DE181 - IF(AI181&gt;1, L181*CZ181*100.0/(AK181), 0)</f>
        <v>0</v>
      </c>
      <c r="N181">
        <f>((T181-J181/2)*M181-L181)/(T181+J181/2)</f>
        <v>0</v>
      </c>
      <c r="O181">
        <f>N181*(DL181+DM181)/1000.0</f>
        <v>0</v>
      </c>
      <c r="P181">
        <f>(DE181 - IF(AI181&gt;1, L181*CZ181*100.0/(AK181), 0))*(DL181+DM181)/1000.0</f>
        <v>0</v>
      </c>
      <c r="Q181">
        <f>2.0/((1/S181-1/R181)+SIGN(S181)*SQRT((1/S181-1/R181)*(1/S181-1/R181) + 4*DA181/((DA181+1)*(DA181+1))*(2*1/S181*1/R181-1/R181*1/R181)))</f>
        <v>0</v>
      </c>
      <c r="R181">
        <f>IF(LEFT(DB181,1)&lt;&gt;"0",IF(LEFT(DB181,1)="1",3.0,DC181),$D$5+$E$5*(DS181*DL181/($K$5*1000))+$F$5*(DS181*DL181/($K$5*1000))*MAX(MIN(CZ181,$J$5),$I$5)*MAX(MIN(CZ181,$J$5),$I$5)+$G$5*MAX(MIN(CZ181,$J$5),$I$5)*(DS181*DL181/($K$5*1000))+$H$5*(DS181*DL181/($K$5*1000))*(DS181*DL181/($K$5*1000)))</f>
        <v>0</v>
      </c>
      <c r="S181">
        <f>J181*(1000-(1000*0.61365*exp(17.502*W181/(240.97+W181))/(DL181+DM181)+DG181)/2)/(1000*0.61365*exp(17.502*W181/(240.97+W181))/(DL181+DM181)-DG181)</f>
        <v>0</v>
      </c>
      <c r="T181">
        <f>1/((DA181+1)/(Q181/1.6)+1/(R181/1.37)) + DA181/((DA181+1)/(Q181/1.6) + DA181/(R181/1.37))</f>
        <v>0</v>
      </c>
      <c r="U181">
        <f>(CV181*CY181)</f>
        <v>0</v>
      </c>
      <c r="V181">
        <f>(DN181+(U181+2*0.95*5.67E-8*(((DN181+$B$7)+273)^4-(DN181+273)^4)-44100*J181)/(1.84*29.3*R181+8*0.95*5.67E-8*(DN181+273)^3))</f>
        <v>0</v>
      </c>
      <c r="W181">
        <f>($C$7*DO181+$D$7*DP181+$E$7*V181)</f>
        <v>0</v>
      </c>
      <c r="X181">
        <f>0.61365*exp(17.502*W181/(240.97+W181))</f>
        <v>0</v>
      </c>
      <c r="Y181">
        <f>(Z181/AA181*100)</f>
        <v>0</v>
      </c>
      <c r="Z181">
        <f>DG181*(DL181+DM181)/1000</f>
        <v>0</v>
      </c>
      <c r="AA181">
        <f>0.61365*exp(17.502*DN181/(240.97+DN181))</f>
        <v>0</v>
      </c>
      <c r="AB181">
        <f>(X181-DG181*(DL181+DM181)/1000)</f>
        <v>0</v>
      </c>
      <c r="AC181">
        <f>(-J181*44100)</f>
        <v>0</v>
      </c>
      <c r="AD181">
        <f>2*29.3*R181*0.92*(DN181-W181)</f>
        <v>0</v>
      </c>
      <c r="AE181">
        <f>2*0.95*5.67E-8*(((DN181+$B$7)+273)^4-(W181+273)^4)</f>
        <v>0</v>
      </c>
      <c r="AF181">
        <f>U181+AE181+AC181+AD181</f>
        <v>0</v>
      </c>
      <c r="AG181">
        <v>0</v>
      </c>
      <c r="AH181">
        <v>0</v>
      </c>
      <c r="AI181">
        <f>IF(AG181*$H$13&gt;=AK181,1.0,(AK181/(AK181-AG181*$H$13)))</f>
        <v>0</v>
      </c>
      <c r="AJ181">
        <f>(AI181-1)*100</f>
        <v>0</v>
      </c>
      <c r="AK181">
        <f>MAX(0,($B$13+$C$13*DS181)/(1+$D$13*DS181)*DL181/(DN181+273)*$E$13)</f>
        <v>0</v>
      </c>
      <c r="AL181" t="s">
        <v>420</v>
      </c>
      <c r="AM181" t="s">
        <v>420</v>
      </c>
      <c r="AN181">
        <v>0</v>
      </c>
      <c r="AO181">
        <v>0</v>
      </c>
      <c r="AP181">
        <f>1-AN181/AO181</f>
        <v>0</v>
      </c>
      <c r="AQ181">
        <v>0</v>
      </c>
      <c r="AR181" t="s">
        <v>420</v>
      </c>
      <c r="AS181" t="s">
        <v>420</v>
      </c>
      <c r="AT181">
        <v>0</v>
      </c>
      <c r="AU181">
        <v>0</v>
      </c>
      <c r="AV181">
        <f>1-AT181/AU181</f>
        <v>0</v>
      </c>
      <c r="AW181">
        <v>0.5</v>
      </c>
      <c r="AX181">
        <f>CW181</f>
        <v>0</v>
      </c>
      <c r="AY181">
        <f>L181</f>
        <v>0</v>
      </c>
      <c r="AZ181">
        <f>AV181*AW181*AX181</f>
        <v>0</v>
      </c>
      <c r="BA181">
        <f>(AY181-AQ181)/AX181</f>
        <v>0</v>
      </c>
      <c r="BB181">
        <f>(AO181-AU181)/AU181</f>
        <v>0</v>
      </c>
      <c r="BC181">
        <f>AN181/(AP181+AN181/AU181)</f>
        <v>0</v>
      </c>
      <c r="BD181" t="s">
        <v>420</v>
      </c>
      <c r="BE181">
        <v>0</v>
      </c>
      <c r="BF181">
        <f>IF(BE181&lt;&gt;0, BE181, BC181)</f>
        <v>0</v>
      </c>
      <c r="BG181">
        <f>1-BF181/AU181</f>
        <v>0</v>
      </c>
      <c r="BH181">
        <f>(AU181-AT181)/(AU181-BF181)</f>
        <v>0</v>
      </c>
      <c r="BI181">
        <f>(AO181-AU181)/(AO181-BF181)</f>
        <v>0</v>
      </c>
      <c r="BJ181">
        <f>(AU181-AT181)/(AU181-AN181)</f>
        <v>0</v>
      </c>
      <c r="BK181">
        <f>(AO181-AU181)/(AO181-AN181)</f>
        <v>0</v>
      </c>
      <c r="BL181">
        <f>(BH181*BF181/AT181)</f>
        <v>0</v>
      </c>
      <c r="BM181">
        <f>(1-BL181)</f>
        <v>0</v>
      </c>
      <c r="CV181">
        <f>$B$11*DT181+$C$11*DU181+$F$11*EF181*(1-EI181)</f>
        <v>0</v>
      </c>
      <c r="CW181">
        <f>CV181*CX181</f>
        <v>0</v>
      </c>
      <c r="CX181">
        <f>($B$11*$D$9+$C$11*$D$9+$F$11*((ES181+EK181)/MAX(ES181+EK181+ET181, 0.1)*$I$9+ET181/MAX(ES181+EK181+ET181, 0.1)*$J$9))/($B$11+$C$11+$F$11)</f>
        <v>0</v>
      </c>
      <c r="CY181">
        <f>($B$11*$K$9+$C$11*$K$9+$F$11*((ES181+EK181)/MAX(ES181+EK181+ET181, 0.1)*$P$9+ET181/MAX(ES181+EK181+ET181, 0.1)*$Q$9))/($B$11+$C$11+$F$11)</f>
        <v>0</v>
      </c>
      <c r="CZ181">
        <v>4.16</v>
      </c>
      <c r="DA181">
        <v>0.5</v>
      </c>
      <c r="DB181" t="s">
        <v>421</v>
      </c>
      <c r="DC181">
        <v>2</v>
      </c>
      <c r="DD181">
        <v>1759446533.75</v>
      </c>
      <c r="DE181">
        <v>420.89325</v>
      </c>
      <c r="DF181">
        <v>419.99925</v>
      </c>
      <c r="DG181">
        <v>25.037325</v>
      </c>
      <c r="DH181">
        <v>24.862125</v>
      </c>
      <c r="DI181">
        <v>414.892</v>
      </c>
      <c r="DJ181">
        <v>24.591875</v>
      </c>
      <c r="DK181">
        <v>500.036</v>
      </c>
      <c r="DL181">
        <v>90.5735</v>
      </c>
      <c r="DM181">
        <v>0.035019775</v>
      </c>
      <c r="DN181">
        <v>31.1273</v>
      </c>
      <c r="DO181">
        <v>30.015025</v>
      </c>
      <c r="DP181">
        <v>999.9</v>
      </c>
      <c r="DQ181">
        <v>0</v>
      </c>
      <c r="DR181">
        <v>0</v>
      </c>
      <c r="DS181">
        <v>10024.2</v>
      </c>
      <c r="DT181">
        <v>0</v>
      </c>
      <c r="DU181">
        <v>0.9573875</v>
      </c>
      <c r="DV181">
        <v>0.894165</v>
      </c>
      <c r="DW181">
        <v>431.70225</v>
      </c>
      <c r="DX181">
        <v>430.7075</v>
      </c>
      <c r="DY181">
        <v>0.17518625</v>
      </c>
      <c r="DZ181">
        <v>419.99925</v>
      </c>
      <c r="EA181">
        <v>24.862125</v>
      </c>
      <c r="EB181">
        <v>2.26772</v>
      </c>
      <c r="EC181">
        <v>2.25185</v>
      </c>
      <c r="ED181">
        <v>19.4489</v>
      </c>
      <c r="EE181">
        <v>19.336025</v>
      </c>
      <c r="EF181">
        <v>0.00500016</v>
      </c>
      <c r="EG181">
        <v>0</v>
      </c>
      <c r="EH181">
        <v>0</v>
      </c>
      <c r="EI181">
        <v>0</v>
      </c>
      <c r="EJ181">
        <v>788.15</v>
      </c>
      <c r="EK181">
        <v>0.00500016</v>
      </c>
      <c r="EL181">
        <v>-23.1</v>
      </c>
      <c r="EM181">
        <v>-1.65</v>
      </c>
      <c r="EN181">
        <v>38.0155</v>
      </c>
      <c r="EO181">
        <v>42.1405</v>
      </c>
      <c r="EP181">
        <v>40.187</v>
      </c>
      <c r="EQ181">
        <v>42.187</v>
      </c>
      <c r="ER181">
        <v>41.312</v>
      </c>
      <c r="ES181">
        <v>0</v>
      </c>
      <c r="ET181">
        <v>0</v>
      </c>
      <c r="EU181">
        <v>0</v>
      </c>
      <c r="EV181">
        <v>1759446538.7</v>
      </c>
      <c r="EW181">
        <v>0</v>
      </c>
      <c r="EX181">
        <v>789.576</v>
      </c>
      <c r="EY181">
        <v>-0.215384382466</v>
      </c>
      <c r="EZ181">
        <v>13.2461540148809</v>
      </c>
      <c r="FA181">
        <v>-23.416</v>
      </c>
      <c r="FB181">
        <v>15</v>
      </c>
      <c r="FC181">
        <v>0</v>
      </c>
      <c r="FD181" t="s">
        <v>422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0.9272537</v>
      </c>
      <c r="FQ181">
        <v>-0.186986887218045</v>
      </c>
      <c r="FR181">
        <v>0.0511181361867782</v>
      </c>
      <c r="FS181">
        <v>1</v>
      </c>
      <c r="FT181">
        <v>790.138235294118</v>
      </c>
      <c r="FU181">
        <v>-19.0909090642437</v>
      </c>
      <c r="FV181">
        <v>6.5228113167597</v>
      </c>
      <c r="FW181">
        <v>-1</v>
      </c>
      <c r="FX181">
        <v>0.17604475</v>
      </c>
      <c r="FY181">
        <v>-0.0120975789473687</v>
      </c>
      <c r="FZ181">
        <v>0.00141701873223328</v>
      </c>
      <c r="GA181">
        <v>1</v>
      </c>
      <c r="GB181">
        <v>2</v>
      </c>
      <c r="GC181">
        <v>2</v>
      </c>
      <c r="GD181" t="s">
        <v>423</v>
      </c>
      <c r="GE181">
        <v>3.12622</v>
      </c>
      <c r="GF181">
        <v>2.66045</v>
      </c>
      <c r="GG181">
        <v>0.0889957</v>
      </c>
      <c r="GH181">
        <v>0.0897843</v>
      </c>
      <c r="GI181">
        <v>0.104439</v>
      </c>
      <c r="GJ181">
        <v>0.104602</v>
      </c>
      <c r="GK181">
        <v>23300.7</v>
      </c>
      <c r="GL181">
        <v>22165.2</v>
      </c>
      <c r="GM181">
        <v>22876.4</v>
      </c>
      <c r="GN181">
        <v>23714.6</v>
      </c>
      <c r="GO181">
        <v>34914</v>
      </c>
      <c r="GP181">
        <v>35147.9</v>
      </c>
      <c r="GQ181">
        <v>41242</v>
      </c>
      <c r="GR181">
        <v>42291.7</v>
      </c>
      <c r="GS181">
        <v>1.89727</v>
      </c>
      <c r="GT181">
        <v>1.81035</v>
      </c>
      <c r="GU181">
        <v>0.0873581</v>
      </c>
      <c r="GV181">
        <v>0</v>
      </c>
      <c r="GW181">
        <v>28.5933</v>
      </c>
      <c r="GX181">
        <v>999.9</v>
      </c>
      <c r="GY181">
        <v>57.398</v>
      </c>
      <c r="GZ181">
        <v>29.457</v>
      </c>
      <c r="HA181">
        <v>26.1661</v>
      </c>
      <c r="HB181">
        <v>54.2646</v>
      </c>
      <c r="HC181">
        <v>40.012</v>
      </c>
      <c r="HD181">
        <v>1</v>
      </c>
      <c r="HE181">
        <v>0.103811</v>
      </c>
      <c r="HF181">
        <v>-1.46804</v>
      </c>
      <c r="HG181">
        <v>20.2298</v>
      </c>
      <c r="HH181">
        <v>5.23421</v>
      </c>
      <c r="HI181">
        <v>11.992</v>
      </c>
      <c r="HJ181">
        <v>4.95585</v>
      </c>
      <c r="HK181">
        <v>3.304</v>
      </c>
      <c r="HL181">
        <v>9999</v>
      </c>
      <c r="HM181">
        <v>9999</v>
      </c>
      <c r="HN181">
        <v>9999</v>
      </c>
      <c r="HO181">
        <v>999.9</v>
      </c>
      <c r="HP181">
        <v>1.86851</v>
      </c>
      <c r="HQ181">
        <v>1.86417</v>
      </c>
      <c r="HR181">
        <v>1.8718</v>
      </c>
      <c r="HS181">
        <v>1.86266</v>
      </c>
      <c r="HT181">
        <v>1.86205</v>
      </c>
      <c r="HU181">
        <v>1.86859</v>
      </c>
      <c r="HV181">
        <v>1.85867</v>
      </c>
      <c r="HW181">
        <v>1.86508</v>
      </c>
      <c r="HX181">
        <v>5</v>
      </c>
      <c r="HY181">
        <v>0</v>
      </c>
      <c r="HZ181">
        <v>0</v>
      </c>
      <c r="IA181">
        <v>0</v>
      </c>
      <c r="IB181" t="s">
        <v>424</v>
      </c>
      <c r="IC181" t="s">
        <v>425</v>
      </c>
      <c r="ID181" t="s">
        <v>426</v>
      </c>
      <c r="IE181" t="s">
        <v>426</v>
      </c>
      <c r="IF181" t="s">
        <v>426</v>
      </c>
      <c r="IG181" t="s">
        <v>426</v>
      </c>
      <c r="IH181">
        <v>0</v>
      </c>
      <c r="II181">
        <v>100</v>
      </c>
      <c r="IJ181">
        <v>100</v>
      </c>
      <c r="IK181">
        <v>6.001</v>
      </c>
      <c r="IL181">
        <v>0.4455</v>
      </c>
      <c r="IM181">
        <v>4.33581596003083</v>
      </c>
      <c r="IN181">
        <v>0.00480937478205192</v>
      </c>
      <c r="IO181">
        <v>-2.11129389927988e-06</v>
      </c>
      <c r="IP181">
        <v>4.70916883727294e-10</v>
      </c>
      <c r="IQ181">
        <v>0.0744581765299928</v>
      </c>
      <c r="IR181">
        <v>0.00865277752241637</v>
      </c>
      <c r="IS181">
        <v>0.000116572056065873</v>
      </c>
      <c r="IT181">
        <v>5.89758572995984e-06</v>
      </c>
      <c r="IU181">
        <v>1</v>
      </c>
      <c r="IV181">
        <v>2033</v>
      </c>
      <c r="IW181">
        <v>1</v>
      </c>
      <c r="IX181">
        <v>28</v>
      </c>
      <c r="IY181">
        <v>29324108.9</v>
      </c>
      <c r="IZ181">
        <v>29324108.9</v>
      </c>
      <c r="JA181">
        <v>1.04248</v>
      </c>
      <c r="JB181">
        <v>2.37183</v>
      </c>
      <c r="JC181">
        <v>1.4978</v>
      </c>
      <c r="JD181">
        <v>2.3291</v>
      </c>
      <c r="JE181">
        <v>1.54419</v>
      </c>
      <c r="JF181">
        <v>2.33521</v>
      </c>
      <c r="JG181">
        <v>35.6148</v>
      </c>
      <c r="JH181">
        <v>24.2539</v>
      </c>
      <c r="JI181">
        <v>18</v>
      </c>
      <c r="JJ181">
        <v>547.843</v>
      </c>
      <c r="JK181">
        <v>434.602</v>
      </c>
      <c r="JL181">
        <v>32.069</v>
      </c>
      <c r="JM181">
        <v>29.0223</v>
      </c>
      <c r="JN181">
        <v>30</v>
      </c>
      <c r="JO181">
        <v>28.7335</v>
      </c>
      <c r="JP181">
        <v>28.7554</v>
      </c>
      <c r="JQ181">
        <v>20.9145</v>
      </c>
      <c r="JR181">
        <v>13.8114</v>
      </c>
      <c r="JS181">
        <v>100</v>
      </c>
      <c r="JT181">
        <v>32.0547</v>
      </c>
      <c r="JU181">
        <v>420</v>
      </c>
      <c r="JV181">
        <v>24.9242</v>
      </c>
      <c r="JW181">
        <v>92.4344</v>
      </c>
      <c r="JX181">
        <v>98.5622</v>
      </c>
    </row>
    <row r="182" spans="1:284">
      <c r="A182">
        <v>166</v>
      </c>
      <c r="B182">
        <v>1759446539</v>
      </c>
      <c r="C182">
        <v>2500</v>
      </c>
      <c r="D182" t="s">
        <v>763</v>
      </c>
      <c r="E182" t="s">
        <v>764</v>
      </c>
      <c r="F182">
        <v>5</v>
      </c>
      <c r="G182" t="s">
        <v>726</v>
      </c>
      <c r="H182" t="s">
        <v>419</v>
      </c>
      <c r="I182">
        <v>1759446536.33333</v>
      </c>
      <c r="J182">
        <f>(K182)/1000</f>
        <v>0</v>
      </c>
      <c r="K182">
        <f>1000*DK182*AI182*(DG182-DH182)/(100*CZ182*(1000-AI182*DG182))</f>
        <v>0</v>
      </c>
      <c r="L182">
        <f>DK182*AI182*(DF182-DE182*(1000-AI182*DH182)/(1000-AI182*DG182))/(100*CZ182)</f>
        <v>0</v>
      </c>
      <c r="M182">
        <f>DE182 - IF(AI182&gt;1, L182*CZ182*100.0/(AK182), 0)</f>
        <v>0</v>
      </c>
      <c r="N182">
        <f>((T182-J182/2)*M182-L182)/(T182+J182/2)</f>
        <v>0</v>
      </c>
      <c r="O182">
        <f>N182*(DL182+DM182)/1000.0</f>
        <v>0</v>
      </c>
      <c r="P182">
        <f>(DE182 - IF(AI182&gt;1, L182*CZ182*100.0/(AK182), 0))*(DL182+DM182)/1000.0</f>
        <v>0</v>
      </c>
      <c r="Q182">
        <f>2.0/((1/S182-1/R182)+SIGN(S182)*SQRT((1/S182-1/R182)*(1/S182-1/R182) + 4*DA182/((DA182+1)*(DA182+1))*(2*1/S182*1/R182-1/R182*1/R182)))</f>
        <v>0</v>
      </c>
      <c r="R182">
        <f>IF(LEFT(DB182,1)&lt;&gt;"0",IF(LEFT(DB182,1)="1",3.0,DC182),$D$5+$E$5*(DS182*DL182/($K$5*1000))+$F$5*(DS182*DL182/($K$5*1000))*MAX(MIN(CZ182,$J$5),$I$5)*MAX(MIN(CZ182,$J$5),$I$5)+$G$5*MAX(MIN(CZ182,$J$5),$I$5)*(DS182*DL182/($K$5*1000))+$H$5*(DS182*DL182/($K$5*1000))*(DS182*DL182/($K$5*1000)))</f>
        <v>0</v>
      </c>
      <c r="S182">
        <f>J182*(1000-(1000*0.61365*exp(17.502*W182/(240.97+W182))/(DL182+DM182)+DG182)/2)/(1000*0.61365*exp(17.502*W182/(240.97+W182))/(DL182+DM182)-DG182)</f>
        <v>0</v>
      </c>
      <c r="T182">
        <f>1/((DA182+1)/(Q182/1.6)+1/(R182/1.37)) + DA182/((DA182+1)/(Q182/1.6) + DA182/(R182/1.37))</f>
        <v>0</v>
      </c>
      <c r="U182">
        <f>(CV182*CY182)</f>
        <v>0</v>
      </c>
      <c r="V182">
        <f>(DN182+(U182+2*0.95*5.67E-8*(((DN182+$B$7)+273)^4-(DN182+273)^4)-44100*J182)/(1.84*29.3*R182+8*0.95*5.67E-8*(DN182+273)^3))</f>
        <v>0</v>
      </c>
      <c r="W182">
        <f>($C$7*DO182+$D$7*DP182+$E$7*V182)</f>
        <v>0</v>
      </c>
      <c r="X182">
        <f>0.61365*exp(17.502*W182/(240.97+W182))</f>
        <v>0</v>
      </c>
      <c r="Y182">
        <f>(Z182/AA182*100)</f>
        <v>0</v>
      </c>
      <c r="Z182">
        <f>DG182*(DL182+DM182)/1000</f>
        <v>0</v>
      </c>
      <c r="AA182">
        <f>0.61365*exp(17.502*DN182/(240.97+DN182))</f>
        <v>0</v>
      </c>
      <c r="AB182">
        <f>(X182-DG182*(DL182+DM182)/1000)</f>
        <v>0</v>
      </c>
      <c r="AC182">
        <f>(-J182*44100)</f>
        <v>0</v>
      </c>
      <c r="AD182">
        <f>2*29.3*R182*0.92*(DN182-W182)</f>
        <v>0</v>
      </c>
      <c r="AE182">
        <f>2*0.95*5.67E-8*(((DN182+$B$7)+273)^4-(W182+273)^4)</f>
        <v>0</v>
      </c>
      <c r="AF182">
        <f>U182+AE182+AC182+AD182</f>
        <v>0</v>
      </c>
      <c r="AG182">
        <v>0</v>
      </c>
      <c r="AH182">
        <v>0</v>
      </c>
      <c r="AI182">
        <f>IF(AG182*$H$13&gt;=AK182,1.0,(AK182/(AK182-AG182*$H$13)))</f>
        <v>0</v>
      </c>
      <c r="AJ182">
        <f>(AI182-1)*100</f>
        <v>0</v>
      </c>
      <c r="AK182">
        <f>MAX(0,($B$13+$C$13*DS182)/(1+$D$13*DS182)*DL182/(DN182+273)*$E$13)</f>
        <v>0</v>
      </c>
      <c r="AL182" t="s">
        <v>420</v>
      </c>
      <c r="AM182" t="s">
        <v>420</v>
      </c>
      <c r="AN182">
        <v>0</v>
      </c>
      <c r="AO182">
        <v>0</v>
      </c>
      <c r="AP182">
        <f>1-AN182/AO182</f>
        <v>0</v>
      </c>
      <c r="AQ182">
        <v>0</v>
      </c>
      <c r="AR182" t="s">
        <v>420</v>
      </c>
      <c r="AS182" t="s">
        <v>420</v>
      </c>
      <c r="AT182">
        <v>0</v>
      </c>
      <c r="AU182">
        <v>0</v>
      </c>
      <c r="AV182">
        <f>1-AT182/AU182</f>
        <v>0</v>
      </c>
      <c r="AW182">
        <v>0.5</v>
      </c>
      <c r="AX182">
        <f>CW182</f>
        <v>0</v>
      </c>
      <c r="AY182">
        <f>L182</f>
        <v>0</v>
      </c>
      <c r="AZ182">
        <f>AV182*AW182*AX182</f>
        <v>0</v>
      </c>
      <c r="BA182">
        <f>(AY182-AQ182)/AX182</f>
        <v>0</v>
      </c>
      <c r="BB182">
        <f>(AO182-AU182)/AU182</f>
        <v>0</v>
      </c>
      <c r="BC182">
        <f>AN182/(AP182+AN182/AU182)</f>
        <v>0</v>
      </c>
      <c r="BD182" t="s">
        <v>420</v>
      </c>
      <c r="BE182">
        <v>0</v>
      </c>
      <c r="BF182">
        <f>IF(BE182&lt;&gt;0, BE182, BC182)</f>
        <v>0</v>
      </c>
      <c r="BG182">
        <f>1-BF182/AU182</f>
        <v>0</v>
      </c>
      <c r="BH182">
        <f>(AU182-AT182)/(AU182-BF182)</f>
        <v>0</v>
      </c>
      <c r="BI182">
        <f>(AO182-AU182)/(AO182-BF182)</f>
        <v>0</v>
      </c>
      <c r="BJ182">
        <f>(AU182-AT182)/(AU182-AN182)</f>
        <v>0</v>
      </c>
      <c r="BK182">
        <f>(AO182-AU182)/(AO182-AN182)</f>
        <v>0</v>
      </c>
      <c r="BL182">
        <f>(BH182*BF182/AT182)</f>
        <v>0</v>
      </c>
      <c r="BM182">
        <f>(1-BL182)</f>
        <v>0</v>
      </c>
      <c r="CV182">
        <f>$B$11*DT182+$C$11*DU182+$F$11*EF182*(1-EI182)</f>
        <v>0</v>
      </c>
      <c r="CW182">
        <f>CV182*CX182</f>
        <v>0</v>
      </c>
      <c r="CX182">
        <f>($B$11*$D$9+$C$11*$D$9+$F$11*((ES182+EK182)/MAX(ES182+EK182+ET182, 0.1)*$I$9+ET182/MAX(ES182+EK182+ET182, 0.1)*$J$9))/($B$11+$C$11+$F$11)</f>
        <v>0</v>
      </c>
      <c r="CY182">
        <f>($B$11*$K$9+$C$11*$K$9+$F$11*((ES182+EK182)/MAX(ES182+EK182+ET182, 0.1)*$P$9+ET182/MAX(ES182+EK182+ET182, 0.1)*$Q$9))/($B$11+$C$11+$F$11)</f>
        <v>0</v>
      </c>
      <c r="CZ182">
        <v>4.16</v>
      </c>
      <c r="DA182">
        <v>0.5</v>
      </c>
      <c r="DB182" t="s">
        <v>421</v>
      </c>
      <c r="DC182">
        <v>2</v>
      </c>
      <c r="DD182">
        <v>1759446536.33333</v>
      </c>
      <c r="DE182">
        <v>420.892333333333</v>
      </c>
      <c r="DF182">
        <v>419.975</v>
      </c>
      <c r="DG182">
        <v>25.0371333333333</v>
      </c>
      <c r="DH182">
        <v>24.8623</v>
      </c>
      <c r="DI182">
        <v>414.891333333333</v>
      </c>
      <c r="DJ182">
        <v>24.5916666666667</v>
      </c>
      <c r="DK182">
        <v>500.089</v>
      </c>
      <c r="DL182">
        <v>90.5746</v>
      </c>
      <c r="DM182">
        <v>0.0349552</v>
      </c>
      <c r="DN182">
        <v>31.1268</v>
      </c>
      <c r="DO182">
        <v>30.0157</v>
      </c>
      <c r="DP182">
        <v>999.9</v>
      </c>
      <c r="DQ182">
        <v>0</v>
      </c>
      <c r="DR182">
        <v>0</v>
      </c>
      <c r="DS182">
        <v>10001.04</v>
      </c>
      <c r="DT182">
        <v>0</v>
      </c>
      <c r="DU182">
        <v>0.961212666666667</v>
      </c>
      <c r="DV182">
        <v>0.917694</v>
      </c>
      <c r="DW182">
        <v>431.701333333333</v>
      </c>
      <c r="DX182">
        <v>430.682666666667</v>
      </c>
      <c r="DY182">
        <v>0.174821333333333</v>
      </c>
      <c r="DZ182">
        <v>419.975</v>
      </c>
      <c r="EA182">
        <v>24.8623</v>
      </c>
      <c r="EB182">
        <v>2.26772666666667</v>
      </c>
      <c r="EC182">
        <v>2.25189</v>
      </c>
      <c r="ED182">
        <v>19.4489666666667</v>
      </c>
      <c r="EE182">
        <v>19.3363333333333</v>
      </c>
      <c r="EF182">
        <v>0.00500016</v>
      </c>
      <c r="EG182">
        <v>0</v>
      </c>
      <c r="EH182">
        <v>0</v>
      </c>
      <c r="EI182">
        <v>0</v>
      </c>
      <c r="EJ182">
        <v>788.666666666667</v>
      </c>
      <c r="EK182">
        <v>0.00500016</v>
      </c>
      <c r="EL182">
        <v>-25.7</v>
      </c>
      <c r="EM182">
        <v>-1.56666666666667</v>
      </c>
      <c r="EN182">
        <v>38</v>
      </c>
      <c r="EO182">
        <v>42.1456666666667</v>
      </c>
      <c r="EP182">
        <v>40.187</v>
      </c>
      <c r="EQ182">
        <v>42.187</v>
      </c>
      <c r="ER182">
        <v>41.312</v>
      </c>
      <c r="ES182">
        <v>0</v>
      </c>
      <c r="ET182">
        <v>0</v>
      </c>
      <c r="EU182">
        <v>0</v>
      </c>
      <c r="EV182">
        <v>1759446541.1</v>
      </c>
      <c r="EW182">
        <v>0</v>
      </c>
      <c r="EX182">
        <v>789.524</v>
      </c>
      <c r="EY182">
        <v>-0.523076656913375</v>
      </c>
      <c r="EZ182">
        <v>8.74615384598928</v>
      </c>
      <c r="FA182">
        <v>-23.76</v>
      </c>
      <c r="FB182">
        <v>15</v>
      </c>
      <c r="FC182">
        <v>0</v>
      </c>
      <c r="FD182" t="s">
        <v>422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0.931078190476191</v>
      </c>
      <c r="FQ182">
        <v>-0.252062337662337</v>
      </c>
      <c r="FR182">
        <v>0.048604416074712</v>
      </c>
      <c r="FS182">
        <v>1</v>
      </c>
      <c r="FT182">
        <v>789.3</v>
      </c>
      <c r="FU182">
        <v>2.05347604588602</v>
      </c>
      <c r="FV182">
        <v>5.88737432737109</v>
      </c>
      <c r="FW182">
        <v>-1</v>
      </c>
      <c r="FX182">
        <v>0.175662714285714</v>
      </c>
      <c r="FY182">
        <v>-0.00637028571428517</v>
      </c>
      <c r="FZ182">
        <v>0.00100337426634698</v>
      </c>
      <c r="GA182">
        <v>1</v>
      </c>
      <c r="GB182">
        <v>2</v>
      </c>
      <c r="GC182">
        <v>2</v>
      </c>
      <c r="GD182" t="s">
        <v>423</v>
      </c>
      <c r="GE182">
        <v>3.12599</v>
      </c>
      <c r="GF182">
        <v>2.66067</v>
      </c>
      <c r="GG182">
        <v>0.0890029</v>
      </c>
      <c r="GH182">
        <v>0.0897928</v>
      </c>
      <c r="GI182">
        <v>0.104437</v>
      </c>
      <c r="GJ182">
        <v>0.104603</v>
      </c>
      <c r="GK182">
        <v>23300.7</v>
      </c>
      <c r="GL182">
        <v>22164.9</v>
      </c>
      <c r="GM182">
        <v>22876.6</v>
      </c>
      <c r="GN182">
        <v>23714.6</v>
      </c>
      <c r="GO182">
        <v>34914</v>
      </c>
      <c r="GP182">
        <v>35147.8</v>
      </c>
      <c r="GQ182">
        <v>41241.9</v>
      </c>
      <c r="GR182">
        <v>42291.6</v>
      </c>
      <c r="GS182">
        <v>1.89685</v>
      </c>
      <c r="GT182">
        <v>1.81045</v>
      </c>
      <c r="GU182">
        <v>0.0875816</v>
      </c>
      <c r="GV182">
        <v>0</v>
      </c>
      <c r="GW182">
        <v>28.5922</v>
      </c>
      <c r="GX182">
        <v>999.9</v>
      </c>
      <c r="GY182">
        <v>57.374</v>
      </c>
      <c r="GZ182">
        <v>29.457</v>
      </c>
      <c r="HA182">
        <v>26.157</v>
      </c>
      <c r="HB182">
        <v>54.9046</v>
      </c>
      <c r="HC182">
        <v>40.1482</v>
      </c>
      <c r="HD182">
        <v>1</v>
      </c>
      <c r="HE182">
        <v>0.103798</v>
      </c>
      <c r="HF182">
        <v>-1.46876</v>
      </c>
      <c r="HG182">
        <v>20.2299</v>
      </c>
      <c r="HH182">
        <v>5.23436</v>
      </c>
      <c r="HI182">
        <v>11.992</v>
      </c>
      <c r="HJ182">
        <v>4.9557</v>
      </c>
      <c r="HK182">
        <v>3.304</v>
      </c>
      <c r="HL182">
        <v>9999</v>
      </c>
      <c r="HM182">
        <v>9999</v>
      </c>
      <c r="HN182">
        <v>9999</v>
      </c>
      <c r="HO182">
        <v>999.9</v>
      </c>
      <c r="HP182">
        <v>1.86852</v>
      </c>
      <c r="HQ182">
        <v>1.86417</v>
      </c>
      <c r="HR182">
        <v>1.8718</v>
      </c>
      <c r="HS182">
        <v>1.86266</v>
      </c>
      <c r="HT182">
        <v>1.86205</v>
      </c>
      <c r="HU182">
        <v>1.86859</v>
      </c>
      <c r="HV182">
        <v>1.85867</v>
      </c>
      <c r="HW182">
        <v>1.86508</v>
      </c>
      <c r="HX182">
        <v>5</v>
      </c>
      <c r="HY182">
        <v>0</v>
      </c>
      <c r="HZ182">
        <v>0</v>
      </c>
      <c r="IA182">
        <v>0</v>
      </c>
      <c r="IB182" t="s">
        <v>424</v>
      </c>
      <c r="IC182" t="s">
        <v>425</v>
      </c>
      <c r="ID182" t="s">
        <v>426</v>
      </c>
      <c r="IE182" t="s">
        <v>426</v>
      </c>
      <c r="IF182" t="s">
        <v>426</v>
      </c>
      <c r="IG182" t="s">
        <v>426</v>
      </c>
      <c r="IH182">
        <v>0</v>
      </c>
      <c r="II182">
        <v>100</v>
      </c>
      <c r="IJ182">
        <v>100</v>
      </c>
      <c r="IK182">
        <v>6.002</v>
      </c>
      <c r="IL182">
        <v>0.4454</v>
      </c>
      <c r="IM182">
        <v>4.33581596003083</v>
      </c>
      <c r="IN182">
        <v>0.00480937478205192</v>
      </c>
      <c r="IO182">
        <v>-2.11129389927988e-06</v>
      </c>
      <c r="IP182">
        <v>4.70916883727294e-10</v>
      </c>
      <c r="IQ182">
        <v>0.0744581765299928</v>
      </c>
      <c r="IR182">
        <v>0.00865277752241637</v>
      </c>
      <c r="IS182">
        <v>0.000116572056065873</v>
      </c>
      <c r="IT182">
        <v>5.89758572995984e-06</v>
      </c>
      <c r="IU182">
        <v>1</v>
      </c>
      <c r="IV182">
        <v>2033</v>
      </c>
      <c r="IW182">
        <v>1</v>
      </c>
      <c r="IX182">
        <v>28</v>
      </c>
      <c r="IY182">
        <v>29324109</v>
      </c>
      <c r="IZ182">
        <v>29324109</v>
      </c>
      <c r="JA182">
        <v>1.04248</v>
      </c>
      <c r="JB182">
        <v>2.37305</v>
      </c>
      <c r="JC182">
        <v>1.4978</v>
      </c>
      <c r="JD182">
        <v>2.33032</v>
      </c>
      <c r="JE182">
        <v>1.54419</v>
      </c>
      <c r="JF182">
        <v>2.36694</v>
      </c>
      <c r="JG182">
        <v>35.638</v>
      </c>
      <c r="JH182">
        <v>24.2539</v>
      </c>
      <c r="JI182">
        <v>18</v>
      </c>
      <c r="JJ182">
        <v>547.565</v>
      </c>
      <c r="JK182">
        <v>434.662</v>
      </c>
      <c r="JL182">
        <v>32.062</v>
      </c>
      <c r="JM182">
        <v>29.0211</v>
      </c>
      <c r="JN182">
        <v>30</v>
      </c>
      <c r="JO182">
        <v>28.7335</v>
      </c>
      <c r="JP182">
        <v>28.7554</v>
      </c>
      <c r="JQ182">
        <v>20.913</v>
      </c>
      <c r="JR182">
        <v>13.8114</v>
      </c>
      <c r="JS182">
        <v>100</v>
      </c>
      <c r="JT182">
        <v>32.0547</v>
      </c>
      <c r="JU182">
        <v>420</v>
      </c>
      <c r="JV182">
        <v>24.9191</v>
      </c>
      <c r="JW182">
        <v>92.4346</v>
      </c>
      <c r="JX182">
        <v>98.562</v>
      </c>
    </row>
    <row r="183" spans="1:284">
      <c r="A183">
        <v>167</v>
      </c>
      <c r="B183">
        <v>1759446541</v>
      </c>
      <c r="C183">
        <v>2502</v>
      </c>
      <c r="D183" t="s">
        <v>765</v>
      </c>
      <c r="E183" t="s">
        <v>766</v>
      </c>
      <c r="F183">
        <v>5</v>
      </c>
      <c r="G183" t="s">
        <v>726</v>
      </c>
      <c r="H183" t="s">
        <v>419</v>
      </c>
      <c r="I183">
        <v>1759446537.25</v>
      </c>
      <c r="J183">
        <f>(K183)/1000</f>
        <v>0</v>
      </c>
      <c r="K183">
        <f>1000*DK183*AI183*(DG183-DH183)/(100*CZ183*(1000-AI183*DG183))</f>
        <v>0</v>
      </c>
      <c r="L183">
        <f>DK183*AI183*(DF183-DE183*(1000-AI183*DH183)/(1000-AI183*DG183))/(100*CZ183)</f>
        <v>0</v>
      </c>
      <c r="M183">
        <f>DE183 - IF(AI183&gt;1, L183*CZ183*100.0/(AK183), 0)</f>
        <v>0</v>
      </c>
      <c r="N183">
        <f>((T183-J183/2)*M183-L183)/(T183+J183/2)</f>
        <v>0</v>
      </c>
      <c r="O183">
        <f>N183*(DL183+DM183)/1000.0</f>
        <v>0</v>
      </c>
      <c r="P183">
        <f>(DE183 - IF(AI183&gt;1, L183*CZ183*100.0/(AK183), 0))*(DL183+DM183)/1000.0</f>
        <v>0</v>
      </c>
      <c r="Q183">
        <f>2.0/((1/S183-1/R183)+SIGN(S183)*SQRT((1/S183-1/R183)*(1/S183-1/R183) + 4*DA183/((DA183+1)*(DA183+1))*(2*1/S183*1/R183-1/R183*1/R183)))</f>
        <v>0</v>
      </c>
      <c r="R183">
        <f>IF(LEFT(DB183,1)&lt;&gt;"0",IF(LEFT(DB183,1)="1",3.0,DC183),$D$5+$E$5*(DS183*DL183/($K$5*1000))+$F$5*(DS183*DL183/($K$5*1000))*MAX(MIN(CZ183,$J$5),$I$5)*MAX(MIN(CZ183,$J$5),$I$5)+$G$5*MAX(MIN(CZ183,$J$5),$I$5)*(DS183*DL183/($K$5*1000))+$H$5*(DS183*DL183/($K$5*1000))*(DS183*DL183/($K$5*1000)))</f>
        <v>0</v>
      </c>
      <c r="S183">
        <f>J183*(1000-(1000*0.61365*exp(17.502*W183/(240.97+W183))/(DL183+DM183)+DG183)/2)/(1000*0.61365*exp(17.502*W183/(240.97+W183))/(DL183+DM183)-DG183)</f>
        <v>0</v>
      </c>
      <c r="T183">
        <f>1/((DA183+1)/(Q183/1.6)+1/(R183/1.37)) + DA183/((DA183+1)/(Q183/1.6) + DA183/(R183/1.37))</f>
        <v>0</v>
      </c>
      <c r="U183">
        <f>(CV183*CY183)</f>
        <v>0</v>
      </c>
      <c r="V183">
        <f>(DN183+(U183+2*0.95*5.67E-8*(((DN183+$B$7)+273)^4-(DN183+273)^4)-44100*J183)/(1.84*29.3*R183+8*0.95*5.67E-8*(DN183+273)^3))</f>
        <v>0</v>
      </c>
      <c r="W183">
        <f>($C$7*DO183+$D$7*DP183+$E$7*V183)</f>
        <v>0</v>
      </c>
      <c r="X183">
        <f>0.61365*exp(17.502*W183/(240.97+W183))</f>
        <v>0</v>
      </c>
      <c r="Y183">
        <f>(Z183/AA183*100)</f>
        <v>0</v>
      </c>
      <c r="Z183">
        <f>DG183*(DL183+DM183)/1000</f>
        <v>0</v>
      </c>
      <c r="AA183">
        <f>0.61365*exp(17.502*DN183/(240.97+DN183))</f>
        <v>0</v>
      </c>
      <c r="AB183">
        <f>(X183-DG183*(DL183+DM183)/1000)</f>
        <v>0</v>
      </c>
      <c r="AC183">
        <f>(-J183*44100)</f>
        <v>0</v>
      </c>
      <c r="AD183">
        <f>2*29.3*R183*0.92*(DN183-W183)</f>
        <v>0</v>
      </c>
      <c r="AE183">
        <f>2*0.95*5.67E-8*(((DN183+$B$7)+273)^4-(W183+273)^4)</f>
        <v>0</v>
      </c>
      <c r="AF183">
        <f>U183+AE183+AC183+AD183</f>
        <v>0</v>
      </c>
      <c r="AG183">
        <v>0</v>
      </c>
      <c r="AH183">
        <v>0</v>
      </c>
      <c r="AI183">
        <f>IF(AG183*$H$13&gt;=AK183,1.0,(AK183/(AK183-AG183*$H$13)))</f>
        <v>0</v>
      </c>
      <c r="AJ183">
        <f>(AI183-1)*100</f>
        <v>0</v>
      </c>
      <c r="AK183">
        <f>MAX(0,($B$13+$C$13*DS183)/(1+$D$13*DS183)*DL183/(DN183+273)*$E$13)</f>
        <v>0</v>
      </c>
      <c r="AL183" t="s">
        <v>420</v>
      </c>
      <c r="AM183" t="s">
        <v>420</v>
      </c>
      <c r="AN183">
        <v>0</v>
      </c>
      <c r="AO183">
        <v>0</v>
      </c>
      <c r="AP183">
        <f>1-AN183/AO183</f>
        <v>0</v>
      </c>
      <c r="AQ183">
        <v>0</v>
      </c>
      <c r="AR183" t="s">
        <v>420</v>
      </c>
      <c r="AS183" t="s">
        <v>420</v>
      </c>
      <c r="AT183">
        <v>0</v>
      </c>
      <c r="AU183">
        <v>0</v>
      </c>
      <c r="AV183">
        <f>1-AT183/AU183</f>
        <v>0</v>
      </c>
      <c r="AW183">
        <v>0.5</v>
      </c>
      <c r="AX183">
        <f>CW183</f>
        <v>0</v>
      </c>
      <c r="AY183">
        <f>L183</f>
        <v>0</v>
      </c>
      <c r="AZ183">
        <f>AV183*AW183*AX183</f>
        <v>0</v>
      </c>
      <c r="BA183">
        <f>(AY183-AQ183)/AX183</f>
        <v>0</v>
      </c>
      <c r="BB183">
        <f>(AO183-AU183)/AU183</f>
        <v>0</v>
      </c>
      <c r="BC183">
        <f>AN183/(AP183+AN183/AU183)</f>
        <v>0</v>
      </c>
      <c r="BD183" t="s">
        <v>420</v>
      </c>
      <c r="BE183">
        <v>0</v>
      </c>
      <c r="BF183">
        <f>IF(BE183&lt;&gt;0, BE183, BC183)</f>
        <v>0</v>
      </c>
      <c r="BG183">
        <f>1-BF183/AU183</f>
        <v>0</v>
      </c>
      <c r="BH183">
        <f>(AU183-AT183)/(AU183-BF183)</f>
        <v>0</v>
      </c>
      <c r="BI183">
        <f>(AO183-AU183)/(AO183-BF183)</f>
        <v>0</v>
      </c>
      <c r="BJ183">
        <f>(AU183-AT183)/(AU183-AN183)</f>
        <v>0</v>
      </c>
      <c r="BK183">
        <f>(AO183-AU183)/(AO183-AN183)</f>
        <v>0</v>
      </c>
      <c r="BL183">
        <f>(BH183*BF183/AT183)</f>
        <v>0</v>
      </c>
      <c r="BM183">
        <f>(1-BL183)</f>
        <v>0</v>
      </c>
      <c r="CV183">
        <f>$B$11*DT183+$C$11*DU183+$F$11*EF183*(1-EI183)</f>
        <v>0</v>
      </c>
      <c r="CW183">
        <f>CV183*CX183</f>
        <v>0</v>
      </c>
      <c r="CX183">
        <f>($B$11*$D$9+$C$11*$D$9+$F$11*((ES183+EK183)/MAX(ES183+EK183+ET183, 0.1)*$I$9+ET183/MAX(ES183+EK183+ET183, 0.1)*$J$9))/($B$11+$C$11+$F$11)</f>
        <v>0</v>
      </c>
      <c r="CY183">
        <f>($B$11*$K$9+$C$11*$K$9+$F$11*((ES183+EK183)/MAX(ES183+EK183+ET183, 0.1)*$P$9+ET183/MAX(ES183+EK183+ET183, 0.1)*$Q$9))/($B$11+$C$11+$F$11)</f>
        <v>0</v>
      </c>
      <c r="CZ183">
        <v>4.16</v>
      </c>
      <c r="DA183">
        <v>0.5</v>
      </c>
      <c r="DB183" t="s">
        <v>421</v>
      </c>
      <c r="DC183">
        <v>2</v>
      </c>
      <c r="DD183">
        <v>1759446537.25</v>
      </c>
      <c r="DE183">
        <v>420.89425</v>
      </c>
      <c r="DF183">
        <v>419.99325</v>
      </c>
      <c r="DG183">
        <v>25.036725</v>
      </c>
      <c r="DH183">
        <v>24.86225</v>
      </c>
      <c r="DI183">
        <v>414.89325</v>
      </c>
      <c r="DJ183">
        <v>24.591275</v>
      </c>
      <c r="DK183">
        <v>500.0455</v>
      </c>
      <c r="DL183">
        <v>90.574825</v>
      </c>
      <c r="DM183">
        <v>0.035133925</v>
      </c>
      <c r="DN183">
        <v>31.1268</v>
      </c>
      <c r="DO183">
        <v>30.01565</v>
      </c>
      <c r="DP183">
        <v>999.9</v>
      </c>
      <c r="DQ183">
        <v>0</v>
      </c>
      <c r="DR183">
        <v>0</v>
      </c>
      <c r="DS183">
        <v>9987.5</v>
      </c>
      <c r="DT183">
        <v>0</v>
      </c>
      <c r="DU183">
        <v>0.960865</v>
      </c>
      <c r="DV183">
        <v>0.90128325</v>
      </c>
      <c r="DW183">
        <v>431.703</v>
      </c>
      <c r="DX183">
        <v>430.7015</v>
      </c>
      <c r="DY183">
        <v>0.1744705</v>
      </c>
      <c r="DZ183">
        <v>419.99325</v>
      </c>
      <c r="EA183">
        <v>24.86225</v>
      </c>
      <c r="EB183">
        <v>2.267695</v>
      </c>
      <c r="EC183">
        <v>2.25189</v>
      </c>
      <c r="ED183">
        <v>19.44875</v>
      </c>
      <c r="EE183">
        <v>19.33635</v>
      </c>
      <c r="EF183">
        <v>0.00500016</v>
      </c>
      <c r="EG183">
        <v>0</v>
      </c>
      <c r="EH183">
        <v>0</v>
      </c>
      <c r="EI183">
        <v>0</v>
      </c>
      <c r="EJ183">
        <v>786.725</v>
      </c>
      <c r="EK183">
        <v>0.00500016</v>
      </c>
      <c r="EL183">
        <v>-26.175</v>
      </c>
      <c r="EM183">
        <v>-1.85</v>
      </c>
      <c r="EN183">
        <v>38</v>
      </c>
      <c r="EO183">
        <v>42.1405</v>
      </c>
      <c r="EP183">
        <v>40.187</v>
      </c>
      <c r="EQ183">
        <v>42.187</v>
      </c>
      <c r="ER183">
        <v>41.312</v>
      </c>
      <c r="ES183">
        <v>0</v>
      </c>
      <c r="ET183">
        <v>0</v>
      </c>
      <c r="EU183">
        <v>0</v>
      </c>
      <c r="EV183">
        <v>1759446542.9</v>
      </c>
      <c r="EW183">
        <v>0</v>
      </c>
      <c r="EX183">
        <v>788.95</v>
      </c>
      <c r="EY183">
        <v>7.8051283230474</v>
      </c>
      <c r="EZ183">
        <v>-4.4410255953797</v>
      </c>
      <c r="FA183">
        <v>-23.95</v>
      </c>
      <c r="FB183">
        <v>15</v>
      </c>
      <c r="FC183">
        <v>0</v>
      </c>
      <c r="FD183" t="s">
        <v>422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0.924655</v>
      </c>
      <c r="FQ183">
        <v>-0.30387716883117</v>
      </c>
      <c r="FR183">
        <v>0.0504417923419328</v>
      </c>
      <c r="FS183">
        <v>1</v>
      </c>
      <c r="FT183">
        <v>788.932352941176</v>
      </c>
      <c r="FU183">
        <v>9.62719635469733</v>
      </c>
      <c r="FV183">
        <v>5.37618499048379</v>
      </c>
      <c r="FW183">
        <v>-1</v>
      </c>
      <c r="FX183">
        <v>0.175389619047619</v>
      </c>
      <c r="FY183">
        <v>-0.00586901298701282</v>
      </c>
      <c r="FZ183">
        <v>0.000935529158955634</v>
      </c>
      <c r="GA183">
        <v>1</v>
      </c>
      <c r="GB183">
        <v>2</v>
      </c>
      <c r="GC183">
        <v>2</v>
      </c>
      <c r="GD183" t="s">
        <v>423</v>
      </c>
      <c r="GE183">
        <v>3.12593</v>
      </c>
      <c r="GF183">
        <v>2.66114</v>
      </c>
      <c r="GG183">
        <v>0.0890164</v>
      </c>
      <c r="GH183">
        <v>0.0897995</v>
      </c>
      <c r="GI183">
        <v>0.104432</v>
      </c>
      <c r="GJ183">
        <v>0.104603</v>
      </c>
      <c r="GK183">
        <v>23300.4</v>
      </c>
      <c r="GL183">
        <v>22164.7</v>
      </c>
      <c r="GM183">
        <v>22876.6</v>
      </c>
      <c r="GN183">
        <v>23714.6</v>
      </c>
      <c r="GO183">
        <v>34913.9</v>
      </c>
      <c r="GP183">
        <v>35147.7</v>
      </c>
      <c r="GQ183">
        <v>41241.6</v>
      </c>
      <c r="GR183">
        <v>42291.5</v>
      </c>
      <c r="GS183">
        <v>1.89667</v>
      </c>
      <c r="GT183">
        <v>1.8107</v>
      </c>
      <c r="GU183">
        <v>0.0871532</v>
      </c>
      <c r="GV183">
        <v>0</v>
      </c>
      <c r="GW183">
        <v>28.5922</v>
      </c>
      <c r="GX183">
        <v>999.9</v>
      </c>
      <c r="GY183">
        <v>57.374</v>
      </c>
      <c r="GZ183">
        <v>29.477</v>
      </c>
      <c r="HA183">
        <v>26.1879</v>
      </c>
      <c r="HB183">
        <v>53.9246</v>
      </c>
      <c r="HC183">
        <v>40.0641</v>
      </c>
      <c r="HD183">
        <v>1</v>
      </c>
      <c r="HE183">
        <v>0.103768</v>
      </c>
      <c r="HF183">
        <v>-1.46444</v>
      </c>
      <c r="HG183">
        <v>20.23</v>
      </c>
      <c r="HH183">
        <v>5.23436</v>
      </c>
      <c r="HI183">
        <v>11.992</v>
      </c>
      <c r="HJ183">
        <v>4.95575</v>
      </c>
      <c r="HK183">
        <v>3.304</v>
      </c>
      <c r="HL183">
        <v>9999</v>
      </c>
      <c r="HM183">
        <v>9999</v>
      </c>
      <c r="HN183">
        <v>9999</v>
      </c>
      <c r="HO183">
        <v>999.9</v>
      </c>
      <c r="HP183">
        <v>1.86854</v>
      </c>
      <c r="HQ183">
        <v>1.86417</v>
      </c>
      <c r="HR183">
        <v>1.8718</v>
      </c>
      <c r="HS183">
        <v>1.86266</v>
      </c>
      <c r="HT183">
        <v>1.86206</v>
      </c>
      <c r="HU183">
        <v>1.86859</v>
      </c>
      <c r="HV183">
        <v>1.85867</v>
      </c>
      <c r="HW183">
        <v>1.86508</v>
      </c>
      <c r="HX183">
        <v>5</v>
      </c>
      <c r="HY183">
        <v>0</v>
      </c>
      <c r="HZ183">
        <v>0</v>
      </c>
      <c r="IA183">
        <v>0</v>
      </c>
      <c r="IB183" t="s">
        <v>424</v>
      </c>
      <c r="IC183" t="s">
        <v>425</v>
      </c>
      <c r="ID183" t="s">
        <v>426</v>
      </c>
      <c r="IE183" t="s">
        <v>426</v>
      </c>
      <c r="IF183" t="s">
        <v>426</v>
      </c>
      <c r="IG183" t="s">
        <v>426</v>
      </c>
      <c r="IH183">
        <v>0</v>
      </c>
      <c r="II183">
        <v>100</v>
      </c>
      <c r="IJ183">
        <v>100</v>
      </c>
      <c r="IK183">
        <v>6.002</v>
      </c>
      <c r="IL183">
        <v>0.4454</v>
      </c>
      <c r="IM183">
        <v>4.33581596003083</v>
      </c>
      <c r="IN183">
        <v>0.00480937478205192</v>
      </c>
      <c r="IO183">
        <v>-2.11129389927988e-06</v>
      </c>
      <c r="IP183">
        <v>4.70916883727294e-10</v>
      </c>
      <c r="IQ183">
        <v>0.0744581765299928</v>
      </c>
      <c r="IR183">
        <v>0.00865277752241637</v>
      </c>
      <c r="IS183">
        <v>0.000116572056065873</v>
      </c>
      <c r="IT183">
        <v>5.89758572995984e-06</v>
      </c>
      <c r="IU183">
        <v>1</v>
      </c>
      <c r="IV183">
        <v>2033</v>
      </c>
      <c r="IW183">
        <v>1</v>
      </c>
      <c r="IX183">
        <v>28</v>
      </c>
      <c r="IY183">
        <v>29324109</v>
      </c>
      <c r="IZ183">
        <v>29324109</v>
      </c>
      <c r="JA183">
        <v>1.04248</v>
      </c>
      <c r="JB183">
        <v>2.39746</v>
      </c>
      <c r="JC183">
        <v>1.4978</v>
      </c>
      <c r="JD183">
        <v>2.3291</v>
      </c>
      <c r="JE183">
        <v>1.54419</v>
      </c>
      <c r="JF183">
        <v>2.25098</v>
      </c>
      <c r="JG183">
        <v>35.638</v>
      </c>
      <c r="JH183">
        <v>24.2539</v>
      </c>
      <c r="JI183">
        <v>18</v>
      </c>
      <c r="JJ183">
        <v>547.451</v>
      </c>
      <c r="JK183">
        <v>434.811</v>
      </c>
      <c r="JL183">
        <v>32.0556</v>
      </c>
      <c r="JM183">
        <v>29.0198</v>
      </c>
      <c r="JN183">
        <v>30</v>
      </c>
      <c r="JO183">
        <v>28.7335</v>
      </c>
      <c r="JP183">
        <v>28.7554</v>
      </c>
      <c r="JQ183">
        <v>20.9124</v>
      </c>
      <c r="JR183">
        <v>13.8114</v>
      </c>
      <c r="JS183">
        <v>100</v>
      </c>
      <c r="JT183">
        <v>32.0547</v>
      </c>
      <c r="JU183">
        <v>420</v>
      </c>
      <c r="JV183">
        <v>24.9262</v>
      </c>
      <c r="JW183">
        <v>92.4341</v>
      </c>
      <c r="JX183">
        <v>98.5618</v>
      </c>
    </row>
    <row r="184" spans="1:284">
      <c r="A184">
        <v>168</v>
      </c>
      <c r="B184">
        <v>1759446544</v>
      </c>
      <c r="C184">
        <v>2505</v>
      </c>
      <c r="D184" t="s">
        <v>767</v>
      </c>
      <c r="E184" t="s">
        <v>768</v>
      </c>
      <c r="F184">
        <v>5</v>
      </c>
      <c r="G184" t="s">
        <v>726</v>
      </c>
      <c r="H184" t="s">
        <v>419</v>
      </c>
      <c r="I184">
        <v>1759446540.75</v>
      </c>
      <c r="J184">
        <f>(K184)/1000</f>
        <v>0</v>
      </c>
      <c r="K184">
        <f>1000*DK184*AI184*(DG184-DH184)/(100*CZ184*(1000-AI184*DG184))</f>
        <v>0</v>
      </c>
      <c r="L184">
        <f>DK184*AI184*(DF184-DE184*(1000-AI184*DH184)/(1000-AI184*DG184))/(100*CZ184)</f>
        <v>0</v>
      </c>
      <c r="M184">
        <f>DE184 - IF(AI184&gt;1, L184*CZ184*100.0/(AK184), 0)</f>
        <v>0</v>
      </c>
      <c r="N184">
        <f>((T184-J184/2)*M184-L184)/(T184+J184/2)</f>
        <v>0</v>
      </c>
      <c r="O184">
        <f>N184*(DL184+DM184)/1000.0</f>
        <v>0</v>
      </c>
      <c r="P184">
        <f>(DE184 - IF(AI184&gt;1, L184*CZ184*100.0/(AK184), 0))*(DL184+DM184)/1000.0</f>
        <v>0</v>
      </c>
      <c r="Q184">
        <f>2.0/((1/S184-1/R184)+SIGN(S184)*SQRT((1/S184-1/R184)*(1/S184-1/R184) + 4*DA184/((DA184+1)*(DA184+1))*(2*1/S184*1/R184-1/R184*1/R184)))</f>
        <v>0</v>
      </c>
      <c r="R184">
        <f>IF(LEFT(DB184,1)&lt;&gt;"0",IF(LEFT(DB184,1)="1",3.0,DC184),$D$5+$E$5*(DS184*DL184/($K$5*1000))+$F$5*(DS184*DL184/($K$5*1000))*MAX(MIN(CZ184,$J$5),$I$5)*MAX(MIN(CZ184,$J$5),$I$5)+$G$5*MAX(MIN(CZ184,$J$5),$I$5)*(DS184*DL184/($K$5*1000))+$H$5*(DS184*DL184/($K$5*1000))*(DS184*DL184/($K$5*1000)))</f>
        <v>0</v>
      </c>
      <c r="S184">
        <f>J184*(1000-(1000*0.61365*exp(17.502*W184/(240.97+W184))/(DL184+DM184)+DG184)/2)/(1000*0.61365*exp(17.502*W184/(240.97+W184))/(DL184+DM184)-DG184)</f>
        <v>0</v>
      </c>
      <c r="T184">
        <f>1/((DA184+1)/(Q184/1.6)+1/(R184/1.37)) + DA184/((DA184+1)/(Q184/1.6) + DA184/(R184/1.37))</f>
        <v>0</v>
      </c>
      <c r="U184">
        <f>(CV184*CY184)</f>
        <v>0</v>
      </c>
      <c r="V184">
        <f>(DN184+(U184+2*0.95*5.67E-8*(((DN184+$B$7)+273)^4-(DN184+273)^4)-44100*J184)/(1.84*29.3*R184+8*0.95*5.67E-8*(DN184+273)^3))</f>
        <v>0</v>
      </c>
      <c r="W184">
        <f>($C$7*DO184+$D$7*DP184+$E$7*V184)</f>
        <v>0</v>
      </c>
      <c r="X184">
        <f>0.61365*exp(17.502*W184/(240.97+W184))</f>
        <v>0</v>
      </c>
      <c r="Y184">
        <f>(Z184/AA184*100)</f>
        <v>0</v>
      </c>
      <c r="Z184">
        <f>DG184*(DL184+DM184)/1000</f>
        <v>0</v>
      </c>
      <c r="AA184">
        <f>0.61365*exp(17.502*DN184/(240.97+DN184))</f>
        <v>0</v>
      </c>
      <c r="AB184">
        <f>(X184-DG184*(DL184+DM184)/1000)</f>
        <v>0</v>
      </c>
      <c r="AC184">
        <f>(-J184*44100)</f>
        <v>0</v>
      </c>
      <c r="AD184">
        <f>2*29.3*R184*0.92*(DN184-W184)</f>
        <v>0</v>
      </c>
      <c r="AE184">
        <f>2*0.95*5.67E-8*(((DN184+$B$7)+273)^4-(W184+273)^4)</f>
        <v>0</v>
      </c>
      <c r="AF184">
        <f>U184+AE184+AC184+AD184</f>
        <v>0</v>
      </c>
      <c r="AG184">
        <v>0</v>
      </c>
      <c r="AH184">
        <v>0</v>
      </c>
      <c r="AI184">
        <f>IF(AG184*$H$13&gt;=AK184,1.0,(AK184/(AK184-AG184*$H$13)))</f>
        <v>0</v>
      </c>
      <c r="AJ184">
        <f>(AI184-1)*100</f>
        <v>0</v>
      </c>
      <c r="AK184">
        <f>MAX(0,($B$13+$C$13*DS184)/(1+$D$13*DS184)*DL184/(DN184+273)*$E$13)</f>
        <v>0</v>
      </c>
      <c r="AL184" t="s">
        <v>420</v>
      </c>
      <c r="AM184" t="s">
        <v>420</v>
      </c>
      <c r="AN184">
        <v>0</v>
      </c>
      <c r="AO184">
        <v>0</v>
      </c>
      <c r="AP184">
        <f>1-AN184/AO184</f>
        <v>0</v>
      </c>
      <c r="AQ184">
        <v>0</v>
      </c>
      <c r="AR184" t="s">
        <v>420</v>
      </c>
      <c r="AS184" t="s">
        <v>420</v>
      </c>
      <c r="AT184">
        <v>0</v>
      </c>
      <c r="AU184">
        <v>0</v>
      </c>
      <c r="AV184">
        <f>1-AT184/AU184</f>
        <v>0</v>
      </c>
      <c r="AW184">
        <v>0.5</v>
      </c>
      <c r="AX184">
        <f>CW184</f>
        <v>0</v>
      </c>
      <c r="AY184">
        <f>L184</f>
        <v>0</v>
      </c>
      <c r="AZ184">
        <f>AV184*AW184*AX184</f>
        <v>0</v>
      </c>
      <c r="BA184">
        <f>(AY184-AQ184)/AX184</f>
        <v>0</v>
      </c>
      <c r="BB184">
        <f>(AO184-AU184)/AU184</f>
        <v>0</v>
      </c>
      <c r="BC184">
        <f>AN184/(AP184+AN184/AU184)</f>
        <v>0</v>
      </c>
      <c r="BD184" t="s">
        <v>420</v>
      </c>
      <c r="BE184">
        <v>0</v>
      </c>
      <c r="BF184">
        <f>IF(BE184&lt;&gt;0, BE184, BC184)</f>
        <v>0</v>
      </c>
      <c r="BG184">
        <f>1-BF184/AU184</f>
        <v>0</v>
      </c>
      <c r="BH184">
        <f>(AU184-AT184)/(AU184-BF184)</f>
        <v>0</v>
      </c>
      <c r="BI184">
        <f>(AO184-AU184)/(AO184-BF184)</f>
        <v>0</v>
      </c>
      <c r="BJ184">
        <f>(AU184-AT184)/(AU184-AN184)</f>
        <v>0</v>
      </c>
      <c r="BK184">
        <f>(AO184-AU184)/(AO184-AN184)</f>
        <v>0</v>
      </c>
      <c r="BL184">
        <f>(BH184*BF184/AT184)</f>
        <v>0</v>
      </c>
      <c r="BM184">
        <f>(1-BL184)</f>
        <v>0</v>
      </c>
      <c r="CV184">
        <f>$B$11*DT184+$C$11*DU184+$F$11*EF184*(1-EI184)</f>
        <v>0</v>
      </c>
      <c r="CW184">
        <f>CV184*CX184</f>
        <v>0</v>
      </c>
      <c r="CX184">
        <f>($B$11*$D$9+$C$11*$D$9+$F$11*((ES184+EK184)/MAX(ES184+EK184+ET184, 0.1)*$I$9+ET184/MAX(ES184+EK184+ET184, 0.1)*$J$9))/($B$11+$C$11+$F$11)</f>
        <v>0</v>
      </c>
      <c r="CY184">
        <f>($B$11*$K$9+$C$11*$K$9+$F$11*((ES184+EK184)/MAX(ES184+EK184+ET184, 0.1)*$P$9+ET184/MAX(ES184+EK184+ET184, 0.1)*$Q$9))/($B$11+$C$11+$F$11)</f>
        <v>0</v>
      </c>
      <c r="CZ184">
        <v>4.16</v>
      </c>
      <c r="DA184">
        <v>0.5</v>
      </c>
      <c r="DB184" t="s">
        <v>421</v>
      </c>
      <c r="DC184">
        <v>2</v>
      </c>
      <c r="DD184">
        <v>1759446540.75</v>
      </c>
      <c r="DE184">
        <v>420.91225</v>
      </c>
      <c r="DF184">
        <v>420.0255</v>
      </c>
      <c r="DG184">
        <v>25.03505</v>
      </c>
      <c r="DH184">
        <v>24.8616</v>
      </c>
      <c r="DI184">
        <v>414.91125</v>
      </c>
      <c r="DJ184">
        <v>24.589625</v>
      </c>
      <c r="DK184">
        <v>499.9625</v>
      </c>
      <c r="DL184">
        <v>90.5759</v>
      </c>
      <c r="DM184">
        <v>0.0355038</v>
      </c>
      <c r="DN184">
        <v>31.126875</v>
      </c>
      <c r="DO184">
        <v>30.0145</v>
      </c>
      <c r="DP184">
        <v>999.9</v>
      </c>
      <c r="DQ184">
        <v>0</v>
      </c>
      <c r="DR184">
        <v>0</v>
      </c>
      <c r="DS184">
        <v>9976.0875</v>
      </c>
      <c r="DT184">
        <v>0</v>
      </c>
      <c r="DU184">
        <v>0.9632995</v>
      </c>
      <c r="DV184">
        <v>0.88697825</v>
      </c>
      <c r="DW184">
        <v>431.72025</v>
      </c>
      <c r="DX184">
        <v>430.73425</v>
      </c>
      <c r="DY184">
        <v>0.17343425</v>
      </c>
      <c r="DZ184">
        <v>420.0255</v>
      </c>
      <c r="EA184">
        <v>24.8616</v>
      </c>
      <c r="EB184">
        <v>2.26757</v>
      </c>
      <c r="EC184">
        <v>2.2518575</v>
      </c>
      <c r="ED184">
        <v>19.447875</v>
      </c>
      <c r="EE184">
        <v>19.336125</v>
      </c>
      <c r="EF184">
        <v>0.00500016</v>
      </c>
      <c r="EG184">
        <v>0</v>
      </c>
      <c r="EH184">
        <v>0</v>
      </c>
      <c r="EI184">
        <v>0</v>
      </c>
      <c r="EJ184">
        <v>787.95</v>
      </c>
      <c r="EK184">
        <v>0.00500016</v>
      </c>
      <c r="EL184">
        <v>-26.35</v>
      </c>
      <c r="EM184">
        <v>-1.875</v>
      </c>
      <c r="EN184">
        <v>38</v>
      </c>
      <c r="EO184">
        <v>42.1405</v>
      </c>
      <c r="EP184">
        <v>40.187</v>
      </c>
      <c r="EQ184">
        <v>42.187</v>
      </c>
      <c r="ER184">
        <v>41.312</v>
      </c>
      <c r="ES184">
        <v>0</v>
      </c>
      <c r="ET184">
        <v>0</v>
      </c>
      <c r="EU184">
        <v>0</v>
      </c>
      <c r="EV184">
        <v>1759446545.9</v>
      </c>
      <c r="EW184">
        <v>0</v>
      </c>
      <c r="EX184">
        <v>789.124</v>
      </c>
      <c r="EY184">
        <v>0.0923076657408442</v>
      </c>
      <c r="EZ184">
        <v>-19.7384614414482</v>
      </c>
      <c r="FA184">
        <v>-24.288</v>
      </c>
      <c r="FB184">
        <v>15</v>
      </c>
      <c r="FC184">
        <v>0</v>
      </c>
      <c r="FD184" t="s">
        <v>422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0.918618333333333</v>
      </c>
      <c r="FQ184">
        <v>-0.30539135064935</v>
      </c>
      <c r="FR184">
        <v>0.0518436156618044</v>
      </c>
      <c r="FS184">
        <v>1</v>
      </c>
      <c r="FT184">
        <v>789.373529411765</v>
      </c>
      <c r="FU184">
        <v>-0.970206255387594</v>
      </c>
      <c r="FV184">
        <v>5.30905490778169</v>
      </c>
      <c r="FW184">
        <v>-1</v>
      </c>
      <c r="FX184">
        <v>0.175043857142857</v>
      </c>
      <c r="FY184">
        <v>-0.00746298701298693</v>
      </c>
      <c r="FZ184">
        <v>0.00110602705063425</v>
      </c>
      <c r="GA184">
        <v>1</v>
      </c>
      <c r="GB184">
        <v>2</v>
      </c>
      <c r="GC184">
        <v>2</v>
      </c>
      <c r="GD184" t="s">
        <v>423</v>
      </c>
      <c r="GE184">
        <v>3.12603</v>
      </c>
      <c r="GF184">
        <v>2.66127</v>
      </c>
      <c r="GG184">
        <v>0.0890183</v>
      </c>
      <c r="GH184">
        <v>0.0897953</v>
      </c>
      <c r="GI184">
        <v>0.104428</v>
      </c>
      <c r="GJ184">
        <v>0.1046</v>
      </c>
      <c r="GK184">
        <v>23300.2</v>
      </c>
      <c r="GL184">
        <v>22164.7</v>
      </c>
      <c r="GM184">
        <v>22876.5</v>
      </c>
      <c r="GN184">
        <v>23714.4</v>
      </c>
      <c r="GO184">
        <v>34914.1</v>
      </c>
      <c r="GP184">
        <v>35147.6</v>
      </c>
      <c r="GQ184">
        <v>41241.6</v>
      </c>
      <c r="GR184">
        <v>42291.3</v>
      </c>
      <c r="GS184">
        <v>1.89702</v>
      </c>
      <c r="GT184">
        <v>1.8107</v>
      </c>
      <c r="GU184">
        <v>0.0870042</v>
      </c>
      <c r="GV184">
        <v>0</v>
      </c>
      <c r="GW184">
        <v>28.5922</v>
      </c>
      <c r="GX184">
        <v>999.9</v>
      </c>
      <c r="GY184">
        <v>57.374</v>
      </c>
      <c r="GZ184">
        <v>29.457</v>
      </c>
      <c r="HA184">
        <v>26.1553</v>
      </c>
      <c r="HB184">
        <v>54.5246</v>
      </c>
      <c r="HC184">
        <v>40.2083</v>
      </c>
      <c r="HD184">
        <v>1</v>
      </c>
      <c r="HE184">
        <v>0.10376</v>
      </c>
      <c r="HF184">
        <v>-1.46849</v>
      </c>
      <c r="HG184">
        <v>20.23</v>
      </c>
      <c r="HH184">
        <v>5.23451</v>
      </c>
      <c r="HI184">
        <v>11.992</v>
      </c>
      <c r="HJ184">
        <v>4.9557</v>
      </c>
      <c r="HK184">
        <v>3.304</v>
      </c>
      <c r="HL184">
        <v>9999</v>
      </c>
      <c r="HM184">
        <v>9999</v>
      </c>
      <c r="HN184">
        <v>9999</v>
      </c>
      <c r="HO184">
        <v>999.9</v>
      </c>
      <c r="HP184">
        <v>1.86854</v>
      </c>
      <c r="HQ184">
        <v>1.86417</v>
      </c>
      <c r="HR184">
        <v>1.8718</v>
      </c>
      <c r="HS184">
        <v>1.86266</v>
      </c>
      <c r="HT184">
        <v>1.86205</v>
      </c>
      <c r="HU184">
        <v>1.86859</v>
      </c>
      <c r="HV184">
        <v>1.85867</v>
      </c>
      <c r="HW184">
        <v>1.86508</v>
      </c>
      <c r="HX184">
        <v>5</v>
      </c>
      <c r="HY184">
        <v>0</v>
      </c>
      <c r="HZ184">
        <v>0</v>
      </c>
      <c r="IA184">
        <v>0</v>
      </c>
      <c r="IB184" t="s">
        <v>424</v>
      </c>
      <c r="IC184" t="s">
        <v>425</v>
      </c>
      <c r="ID184" t="s">
        <v>426</v>
      </c>
      <c r="IE184" t="s">
        <v>426</v>
      </c>
      <c r="IF184" t="s">
        <v>426</v>
      </c>
      <c r="IG184" t="s">
        <v>426</v>
      </c>
      <c r="IH184">
        <v>0</v>
      </c>
      <c r="II184">
        <v>100</v>
      </c>
      <c r="IJ184">
        <v>100</v>
      </c>
      <c r="IK184">
        <v>6.001</v>
      </c>
      <c r="IL184">
        <v>0.4454</v>
      </c>
      <c r="IM184">
        <v>4.33581596003083</v>
      </c>
      <c r="IN184">
        <v>0.00480937478205192</v>
      </c>
      <c r="IO184">
        <v>-2.11129389927988e-06</v>
      </c>
      <c r="IP184">
        <v>4.70916883727294e-10</v>
      </c>
      <c r="IQ184">
        <v>0.0744581765299928</v>
      </c>
      <c r="IR184">
        <v>0.00865277752241637</v>
      </c>
      <c r="IS184">
        <v>0.000116572056065873</v>
      </c>
      <c r="IT184">
        <v>5.89758572995984e-06</v>
      </c>
      <c r="IU184">
        <v>1</v>
      </c>
      <c r="IV184">
        <v>2033</v>
      </c>
      <c r="IW184">
        <v>1</v>
      </c>
      <c r="IX184">
        <v>28</v>
      </c>
      <c r="IY184">
        <v>29324109.1</v>
      </c>
      <c r="IZ184">
        <v>29324109.1</v>
      </c>
      <c r="JA184">
        <v>1.04248</v>
      </c>
      <c r="JB184">
        <v>2.38525</v>
      </c>
      <c r="JC184">
        <v>1.4978</v>
      </c>
      <c r="JD184">
        <v>2.3291</v>
      </c>
      <c r="JE184">
        <v>1.54419</v>
      </c>
      <c r="JF184">
        <v>2.30225</v>
      </c>
      <c r="JG184">
        <v>35.638</v>
      </c>
      <c r="JH184">
        <v>24.2539</v>
      </c>
      <c r="JI184">
        <v>18</v>
      </c>
      <c r="JJ184">
        <v>547.674</v>
      </c>
      <c r="JK184">
        <v>434.811</v>
      </c>
      <c r="JL184">
        <v>32.0474</v>
      </c>
      <c r="JM184">
        <v>29.0185</v>
      </c>
      <c r="JN184">
        <v>30</v>
      </c>
      <c r="JO184">
        <v>28.7327</v>
      </c>
      <c r="JP184">
        <v>28.7554</v>
      </c>
      <c r="JQ184">
        <v>20.9118</v>
      </c>
      <c r="JR184">
        <v>13.8114</v>
      </c>
      <c r="JS184">
        <v>100</v>
      </c>
      <c r="JT184">
        <v>32.039</v>
      </c>
      <c r="JU184">
        <v>420</v>
      </c>
      <c r="JV184">
        <v>24.925</v>
      </c>
      <c r="JW184">
        <v>92.434</v>
      </c>
      <c r="JX184">
        <v>98.5613</v>
      </c>
    </row>
    <row r="185" spans="1:284">
      <c r="A185">
        <v>169</v>
      </c>
      <c r="B185">
        <v>1759446546</v>
      </c>
      <c r="C185">
        <v>2507</v>
      </c>
      <c r="D185" t="s">
        <v>769</v>
      </c>
      <c r="E185" t="s">
        <v>770</v>
      </c>
      <c r="F185">
        <v>5</v>
      </c>
      <c r="G185" t="s">
        <v>726</v>
      </c>
      <c r="H185" t="s">
        <v>419</v>
      </c>
      <c r="I185">
        <v>1759446543.33333</v>
      </c>
      <c r="J185">
        <f>(K185)/1000</f>
        <v>0</v>
      </c>
      <c r="K185">
        <f>1000*DK185*AI185*(DG185-DH185)/(100*CZ185*(1000-AI185*DG185))</f>
        <v>0</v>
      </c>
      <c r="L185">
        <f>DK185*AI185*(DF185-DE185*(1000-AI185*DH185)/(1000-AI185*DG185))/(100*CZ185)</f>
        <v>0</v>
      </c>
      <c r="M185">
        <f>DE185 - IF(AI185&gt;1, L185*CZ185*100.0/(AK185), 0)</f>
        <v>0</v>
      </c>
      <c r="N185">
        <f>((T185-J185/2)*M185-L185)/(T185+J185/2)</f>
        <v>0</v>
      </c>
      <c r="O185">
        <f>N185*(DL185+DM185)/1000.0</f>
        <v>0</v>
      </c>
      <c r="P185">
        <f>(DE185 - IF(AI185&gt;1, L185*CZ185*100.0/(AK185), 0))*(DL185+DM185)/1000.0</f>
        <v>0</v>
      </c>
      <c r="Q185">
        <f>2.0/((1/S185-1/R185)+SIGN(S185)*SQRT((1/S185-1/R185)*(1/S185-1/R185) + 4*DA185/((DA185+1)*(DA185+1))*(2*1/S185*1/R185-1/R185*1/R185)))</f>
        <v>0</v>
      </c>
      <c r="R185">
        <f>IF(LEFT(DB185,1)&lt;&gt;"0",IF(LEFT(DB185,1)="1",3.0,DC185),$D$5+$E$5*(DS185*DL185/($K$5*1000))+$F$5*(DS185*DL185/($K$5*1000))*MAX(MIN(CZ185,$J$5),$I$5)*MAX(MIN(CZ185,$J$5),$I$5)+$G$5*MAX(MIN(CZ185,$J$5),$I$5)*(DS185*DL185/($K$5*1000))+$H$5*(DS185*DL185/($K$5*1000))*(DS185*DL185/($K$5*1000)))</f>
        <v>0</v>
      </c>
      <c r="S185">
        <f>J185*(1000-(1000*0.61365*exp(17.502*W185/(240.97+W185))/(DL185+DM185)+DG185)/2)/(1000*0.61365*exp(17.502*W185/(240.97+W185))/(DL185+DM185)-DG185)</f>
        <v>0</v>
      </c>
      <c r="T185">
        <f>1/((DA185+1)/(Q185/1.6)+1/(R185/1.37)) + DA185/((DA185+1)/(Q185/1.6) + DA185/(R185/1.37))</f>
        <v>0</v>
      </c>
      <c r="U185">
        <f>(CV185*CY185)</f>
        <v>0</v>
      </c>
      <c r="V185">
        <f>(DN185+(U185+2*0.95*5.67E-8*(((DN185+$B$7)+273)^4-(DN185+273)^4)-44100*J185)/(1.84*29.3*R185+8*0.95*5.67E-8*(DN185+273)^3))</f>
        <v>0</v>
      </c>
      <c r="W185">
        <f>($C$7*DO185+$D$7*DP185+$E$7*V185)</f>
        <v>0</v>
      </c>
      <c r="X185">
        <f>0.61365*exp(17.502*W185/(240.97+W185))</f>
        <v>0</v>
      </c>
      <c r="Y185">
        <f>(Z185/AA185*100)</f>
        <v>0</v>
      </c>
      <c r="Z185">
        <f>DG185*(DL185+DM185)/1000</f>
        <v>0</v>
      </c>
      <c r="AA185">
        <f>0.61365*exp(17.502*DN185/(240.97+DN185))</f>
        <v>0</v>
      </c>
      <c r="AB185">
        <f>(X185-DG185*(DL185+DM185)/1000)</f>
        <v>0</v>
      </c>
      <c r="AC185">
        <f>(-J185*44100)</f>
        <v>0</v>
      </c>
      <c r="AD185">
        <f>2*29.3*R185*0.92*(DN185-W185)</f>
        <v>0</v>
      </c>
      <c r="AE185">
        <f>2*0.95*5.67E-8*(((DN185+$B$7)+273)^4-(W185+273)^4)</f>
        <v>0</v>
      </c>
      <c r="AF185">
        <f>U185+AE185+AC185+AD185</f>
        <v>0</v>
      </c>
      <c r="AG185">
        <v>0</v>
      </c>
      <c r="AH185">
        <v>0</v>
      </c>
      <c r="AI185">
        <f>IF(AG185*$H$13&gt;=AK185,1.0,(AK185/(AK185-AG185*$H$13)))</f>
        <v>0</v>
      </c>
      <c r="AJ185">
        <f>(AI185-1)*100</f>
        <v>0</v>
      </c>
      <c r="AK185">
        <f>MAX(0,($B$13+$C$13*DS185)/(1+$D$13*DS185)*DL185/(DN185+273)*$E$13)</f>
        <v>0</v>
      </c>
      <c r="AL185" t="s">
        <v>420</v>
      </c>
      <c r="AM185" t="s">
        <v>420</v>
      </c>
      <c r="AN185">
        <v>0</v>
      </c>
      <c r="AO185">
        <v>0</v>
      </c>
      <c r="AP185">
        <f>1-AN185/AO185</f>
        <v>0</v>
      </c>
      <c r="AQ185">
        <v>0</v>
      </c>
      <c r="AR185" t="s">
        <v>420</v>
      </c>
      <c r="AS185" t="s">
        <v>420</v>
      </c>
      <c r="AT185">
        <v>0</v>
      </c>
      <c r="AU185">
        <v>0</v>
      </c>
      <c r="AV185">
        <f>1-AT185/AU185</f>
        <v>0</v>
      </c>
      <c r="AW185">
        <v>0.5</v>
      </c>
      <c r="AX185">
        <f>CW185</f>
        <v>0</v>
      </c>
      <c r="AY185">
        <f>L185</f>
        <v>0</v>
      </c>
      <c r="AZ185">
        <f>AV185*AW185*AX185</f>
        <v>0</v>
      </c>
      <c r="BA185">
        <f>(AY185-AQ185)/AX185</f>
        <v>0</v>
      </c>
      <c r="BB185">
        <f>(AO185-AU185)/AU185</f>
        <v>0</v>
      </c>
      <c r="BC185">
        <f>AN185/(AP185+AN185/AU185)</f>
        <v>0</v>
      </c>
      <c r="BD185" t="s">
        <v>420</v>
      </c>
      <c r="BE185">
        <v>0</v>
      </c>
      <c r="BF185">
        <f>IF(BE185&lt;&gt;0, BE185, BC185)</f>
        <v>0</v>
      </c>
      <c r="BG185">
        <f>1-BF185/AU185</f>
        <v>0</v>
      </c>
      <c r="BH185">
        <f>(AU185-AT185)/(AU185-BF185)</f>
        <v>0</v>
      </c>
      <c r="BI185">
        <f>(AO185-AU185)/(AO185-BF185)</f>
        <v>0</v>
      </c>
      <c r="BJ185">
        <f>(AU185-AT185)/(AU185-AN185)</f>
        <v>0</v>
      </c>
      <c r="BK185">
        <f>(AO185-AU185)/(AO185-AN185)</f>
        <v>0</v>
      </c>
      <c r="BL185">
        <f>(BH185*BF185/AT185)</f>
        <v>0</v>
      </c>
      <c r="BM185">
        <f>(1-BL185)</f>
        <v>0</v>
      </c>
      <c r="CV185">
        <f>$B$11*DT185+$C$11*DU185+$F$11*EF185*(1-EI185)</f>
        <v>0</v>
      </c>
      <c r="CW185">
        <f>CV185*CX185</f>
        <v>0</v>
      </c>
      <c r="CX185">
        <f>($B$11*$D$9+$C$11*$D$9+$F$11*((ES185+EK185)/MAX(ES185+EK185+ET185, 0.1)*$I$9+ET185/MAX(ES185+EK185+ET185, 0.1)*$J$9))/($B$11+$C$11+$F$11)</f>
        <v>0</v>
      </c>
      <c r="CY185">
        <f>($B$11*$K$9+$C$11*$K$9+$F$11*((ES185+EK185)/MAX(ES185+EK185+ET185, 0.1)*$P$9+ET185/MAX(ES185+EK185+ET185, 0.1)*$Q$9))/($B$11+$C$11+$F$11)</f>
        <v>0</v>
      </c>
      <c r="CZ185">
        <v>4.16</v>
      </c>
      <c r="DA185">
        <v>0.5</v>
      </c>
      <c r="DB185" t="s">
        <v>421</v>
      </c>
      <c r="DC185">
        <v>2</v>
      </c>
      <c r="DD185">
        <v>1759446543.33333</v>
      </c>
      <c r="DE185">
        <v>420.950333333333</v>
      </c>
      <c r="DF185">
        <v>420.035333333333</v>
      </c>
      <c r="DG185">
        <v>25.0341666666667</v>
      </c>
      <c r="DH185">
        <v>24.8609</v>
      </c>
      <c r="DI185">
        <v>414.949</v>
      </c>
      <c r="DJ185">
        <v>24.5888</v>
      </c>
      <c r="DK185">
        <v>499.978333333333</v>
      </c>
      <c r="DL185">
        <v>90.5760666666667</v>
      </c>
      <c r="DM185">
        <v>0.0356970666666667</v>
      </c>
      <c r="DN185">
        <v>31.127</v>
      </c>
      <c r="DO185">
        <v>30.0106</v>
      </c>
      <c r="DP185">
        <v>999.9</v>
      </c>
      <c r="DQ185">
        <v>0</v>
      </c>
      <c r="DR185">
        <v>0</v>
      </c>
      <c r="DS185">
        <v>9981.86666666667</v>
      </c>
      <c r="DT185">
        <v>0</v>
      </c>
      <c r="DU185">
        <v>0.958431</v>
      </c>
      <c r="DV185">
        <v>0.91508</v>
      </c>
      <c r="DW185">
        <v>431.758666666667</v>
      </c>
      <c r="DX185">
        <v>430.744</v>
      </c>
      <c r="DY185">
        <v>0.173262333333333</v>
      </c>
      <c r="DZ185">
        <v>420.035333333333</v>
      </c>
      <c r="EA185">
        <v>24.8609</v>
      </c>
      <c r="EB185">
        <v>2.26749666666667</v>
      </c>
      <c r="EC185">
        <v>2.2518</v>
      </c>
      <c r="ED185">
        <v>19.4473333333333</v>
      </c>
      <c r="EE185">
        <v>19.3357</v>
      </c>
      <c r="EF185">
        <v>0.00500016</v>
      </c>
      <c r="EG185">
        <v>0</v>
      </c>
      <c r="EH185">
        <v>0</v>
      </c>
      <c r="EI185">
        <v>0</v>
      </c>
      <c r="EJ185">
        <v>791.366666666667</v>
      </c>
      <c r="EK185">
        <v>0.00500016</v>
      </c>
      <c r="EL185">
        <v>-24.6333333333333</v>
      </c>
      <c r="EM185">
        <v>-1.76666666666667</v>
      </c>
      <c r="EN185">
        <v>38.0206666666667</v>
      </c>
      <c r="EO185">
        <v>42.125</v>
      </c>
      <c r="EP185">
        <v>40.187</v>
      </c>
      <c r="EQ185">
        <v>42.187</v>
      </c>
      <c r="ER185">
        <v>41.312</v>
      </c>
      <c r="ES185">
        <v>0</v>
      </c>
      <c r="ET185">
        <v>0</v>
      </c>
      <c r="EU185">
        <v>0</v>
      </c>
      <c r="EV185">
        <v>1759446547.7</v>
      </c>
      <c r="EW185">
        <v>0</v>
      </c>
      <c r="EX185">
        <v>789.484615384615</v>
      </c>
      <c r="EY185">
        <v>-3.72649596731256</v>
      </c>
      <c r="EZ185">
        <v>-24.6837605868768</v>
      </c>
      <c r="FA185">
        <v>-24.4</v>
      </c>
      <c r="FB185">
        <v>15</v>
      </c>
      <c r="FC185">
        <v>0</v>
      </c>
      <c r="FD185" t="s">
        <v>422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0.91029515</v>
      </c>
      <c r="FQ185">
        <v>-0.104927142857143</v>
      </c>
      <c r="FR185">
        <v>0.0472136106628957</v>
      </c>
      <c r="FS185">
        <v>1</v>
      </c>
      <c r="FT185">
        <v>789.523529411765</v>
      </c>
      <c r="FU185">
        <v>-6.76852554654887</v>
      </c>
      <c r="FV185">
        <v>5.77790206295805</v>
      </c>
      <c r="FW185">
        <v>-1</v>
      </c>
      <c r="FX185">
        <v>0.17444545</v>
      </c>
      <c r="FY185">
        <v>-0.0073717443609025</v>
      </c>
      <c r="FZ185">
        <v>0.00107677093548257</v>
      </c>
      <c r="GA185">
        <v>1</v>
      </c>
      <c r="GB185">
        <v>2</v>
      </c>
      <c r="GC185">
        <v>2</v>
      </c>
      <c r="GD185" t="s">
        <v>423</v>
      </c>
      <c r="GE185">
        <v>3.12612</v>
      </c>
      <c r="GF185">
        <v>2.66122</v>
      </c>
      <c r="GG185">
        <v>0.0890186</v>
      </c>
      <c r="GH185">
        <v>0.0897921</v>
      </c>
      <c r="GI185">
        <v>0.10443</v>
      </c>
      <c r="GJ185">
        <v>0.104596</v>
      </c>
      <c r="GK185">
        <v>23300.5</v>
      </c>
      <c r="GL185">
        <v>22164.6</v>
      </c>
      <c r="GM185">
        <v>22876.7</v>
      </c>
      <c r="GN185">
        <v>23714.3</v>
      </c>
      <c r="GO185">
        <v>34914.2</v>
      </c>
      <c r="GP185">
        <v>35147.5</v>
      </c>
      <c r="GQ185">
        <v>41241.9</v>
      </c>
      <c r="GR185">
        <v>42290.9</v>
      </c>
      <c r="GS185">
        <v>1.89723</v>
      </c>
      <c r="GT185">
        <v>1.81078</v>
      </c>
      <c r="GU185">
        <v>0.0871718</v>
      </c>
      <c r="GV185">
        <v>0</v>
      </c>
      <c r="GW185">
        <v>28.5922</v>
      </c>
      <c r="GX185">
        <v>999.9</v>
      </c>
      <c r="GY185">
        <v>57.374</v>
      </c>
      <c r="GZ185">
        <v>29.457</v>
      </c>
      <c r="HA185">
        <v>26.1565</v>
      </c>
      <c r="HB185">
        <v>54.8346</v>
      </c>
      <c r="HC185">
        <v>40.0321</v>
      </c>
      <c r="HD185">
        <v>1</v>
      </c>
      <c r="HE185">
        <v>0.103735</v>
      </c>
      <c r="HF185">
        <v>-1.45435</v>
      </c>
      <c r="HG185">
        <v>20.23</v>
      </c>
      <c r="HH185">
        <v>5.23436</v>
      </c>
      <c r="HI185">
        <v>11.992</v>
      </c>
      <c r="HJ185">
        <v>4.95585</v>
      </c>
      <c r="HK185">
        <v>3.304</v>
      </c>
      <c r="HL185">
        <v>9999</v>
      </c>
      <c r="HM185">
        <v>9999</v>
      </c>
      <c r="HN185">
        <v>9999</v>
      </c>
      <c r="HO185">
        <v>999.9</v>
      </c>
      <c r="HP185">
        <v>1.86852</v>
      </c>
      <c r="HQ185">
        <v>1.86417</v>
      </c>
      <c r="HR185">
        <v>1.8718</v>
      </c>
      <c r="HS185">
        <v>1.86266</v>
      </c>
      <c r="HT185">
        <v>1.86205</v>
      </c>
      <c r="HU185">
        <v>1.86859</v>
      </c>
      <c r="HV185">
        <v>1.85867</v>
      </c>
      <c r="HW185">
        <v>1.86508</v>
      </c>
      <c r="HX185">
        <v>5</v>
      </c>
      <c r="HY185">
        <v>0</v>
      </c>
      <c r="HZ185">
        <v>0</v>
      </c>
      <c r="IA185">
        <v>0</v>
      </c>
      <c r="IB185" t="s">
        <v>424</v>
      </c>
      <c r="IC185" t="s">
        <v>425</v>
      </c>
      <c r="ID185" t="s">
        <v>426</v>
      </c>
      <c r="IE185" t="s">
        <v>426</v>
      </c>
      <c r="IF185" t="s">
        <v>426</v>
      </c>
      <c r="IG185" t="s">
        <v>426</v>
      </c>
      <c r="IH185">
        <v>0</v>
      </c>
      <c r="II185">
        <v>100</v>
      </c>
      <c r="IJ185">
        <v>100</v>
      </c>
      <c r="IK185">
        <v>6.002</v>
      </c>
      <c r="IL185">
        <v>0.4454</v>
      </c>
      <c r="IM185">
        <v>4.33581596003083</v>
      </c>
      <c r="IN185">
        <v>0.00480937478205192</v>
      </c>
      <c r="IO185">
        <v>-2.11129389927988e-06</v>
      </c>
      <c r="IP185">
        <v>4.70916883727294e-10</v>
      </c>
      <c r="IQ185">
        <v>0.0744581765299928</v>
      </c>
      <c r="IR185">
        <v>0.00865277752241637</v>
      </c>
      <c r="IS185">
        <v>0.000116572056065873</v>
      </c>
      <c r="IT185">
        <v>5.89758572995984e-06</v>
      </c>
      <c r="IU185">
        <v>1</v>
      </c>
      <c r="IV185">
        <v>2033</v>
      </c>
      <c r="IW185">
        <v>1</v>
      </c>
      <c r="IX185">
        <v>28</v>
      </c>
      <c r="IY185">
        <v>29324109.1</v>
      </c>
      <c r="IZ185">
        <v>29324109.1</v>
      </c>
      <c r="JA185">
        <v>1.04248</v>
      </c>
      <c r="JB185">
        <v>2.37183</v>
      </c>
      <c r="JC185">
        <v>1.49902</v>
      </c>
      <c r="JD185">
        <v>2.3291</v>
      </c>
      <c r="JE185">
        <v>1.54419</v>
      </c>
      <c r="JF185">
        <v>2.33643</v>
      </c>
      <c r="JG185">
        <v>35.638</v>
      </c>
      <c r="JH185">
        <v>24.2539</v>
      </c>
      <c r="JI185">
        <v>18</v>
      </c>
      <c r="JJ185">
        <v>547.794</v>
      </c>
      <c r="JK185">
        <v>434.856</v>
      </c>
      <c r="JL185">
        <v>32.0419</v>
      </c>
      <c r="JM185">
        <v>29.0173</v>
      </c>
      <c r="JN185">
        <v>30</v>
      </c>
      <c r="JO185">
        <v>28.7315</v>
      </c>
      <c r="JP185">
        <v>28.7554</v>
      </c>
      <c r="JQ185">
        <v>20.9129</v>
      </c>
      <c r="JR185">
        <v>13.8114</v>
      </c>
      <c r="JS185">
        <v>100</v>
      </c>
      <c r="JT185">
        <v>32.039</v>
      </c>
      <c r="JU185">
        <v>420</v>
      </c>
      <c r="JV185">
        <v>24.9225</v>
      </c>
      <c r="JW185">
        <v>92.4347</v>
      </c>
      <c r="JX185">
        <v>98.5605</v>
      </c>
    </row>
    <row r="186" spans="1:284">
      <c r="A186">
        <v>170</v>
      </c>
      <c r="B186">
        <v>1759446549</v>
      </c>
      <c r="C186">
        <v>2510</v>
      </c>
      <c r="D186" t="s">
        <v>771</v>
      </c>
      <c r="E186" t="s">
        <v>772</v>
      </c>
      <c r="F186">
        <v>5</v>
      </c>
      <c r="G186" t="s">
        <v>726</v>
      </c>
      <c r="H186" t="s">
        <v>419</v>
      </c>
      <c r="I186">
        <v>1759446546.66667</v>
      </c>
      <c r="J186">
        <f>(K186)/1000</f>
        <v>0</v>
      </c>
      <c r="K186">
        <f>1000*DK186*AI186*(DG186-DH186)/(100*CZ186*(1000-AI186*DG186))</f>
        <v>0</v>
      </c>
      <c r="L186">
        <f>DK186*AI186*(DF186-DE186*(1000-AI186*DH186)/(1000-AI186*DG186))/(100*CZ186)</f>
        <v>0</v>
      </c>
      <c r="M186">
        <f>DE186 - IF(AI186&gt;1, L186*CZ186*100.0/(AK186), 0)</f>
        <v>0</v>
      </c>
      <c r="N186">
        <f>((T186-J186/2)*M186-L186)/(T186+J186/2)</f>
        <v>0</v>
      </c>
      <c r="O186">
        <f>N186*(DL186+DM186)/1000.0</f>
        <v>0</v>
      </c>
      <c r="P186">
        <f>(DE186 - IF(AI186&gt;1, L186*CZ186*100.0/(AK186), 0))*(DL186+DM186)/1000.0</f>
        <v>0</v>
      </c>
      <c r="Q186">
        <f>2.0/((1/S186-1/R186)+SIGN(S186)*SQRT((1/S186-1/R186)*(1/S186-1/R186) + 4*DA186/((DA186+1)*(DA186+1))*(2*1/S186*1/R186-1/R186*1/R186)))</f>
        <v>0</v>
      </c>
      <c r="R186">
        <f>IF(LEFT(DB186,1)&lt;&gt;"0",IF(LEFT(DB186,1)="1",3.0,DC186),$D$5+$E$5*(DS186*DL186/($K$5*1000))+$F$5*(DS186*DL186/($K$5*1000))*MAX(MIN(CZ186,$J$5),$I$5)*MAX(MIN(CZ186,$J$5),$I$5)+$G$5*MAX(MIN(CZ186,$J$5),$I$5)*(DS186*DL186/($K$5*1000))+$H$5*(DS186*DL186/($K$5*1000))*(DS186*DL186/($K$5*1000)))</f>
        <v>0</v>
      </c>
      <c r="S186">
        <f>J186*(1000-(1000*0.61365*exp(17.502*W186/(240.97+W186))/(DL186+DM186)+DG186)/2)/(1000*0.61365*exp(17.502*W186/(240.97+W186))/(DL186+DM186)-DG186)</f>
        <v>0</v>
      </c>
      <c r="T186">
        <f>1/((DA186+1)/(Q186/1.6)+1/(R186/1.37)) + DA186/((DA186+1)/(Q186/1.6) + DA186/(R186/1.37))</f>
        <v>0</v>
      </c>
      <c r="U186">
        <f>(CV186*CY186)</f>
        <v>0</v>
      </c>
      <c r="V186">
        <f>(DN186+(U186+2*0.95*5.67E-8*(((DN186+$B$7)+273)^4-(DN186+273)^4)-44100*J186)/(1.84*29.3*R186+8*0.95*5.67E-8*(DN186+273)^3))</f>
        <v>0</v>
      </c>
      <c r="W186">
        <f>($C$7*DO186+$D$7*DP186+$E$7*V186)</f>
        <v>0</v>
      </c>
      <c r="X186">
        <f>0.61365*exp(17.502*W186/(240.97+W186))</f>
        <v>0</v>
      </c>
      <c r="Y186">
        <f>(Z186/AA186*100)</f>
        <v>0</v>
      </c>
      <c r="Z186">
        <f>DG186*(DL186+DM186)/1000</f>
        <v>0</v>
      </c>
      <c r="AA186">
        <f>0.61365*exp(17.502*DN186/(240.97+DN186))</f>
        <v>0</v>
      </c>
      <c r="AB186">
        <f>(X186-DG186*(DL186+DM186)/1000)</f>
        <v>0</v>
      </c>
      <c r="AC186">
        <f>(-J186*44100)</f>
        <v>0</v>
      </c>
      <c r="AD186">
        <f>2*29.3*R186*0.92*(DN186-W186)</f>
        <v>0</v>
      </c>
      <c r="AE186">
        <f>2*0.95*5.67E-8*(((DN186+$B$7)+273)^4-(W186+273)^4)</f>
        <v>0</v>
      </c>
      <c r="AF186">
        <f>U186+AE186+AC186+AD186</f>
        <v>0</v>
      </c>
      <c r="AG186">
        <v>0</v>
      </c>
      <c r="AH186">
        <v>0</v>
      </c>
      <c r="AI186">
        <f>IF(AG186*$H$13&gt;=AK186,1.0,(AK186/(AK186-AG186*$H$13)))</f>
        <v>0</v>
      </c>
      <c r="AJ186">
        <f>(AI186-1)*100</f>
        <v>0</v>
      </c>
      <c r="AK186">
        <f>MAX(0,($B$13+$C$13*DS186)/(1+$D$13*DS186)*DL186/(DN186+273)*$E$13)</f>
        <v>0</v>
      </c>
      <c r="AL186" t="s">
        <v>420</v>
      </c>
      <c r="AM186" t="s">
        <v>420</v>
      </c>
      <c r="AN186">
        <v>0</v>
      </c>
      <c r="AO186">
        <v>0</v>
      </c>
      <c r="AP186">
        <f>1-AN186/AO186</f>
        <v>0</v>
      </c>
      <c r="AQ186">
        <v>0</v>
      </c>
      <c r="AR186" t="s">
        <v>420</v>
      </c>
      <c r="AS186" t="s">
        <v>420</v>
      </c>
      <c r="AT186">
        <v>0</v>
      </c>
      <c r="AU186">
        <v>0</v>
      </c>
      <c r="AV186">
        <f>1-AT186/AU186</f>
        <v>0</v>
      </c>
      <c r="AW186">
        <v>0.5</v>
      </c>
      <c r="AX186">
        <f>CW186</f>
        <v>0</v>
      </c>
      <c r="AY186">
        <f>L186</f>
        <v>0</v>
      </c>
      <c r="AZ186">
        <f>AV186*AW186*AX186</f>
        <v>0</v>
      </c>
      <c r="BA186">
        <f>(AY186-AQ186)/AX186</f>
        <v>0</v>
      </c>
      <c r="BB186">
        <f>(AO186-AU186)/AU186</f>
        <v>0</v>
      </c>
      <c r="BC186">
        <f>AN186/(AP186+AN186/AU186)</f>
        <v>0</v>
      </c>
      <c r="BD186" t="s">
        <v>420</v>
      </c>
      <c r="BE186">
        <v>0</v>
      </c>
      <c r="BF186">
        <f>IF(BE186&lt;&gt;0, BE186, BC186)</f>
        <v>0</v>
      </c>
      <c r="BG186">
        <f>1-BF186/AU186</f>
        <v>0</v>
      </c>
      <c r="BH186">
        <f>(AU186-AT186)/(AU186-BF186)</f>
        <v>0</v>
      </c>
      <c r="BI186">
        <f>(AO186-AU186)/(AO186-BF186)</f>
        <v>0</v>
      </c>
      <c r="BJ186">
        <f>(AU186-AT186)/(AU186-AN186)</f>
        <v>0</v>
      </c>
      <c r="BK186">
        <f>(AO186-AU186)/(AO186-AN186)</f>
        <v>0</v>
      </c>
      <c r="BL186">
        <f>(BH186*BF186/AT186)</f>
        <v>0</v>
      </c>
      <c r="BM186">
        <f>(1-BL186)</f>
        <v>0</v>
      </c>
      <c r="CV186">
        <f>$B$11*DT186+$C$11*DU186+$F$11*EF186*(1-EI186)</f>
        <v>0</v>
      </c>
      <c r="CW186">
        <f>CV186*CX186</f>
        <v>0</v>
      </c>
      <c r="CX186">
        <f>($B$11*$D$9+$C$11*$D$9+$F$11*((ES186+EK186)/MAX(ES186+EK186+ET186, 0.1)*$I$9+ET186/MAX(ES186+EK186+ET186, 0.1)*$J$9))/($B$11+$C$11+$F$11)</f>
        <v>0</v>
      </c>
      <c r="CY186">
        <f>($B$11*$K$9+$C$11*$K$9+$F$11*((ES186+EK186)/MAX(ES186+EK186+ET186, 0.1)*$P$9+ET186/MAX(ES186+EK186+ET186, 0.1)*$Q$9))/($B$11+$C$11+$F$11)</f>
        <v>0</v>
      </c>
      <c r="CZ186">
        <v>4.16</v>
      </c>
      <c r="DA186">
        <v>0.5</v>
      </c>
      <c r="DB186" t="s">
        <v>421</v>
      </c>
      <c r="DC186">
        <v>2</v>
      </c>
      <c r="DD186">
        <v>1759446546.66667</v>
      </c>
      <c r="DE186">
        <v>420.934333333333</v>
      </c>
      <c r="DF186">
        <v>420.003</v>
      </c>
      <c r="DG186">
        <v>25.0331666666667</v>
      </c>
      <c r="DH186">
        <v>24.8596333333333</v>
      </c>
      <c r="DI186">
        <v>414.932666666667</v>
      </c>
      <c r="DJ186">
        <v>24.5878333333333</v>
      </c>
      <c r="DK186">
        <v>500.022666666667</v>
      </c>
      <c r="DL186">
        <v>90.5762</v>
      </c>
      <c r="DM186">
        <v>0.0359744666666667</v>
      </c>
      <c r="DN186">
        <v>31.1264333333333</v>
      </c>
      <c r="DO186">
        <v>30.0165666666667</v>
      </c>
      <c r="DP186">
        <v>999.9</v>
      </c>
      <c r="DQ186">
        <v>0</v>
      </c>
      <c r="DR186">
        <v>0</v>
      </c>
      <c r="DS186">
        <v>9963.95666666667</v>
      </c>
      <c r="DT186">
        <v>0</v>
      </c>
      <c r="DU186">
        <v>0.949157</v>
      </c>
      <c r="DV186">
        <v>0.931294666666667</v>
      </c>
      <c r="DW186">
        <v>431.742</v>
      </c>
      <c r="DX186">
        <v>430.710333333333</v>
      </c>
      <c r="DY186">
        <v>0.173535</v>
      </c>
      <c r="DZ186">
        <v>420.003</v>
      </c>
      <c r="EA186">
        <v>24.8596333333333</v>
      </c>
      <c r="EB186">
        <v>2.26740666666667</v>
      </c>
      <c r="EC186">
        <v>2.25169</v>
      </c>
      <c r="ED186">
        <v>19.4467</v>
      </c>
      <c r="EE186">
        <v>19.3349333333333</v>
      </c>
      <c r="EF186">
        <v>0.00500016</v>
      </c>
      <c r="EG186">
        <v>0</v>
      </c>
      <c r="EH186">
        <v>0</v>
      </c>
      <c r="EI186">
        <v>0</v>
      </c>
      <c r="EJ186">
        <v>795.533333333333</v>
      </c>
      <c r="EK186">
        <v>0.00500016</v>
      </c>
      <c r="EL186">
        <v>-28.5333333333333</v>
      </c>
      <c r="EM186">
        <v>-2.63333333333333</v>
      </c>
      <c r="EN186">
        <v>38.0206666666667</v>
      </c>
      <c r="EO186">
        <v>42.125</v>
      </c>
      <c r="EP186">
        <v>40.187</v>
      </c>
      <c r="EQ186">
        <v>42.187</v>
      </c>
      <c r="ER186">
        <v>41.312</v>
      </c>
      <c r="ES186">
        <v>0</v>
      </c>
      <c r="ET186">
        <v>0</v>
      </c>
      <c r="EU186">
        <v>0</v>
      </c>
      <c r="EV186">
        <v>1759446550.7</v>
      </c>
      <c r="EW186">
        <v>0</v>
      </c>
      <c r="EX186">
        <v>790.28</v>
      </c>
      <c r="EY186">
        <v>0.0846151327480761</v>
      </c>
      <c r="EZ186">
        <v>-16.961538596031</v>
      </c>
      <c r="FA186">
        <v>-25.476</v>
      </c>
      <c r="FB186">
        <v>15</v>
      </c>
      <c r="FC186">
        <v>0</v>
      </c>
      <c r="FD186" t="s">
        <v>422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0.91010135</v>
      </c>
      <c r="FQ186">
        <v>0.0454498195488714</v>
      </c>
      <c r="FR186">
        <v>0.0462102117148093</v>
      </c>
      <c r="FS186">
        <v>1</v>
      </c>
      <c r="FT186">
        <v>789.070588235294</v>
      </c>
      <c r="FU186">
        <v>3.89304813585226</v>
      </c>
      <c r="FV186">
        <v>6.1535513138046</v>
      </c>
      <c r="FW186">
        <v>-1</v>
      </c>
      <c r="FX186">
        <v>0.1743021</v>
      </c>
      <c r="FY186">
        <v>-0.00700006015037625</v>
      </c>
      <c r="FZ186">
        <v>0.0010244073359753</v>
      </c>
      <c r="GA186">
        <v>1</v>
      </c>
      <c r="GB186">
        <v>2</v>
      </c>
      <c r="GC186">
        <v>2</v>
      </c>
      <c r="GD186" t="s">
        <v>423</v>
      </c>
      <c r="GE186">
        <v>3.12604</v>
      </c>
      <c r="GF186">
        <v>2.66136</v>
      </c>
      <c r="GG186">
        <v>0.0890062</v>
      </c>
      <c r="GH186">
        <v>0.0897876</v>
      </c>
      <c r="GI186">
        <v>0.104424</v>
      </c>
      <c r="GJ186">
        <v>0.104594</v>
      </c>
      <c r="GK186">
        <v>23300.7</v>
      </c>
      <c r="GL186">
        <v>22164.6</v>
      </c>
      <c r="GM186">
        <v>22876.6</v>
      </c>
      <c r="GN186">
        <v>23714.1</v>
      </c>
      <c r="GO186">
        <v>34914.5</v>
      </c>
      <c r="GP186">
        <v>35147.5</v>
      </c>
      <c r="GQ186">
        <v>41241.9</v>
      </c>
      <c r="GR186">
        <v>42290.8</v>
      </c>
      <c r="GS186">
        <v>1.89685</v>
      </c>
      <c r="GT186">
        <v>1.81075</v>
      </c>
      <c r="GU186">
        <v>0.0877306</v>
      </c>
      <c r="GV186">
        <v>0</v>
      </c>
      <c r="GW186">
        <v>28.5922</v>
      </c>
      <c r="GX186">
        <v>999.9</v>
      </c>
      <c r="GY186">
        <v>57.374</v>
      </c>
      <c r="GZ186">
        <v>29.457</v>
      </c>
      <c r="HA186">
        <v>26.1561</v>
      </c>
      <c r="HB186">
        <v>55.0146</v>
      </c>
      <c r="HC186">
        <v>40.004</v>
      </c>
      <c r="HD186">
        <v>1</v>
      </c>
      <c r="HE186">
        <v>0.103656</v>
      </c>
      <c r="HF186">
        <v>-1.47074</v>
      </c>
      <c r="HG186">
        <v>20.2298</v>
      </c>
      <c r="HH186">
        <v>5.23421</v>
      </c>
      <c r="HI186">
        <v>11.992</v>
      </c>
      <c r="HJ186">
        <v>4.95575</v>
      </c>
      <c r="HK186">
        <v>3.304</v>
      </c>
      <c r="HL186">
        <v>9999</v>
      </c>
      <c r="HM186">
        <v>9999</v>
      </c>
      <c r="HN186">
        <v>9999</v>
      </c>
      <c r="HO186">
        <v>999.9</v>
      </c>
      <c r="HP186">
        <v>1.86851</v>
      </c>
      <c r="HQ186">
        <v>1.86417</v>
      </c>
      <c r="HR186">
        <v>1.8718</v>
      </c>
      <c r="HS186">
        <v>1.86264</v>
      </c>
      <c r="HT186">
        <v>1.86204</v>
      </c>
      <c r="HU186">
        <v>1.86859</v>
      </c>
      <c r="HV186">
        <v>1.85867</v>
      </c>
      <c r="HW186">
        <v>1.86508</v>
      </c>
      <c r="HX186">
        <v>5</v>
      </c>
      <c r="HY186">
        <v>0</v>
      </c>
      <c r="HZ186">
        <v>0</v>
      </c>
      <c r="IA186">
        <v>0</v>
      </c>
      <c r="IB186" t="s">
        <v>424</v>
      </c>
      <c r="IC186" t="s">
        <v>425</v>
      </c>
      <c r="ID186" t="s">
        <v>426</v>
      </c>
      <c r="IE186" t="s">
        <v>426</v>
      </c>
      <c r="IF186" t="s">
        <v>426</v>
      </c>
      <c r="IG186" t="s">
        <v>426</v>
      </c>
      <c r="IH186">
        <v>0</v>
      </c>
      <c r="II186">
        <v>100</v>
      </c>
      <c r="IJ186">
        <v>100</v>
      </c>
      <c r="IK186">
        <v>6.002</v>
      </c>
      <c r="IL186">
        <v>0.4453</v>
      </c>
      <c r="IM186">
        <v>4.33581596003083</v>
      </c>
      <c r="IN186">
        <v>0.00480937478205192</v>
      </c>
      <c r="IO186">
        <v>-2.11129389927988e-06</v>
      </c>
      <c r="IP186">
        <v>4.70916883727294e-10</v>
      </c>
      <c r="IQ186">
        <v>0.0744581765299928</v>
      </c>
      <c r="IR186">
        <v>0.00865277752241637</v>
      </c>
      <c r="IS186">
        <v>0.000116572056065873</v>
      </c>
      <c r="IT186">
        <v>5.89758572995984e-06</v>
      </c>
      <c r="IU186">
        <v>1</v>
      </c>
      <c r="IV186">
        <v>2033</v>
      </c>
      <c r="IW186">
        <v>1</v>
      </c>
      <c r="IX186">
        <v>28</v>
      </c>
      <c r="IY186">
        <v>29324109.1</v>
      </c>
      <c r="IZ186">
        <v>29324109.1</v>
      </c>
      <c r="JA186">
        <v>1.04248</v>
      </c>
      <c r="JB186">
        <v>2.3877</v>
      </c>
      <c r="JC186">
        <v>1.4978</v>
      </c>
      <c r="JD186">
        <v>2.3291</v>
      </c>
      <c r="JE186">
        <v>1.54419</v>
      </c>
      <c r="JF186">
        <v>2.33154</v>
      </c>
      <c r="JG186">
        <v>35.6148</v>
      </c>
      <c r="JH186">
        <v>24.2539</v>
      </c>
      <c r="JI186">
        <v>18</v>
      </c>
      <c r="JJ186">
        <v>547.545</v>
      </c>
      <c r="JK186">
        <v>434.841</v>
      </c>
      <c r="JL186">
        <v>32.0323</v>
      </c>
      <c r="JM186">
        <v>29.016</v>
      </c>
      <c r="JN186">
        <v>29.9999</v>
      </c>
      <c r="JO186">
        <v>28.7311</v>
      </c>
      <c r="JP186">
        <v>28.7554</v>
      </c>
      <c r="JQ186">
        <v>20.911</v>
      </c>
      <c r="JR186">
        <v>13.8114</v>
      </c>
      <c r="JS186">
        <v>100</v>
      </c>
      <c r="JT186">
        <v>32.0269</v>
      </c>
      <c r="JU186">
        <v>420</v>
      </c>
      <c r="JV186">
        <v>24.9379</v>
      </c>
      <c r="JW186">
        <v>92.4345</v>
      </c>
      <c r="JX186">
        <v>98.5602</v>
      </c>
    </row>
    <row r="187" spans="1:284">
      <c r="A187">
        <v>171</v>
      </c>
      <c r="B187">
        <v>1759446796</v>
      </c>
      <c r="C187">
        <v>2757</v>
      </c>
      <c r="D187" t="s">
        <v>773</v>
      </c>
      <c r="E187" t="s">
        <v>774</v>
      </c>
      <c r="F187">
        <v>5</v>
      </c>
      <c r="G187" t="s">
        <v>775</v>
      </c>
      <c r="H187" t="s">
        <v>419</v>
      </c>
      <c r="I187">
        <v>1759446792.5</v>
      </c>
      <c r="J187">
        <f>(K187)/1000</f>
        <v>0</v>
      </c>
      <c r="K187">
        <f>1000*DK187*AI187*(DG187-DH187)/(100*CZ187*(1000-AI187*DG187))</f>
        <v>0</v>
      </c>
      <c r="L187">
        <f>DK187*AI187*(DF187-DE187*(1000-AI187*DH187)/(1000-AI187*DG187))/(100*CZ187)</f>
        <v>0</v>
      </c>
      <c r="M187">
        <f>DE187 - IF(AI187&gt;1, L187*CZ187*100.0/(AK187), 0)</f>
        <v>0</v>
      </c>
      <c r="N187">
        <f>((T187-J187/2)*M187-L187)/(T187+J187/2)</f>
        <v>0</v>
      </c>
      <c r="O187">
        <f>N187*(DL187+DM187)/1000.0</f>
        <v>0</v>
      </c>
      <c r="P187">
        <f>(DE187 - IF(AI187&gt;1, L187*CZ187*100.0/(AK187), 0))*(DL187+DM187)/1000.0</f>
        <v>0</v>
      </c>
      <c r="Q187">
        <f>2.0/((1/S187-1/R187)+SIGN(S187)*SQRT((1/S187-1/R187)*(1/S187-1/R187) + 4*DA187/((DA187+1)*(DA187+1))*(2*1/S187*1/R187-1/R187*1/R187)))</f>
        <v>0</v>
      </c>
      <c r="R187">
        <f>IF(LEFT(DB187,1)&lt;&gt;"0",IF(LEFT(DB187,1)="1",3.0,DC187),$D$5+$E$5*(DS187*DL187/($K$5*1000))+$F$5*(DS187*DL187/($K$5*1000))*MAX(MIN(CZ187,$J$5),$I$5)*MAX(MIN(CZ187,$J$5),$I$5)+$G$5*MAX(MIN(CZ187,$J$5),$I$5)*(DS187*DL187/($K$5*1000))+$H$5*(DS187*DL187/($K$5*1000))*(DS187*DL187/($K$5*1000)))</f>
        <v>0</v>
      </c>
      <c r="S187">
        <f>J187*(1000-(1000*0.61365*exp(17.502*W187/(240.97+W187))/(DL187+DM187)+DG187)/2)/(1000*0.61365*exp(17.502*W187/(240.97+W187))/(DL187+DM187)-DG187)</f>
        <v>0</v>
      </c>
      <c r="T187">
        <f>1/((DA187+1)/(Q187/1.6)+1/(R187/1.37)) + DA187/((DA187+1)/(Q187/1.6) + DA187/(R187/1.37))</f>
        <v>0</v>
      </c>
      <c r="U187">
        <f>(CV187*CY187)</f>
        <v>0</v>
      </c>
      <c r="V187">
        <f>(DN187+(U187+2*0.95*5.67E-8*(((DN187+$B$7)+273)^4-(DN187+273)^4)-44100*J187)/(1.84*29.3*R187+8*0.95*5.67E-8*(DN187+273)^3))</f>
        <v>0</v>
      </c>
      <c r="W187">
        <f>($C$7*DO187+$D$7*DP187+$E$7*V187)</f>
        <v>0</v>
      </c>
      <c r="X187">
        <f>0.61365*exp(17.502*W187/(240.97+W187))</f>
        <v>0</v>
      </c>
      <c r="Y187">
        <f>(Z187/AA187*100)</f>
        <v>0</v>
      </c>
      <c r="Z187">
        <f>DG187*(DL187+DM187)/1000</f>
        <v>0</v>
      </c>
      <c r="AA187">
        <f>0.61365*exp(17.502*DN187/(240.97+DN187))</f>
        <v>0</v>
      </c>
      <c r="AB187">
        <f>(X187-DG187*(DL187+DM187)/1000)</f>
        <v>0</v>
      </c>
      <c r="AC187">
        <f>(-J187*44100)</f>
        <v>0</v>
      </c>
      <c r="AD187">
        <f>2*29.3*R187*0.92*(DN187-W187)</f>
        <v>0</v>
      </c>
      <c r="AE187">
        <f>2*0.95*5.67E-8*(((DN187+$B$7)+273)^4-(W187+273)^4)</f>
        <v>0</v>
      </c>
      <c r="AF187">
        <f>U187+AE187+AC187+AD187</f>
        <v>0</v>
      </c>
      <c r="AG187">
        <v>0</v>
      </c>
      <c r="AH187">
        <v>0</v>
      </c>
      <c r="AI187">
        <f>IF(AG187*$H$13&gt;=AK187,1.0,(AK187/(AK187-AG187*$H$13)))</f>
        <v>0</v>
      </c>
      <c r="AJ187">
        <f>(AI187-1)*100</f>
        <v>0</v>
      </c>
      <c r="AK187">
        <f>MAX(0,($B$13+$C$13*DS187)/(1+$D$13*DS187)*DL187/(DN187+273)*$E$13)</f>
        <v>0</v>
      </c>
      <c r="AL187" t="s">
        <v>420</v>
      </c>
      <c r="AM187" t="s">
        <v>420</v>
      </c>
      <c r="AN187">
        <v>0</v>
      </c>
      <c r="AO187">
        <v>0</v>
      </c>
      <c r="AP187">
        <f>1-AN187/AO187</f>
        <v>0</v>
      </c>
      <c r="AQ187">
        <v>0</v>
      </c>
      <c r="AR187" t="s">
        <v>420</v>
      </c>
      <c r="AS187" t="s">
        <v>420</v>
      </c>
      <c r="AT187">
        <v>0</v>
      </c>
      <c r="AU187">
        <v>0</v>
      </c>
      <c r="AV187">
        <f>1-AT187/AU187</f>
        <v>0</v>
      </c>
      <c r="AW187">
        <v>0.5</v>
      </c>
      <c r="AX187">
        <f>CW187</f>
        <v>0</v>
      </c>
      <c r="AY187">
        <f>L187</f>
        <v>0</v>
      </c>
      <c r="AZ187">
        <f>AV187*AW187*AX187</f>
        <v>0</v>
      </c>
      <c r="BA187">
        <f>(AY187-AQ187)/AX187</f>
        <v>0</v>
      </c>
      <c r="BB187">
        <f>(AO187-AU187)/AU187</f>
        <v>0</v>
      </c>
      <c r="BC187">
        <f>AN187/(AP187+AN187/AU187)</f>
        <v>0</v>
      </c>
      <c r="BD187" t="s">
        <v>420</v>
      </c>
      <c r="BE187">
        <v>0</v>
      </c>
      <c r="BF187">
        <f>IF(BE187&lt;&gt;0, BE187, BC187)</f>
        <v>0</v>
      </c>
      <c r="BG187">
        <f>1-BF187/AU187</f>
        <v>0</v>
      </c>
      <c r="BH187">
        <f>(AU187-AT187)/(AU187-BF187)</f>
        <v>0</v>
      </c>
      <c r="BI187">
        <f>(AO187-AU187)/(AO187-BF187)</f>
        <v>0</v>
      </c>
      <c r="BJ187">
        <f>(AU187-AT187)/(AU187-AN187)</f>
        <v>0</v>
      </c>
      <c r="BK187">
        <f>(AO187-AU187)/(AO187-AN187)</f>
        <v>0</v>
      </c>
      <c r="BL187">
        <f>(BH187*BF187/AT187)</f>
        <v>0</v>
      </c>
      <c r="BM187">
        <f>(1-BL187)</f>
        <v>0</v>
      </c>
      <c r="CV187">
        <f>$B$11*DT187+$C$11*DU187+$F$11*EF187*(1-EI187)</f>
        <v>0</v>
      </c>
      <c r="CW187">
        <f>CV187*CX187</f>
        <v>0</v>
      </c>
      <c r="CX187">
        <f>($B$11*$D$9+$C$11*$D$9+$F$11*((ES187+EK187)/MAX(ES187+EK187+ET187, 0.1)*$I$9+ET187/MAX(ES187+EK187+ET187, 0.1)*$J$9))/($B$11+$C$11+$F$11)</f>
        <v>0</v>
      </c>
      <c r="CY187">
        <f>($B$11*$K$9+$C$11*$K$9+$F$11*((ES187+EK187)/MAX(ES187+EK187+ET187, 0.1)*$P$9+ET187/MAX(ES187+EK187+ET187, 0.1)*$Q$9))/($B$11+$C$11+$F$11)</f>
        <v>0</v>
      </c>
      <c r="CZ187">
        <v>2.7</v>
      </c>
      <c r="DA187">
        <v>0.5</v>
      </c>
      <c r="DB187" t="s">
        <v>421</v>
      </c>
      <c r="DC187">
        <v>2</v>
      </c>
      <c r="DD187">
        <v>1759446792.5</v>
      </c>
      <c r="DE187">
        <v>421.345666666667</v>
      </c>
      <c r="DF187">
        <v>420.0295</v>
      </c>
      <c r="DG187">
        <v>24.4170666666667</v>
      </c>
      <c r="DH187">
        <v>24.3841166666667</v>
      </c>
      <c r="DI187">
        <v>415.342833333333</v>
      </c>
      <c r="DJ187">
        <v>23.9865833333333</v>
      </c>
      <c r="DK187">
        <v>499.996</v>
      </c>
      <c r="DL187">
        <v>90.5747333333333</v>
      </c>
      <c r="DM187">
        <v>0.02985245</v>
      </c>
      <c r="DN187">
        <v>30.5111666666667</v>
      </c>
      <c r="DO187">
        <v>29.9837833333333</v>
      </c>
      <c r="DP187">
        <v>999.9</v>
      </c>
      <c r="DQ187">
        <v>0</v>
      </c>
      <c r="DR187">
        <v>0</v>
      </c>
      <c r="DS187">
        <v>9986.85833333333</v>
      </c>
      <c r="DT187">
        <v>0</v>
      </c>
      <c r="DU187">
        <v>0.723344</v>
      </c>
      <c r="DV187">
        <v>1.31607166666667</v>
      </c>
      <c r="DW187">
        <v>431.890833333333</v>
      </c>
      <c r="DX187">
        <v>430.5275</v>
      </c>
      <c r="DY187">
        <v>0.0329465833333333</v>
      </c>
      <c r="DZ187">
        <v>420.0295</v>
      </c>
      <c r="EA187">
        <v>24.3841166666667</v>
      </c>
      <c r="EB187">
        <v>2.21156833333333</v>
      </c>
      <c r="EC187">
        <v>2.20858333333333</v>
      </c>
      <c r="ED187">
        <v>19.04635</v>
      </c>
      <c r="EE187">
        <v>19.0247</v>
      </c>
      <c r="EF187">
        <v>0.00500016</v>
      </c>
      <c r="EG187">
        <v>0</v>
      </c>
      <c r="EH187">
        <v>0</v>
      </c>
      <c r="EI187">
        <v>0</v>
      </c>
      <c r="EJ187">
        <v>353.183333333333</v>
      </c>
      <c r="EK187">
        <v>0.00500016</v>
      </c>
      <c r="EL187">
        <v>-26.3</v>
      </c>
      <c r="EM187">
        <v>-1.55</v>
      </c>
      <c r="EN187">
        <v>38.062</v>
      </c>
      <c r="EO187">
        <v>42.187</v>
      </c>
      <c r="EP187">
        <v>40.187</v>
      </c>
      <c r="EQ187">
        <v>42.312</v>
      </c>
      <c r="ER187">
        <v>41.3225</v>
      </c>
      <c r="ES187">
        <v>0</v>
      </c>
      <c r="ET187">
        <v>0</v>
      </c>
      <c r="EU187">
        <v>0</v>
      </c>
      <c r="EV187">
        <v>1759446797.9</v>
      </c>
      <c r="EW187">
        <v>0</v>
      </c>
      <c r="EX187">
        <v>350.696</v>
      </c>
      <c r="EY187">
        <v>3.69230785769637</v>
      </c>
      <c r="EZ187">
        <v>-0.246153827061531</v>
      </c>
      <c r="FA187">
        <v>-23.796</v>
      </c>
      <c r="FB187">
        <v>15</v>
      </c>
      <c r="FC187">
        <v>0</v>
      </c>
      <c r="FD187" t="s">
        <v>422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1.310342</v>
      </c>
      <c r="FQ187">
        <v>-0.0663049624060141</v>
      </c>
      <c r="FR187">
        <v>0.0437147020577746</v>
      </c>
      <c r="FS187">
        <v>1</v>
      </c>
      <c r="FT187">
        <v>351.688235294118</v>
      </c>
      <c r="FU187">
        <v>5.40565319386803</v>
      </c>
      <c r="FV187">
        <v>6.35419105352024</v>
      </c>
      <c r="FW187">
        <v>-1</v>
      </c>
      <c r="FX187">
        <v>0.034400075</v>
      </c>
      <c r="FY187">
        <v>-0.113107962406015</v>
      </c>
      <c r="FZ187">
        <v>0.0169390461914145</v>
      </c>
      <c r="GA187">
        <v>0</v>
      </c>
      <c r="GB187">
        <v>1</v>
      </c>
      <c r="GC187">
        <v>2</v>
      </c>
      <c r="GD187" t="s">
        <v>435</v>
      </c>
      <c r="GE187">
        <v>3.12606</v>
      </c>
      <c r="GF187">
        <v>2.65537</v>
      </c>
      <c r="GG187">
        <v>0.0890672</v>
      </c>
      <c r="GH187">
        <v>0.0897856</v>
      </c>
      <c r="GI187">
        <v>0.102543</v>
      </c>
      <c r="GJ187">
        <v>0.103073</v>
      </c>
      <c r="GK187">
        <v>23297</v>
      </c>
      <c r="GL187">
        <v>22173.6</v>
      </c>
      <c r="GM187">
        <v>22874.3</v>
      </c>
      <c r="GN187">
        <v>23723.3</v>
      </c>
      <c r="GO187">
        <v>34984.9</v>
      </c>
      <c r="GP187">
        <v>35219.9</v>
      </c>
      <c r="GQ187">
        <v>41238.1</v>
      </c>
      <c r="GR187">
        <v>42305.9</v>
      </c>
      <c r="GS187">
        <v>1.8951</v>
      </c>
      <c r="GT187">
        <v>1.81343</v>
      </c>
      <c r="GU187">
        <v>0.103433</v>
      </c>
      <c r="GV187">
        <v>0</v>
      </c>
      <c r="GW187">
        <v>28.2986</v>
      </c>
      <c r="GX187">
        <v>999.9</v>
      </c>
      <c r="GY187">
        <v>57.252</v>
      </c>
      <c r="GZ187">
        <v>29.487</v>
      </c>
      <c r="HA187">
        <v>26.1473</v>
      </c>
      <c r="HB187">
        <v>54.8847</v>
      </c>
      <c r="HC187">
        <v>40.6691</v>
      </c>
      <c r="HD187">
        <v>1</v>
      </c>
      <c r="HE187">
        <v>0.100386</v>
      </c>
      <c r="HF187">
        <v>-2.98906</v>
      </c>
      <c r="HG187">
        <v>20.2076</v>
      </c>
      <c r="HH187">
        <v>5.23466</v>
      </c>
      <c r="HI187">
        <v>11.992</v>
      </c>
      <c r="HJ187">
        <v>4.9558</v>
      </c>
      <c r="HK187">
        <v>3.304</v>
      </c>
      <c r="HL187">
        <v>9999</v>
      </c>
      <c r="HM187">
        <v>9999</v>
      </c>
      <c r="HN187">
        <v>9999</v>
      </c>
      <c r="HO187">
        <v>999.9</v>
      </c>
      <c r="HP187">
        <v>1.86847</v>
      </c>
      <c r="HQ187">
        <v>1.86417</v>
      </c>
      <c r="HR187">
        <v>1.8718</v>
      </c>
      <c r="HS187">
        <v>1.86264</v>
      </c>
      <c r="HT187">
        <v>1.86204</v>
      </c>
      <c r="HU187">
        <v>1.86858</v>
      </c>
      <c r="HV187">
        <v>1.85867</v>
      </c>
      <c r="HW187">
        <v>1.86508</v>
      </c>
      <c r="HX187">
        <v>5</v>
      </c>
      <c r="HY187">
        <v>0</v>
      </c>
      <c r="HZ187">
        <v>0</v>
      </c>
      <c r="IA187">
        <v>0</v>
      </c>
      <c r="IB187" t="s">
        <v>424</v>
      </c>
      <c r="IC187" t="s">
        <v>425</v>
      </c>
      <c r="ID187" t="s">
        <v>426</v>
      </c>
      <c r="IE187" t="s">
        <v>426</v>
      </c>
      <c r="IF187" t="s">
        <v>426</v>
      </c>
      <c r="IG187" t="s">
        <v>426</v>
      </c>
      <c r="IH187">
        <v>0</v>
      </c>
      <c r="II187">
        <v>100</v>
      </c>
      <c r="IJ187">
        <v>100</v>
      </c>
      <c r="IK187">
        <v>6.003</v>
      </c>
      <c r="IL187">
        <v>0.4299</v>
      </c>
      <c r="IM187">
        <v>4.33581596003083</v>
      </c>
      <c r="IN187">
        <v>0.00480937478205192</v>
      </c>
      <c r="IO187">
        <v>-2.11129389927988e-06</v>
      </c>
      <c r="IP187">
        <v>4.70916883727294e-10</v>
      </c>
      <c r="IQ187">
        <v>0.0744581765299928</v>
      </c>
      <c r="IR187">
        <v>0.00865277752241637</v>
      </c>
      <c r="IS187">
        <v>0.000116572056065873</v>
      </c>
      <c r="IT187">
        <v>5.89758572995984e-06</v>
      </c>
      <c r="IU187">
        <v>1</v>
      </c>
      <c r="IV187">
        <v>2033</v>
      </c>
      <c r="IW187">
        <v>1</v>
      </c>
      <c r="IX187">
        <v>28</v>
      </c>
      <c r="IY187">
        <v>29324113.3</v>
      </c>
      <c r="IZ187">
        <v>29324113.3</v>
      </c>
      <c r="JA187">
        <v>1.04248</v>
      </c>
      <c r="JB187">
        <v>2.39258</v>
      </c>
      <c r="JC187">
        <v>1.49902</v>
      </c>
      <c r="JD187">
        <v>2.3291</v>
      </c>
      <c r="JE187">
        <v>1.54419</v>
      </c>
      <c r="JF187">
        <v>2.27173</v>
      </c>
      <c r="JG187">
        <v>35.6148</v>
      </c>
      <c r="JH187">
        <v>24.2364</v>
      </c>
      <c r="JI187">
        <v>18</v>
      </c>
      <c r="JJ187">
        <v>546.218</v>
      </c>
      <c r="JK187">
        <v>436.281</v>
      </c>
      <c r="JL187">
        <v>30.7281</v>
      </c>
      <c r="JM187">
        <v>28.9295</v>
      </c>
      <c r="JN187">
        <v>30.0015</v>
      </c>
      <c r="JO187">
        <v>28.7092</v>
      </c>
      <c r="JP187">
        <v>28.7335</v>
      </c>
      <c r="JQ187">
        <v>20.9025</v>
      </c>
      <c r="JR187">
        <v>17.1495</v>
      </c>
      <c r="JS187">
        <v>100</v>
      </c>
      <c r="JT187">
        <v>31.0597</v>
      </c>
      <c r="JU187">
        <v>420</v>
      </c>
      <c r="JV187">
        <v>24.2231</v>
      </c>
      <c r="JW187">
        <v>92.4256</v>
      </c>
      <c r="JX187">
        <v>98.5964</v>
      </c>
    </row>
    <row r="188" spans="1:284">
      <c r="A188">
        <v>172</v>
      </c>
      <c r="B188">
        <v>1759446799</v>
      </c>
      <c r="C188">
        <v>2760</v>
      </c>
      <c r="D188" t="s">
        <v>776</v>
      </c>
      <c r="E188" t="s">
        <v>777</v>
      </c>
      <c r="F188">
        <v>5</v>
      </c>
      <c r="G188" t="s">
        <v>775</v>
      </c>
      <c r="H188" t="s">
        <v>419</v>
      </c>
      <c r="I188">
        <v>1759446795.4</v>
      </c>
      <c r="J188">
        <f>(K188)/1000</f>
        <v>0</v>
      </c>
      <c r="K188">
        <f>1000*DK188*AI188*(DG188-DH188)/(100*CZ188*(1000-AI188*DG188))</f>
        <v>0</v>
      </c>
      <c r="L188">
        <f>DK188*AI188*(DF188-DE188*(1000-AI188*DH188)/(1000-AI188*DG188))/(100*CZ188)</f>
        <v>0</v>
      </c>
      <c r="M188">
        <f>DE188 - IF(AI188&gt;1, L188*CZ188*100.0/(AK188), 0)</f>
        <v>0</v>
      </c>
      <c r="N188">
        <f>((T188-J188/2)*M188-L188)/(T188+J188/2)</f>
        <v>0</v>
      </c>
      <c r="O188">
        <f>N188*(DL188+DM188)/1000.0</f>
        <v>0</v>
      </c>
      <c r="P188">
        <f>(DE188 - IF(AI188&gt;1, L188*CZ188*100.0/(AK188), 0))*(DL188+DM188)/1000.0</f>
        <v>0</v>
      </c>
      <c r="Q188">
        <f>2.0/((1/S188-1/R188)+SIGN(S188)*SQRT((1/S188-1/R188)*(1/S188-1/R188) + 4*DA188/((DA188+1)*(DA188+1))*(2*1/S188*1/R188-1/R188*1/R188)))</f>
        <v>0</v>
      </c>
      <c r="R188">
        <f>IF(LEFT(DB188,1)&lt;&gt;"0",IF(LEFT(DB188,1)="1",3.0,DC188),$D$5+$E$5*(DS188*DL188/($K$5*1000))+$F$5*(DS188*DL188/($K$5*1000))*MAX(MIN(CZ188,$J$5),$I$5)*MAX(MIN(CZ188,$J$5),$I$5)+$G$5*MAX(MIN(CZ188,$J$5),$I$5)*(DS188*DL188/($K$5*1000))+$H$5*(DS188*DL188/($K$5*1000))*(DS188*DL188/($K$5*1000)))</f>
        <v>0</v>
      </c>
      <c r="S188">
        <f>J188*(1000-(1000*0.61365*exp(17.502*W188/(240.97+W188))/(DL188+DM188)+DG188)/2)/(1000*0.61365*exp(17.502*W188/(240.97+W188))/(DL188+DM188)-DG188)</f>
        <v>0</v>
      </c>
      <c r="T188">
        <f>1/((DA188+1)/(Q188/1.6)+1/(R188/1.37)) + DA188/((DA188+1)/(Q188/1.6) + DA188/(R188/1.37))</f>
        <v>0</v>
      </c>
      <c r="U188">
        <f>(CV188*CY188)</f>
        <v>0</v>
      </c>
      <c r="V188">
        <f>(DN188+(U188+2*0.95*5.67E-8*(((DN188+$B$7)+273)^4-(DN188+273)^4)-44100*J188)/(1.84*29.3*R188+8*0.95*5.67E-8*(DN188+273)^3))</f>
        <v>0</v>
      </c>
      <c r="W188">
        <f>($C$7*DO188+$D$7*DP188+$E$7*V188)</f>
        <v>0</v>
      </c>
      <c r="X188">
        <f>0.61365*exp(17.502*W188/(240.97+W188))</f>
        <v>0</v>
      </c>
      <c r="Y188">
        <f>(Z188/AA188*100)</f>
        <v>0</v>
      </c>
      <c r="Z188">
        <f>DG188*(DL188+DM188)/1000</f>
        <v>0</v>
      </c>
      <c r="AA188">
        <f>0.61365*exp(17.502*DN188/(240.97+DN188))</f>
        <v>0</v>
      </c>
      <c r="AB188">
        <f>(X188-DG188*(DL188+DM188)/1000)</f>
        <v>0</v>
      </c>
      <c r="AC188">
        <f>(-J188*44100)</f>
        <v>0</v>
      </c>
      <c r="AD188">
        <f>2*29.3*R188*0.92*(DN188-W188)</f>
        <v>0</v>
      </c>
      <c r="AE188">
        <f>2*0.95*5.67E-8*(((DN188+$B$7)+273)^4-(W188+273)^4)</f>
        <v>0</v>
      </c>
      <c r="AF188">
        <f>U188+AE188+AC188+AD188</f>
        <v>0</v>
      </c>
      <c r="AG188">
        <v>0</v>
      </c>
      <c r="AH188">
        <v>0</v>
      </c>
      <c r="AI188">
        <f>IF(AG188*$H$13&gt;=AK188,1.0,(AK188/(AK188-AG188*$H$13)))</f>
        <v>0</v>
      </c>
      <c r="AJ188">
        <f>(AI188-1)*100</f>
        <v>0</v>
      </c>
      <c r="AK188">
        <f>MAX(0,($B$13+$C$13*DS188)/(1+$D$13*DS188)*DL188/(DN188+273)*$E$13)</f>
        <v>0</v>
      </c>
      <c r="AL188" t="s">
        <v>420</v>
      </c>
      <c r="AM188" t="s">
        <v>420</v>
      </c>
      <c r="AN188">
        <v>0</v>
      </c>
      <c r="AO188">
        <v>0</v>
      </c>
      <c r="AP188">
        <f>1-AN188/AO188</f>
        <v>0</v>
      </c>
      <c r="AQ188">
        <v>0</v>
      </c>
      <c r="AR188" t="s">
        <v>420</v>
      </c>
      <c r="AS188" t="s">
        <v>420</v>
      </c>
      <c r="AT188">
        <v>0</v>
      </c>
      <c r="AU188">
        <v>0</v>
      </c>
      <c r="AV188">
        <f>1-AT188/AU188</f>
        <v>0</v>
      </c>
      <c r="AW188">
        <v>0.5</v>
      </c>
      <c r="AX188">
        <f>CW188</f>
        <v>0</v>
      </c>
      <c r="AY188">
        <f>L188</f>
        <v>0</v>
      </c>
      <c r="AZ188">
        <f>AV188*AW188*AX188</f>
        <v>0</v>
      </c>
      <c r="BA188">
        <f>(AY188-AQ188)/AX188</f>
        <v>0</v>
      </c>
      <c r="BB188">
        <f>(AO188-AU188)/AU188</f>
        <v>0</v>
      </c>
      <c r="BC188">
        <f>AN188/(AP188+AN188/AU188)</f>
        <v>0</v>
      </c>
      <c r="BD188" t="s">
        <v>420</v>
      </c>
      <c r="BE188">
        <v>0</v>
      </c>
      <c r="BF188">
        <f>IF(BE188&lt;&gt;0, BE188, BC188)</f>
        <v>0</v>
      </c>
      <c r="BG188">
        <f>1-BF188/AU188</f>
        <v>0</v>
      </c>
      <c r="BH188">
        <f>(AU188-AT188)/(AU188-BF188)</f>
        <v>0</v>
      </c>
      <c r="BI188">
        <f>(AO188-AU188)/(AO188-BF188)</f>
        <v>0</v>
      </c>
      <c r="BJ188">
        <f>(AU188-AT188)/(AU188-AN188)</f>
        <v>0</v>
      </c>
      <c r="BK188">
        <f>(AO188-AU188)/(AO188-AN188)</f>
        <v>0</v>
      </c>
      <c r="BL188">
        <f>(BH188*BF188/AT188)</f>
        <v>0</v>
      </c>
      <c r="BM188">
        <f>(1-BL188)</f>
        <v>0</v>
      </c>
      <c r="CV188">
        <f>$B$11*DT188+$C$11*DU188+$F$11*EF188*(1-EI188)</f>
        <v>0</v>
      </c>
      <c r="CW188">
        <f>CV188*CX188</f>
        <v>0</v>
      </c>
      <c r="CX188">
        <f>($B$11*$D$9+$C$11*$D$9+$F$11*((ES188+EK188)/MAX(ES188+EK188+ET188, 0.1)*$I$9+ET188/MAX(ES188+EK188+ET188, 0.1)*$J$9))/($B$11+$C$11+$F$11)</f>
        <v>0</v>
      </c>
      <c r="CY188">
        <f>($B$11*$K$9+$C$11*$K$9+$F$11*((ES188+EK188)/MAX(ES188+EK188+ET188, 0.1)*$P$9+ET188/MAX(ES188+EK188+ET188, 0.1)*$Q$9))/($B$11+$C$11+$F$11)</f>
        <v>0</v>
      </c>
      <c r="CZ188">
        <v>2.7</v>
      </c>
      <c r="DA188">
        <v>0.5</v>
      </c>
      <c r="DB188" t="s">
        <v>421</v>
      </c>
      <c r="DC188">
        <v>2</v>
      </c>
      <c r="DD188">
        <v>1759446795.4</v>
      </c>
      <c r="DE188">
        <v>421.3356</v>
      </c>
      <c r="DF188">
        <v>420.0012</v>
      </c>
      <c r="DG188">
        <v>24.40058</v>
      </c>
      <c r="DH188">
        <v>24.3535</v>
      </c>
      <c r="DI188">
        <v>415.3326</v>
      </c>
      <c r="DJ188">
        <v>23.97048</v>
      </c>
      <c r="DK188">
        <v>500.0284</v>
      </c>
      <c r="DL188">
        <v>90.57476</v>
      </c>
      <c r="DM188">
        <v>0.02968414</v>
      </c>
      <c r="DN188">
        <v>30.50728</v>
      </c>
      <c r="DO188">
        <v>29.98168</v>
      </c>
      <c r="DP188">
        <v>999.9</v>
      </c>
      <c r="DQ188">
        <v>0</v>
      </c>
      <c r="DR188">
        <v>0</v>
      </c>
      <c r="DS188">
        <v>10011.104</v>
      </c>
      <c r="DT188">
        <v>0</v>
      </c>
      <c r="DU188">
        <v>0.723344</v>
      </c>
      <c r="DV188">
        <v>1.334242</v>
      </c>
      <c r="DW188">
        <v>431.8734</v>
      </c>
      <c r="DX188">
        <v>430.485</v>
      </c>
      <c r="DY188">
        <v>0.0470867</v>
      </c>
      <c r="DZ188">
        <v>420.0012</v>
      </c>
      <c r="EA188">
        <v>24.3535</v>
      </c>
      <c r="EB188">
        <v>2.210074</v>
      </c>
      <c r="EC188">
        <v>2.205808</v>
      </c>
      <c r="ED188">
        <v>19.03554</v>
      </c>
      <c r="EE188">
        <v>19.00456</v>
      </c>
      <c r="EF188">
        <v>0.00500016</v>
      </c>
      <c r="EG188">
        <v>0</v>
      </c>
      <c r="EH188">
        <v>0</v>
      </c>
      <c r="EI188">
        <v>0</v>
      </c>
      <c r="EJ188">
        <v>348.9</v>
      </c>
      <c r="EK188">
        <v>0.00500016</v>
      </c>
      <c r="EL188">
        <v>-25.42</v>
      </c>
      <c r="EM188">
        <v>-2.14</v>
      </c>
      <c r="EN188">
        <v>38.062</v>
      </c>
      <c r="EO188">
        <v>42.187</v>
      </c>
      <c r="EP188">
        <v>40.187</v>
      </c>
      <c r="EQ188">
        <v>42.2996</v>
      </c>
      <c r="ER188">
        <v>41.3246</v>
      </c>
      <c r="ES188">
        <v>0</v>
      </c>
      <c r="ET188">
        <v>0</v>
      </c>
      <c r="EU188">
        <v>0</v>
      </c>
      <c r="EV188">
        <v>1759446800.9</v>
      </c>
      <c r="EW188">
        <v>0</v>
      </c>
      <c r="EX188">
        <v>350.646153846154</v>
      </c>
      <c r="EY188">
        <v>-17.9965812796801</v>
      </c>
      <c r="EZ188">
        <v>1.71965807998961</v>
      </c>
      <c r="FA188">
        <v>-24.45</v>
      </c>
      <c r="FB188">
        <v>15</v>
      </c>
      <c r="FC188">
        <v>0</v>
      </c>
      <c r="FD188" t="s">
        <v>422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1.3189235</v>
      </c>
      <c r="FQ188">
        <v>-0.107354436090223</v>
      </c>
      <c r="FR188">
        <v>0.0444050721511631</v>
      </c>
      <c r="FS188">
        <v>1</v>
      </c>
      <c r="FT188">
        <v>350.5</v>
      </c>
      <c r="FU188">
        <v>-7.00687541517818</v>
      </c>
      <c r="FV188">
        <v>6.75948135845452</v>
      </c>
      <c r="FW188">
        <v>-1</v>
      </c>
      <c r="FX188">
        <v>0.033197205</v>
      </c>
      <c r="FY188">
        <v>0.0323754992481202</v>
      </c>
      <c r="FZ188">
        <v>0.0154398904395878</v>
      </c>
      <c r="GA188">
        <v>1</v>
      </c>
      <c r="GB188">
        <v>2</v>
      </c>
      <c r="GC188">
        <v>2</v>
      </c>
      <c r="GD188" t="s">
        <v>423</v>
      </c>
      <c r="GE188">
        <v>3.12604</v>
      </c>
      <c r="GF188">
        <v>2.65522</v>
      </c>
      <c r="GG188">
        <v>0.0890801</v>
      </c>
      <c r="GH188">
        <v>0.0897894</v>
      </c>
      <c r="GI188">
        <v>0.102517</v>
      </c>
      <c r="GJ188">
        <v>0.103019</v>
      </c>
      <c r="GK188">
        <v>23296.7</v>
      </c>
      <c r="GL188">
        <v>22173.5</v>
      </c>
      <c r="GM188">
        <v>22874.3</v>
      </c>
      <c r="GN188">
        <v>23723.3</v>
      </c>
      <c r="GO188">
        <v>34985.9</v>
      </c>
      <c r="GP188">
        <v>35221.9</v>
      </c>
      <c r="GQ188">
        <v>41237.9</v>
      </c>
      <c r="GR188">
        <v>42305.7</v>
      </c>
      <c r="GS188">
        <v>1.89555</v>
      </c>
      <c r="GT188">
        <v>1.81338</v>
      </c>
      <c r="GU188">
        <v>0.103526</v>
      </c>
      <c r="GV188">
        <v>0</v>
      </c>
      <c r="GW188">
        <v>28.2931</v>
      </c>
      <c r="GX188">
        <v>999.9</v>
      </c>
      <c r="GY188">
        <v>57.276</v>
      </c>
      <c r="GZ188">
        <v>29.487</v>
      </c>
      <c r="HA188">
        <v>26.1612</v>
      </c>
      <c r="HB188">
        <v>54.1947</v>
      </c>
      <c r="HC188">
        <v>40.6971</v>
      </c>
      <c r="HD188">
        <v>1</v>
      </c>
      <c r="HE188">
        <v>0.101009</v>
      </c>
      <c r="HF188">
        <v>-2.10429</v>
      </c>
      <c r="HG188">
        <v>20.222</v>
      </c>
      <c r="HH188">
        <v>5.23451</v>
      </c>
      <c r="HI188">
        <v>11.992</v>
      </c>
      <c r="HJ188">
        <v>4.9558</v>
      </c>
      <c r="HK188">
        <v>3.304</v>
      </c>
      <c r="HL188">
        <v>9999</v>
      </c>
      <c r="HM188">
        <v>9999</v>
      </c>
      <c r="HN188">
        <v>9999</v>
      </c>
      <c r="HO188">
        <v>999.9</v>
      </c>
      <c r="HP188">
        <v>1.86849</v>
      </c>
      <c r="HQ188">
        <v>1.86417</v>
      </c>
      <c r="HR188">
        <v>1.8718</v>
      </c>
      <c r="HS188">
        <v>1.86266</v>
      </c>
      <c r="HT188">
        <v>1.86205</v>
      </c>
      <c r="HU188">
        <v>1.86858</v>
      </c>
      <c r="HV188">
        <v>1.85867</v>
      </c>
      <c r="HW188">
        <v>1.86508</v>
      </c>
      <c r="HX188">
        <v>5</v>
      </c>
      <c r="HY188">
        <v>0</v>
      </c>
      <c r="HZ188">
        <v>0</v>
      </c>
      <c r="IA188">
        <v>0</v>
      </c>
      <c r="IB188" t="s">
        <v>424</v>
      </c>
      <c r="IC188" t="s">
        <v>425</v>
      </c>
      <c r="ID188" t="s">
        <v>426</v>
      </c>
      <c r="IE188" t="s">
        <v>426</v>
      </c>
      <c r="IF188" t="s">
        <v>426</v>
      </c>
      <c r="IG188" t="s">
        <v>426</v>
      </c>
      <c r="IH188">
        <v>0</v>
      </c>
      <c r="II188">
        <v>100</v>
      </c>
      <c r="IJ188">
        <v>100</v>
      </c>
      <c r="IK188">
        <v>6.003</v>
      </c>
      <c r="IL188">
        <v>0.4297</v>
      </c>
      <c r="IM188">
        <v>4.33581596003083</v>
      </c>
      <c r="IN188">
        <v>0.00480937478205192</v>
      </c>
      <c r="IO188">
        <v>-2.11129389927988e-06</v>
      </c>
      <c r="IP188">
        <v>4.70916883727294e-10</v>
      </c>
      <c r="IQ188">
        <v>0.0744581765299928</v>
      </c>
      <c r="IR188">
        <v>0.00865277752241637</v>
      </c>
      <c r="IS188">
        <v>0.000116572056065873</v>
      </c>
      <c r="IT188">
        <v>5.89758572995984e-06</v>
      </c>
      <c r="IU188">
        <v>1</v>
      </c>
      <c r="IV188">
        <v>2033</v>
      </c>
      <c r="IW188">
        <v>1</v>
      </c>
      <c r="IX188">
        <v>28</v>
      </c>
      <c r="IY188">
        <v>29324113.3</v>
      </c>
      <c r="IZ188">
        <v>29324113.3</v>
      </c>
      <c r="JA188">
        <v>1.04126</v>
      </c>
      <c r="JB188">
        <v>2.37427</v>
      </c>
      <c r="JC188">
        <v>1.4978</v>
      </c>
      <c r="JD188">
        <v>2.3291</v>
      </c>
      <c r="JE188">
        <v>1.54419</v>
      </c>
      <c r="JF188">
        <v>2.36572</v>
      </c>
      <c r="JG188">
        <v>35.638</v>
      </c>
      <c r="JH188">
        <v>24.2539</v>
      </c>
      <c r="JI188">
        <v>18</v>
      </c>
      <c r="JJ188">
        <v>546.512</v>
      </c>
      <c r="JK188">
        <v>436.251</v>
      </c>
      <c r="JL188">
        <v>31.0297</v>
      </c>
      <c r="JM188">
        <v>28.9295</v>
      </c>
      <c r="JN188">
        <v>30.0012</v>
      </c>
      <c r="JO188">
        <v>28.7092</v>
      </c>
      <c r="JP188">
        <v>28.7335</v>
      </c>
      <c r="JQ188">
        <v>20.9027</v>
      </c>
      <c r="JR188">
        <v>17.4447</v>
      </c>
      <c r="JS188">
        <v>100</v>
      </c>
      <c r="JT188">
        <v>31.0726</v>
      </c>
      <c r="JU188">
        <v>420</v>
      </c>
      <c r="JV188">
        <v>24.1996</v>
      </c>
      <c r="JW188">
        <v>92.4255</v>
      </c>
      <c r="JX188">
        <v>98.5961</v>
      </c>
    </row>
    <row r="189" spans="1:284">
      <c r="A189">
        <v>173</v>
      </c>
      <c r="B189">
        <v>1759446801</v>
      </c>
      <c r="C189">
        <v>2762</v>
      </c>
      <c r="D189" t="s">
        <v>778</v>
      </c>
      <c r="E189" t="s">
        <v>779</v>
      </c>
      <c r="F189">
        <v>5</v>
      </c>
      <c r="G189" t="s">
        <v>775</v>
      </c>
      <c r="H189" t="s">
        <v>419</v>
      </c>
      <c r="I189">
        <v>1759446798.33333</v>
      </c>
      <c r="J189">
        <f>(K189)/1000</f>
        <v>0</v>
      </c>
      <c r="K189">
        <f>1000*DK189*AI189*(DG189-DH189)/(100*CZ189*(1000-AI189*DG189))</f>
        <v>0</v>
      </c>
      <c r="L189">
        <f>DK189*AI189*(DF189-DE189*(1000-AI189*DH189)/(1000-AI189*DG189))/(100*CZ189)</f>
        <v>0</v>
      </c>
      <c r="M189">
        <f>DE189 - IF(AI189&gt;1, L189*CZ189*100.0/(AK189), 0)</f>
        <v>0</v>
      </c>
      <c r="N189">
        <f>((T189-J189/2)*M189-L189)/(T189+J189/2)</f>
        <v>0</v>
      </c>
      <c r="O189">
        <f>N189*(DL189+DM189)/1000.0</f>
        <v>0</v>
      </c>
      <c r="P189">
        <f>(DE189 - IF(AI189&gt;1, L189*CZ189*100.0/(AK189), 0))*(DL189+DM189)/1000.0</f>
        <v>0</v>
      </c>
      <c r="Q189">
        <f>2.0/((1/S189-1/R189)+SIGN(S189)*SQRT((1/S189-1/R189)*(1/S189-1/R189) + 4*DA189/((DA189+1)*(DA189+1))*(2*1/S189*1/R189-1/R189*1/R189)))</f>
        <v>0</v>
      </c>
      <c r="R189">
        <f>IF(LEFT(DB189,1)&lt;&gt;"0",IF(LEFT(DB189,1)="1",3.0,DC189),$D$5+$E$5*(DS189*DL189/($K$5*1000))+$F$5*(DS189*DL189/($K$5*1000))*MAX(MIN(CZ189,$J$5),$I$5)*MAX(MIN(CZ189,$J$5),$I$5)+$G$5*MAX(MIN(CZ189,$J$5),$I$5)*(DS189*DL189/($K$5*1000))+$H$5*(DS189*DL189/($K$5*1000))*(DS189*DL189/($K$5*1000)))</f>
        <v>0</v>
      </c>
      <c r="S189">
        <f>J189*(1000-(1000*0.61365*exp(17.502*W189/(240.97+W189))/(DL189+DM189)+DG189)/2)/(1000*0.61365*exp(17.502*W189/(240.97+W189))/(DL189+DM189)-DG189)</f>
        <v>0</v>
      </c>
      <c r="T189">
        <f>1/((DA189+1)/(Q189/1.6)+1/(R189/1.37)) + DA189/((DA189+1)/(Q189/1.6) + DA189/(R189/1.37))</f>
        <v>0</v>
      </c>
      <c r="U189">
        <f>(CV189*CY189)</f>
        <v>0</v>
      </c>
      <c r="V189">
        <f>(DN189+(U189+2*0.95*5.67E-8*(((DN189+$B$7)+273)^4-(DN189+273)^4)-44100*J189)/(1.84*29.3*R189+8*0.95*5.67E-8*(DN189+273)^3))</f>
        <v>0</v>
      </c>
      <c r="W189">
        <f>($C$7*DO189+$D$7*DP189+$E$7*V189)</f>
        <v>0</v>
      </c>
      <c r="X189">
        <f>0.61365*exp(17.502*W189/(240.97+W189))</f>
        <v>0</v>
      </c>
      <c r="Y189">
        <f>(Z189/AA189*100)</f>
        <v>0</v>
      </c>
      <c r="Z189">
        <f>DG189*(DL189+DM189)/1000</f>
        <v>0</v>
      </c>
      <c r="AA189">
        <f>0.61365*exp(17.502*DN189/(240.97+DN189))</f>
        <v>0</v>
      </c>
      <c r="AB189">
        <f>(X189-DG189*(DL189+DM189)/1000)</f>
        <v>0</v>
      </c>
      <c r="AC189">
        <f>(-J189*44100)</f>
        <v>0</v>
      </c>
      <c r="AD189">
        <f>2*29.3*R189*0.92*(DN189-W189)</f>
        <v>0</v>
      </c>
      <c r="AE189">
        <f>2*0.95*5.67E-8*(((DN189+$B$7)+273)^4-(W189+273)^4)</f>
        <v>0</v>
      </c>
      <c r="AF189">
        <f>U189+AE189+AC189+AD189</f>
        <v>0</v>
      </c>
      <c r="AG189">
        <v>0</v>
      </c>
      <c r="AH189">
        <v>0</v>
      </c>
      <c r="AI189">
        <f>IF(AG189*$H$13&gt;=AK189,1.0,(AK189/(AK189-AG189*$H$13)))</f>
        <v>0</v>
      </c>
      <c r="AJ189">
        <f>(AI189-1)*100</f>
        <v>0</v>
      </c>
      <c r="AK189">
        <f>MAX(0,($B$13+$C$13*DS189)/(1+$D$13*DS189)*DL189/(DN189+273)*$E$13)</f>
        <v>0</v>
      </c>
      <c r="AL189" t="s">
        <v>420</v>
      </c>
      <c r="AM189" t="s">
        <v>420</v>
      </c>
      <c r="AN189">
        <v>0</v>
      </c>
      <c r="AO189">
        <v>0</v>
      </c>
      <c r="AP189">
        <f>1-AN189/AO189</f>
        <v>0</v>
      </c>
      <c r="AQ189">
        <v>0</v>
      </c>
      <c r="AR189" t="s">
        <v>420</v>
      </c>
      <c r="AS189" t="s">
        <v>420</v>
      </c>
      <c r="AT189">
        <v>0</v>
      </c>
      <c r="AU189">
        <v>0</v>
      </c>
      <c r="AV189">
        <f>1-AT189/AU189</f>
        <v>0</v>
      </c>
      <c r="AW189">
        <v>0.5</v>
      </c>
      <c r="AX189">
        <f>CW189</f>
        <v>0</v>
      </c>
      <c r="AY189">
        <f>L189</f>
        <v>0</v>
      </c>
      <c r="AZ189">
        <f>AV189*AW189*AX189</f>
        <v>0</v>
      </c>
      <c r="BA189">
        <f>(AY189-AQ189)/AX189</f>
        <v>0</v>
      </c>
      <c r="BB189">
        <f>(AO189-AU189)/AU189</f>
        <v>0</v>
      </c>
      <c r="BC189">
        <f>AN189/(AP189+AN189/AU189)</f>
        <v>0</v>
      </c>
      <c r="BD189" t="s">
        <v>420</v>
      </c>
      <c r="BE189">
        <v>0</v>
      </c>
      <c r="BF189">
        <f>IF(BE189&lt;&gt;0, BE189, BC189)</f>
        <v>0</v>
      </c>
      <c r="BG189">
        <f>1-BF189/AU189</f>
        <v>0</v>
      </c>
      <c r="BH189">
        <f>(AU189-AT189)/(AU189-BF189)</f>
        <v>0</v>
      </c>
      <c r="BI189">
        <f>(AO189-AU189)/(AO189-BF189)</f>
        <v>0</v>
      </c>
      <c r="BJ189">
        <f>(AU189-AT189)/(AU189-AN189)</f>
        <v>0</v>
      </c>
      <c r="BK189">
        <f>(AO189-AU189)/(AO189-AN189)</f>
        <v>0</v>
      </c>
      <c r="BL189">
        <f>(BH189*BF189/AT189)</f>
        <v>0</v>
      </c>
      <c r="BM189">
        <f>(1-BL189)</f>
        <v>0</v>
      </c>
      <c r="CV189">
        <f>$B$11*DT189+$C$11*DU189+$F$11*EF189*(1-EI189)</f>
        <v>0</v>
      </c>
      <c r="CW189">
        <f>CV189*CX189</f>
        <v>0</v>
      </c>
      <c r="CX189">
        <f>($B$11*$D$9+$C$11*$D$9+$F$11*((ES189+EK189)/MAX(ES189+EK189+ET189, 0.1)*$I$9+ET189/MAX(ES189+EK189+ET189, 0.1)*$J$9))/($B$11+$C$11+$F$11)</f>
        <v>0</v>
      </c>
      <c r="CY189">
        <f>($B$11*$K$9+$C$11*$K$9+$F$11*((ES189+EK189)/MAX(ES189+EK189+ET189, 0.1)*$P$9+ET189/MAX(ES189+EK189+ET189, 0.1)*$Q$9))/($B$11+$C$11+$F$11)</f>
        <v>0</v>
      </c>
      <c r="CZ189">
        <v>2.7</v>
      </c>
      <c r="DA189">
        <v>0.5</v>
      </c>
      <c r="DB189" t="s">
        <v>421</v>
      </c>
      <c r="DC189">
        <v>2</v>
      </c>
      <c r="DD189">
        <v>1759446798.33333</v>
      </c>
      <c r="DE189">
        <v>421.342666666667</v>
      </c>
      <c r="DF189">
        <v>420.002333333333</v>
      </c>
      <c r="DG189">
        <v>24.3865666666667</v>
      </c>
      <c r="DH189">
        <v>24.3315333333333</v>
      </c>
      <c r="DI189">
        <v>415.339333333333</v>
      </c>
      <c r="DJ189">
        <v>23.9568333333333</v>
      </c>
      <c r="DK189">
        <v>500.029666666667</v>
      </c>
      <c r="DL189">
        <v>90.5747666666667</v>
      </c>
      <c r="DM189">
        <v>0.0293631333333333</v>
      </c>
      <c r="DN189">
        <v>30.5100666666667</v>
      </c>
      <c r="DO189">
        <v>29.9826666666667</v>
      </c>
      <c r="DP189">
        <v>999.9</v>
      </c>
      <c r="DQ189">
        <v>0</v>
      </c>
      <c r="DR189">
        <v>0</v>
      </c>
      <c r="DS189">
        <v>10037.5</v>
      </c>
      <c r="DT189">
        <v>0</v>
      </c>
      <c r="DU189">
        <v>0.723344</v>
      </c>
      <c r="DV189">
        <v>1.33988333333333</v>
      </c>
      <c r="DW189">
        <v>431.874666666667</v>
      </c>
      <c r="DX189">
        <v>430.476666666667</v>
      </c>
      <c r="DY189">
        <v>0.0550562333333333</v>
      </c>
      <c r="DZ189">
        <v>420.002333333333</v>
      </c>
      <c r="EA189">
        <v>24.3315333333333</v>
      </c>
      <c r="EB189">
        <v>2.20880666666667</v>
      </c>
      <c r="EC189">
        <v>2.20382</v>
      </c>
      <c r="ED189">
        <v>19.0263333333333</v>
      </c>
      <c r="EE189">
        <v>18.9901333333333</v>
      </c>
      <c r="EF189">
        <v>0.00500016</v>
      </c>
      <c r="EG189">
        <v>0</v>
      </c>
      <c r="EH189">
        <v>0</v>
      </c>
      <c r="EI189">
        <v>0</v>
      </c>
      <c r="EJ189">
        <v>350.866666666667</v>
      </c>
      <c r="EK189">
        <v>0.00500016</v>
      </c>
      <c r="EL189">
        <v>-25.6</v>
      </c>
      <c r="EM189">
        <v>-2.13333333333333</v>
      </c>
      <c r="EN189">
        <v>38.062</v>
      </c>
      <c r="EO189">
        <v>42.187</v>
      </c>
      <c r="EP189">
        <v>40.187</v>
      </c>
      <c r="EQ189">
        <v>42.2913333333333</v>
      </c>
      <c r="ER189">
        <v>41.312</v>
      </c>
      <c r="ES189">
        <v>0</v>
      </c>
      <c r="ET189">
        <v>0</v>
      </c>
      <c r="EU189">
        <v>0</v>
      </c>
      <c r="EV189">
        <v>1759446802.7</v>
      </c>
      <c r="EW189">
        <v>0</v>
      </c>
      <c r="EX189">
        <v>350.28</v>
      </c>
      <c r="EY189">
        <v>-11.6153844686653</v>
      </c>
      <c r="EZ189">
        <v>3.54615357288947</v>
      </c>
      <c r="FA189">
        <v>-24.268</v>
      </c>
      <c r="FB189">
        <v>15</v>
      </c>
      <c r="FC189">
        <v>0</v>
      </c>
      <c r="FD189" t="s">
        <v>422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1.3216680952381</v>
      </c>
      <c r="FQ189">
        <v>-0.0478036363636352</v>
      </c>
      <c r="FR189">
        <v>0.0450396576172227</v>
      </c>
      <c r="FS189">
        <v>1</v>
      </c>
      <c r="FT189">
        <v>350.05</v>
      </c>
      <c r="FU189">
        <v>0.025974057014934</v>
      </c>
      <c r="FV189">
        <v>6.5127138104227</v>
      </c>
      <c r="FW189">
        <v>-1</v>
      </c>
      <c r="FX189">
        <v>0.0343833142857143</v>
      </c>
      <c r="FY189">
        <v>0.0473697194805195</v>
      </c>
      <c r="FZ189">
        <v>0.015974210667653</v>
      </c>
      <c r="GA189">
        <v>1</v>
      </c>
      <c r="GB189">
        <v>2</v>
      </c>
      <c r="GC189">
        <v>2</v>
      </c>
      <c r="GD189" t="s">
        <v>423</v>
      </c>
      <c r="GE189">
        <v>3.12619</v>
      </c>
      <c r="GF189">
        <v>2.65494</v>
      </c>
      <c r="GG189">
        <v>0.0890911</v>
      </c>
      <c r="GH189">
        <v>0.0897937</v>
      </c>
      <c r="GI189">
        <v>0.102501</v>
      </c>
      <c r="GJ189">
        <v>0.102993</v>
      </c>
      <c r="GK189">
        <v>23296.5</v>
      </c>
      <c r="GL189">
        <v>22173.3</v>
      </c>
      <c r="GM189">
        <v>22874.3</v>
      </c>
      <c r="GN189">
        <v>23723.2</v>
      </c>
      <c r="GO189">
        <v>34986.4</v>
      </c>
      <c r="GP189">
        <v>35222.7</v>
      </c>
      <c r="GQ189">
        <v>41237.9</v>
      </c>
      <c r="GR189">
        <v>42305.5</v>
      </c>
      <c r="GS189">
        <v>1.89568</v>
      </c>
      <c r="GT189">
        <v>1.8133</v>
      </c>
      <c r="GU189">
        <v>0.103433</v>
      </c>
      <c r="GV189">
        <v>0</v>
      </c>
      <c r="GW189">
        <v>28.2895</v>
      </c>
      <c r="GX189">
        <v>999.9</v>
      </c>
      <c r="GY189">
        <v>57.276</v>
      </c>
      <c r="GZ189">
        <v>29.477</v>
      </c>
      <c r="HA189">
        <v>26.1427</v>
      </c>
      <c r="HB189">
        <v>54.4747</v>
      </c>
      <c r="HC189">
        <v>40.5008</v>
      </c>
      <c r="HD189">
        <v>1</v>
      </c>
      <c r="HE189">
        <v>0.100249</v>
      </c>
      <c r="HF189">
        <v>-1.84123</v>
      </c>
      <c r="HG189">
        <v>20.2254</v>
      </c>
      <c r="HH189">
        <v>5.23436</v>
      </c>
      <c r="HI189">
        <v>11.992</v>
      </c>
      <c r="HJ189">
        <v>4.95575</v>
      </c>
      <c r="HK189">
        <v>3.304</v>
      </c>
      <c r="HL189">
        <v>9999</v>
      </c>
      <c r="HM189">
        <v>9999</v>
      </c>
      <c r="HN189">
        <v>9999</v>
      </c>
      <c r="HO189">
        <v>999.9</v>
      </c>
      <c r="HP189">
        <v>1.86849</v>
      </c>
      <c r="HQ189">
        <v>1.86417</v>
      </c>
      <c r="HR189">
        <v>1.8718</v>
      </c>
      <c r="HS189">
        <v>1.86266</v>
      </c>
      <c r="HT189">
        <v>1.86205</v>
      </c>
      <c r="HU189">
        <v>1.86859</v>
      </c>
      <c r="HV189">
        <v>1.85867</v>
      </c>
      <c r="HW189">
        <v>1.86508</v>
      </c>
      <c r="HX189">
        <v>5</v>
      </c>
      <c r="HY189">
        <v>0</v>
      </c>
      <c r="HZ189">
        <v>0</v>
      </c>
      <c r="IA189">
        <v>0</v>
      </c>
      <c r="IB189" t="s">
        <v>424</v>
      </c>
      <c r="IC189" t="s">
        <v>425</v>
      </c>
      <c r="ID189" t="s">
        <v>426</v>
      </c>
      <c r="IE189" t="s">
        <v>426</v>
      </c>
      <c r="IF189" t="s">
        <v>426</v>
      </c>
      <c r="IG189" t="s">
        <v>426</v>
      </c>
      <c r="IH189">
        <v>0</v>
      </c>
      <c r="II189">
        <v>100</v>
      </c>
      <c r="IJ189">
        <v>100</v>
      </c>
      <c r="IK189">
        <v>6.003</v>
      </c>
      <c r="IL189">
        <v>0.4296</v>
      </c>
      <c r="IM189">
        <v>4.33581596003083</v>
      </c>
      <c r="IN189">
        <v>0.00480937478205192</v>
      </c>
      <c r="IO189">
        <v>-2.11129389927988e-06</v>
      </c>
      <c r="IP189">
        <v>4.70916883727294e-10</v>
      </c>
      <c r="IQ189">
        <v>0.0744581765299928</v>
      </c>
      <c r="IR189">
        <v>0.00865277752241637</v>
      </c>
      <c r="IS189">
        <v>0.000116572056065873</v>
      </c>
      <c r="IT189">
        <v>5.89758572995984e-06</v>
      </c>
      <c r="IU189">
        <v>1</v>
      </c>
      <c r="IV189">
        <v>2033</v>
      </c>
      <c r="IW189">
        <v>1</v>
      </c>
      <c r="IX189">
        <v>28</v>
      </c>
      <c r="IY189">
        <v>29324113.4</v>
      </c>
      <c r="IZ189">
        <v>29324113.4</v>
      </c>
      <c r="JA189">
        <v>1.04126</v>
      </c>
      <c r="JB189">
        <v>2.3938</v>
      </c>
      <c r="JC189">
        <v>1.4978</v>
      </c>
      <c r="JD189">
        <v>2.3291</v>
      </c>
      <c r="JE189">
        <v>1.54419</v>
      </c>
      <c r="JF189">
        <v>2.31934</v>
      </c>
      <c r="JG189">
        <v>35.6148</v>
      </c>
      <c r="JH189">
        <v>24.2451</v>
      </c>
      <c r="JI189">
        <v>18</v>
      </c>
      <c r="JJ189">
        <v>546.593</v>
      </c>
      <c r="JK189">
        <v>436.206</v>
      </c>
      <c r="JL189">
        <v>31.0955</v>
      </c>
      <c r="JM189">
        <v>28.9295</v>
      </c>
      <c r="JN189">
        <v>30.0002</v>
      </c>
      <c r="JO189">
        <v>28.7092</v>
      </c>
      <c r="JP189">
        <v>28.7335</v>
      </c>
      <c r="JQ189">
        <v>20.901</v>
      </c>
      <c r="JR189">
        <v>17.4447</v>
      </c>
      <c r="JS189">
        <v>100</v>
      </c>
      <c r="JT189">
        <v>31.0726</v>
      </c>
      <c r="JU189">
        <v>420</v>
      </c>
      <c r="JV189">
        <v>24.189</v>
      </c>
      <c r="JW189">
        <v>92.4254</v>
      </c>
      <c r="JX189">
        <v>98.5957</v>
      </c>
    </row>
    <row r="190" spans="1:284">
      <c r="A190">
        <v>174</v>
      </c>
      <c r="B190">
        <v>1759446803</v>
      </c>
      <c r="C190">
        <v>2764</v>
      </c>
      <c r="D190" t="s">
        <v>780</v>
      </c>
      <c r="E190" t="s">
        <v>781</v>
      </c>
      <c r="F190">
        <v>5</v>
      </c>
      <c r="G190" t="s">
        <v>775</v>
      </c>
      <c r="H190" t="s">
        <v>419</v>
      </c>
      <c r="I190">
        <v>1759446799.25</v>
      </c>
      <c r="J190">
        <f>(K190)/1000</f>
        <v>0</v>
      </c>
      <c r="K190">
        <f>1000*DK190*AI190*(DG190-DH190)/(100*CZ190*(1000-AI190*DG190))</f>
        <v>0</v>
      </c>
      <c r="L190">
        <f>DK190*AI190*(DF190-DE190*(1000-AI190*DH190)/(1000-AI190*DG190))/(100*CZ190)</f>
        <v>0</v>
      </c>
      <c r="M190">
        <f>DE190 - IF(AI190&gt;1, L190*CZ190*100.0/(AK190), 0)</f>
        <v>0</v>
      </c>
      <c r="N190">
        <f>((T190-J190/2)*M190-L190)/(T190+J190/2)</f>
        <v>0</v>
      </c>
      <c r="O190">
        <f>N190*(DL190+DM190)/1000.0</f>
        <v>0</v>
      </c>
      <c r="P190">
        <f>(DE190 - IF(AI190&gt;1, L190*CZ190*100.0/(AK190), 0))*(DL190+DM190)/1000.0</f>
        <v>0</v>
      </c>
      <c r="Q190">
        <f>2.0/((1/S190-1/R190)+SIGN(S190)*SQRT((1/S190-1/R190)*(1/S190-1/R190) + 4*DA190/((DA190+1)*(DA190+1))*(2*1/S190*1/R190-1/R190*1/R190)))</f>
        <v>0</v>
      </c>
      <c r="R190">
        <f>IF(LEFT(DB190,1)&lt;&gt;"0",IF(LEFT(DB190,1)="1",3.0,DC190),$D$5+$E$5*(DS190*DL190/($K$5*1000))+$F$5*(DS190*DL190/($K$5*1000))*MAX(MIN(CZ190,$J$5),$I$5)*MAX(MIN(CZ190,$J$5),$I$5)+$G$5*MAX(MIN(CZ190,$J$5),$I$5)*(DS190*DL190/($K$5*1000))+$H$5*(DS190*DL190/($K$5*1000))*(DS190*DL190/($K$5*1000)))</f>
        <v>0</v>
      </c>
      <c r="S190">
        <f>J190*(1000-(1000*0.61365*exp(17.502*W190/(240.97+W190))/(DL190+DM190)+DG190)/2)/(1000*0.61365*exp(17.502*W190/(240.97+W190))/(DL190+DM190)-DG190)</f>
        <v>0</v>
      </c>
      <c r="T190">
        <f>1/((DA190+1)/(Q190/1.6)+1/(R190/1.37)) + DA190/((DA190+1)/(Q190/1.6) + DA190/(R190/1.37))</f>
        <v>0</v>
      </c>
      <c r="U190">
        <f>(CV190*CY190)</f>
        <v>0</v>
      </c>
      <c r="V190">
        <f>(DN190+(U190+2*0.95*5.67E-8*(((DN190+$B$7)+273)^4-(DN190+273)^4)-44100*J190)/(1.84*29.3*R190+8*0.95*5.67E-8*(DN190+273)^3))</f>
        <v>0</v>
      </c>
      <c r="W190">
        <f>($C$7*DO190+$D$7*DP190+$E$7*V190)</f>
        <v>0</v>
      </c>
      <c r="X190">
        <f>0.61365*exp(17.502*W190/(240.97+W190))</f>
        <v>0</v>
      </c>
      <c r="Y190">
        <f>(Z190/AA190*100)</f>
        <v>0</v>
      </c>
      <c r="Z190">
        <f>DG190*(DL190+DM190)/1000</f>
        <v>0</v>
      </c>
      <c r="AA190">
        <f>0.61365*exp(17.502*DN190/(240.97+DN190))</f>
        <v>0</v>
      </c>
      <c r="AB190">
        <f>(X190-DG190*(DL190+DM190)/1000)</f>
        <v>0</v>
      </c>
      <c r="AC190">
        <f>(-J190*44100)</f>
        <v>0</v>
      </c>
      <c r="AD190">
        <f>2*29.3*R190*0.92*(DN190-W190)</f>
        <v>0</v>
      </c>
      <c r="AE190">
        <f>2*0.95*5.67E-8*(((DN190+$B$7)+273)^4-(W190+273)^4)</f>
        <v>0</v>
      </c>
      <c r="AF190">
        <f>U190+AE190+AC190+AD190</f>
        <v>0</v>
      </c>
      <c r="AG190">
        <v>0</v>
      </c>
      <c r="AH190">
        <v>0</v>
      </c>
      <c r="AI190">
        <f>IF(AG190*$H$13&gt;=AK190,1.0,(AK190/(AK190-AG190*$H$13)))</f>
        <v>0</v>
      </c>
      <c r="AJ190">
        <f>(AI190-1)*100</f>
        <v>0</v>
      </c>
      <c r="AK190">
        <f>MAX(0,($B$13+$C$13*DS190)/(1+$D$13*DS190)*DL190/(DN190+273)*$E$13)</f>
        <v>0</v>
      </c>
      <c r="AL190" t="s">
        <v>420</v>
      </c>
      <c r="AM190" t="s">
        <v>420</v>
      </c>
      <c r="AN190">
        <v>0</v>
      </c>
      <c r="AO190">
        <v>0</v>
      </c>
      <c r="AP190">
        <f>1-AN190/AO190</f>
        <v>0</v>
      </c>
      <c r="AQ190">
        <v>0</v>
      </c>
      <c r="AR190" t="s">
        <v>420</v>
      </c>
      <c r="AS190" t="s">
        <v>420</v>
      </c>
      <c r="AT190">
        <v>0</v>
      </c>
      <c r="AU190">
        <v>0</v>
      </c>
      <c r="AV190">
        <f>1-AT190/AU190</f>
        <v>0</v>
      </c>
      <c r="AW190">
        <v>0.5</v>
      </c>
      <c r="AX190">
        <f>CW190</f>
        <v>0</v>
      </c>
      <c r="AY190">
        <f>L190</f>
        <v>0</v>
      </c>
      <c r="AZ190">
        <f>AV190*AW190*AX190</f>
        <v>0</v>
      </c>
      <c r="BA190">
        <f>(AY190-AQ190)/AX190</f>
        <v>0</v>
      </c>
      <c r="BB190">
        <f>(AO190-AU190)/AU190</f>
        <v>0</v>
      </c>
      <c r="BC190">
        <f>AN190/(AP190+AN190/AU190)</f>
        <v>0</v>
      </c>
      <c r="BD190" t="s">
        <v>420</v>
      </c>
      <c r="BE190">
        <v>0</v>
      </c>
      <c r="BF190">
        <f>IF(BE190&lt;&gt;0, BE190, BC190)</f>
        <v>0</v>
      </c>
      <c r="BG190">
        <f>1-BF190/AU190</f>
        <v>0</v>
      </c>
      <c r="BH190">
        <f>(AU190-AT190)/(AU190-BF190)</f>
        <v>0</v>
      </c>
      <c r="BI190">
        <f>(AO190-AU190)/(AO190-BF190)</f>
        <v>0</v>
      </c>
      <c r="BJ190">
        <f>(AU190-AT190)/(AU190-AN190)</f>
        <v>0</v>
      </c>
      <c r="BK190">
        <f>(AO190-AU190)/(AO190-AN190)</f>
        <v>0</v>
      </c>
      <c r="BL190">
        <f>(BH190*BF190/AT190)</f>
        <v>0</v>
      </c>
      <c r="BM190">
        <f>(1-BL190)</f>
        <v>0</v>
      </c>
      <c r="CV190">
        <f>$B$11*DT190+$C$11*DU190+$F$11*EF190*(1-EI190)</f>
        <v>0</v>
      </c>
      <c r="CW190">
        <f>CV190*CX190</f>
        <v>0</v>
      </c>
      <c r="CX190">
        <f>($B$11*$D$9+$C$11*$D$9+$F$11*((ES190+EK190)/MAX(ES190+EK190+ET190, 0.1)*$I$9+ET190/MAX(ES190+EK190+ET190, 0.1)*$J$9))/($B$11+$C$11+$F$11)</f>
        <v>0</v>
      </c>
      <c r="CY190">
        <f>($B$11*$K$9+$C$11*$K$9+$F$11*((ES190+EK190)/MAX(ES190+EK190+ET190, 0.1)*$P$9+ET190/MAX(ES190+EK190+ET190, 0.1)*$Q$9))/($B$11+$C$11+$F$11)</f>
        <v>0</v>
      </c>
      <c r="CZ190">
        <v>2.7</v>
      </c>
      <c r="DA190">
        <v>0.5</v>
      </c>
      <c r="DB190" t="s">
        <v>421</v>
      </c>
      <c r="DC190">
        <v>2</v>
      </c>
      <c r="DD190">
        <v>1759446799.25</v>
      </c>
      <c r="DE190">
        <v>421.3575</v>
      </c>
      <c r="DF190">
        <v>420.01575</v>
      </c>
      <c r="DG190">
        <v>24.384025</v>
      </c>
      <c r="DH190">
        <v>24.3261</v>
      </c>
      <c r="DI190">
        <v>415.35425</v>
      </c>
      <c r="DJ190">
        <v>23.95435</v>
      </c>
      <c r="DK190">
        <v>500.06725</v>
      </c>
      <c r="DL190">
        <v>90.574575</v>
      </c>
      <c r="DM190">
        <v>0.02931845</v>
      </c>
      <c r="DN190">
        <v>30.513875</v>
      </c>
      <c r="DO190">
        <v>29.981425</v>
      </c>
      <c r="DP190">
        <v>999.9</v>
      </c>
      <c r="DQ190">
        <v>0</v>
      </c>
      <c r="DR190">
        <v>0</v>
      </c>
      <c r="DS190">
        <v>10032.975</v>
      </c>
      <c r="DT190">
        <v>0</v>
      </c>
      <c r="DU190">
        <v>0.723344</v>
      </c>
      <c r="DV190">
        <v>1.341315</v>
      </c>
      <c r="DW190">
        <v>431.88875</v>
      </c>
      <c r="DX190">
        <v>430.488</v>
      </c>
      <c r="DY190">
        <v>0.057942375</v>
      </c>
      <c r="DZ190">
        <v>420.01575</v>
      </c>
      <c r="EA190">
        <v>24.3261</v>
      </c>
      <c r="EB190">
        <v>2.2085725</v>
      </c>
      <c r="EC190">
        <v>2.2033225</v>
      </c>
      <c r="ED190">
        <v>19.024625</v>
      </c>
      <c r="EE190">
        <v>18.986525</v>
      </c>
      <c r="EF190">
        <v>0.00500016</v>
      </c>
      <c r="EG190">
        <v>0</v>
      </c>
      <c r="EH190">
        <v>0</v>
      </c>
      <c r="EI190">
        <v>0</v>
      </c>
      <c r="EJ190">
        <v>351.775</v>
      </c>
      <c r="EK190">
        <v>0.00500016</v>
      </c>
      <c r="EL190">
        <v>-25.65</v>
      </c>
      <c r="EM190">
        <v>-2.325</v>
      </c>
      <c r="EN190">
        <v>38.062</v>
      </c>
      <c r="EO190">
        <v>42.187</v>
      </c>
      <c r="EP190">
        <v>40.187</v>
      </c>
      <c r="EQ190">
        <v>42.281</v>
      </c>
      <c r="ER190">
        <v>41.312</v>
      </c>
      <c r="ES190">
        <v>0</v>
      </c>
      <c r="ET190">
        <v>0</v>
      </c>
      <c r="EU190">
        <v>0</v>
      </c>
      <c r="EV190">
        <v>1759446805.1</v>
      </c>
      <c r="EW190">
        <v>0</v>
      </c>
      <c r="EX190">
        <v>350.568</v>
      </c>
      <c r="EY190">
        <v>-25.823076902363</v>
      </c>
      <c r="EZ190">
        <v>13.8230767421939</v>
      </c>
      <c r="FA190">
        <v>-24.732</v>
      </c>
      <c r="FB190">
        <v>15</v>
      </c>
      <c r="FC190">
        <v>0</v>
      </c>
      <c r="FD190" t="s">
        <v>422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1.32397095238095</v>
      </c>
      <c r="FQ190">
        <v>0.144312467532468</v>
      </c>
      <c r="FR190">
        <v>0.0484663193710713</v>
      </c>
      <c r="FS190">
        <v>1</v>
      </c>
      <c r="FT190">
        <v>350.338235294118</v>
      </c>
      <c r="FU190">
        <v>-4.10236818546726</v>
      </c>
      <c r="FV190">
        <v>6.25925266662376</v>
      </c>
      <c r="FW190">
        <v>-1</v>
      </c>
      <c r="FX190">
        <v>0.0347937571428571</v>
      </c>
      <c r="FY190">
        <v>0.12245001038961</v>
      </c>
      <c r="FZ190">
        <v>0.0165244192962609</v>
      </c>
      <c r="GA190">
        <v>0</v>
      </c>
      <c r="GB190">
        <v>1</v>
      </c>
      <c r="GC190">
        <v>2</v>
      </c>
      <c r="GD190" t="s">
        <v>435</v>
      </c>
      <c r="GE190">
        <v>3.1261</v>
      </c>
      <c r="GF190">
        <v>2.65493</v>
      </c>
      <c r="GG190">
        <v>0.0890779</v>
      </c>
      <c r="GH190">
        <v>0.089795</v>
      </c>
      <c r="GI190">
        <v>0.102478</v>
      </c>
      <c r="GJ190">
        <v>0.102933</v>
      </c>
      <c r="GK190">
        <v>23296.6</v>
      </c>
      <c r="GL190">
        <v>22173.1</v>
      </c>
      <c r="GM190">
        <v>22874.1</v>
      </c>
      <c r="GN190">
        <v>23723.1</v>
      </c>
      <c r="GO190">
        <v>34987.1</v>
      </c>
      <c r="GP190">
        <v>35225</v>
      </c>
      <c r="GQ190">
        <v>41237.6</v>
      </c>
      <c r="GR190">
        <v>42305.5</v>
      </c>
      <c r="GS190">
        <v>1.8954</v>
      </c>
      <c r="GT190">
        <v>1.8135</v>
      </c>
      <c r="GU190">
        <v>0.104066</v>
      </c>
      <c r="GV190">
        <v>0</v>
      </c>
      <c r="GW190">
        <v>28.2867</v>
      </c>
      <c r="GX190">
        <v>999.9</v>
      </c>
      <c r="GY190">
        <v>57.276</v>
      </c>
      <c r="GZ190">
        <v>29.487</v>
      </c>
      <c r="HA190">
        <v>26.1568</v>
      </c>
      <c r="HB190">
        <v>54.4547</v>
      </c>
      <c r="HC190">
        <v>40.4928</v>
      </c>
      <c r="HD190">
        <v>1</v>
      </c>
      <c r="HE190">
        <v>0.100018</v>
      </c>
      <c r="HF190">
        <v>-1.6612</v>
      </c>
      <c r="HG190">
        <v>20.2275</v>
      </c>
      <c r="HH190">
        <v>5.23436</v>
      </c>
      <c r="HI190">
        <v>11.992</v>
      </c>
      <c r="HJ190">
        <v>4.95575</v>
      </c>
      <c r="HK190">
        <v>3.304</v>
      </c>
      <c r="HL190">
        <v>9999</v>
      </c>
      <c r="HM190">
        <v>9999</v>
      </c>
      <c r="HN190">
        <v>9999</v>
      </c>
      <c r="HO190">
        <v>999.9</v>
      </c>
      <c r="HP190">
        <v>1.8685</v>
      </c>
      <c r="HQ190">
        <v>1.86417</v>
      </c>
      <c r="HR190">
        <v>1.8718</v>
      </c>
      <c r="HS190">
        <v>1.86265</v>
      </c>
      <c r="HT190">
        <v>1.86205</v>
      </c>
      <c r="HU190">
        <v>1.86859</v>
      </c>
      <c r="HV190">
        <v>1.85867</v>
      </c>
      <c r="HW190">
        <v>1.86508</v>
      </c>
      <c r="HX190">
        <v>5</v>
      </c>
      <c r="HY190">
        <v>0</v>
      </c>
      <c r="HZ190">
        <v>0</v>
      </c>
      <c r="IA190">
        <v>0</v>
      </c>
      <c r="IB190" t="s">
        <v>424</v>
      </c>
      <c r="IC190" t="s">
        <v>425</v>
      </c>
      <c r="ID190" t="s">
        <v>426</v>
      </c>
      <c r="IE190" t="s">
        <v>426</v>
      </c>
      <c r="IF190" t="s">
        <v>426</v>
      </c>
      <c r="IG190" t="s">
        <v>426</v>
      </c>
      <c r="IH190">
        <v>0</v>
      </c>
      <c r="II190">
        <v>100</v>
      </c>
      <c r="IJ190">
        <v>100</v>
      </c>
      <c r="IK190">
        <v>6.003</v>
      </c>
      <c r="IL190">
        <v>0.4294</v>
      </c>
      <c r="IM190">
        <v>4.33581596003083</v>
      </c>
      <c r="IN190">
        <v>0.00480937478205192</v>
      </c>
      <c r="IO190">
        <v>-2.11129389927988e-06</v>
      </c>
      <c r="IP190">
        <v>4.70916883727294e-10</v>
      </c>
      <c r="IQ190">
        <v>0.0744581765299928</v>
      </c>
      <c r="IR190">
        <v>0.00865277752241637</v>
      </c>
      <c r="IS190">
        <v>0.000116572056065873</v>
      </c>
      <c r="IT190">
        <v>5.89758572995984e-06</v>
      </c>
      <c r="IU190">
        <v>1</v>
      </c>
      <c r="IV190">
        <v>2033</v>
      </c>
      <c r="IW190">
        <v>1</v>
      </c>
      <c r="IX190">
        <v>28</v>
      </c>
      <c r="IY190">
        <v>29324113.4</v>
      </c>
      <c r="IZ190">
        <v>29324113.4</v>
      </c>
      <c r="JA190">
        <v>1.04248</v>
      </c>
      <c r="JB190">
        <v>2.39258</v>
      </c>
      <c r="JC190">
        <v>1.49902</v>
      </c>
      <c r="JD190">
        <v>2.3291</v>
      </c>
      <c r="JE190">
        <v>1.54419</v>
      </c>
      <c r="JF190">
        <v>2.28271</v>
      </c>
      <c r="JG190">
        <v>35.6148</v>
      </c>
      <c r="JH190">
        <v>24.2451</v>
      </c>
      <c r="JI190">
        <v>18</v>
      </c>
      <c r="JJ190">
        <v>546.414</v>
      </c>
      <c r="JK190">
        <v>436.326</v>
      </c>
      <c r="JL190">
        <v>31.1243</v>
      </c>
      <c r="JM190">
        <v>28.9285</v>
      </c>
      <c r="JN190">
        <v>29.9999</v>
      </c>
      <c r="JO190">
        <v>28.7092</v>
      </c>
      <c r="JP190">
        <v>28.7335</v>
      </c>
      <c r="JQ190">
        <v>20.9017</v>
      </c>
      <c r="JR190">
        <v>17.4447</v>
      </c>
      <c r="JS190">
        <v>100</v>
      </c>
      <c r="JT190">
        <v>31.0874</v>
      </c>
      <c r="JU190">
        <v>420</v>
      </c>
      <c r="JV190">
        <v>24.1847</v>
      </c>
      <c r="JW190">
        <v>92.4248</v>
      </c>
      <c r="JX190">
        <v>98.5954</v>
      </c>
    </row>
    <row r="191" spans="1:284">
      <c r="A191">
        <v>175</v>
      </c>
      <c r="B191">
        <v>1759446806</v>
      </c>
      <c r="C191">
        <v>2767</v>
      </c>
      <c r="D191" t="s">
        <v>782</v>
      </c>
      <c r="E191" t="s">
        <v>783</v>
      </c>
      <c r="F191">
        <v>5</v>
      </c>
      <c r="G191" t="s">
        <v>775</v>
      </c>
      <c r="H191" t="s">
        <v>419</v>
      </c>
      <c r="I191">
        <v>1759446802.75</v>
      </c>
      <c r="J191">
        <f>(K191)/1000</f>
        <v>0</v>
      </c>
      <c r="K191">
        <f>1000*DK191*AI191*(DG191-DH191)/(100*CZ191*(1000-AI191*DG191))</f>
        <v>0</v>
      </c>
      <c r="L191">
        <f>DK191*AI191*(DF191-DE191*(1000-AI191*DH191)/(1000-AI191*DG191))/(100*CZ191)</f>
        <v>0</v>
      </c>
      <c r="M191">
        <f>DE191 - IF(AI191&gt;1, L191*CZ191*100.0/(AK191), 0)</f>
        <v>0</v>
      </c>
      <c r="N191">
        <f>((T191-J191/2)*M191-L191)/(T191+J191/2)</f>
        <v>0</v>
      </c>
      <c r="O191">
        <f>N191*(DL191+DM191)/1000.0</f>
        <v>0</v>
      </c>
      <c r="P191">
        <f>(DE191 - IF(AI191&gt;1, L191*CZ191*100.0/(AK191), 0))*(DL191+DM191)/1000.0</f>
        <v>0</v>
      </c>
      <c r="Q191">
        <f>2.0/((1/S191-1/R191)+SIGN(S191)*SQRT((1/S191-1/R191)*(1/S191-1/R191) + 4*DA191/((DA191+1)*(DA191+1))*(2*1/S191*1/R191-1/R191*1/R191)))</f>
        <v>0</v>
      </c>
      <c r="R191">
        <f>IF(LEFT(DB191,1)&lt;&gt;"0",IF(LEFT(DB191,1)="1",3.0,DC191),$D$5+$E$5*(DS191*DL191/($K$5*1000))+$F$5*(DS191*DL191/($K$5*1000))*MAX(MIN(CZ191,$J$5),$I$5)*MAX(MIN(CZ191,$J$5),$I$5)+$G$5*MAX(MIN(CZ191,$J$5),$I$5)*(DS191*DL191/($K$5*1000))+$H$5*(DS191*DL191/($K$5*1000))*(DS191*DL191/($K$5*1000)))</f>
        <v>0</v>
      </c>
      <c r="S191">
        <f>J191*(1000-(1000*0.61365*exp(17.502*W191/(240.97+W191))/(DL191+DM191)+DG191)/2)/(1000*0.61365*exp(17.502*W191/(240.97+W191))/(DL191+DM191)-DG191)</f>
        <v>0</v>
      </c>
      <c r="T191">
        <f>1/((DA191+1)/(Q191/1.6)+1/(R191/1.37)) + DA191/((DA191+1)/(Q191/1.6) + DA191/(R191/1.37))</f>
        <v>0</v>
      </c>
      <c r="U191">
        <f>(CV191*CY191)</f>
        <v>0</v>
      </c>
      <c r="V191">
        <f>(DN191+(U191+2*0.95*5.67E-8*(((DN191+$B$7)+273)^4-(DN191+273)^4)-44100*J191)/(1.84*29.3*R191+8*0.95*5.67E-8*(DN191+273)^3))</f>
        <v>0</v>
      </c>
      <c r="W191">
        <f>($C$7*DO191+$D$7*DP191+$E$7*V191)</f>
        <v>0</v>
      </c>
      <c r="X191">
        <f>0.61365*exp(17.502*W191/(240.97+W191))</f>
        <v>0</v>
      </c>
      <c r="Y191">
        <f>(Z191/AA191*100)</f>
        <v>0</v>
      </c>
      <c r="Z191">
        <f>DG191*(DL191+DM191)/1000</f>
        <v>0</v>
      </c>
      <c r="AA191">
        <f>0.61365*exp(17.502*DN191/(240.97+DN191))</f>
        <v>0</v>
      </c>
      <c r="AB191">
        <f>(X191-DG191*(DL191+DM191)/1000)</f>
        <v>0</v>
      </c>
      <c r="AC191">
        <f>(-J191*44100)</f>
        <v>0</v>
      </c>
      <c r="AD191">
        <f>2*29.3*R191*0.92*(DN191-W191)</f>
        <v>0</v>
      </c>
      <c r="AE191">
        <f>2*0.95*5.67E-8*(((DN191+$B$7)+273)^4-(W191+273)^4)</f>
        <v>0</v>
      </c>
      <c r="AF191">
        <f>U191+AE191+AC191+AD191</f>
        <v>0</v>
      </c>
      <c r="AG191">
        <v>0</v>
      </c>
      <c r="AH191">
        <v>0</v>
      </c>
      <c r="AI191">
        <f>IF(AG191*$H$13&gt;=AK191,1.0,(AK191/(AK191-AG191*$H$13)))</f>
        <v>0</v>
      </c>
      <c r="AJ191">
        <f>(AI191-1)*100</f>
        <v>0</v>
      </c>
      <c r="AK191">
        <f>MAX(0,($B$13+$C$13*DS191)/(1+$D$13*DS191)*DL191/(DN191+273)*$E$13)</f>
        <v>0</v>
      </c>
      <c r="AL191" t="s">
        <v>420</v>
      </c>
      <c r="AM191" t="s">
        <v>420</v>
      </c>
      <c r="AN191">
        <v>0</v>
      </c>
      <c r="AO191">
        <v>0</v>
      </c>
      <c r="AP191">
        <f>1-AN191/AO191</f>
        <v>0</v>
      </c>
      <c r="AQ191">
        <v>0</v>
      </c>
      <c r="AR191" t="s">
        <v>420</v>
      </c>
      <c r="AS191" t="s">
        <v>420</v>
      </c>
      <c r="AT191">
        <v>0</v>
      </c>
      <c r="AU191">
        <v>0</v>
      </c>
      <c r="AV191">
        <f>1-AT191/AU191</f>
        <v>0</v>
      </c>
      <c r="AW191">
        <v>0.5</v>
      </c>
      <c r="AX191">
        <f>CW191</f>
        <v>0</v>
      </c>
      <c r="AY191">
        <f>L191</f>
        <v>0</v>
      </c>
      <c r="AZ191">
        <f>AV191*AW191*AX191</f>
        <v>0</v>
      </c>
      <c r="BA191">
        <f>(AY191-AQ191)/AX191</f>
        <v>0</v>
      </c>
      <c r="BB191">
        <f>(AO191-AU191)/AU191</f>
        <v>0</v>
      </c>
      <c r="BC191">
        <f>AN191/(AP191+AN191/AU191)</f>
        <v>0</v>
      </c>
      <c r="BD191" t="s">
        <v>420</v>
      </c>
      <c r="BE191">
        <v>0</v>
      </c>
      <c r="BF191">
        <f>IF(BE191&lt;&gt;0, BE191, BC191)</f>
        <v>0</v>
      </c>
      <c r="BG191">
        <f>1-BF191/AU191</f>
        <v>0</v>
      </c>
      <c r="BH191">
        <f>(AU191-AT191)/(AU191-BF191)</f>
        <v>0</v>
      </c>
      <c r="BI191">
        <f>(AO191-AU191)/(AO191-BF191)</f>
        <v>0</v>
      </c>
      <c r="BJ191">
        <f>(AU191-AT191)/(AU191-AN191)</f>
        <v>0</v>
      </c>
      <c r="BK191">
        <f>(AO191-AU191)/(AO191-AN191)</f>
        <v>0</v>
      </c>
      <c r="BL191">
        <f>(BH191*BF191/AT191)</f>
        <v>0</v>
      </c>
      <c r="BM191">
        <f>(1-BL191)</f>
        <v>0</v>
      </c>
      <c r="CV191">
        <f>$B$11*DT191+$C$11*DU191+$F$11*EF191*(1-EI191)</f>
        <v>0</v>
      </c>
      <c r="CW191">
        <f>CV191*CX191</f>
        <v>0</v>
      </c>
      <c r="CX191">
        <f>($B$11*$D$9+$C$11*$D$9+$F$11*((ES191+EK191)/MAX(ES191+EK191+ET191, 0.1)*$I$9+ET191/MAX(ES191+EK191+ET191, 0.1)*$J$9))/($B$11+$C$11+$F$11)</f>
        <v>0</v>
      </c>
      <c r="CY191">
        <f>($B$11*$K$9+$C$11*$K$9+$F$11*((ES191+EK191)/MAX(ES191+EK191+ET191, 0.1)*$P$9+ET191/MAX(ES191+EK191+ET191, 0.1)*$Q$9))/($B$11+$C$11+$F$11)</f>
        <v>0</v>
      </c>
      <c r="CZ191">
        <v>2.7</v>
      </c>
      <c r="DA191">
        <v>0.5</v>
      </c>
      <c r="DB191" t="s">
        <v>421</v>
      </c>
      <c r="DC191">
        <v>2</v>
      </c>
      <c r="DD191">
        <v>1759446802.75</v>
      </c>
      <c r="DE191">
        <v>421.37175</v>
      </c>
      <c r="DF191">
        <v>420.01425</v>
      </c>
      <c r="DG191">
        <v>24.3724</v>
      </c>
      <c r="DH191">
        <v>24.3012</v>
      </c>
      <c r="DI191">
        <v>415.36875</v>
      </c>
      <c r="DJ191">
        <v>23.943</v>
      </c>
      <c r="DK191">
        <v>500.05775</v>
      </c>
      <c r="DL191">
        <v>90.5746</v>
      </c>
      <c r="DM191">
        <v>0.02915815</v>
      </c>
      <c r="DN191">
        <v>30.527875</v>
      </c>
      <c r="DO191">
        <v>29.98365</v>
      </c>
      <c r="DP191">
        <v>999.9</v>
      </c>
      <c r="DQ191">
        <v>0</v>
      </c>
      <c r="DR191">
        <v>0</v>
      </c>
      <c r="DS191">
        <v>10020.17</v>
      </c>
      <c r="DT191">
        <v>0</v>
      </c>
      <c r="DU191">
        <v>0.723344</v>
      </c>
      <c r="DV191">
        <v>1.35729</v>
      </c>
      <c r="DW191">
        <v>431.89825</v>
      </c>
      <c r="DX191">
        <v>430.4755</v>
      </c>
      <c r="DY191">
        <v>0.07120705</v>
      </c>
      <c r="DZ191">
        <v>420.01425</v>
      </c>
      <c r="EA191">
        <v>24.3012</v>
      </c>
      <c r="EB191">
        <v>2.20752</v>
      </c>
      <c r="EC191">
        <v>2.20107</v>
      </c>
      <c r="ED191">
        <v>19.017</v>
      </c>
      <c r="EE191">
        <v>18.970125</v>
      </c>
      <c r="EF191">
        <v>0.00500016</v>
      </c>
      <c r="EG191">
        <v>0</v>
      </c>
      <c r="EH191">
        <v>0</v>
      </c>
      <c r="EI191">
        <v>0</v>
      </c>
      <c r="EJ191">
        <v>351.3</v>
      </c>
      <c r="EK191">
        <v>0.00500016</v>
      </c>
      <c r="EL191">
        <v>-21.475</v>
      </c>
      <c r="EM191">
        <v>-1.175</v>
      </c>
      <c r="EN191">
        <v>38.062</v>
      </c>
      <c r="EO191">
        <v>42.187</v>
      </c>
      <c r="EP191">
        <v>40.187</v>
      </c>
      <c r="EQ191">
        <v>42.281</v>
      </c>
      <c r="ER191">
        <v>41.312</v>
      </c>
      <c r="ES191">
        <v>0</v>
      </c>
      <c r="ET191">
        <v>0</v>
      </c>
      <c r="EU191">
        <v>0</v>
      </c>
      <c r="EV191">
        <v>1759446808.1</v>
      </c>
      <c r="EW191">
        <v>0</v>
      </c>
      <c r="EX191">
        <v>350.538461538462</v>
      </c>
      <c r="EY191">
        <v>-0.0820514098781674</v>
      </c>
      <c r="EZ191">
        <v>-2.59145291541814</v>
      </c>
      <c r="FA191">
        <v>-24.3538461538462</v>
      </c>
      <c r="FB191">
        <v>15</v>
      </c>
      <c r="FC191">
        <v>0</v>
      </c>
      <c r="FD191" t="s">
        <v>422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1.31815952380952</v>
      </c>
      <c r="FQ191">
        <v>0.29528025974026</v>
      </c>
      <c r="FR191">
        <v>0.0426123653500439</v>
      </c>
      <c r="FS191">
        <v>1</v>
      </c>
      <c r="FT191">
        <v>350.367647058824</v>
      </c>
      <c r="FU191">
        <v>-9.08632546018318</v>
      </c>
      <c r="FV191">
        <v>6.07016428638203</v>
      </c>
      <c r="FW191">
        <v>-1</v>
      </c>
      <c r="FX191">
        <v>0.0377500571428571</v>
      </c>
      <c r="FY191">
        <v>0.183231662337662</v>
      </c>
      <c r="FZ191">
        <v>0.0195316155465604</v>
      </c>
      <c r="GA191">
        <v>0</v>
      </c>
      <c r="GB191">
        <v>1</v>
      </c>
      <c r="GC191">
        <v>2</v>
      </c>
      <c r="GD191" t="s">
        <v>435</v>
      </c>
      <c r="GE191">
        <v>3.12593</v>
      </c>
      <c r="GF191">
        <v>2.6547</v>
      </c>
      <c r="GG191">
        <v>0.0890715</v>
      </c>
      <c r="GH191">
        <v>0.0897855</v>
      </c>
      <c r="GI191">
        <v>0.102428</v>
      </c>
      <c r="GJ191">
        <v>0.102875</v>
      </c>
      <c r="GK191">
        <v>23296.8</v>
      </c>
      <c r="GL191">
        <v>22173.2</v>
      </c>
      <c r="GM191">
        <v>22874.1</v>
      </c>
      <c r="GN191">
        <v>23722.9</v>
      </c>
      <c r="GO191">
        <v>34989.2</v>
      </c>
      <c r="GP191">
        <v>35227.2</v>
      </c>
      <c r="GQ191">
        <v>41237.8</v>
      </c>
      <c r="GR191">
        <v>42305.3</v>
      </c>
      <c r="GS191">
        <v>1.89538</v>
      </c>
      <c r="GT191">
        <v>1.81348</v>
      </c>
      <c r="GU191">
        <v>0.105035</v>
      </c>
      <c r="GV191">
        <v>0</v>
      </c>
      <c r="GW191">
        <v>28.2838</v>
      </c>
      <c r="GX191">
        <v>999.9</v>
      </c>
      <c r="GY191">
        <v>57.276</v>
      </c>
      <c r="GZ191">
        <v>29.487</v>
      </c>
      <c r="HA191">
        <v>26.1566</v>
      </c>
      <c r="HB191">
        <v>54.3647</v>
      </c>
      <c r="HC191">
        <v>40.6931</v>
      </c>
      <c r="HD191">
        <v>1</v>
      </c>
      <c r="HE191">
        <v>0.0996672</v>
      </c>
      <c r="HF191">
        <v>-1.47505</v>
      </c>
      <c r="HG191">
        <v>20.2294</v>
      </c>
      <c r="HH191">
        <v>5.23421</v>
      </c>
      <c r="HI191">
        <v>11.992</v>
      </c>
      <c r="HJ191">
        <v>4.9558</v>
      </c>
      <c r="HK191">
        <v>3.304</v>
      </c>
      <c r="HL191">
        <v>9999</v>
      </c>
      <c r="HM191">
        <v>9999</v>
      </c>
      <c r="HN191">
        <v>9999</v>
      </c>
      <c r="HO191">
        <v>999.9</v>
      </c>
      <c r="HP191">
        <v>1.86849</v>
      </c>
      <c r="HQ191">
        <v>1.86417</v>
      </c>
      <c r="HR191">
        <v>1.87181</v>
      </c>
      <c r="HS191">
        <v>1.86265</v>
      </c>
      <c r="HT191">
        <v>1.86205</v>
      </c>
      <c r="HU191">
        <v>1.86859</v>
      </c>
      <c r="HV191">
        <v>1.85867</v>
      </c>
      <c r="HW191">
        <v>1.86508</v>
      </c>
      <c r="HX191">
        <v>5</v>
      </c>
      <c r="HY191">
        <v>0</v>
      </c>
      <c r="HZ191">
        <v>0</v>
      </c>
      <c r="IA191">
        <v>0</v>
      </c>
      <c r="IB191" t="s">
        <v>424</v>
      </c>
      <c r="IC191" t="s">
        <v>425</v>
      </c>
      <c r="ID191" t="s">
        <v>426</v>
      </c>
      <c r="IE191" t="s">
        <v>426</v>
      </c>
      <c r="IF191" t="s">
        <v>426</v>
      </c>
      <c r="IG191" t="s">
        <v>426</v>
      </c>
      <c r="IH191">
        <v>0</v>
      </c>
      <c r="II191">
        <v>100</v>
      </c>
      <c r="IJ191">
        <v>100</v>
      </c>
      <c r="IK191">
        <v>6.003</v>
      </c>
      <c r="IL191">
        <v>0.429</v>
      </c>
      <c r="IM191">
        <v>4.33581596003083</v>
      </c>
      <c r="IN191">
        <v>0.00480937478205192</v>
      </c>
      <c r="IO191">
        <v>-2.11129389927988e-06</v>
      </c>
      <c r="IP191">
        <v>4.70916883727294e-10</v>
      </c>
      <c r="IQ191">
        <v>0.0744581765299928</v>
      </c>
      <c r="IR191">
        <v>0.00865277752241637</v>
      </c>
      <c r="IS191">
        <v>0.000116572056065873</v>
      </c>
      <c r="IT191">
        <v>5.89758572995984e-06</v>
      </c>
      <c r="IU191">
        <v>1</v>
      </c>
      <c r="IV191">
        <v>2033</v>
      </c>
      <c r="IW191">
        <v>1</v>
      </c>
      <c r="IX191">
        <v>28</v>
      </c>
      <c r="IY191">
        <v>29324113.4</v>
      </c>
      <c r="IZ191">
        <v>29324113.4</v>
      </c>
      <c r="JA191">
        <v>1.04126</v>
      </c>
      <c r="JB191">
        <v>2.37061</v>
      </c>
      <c r="JC191">
        <v>1.49902</v>
      </c>
      <c r="JD191">
        <v>2.3291</v>
      </c>
      <c r="JE191">
        <v>1.54419</v>
      </c>
      <c r="JF191">
        <v>2.34741</v>
      </c>
      <c r="JG191">
        <v>35.6148</v>
      </c>
      <c r="JH191">
        <v>24.2626</v>
      </c>
      <c r="JI191">
        <v>18</v>
      </c>
      <c r="JJ191">
        <v>546.397</v>
      </c>
      <c r="JK191">
        <v>436.311</v>
      </c>
      <c r="JL191">
        <v>31.1446</v>
      </c>
      <c r="JM191">
        <v>28.927</v>
      </c>
      <c r="JN191">
        <v>29.9999</v>
      </c>
      <c r="JO191">
        <v>28.7092</v>
      </c>
      <c r="JP191">
        <v>28.7334</v>
      </c>
      <c r="JQ191">
        <v>20.9024</v>
      </c>
      <c r="JR191">
        <v>17.7373</v>
      </c>
      <c r="JS191">
        <v>100</v>
      </c>
      <c r="JT191">
        <v>31.0874</v>
      </c>
      <c r="JU191">
        <v>420</v>
      </c>
      <c r="JV191">
        <v>24.1847</v>
      </c>
      <c r="JW191">
        <v>92.425</v>
      </c>
      <c r="JX191">
        <v>98.5949</v>
      </c>
    </row>
    <row r="192" spans="1:284">
      <c r="A192">
        <v>176</v>
      </c>
      <c r="B192">
        <v>1759446809</v>
      </c>
      <c r="C192">
        <v>2770</v>
      </c>
      <c r="D192" t="s">
        <v>784</v>
      </c>
      <c r="E192" t="s">
        <v>785</v>
      </c>
      <c r="F192">
        <v>5</v>
      </c>
      <c r="G192" t="s">
        <v>775</v>
      </c>
      <c r="H192" t="s">
        <v>419</v>
      </c>
      <c r="I192">
        <v>1759446806</v>
      </c>
      <c r="J192">
        <f>(K192)/1000</f>
        <v>0</v>
      </c>
      <c r="K192">
        <f>1000*DK192*AI192*(DG192-DH192)/(100*CZ192*(1000-AI192*DG192))</f>
        <v>0</v>
      </c>
      <c r="L192">
        <f>DK192*AI192*(DF192-DE192*(1000-AI192*DH192)/(1000-AI192*DG192))/(100*CZ192)</f>
        <v>0</v>
      </c>
      <c r="M192">
        <f>DE192 - IF(AI192&gt;1, L192*CZ192*100.0/(AK192), 0)</f>
        <v>0</v>
      </c>
      <c r="N192">
        <f>((T192-J192/2)*M192-L192)/(T192+J192/2)</f>
        <v>0</v>
      </c>
      <c r="O192">
        <f>N192*(DL192+DM192)/1000.0</f>
        <v>0</v>
      </c>
      <c r="P192">
        <f>(DE192 - IF(AI192&gt;1, L192*CZ192*100.0/(AK192), 0))*(DL192+DM192)/1000.0</f>
        <v>0</v>
      </c>
      <c r="Q192">
        <f>2.0/((1/S192-1/R192)+SIGN(S192)*SQRT((1/S192-1/R192)*(1/S192-1/R192) + 4*DA192/((DA192+1)*(DA192+1))*(2*1/S192*1/R192-1/R192*1/R192)))</f>
        <v>0</v>
      </c>
      <c r="R192">
        <f>IF(LEFT(DB192,1)&lt;&gt;"0",IF(LEFT(DB192,1)="1",3.0,DC192),$D$5+$E$5*(DS192*DL192/($K$5*1000))+$F$5*(DS192*DL192/($K$5*1000))*MAX(MIN(CZ192,$J$5),$I$5)*MAX(MIN(CZ192,$J$5),$I$5)+$G$5*MAX(MIN(CZ192,$J$5),$I$5)*(DS192*DL192/($K$5*1000))+$H$5*(DS192*DL192/($K$5*1000))*(DS192*DL192/($K$5*1000)))</f>
        <v>0</v>
      </c>
      <c r="S192">
        <f>J192*(1000-(1000*0.61365*exp(17.502*W192/(240.97+W192))/(DL192+DM192)+DG192)/2)/(1000*0.61365*exp(17.502*W192/(240.97+W192))/(DL192+DM192)-DG192)</f>
        <v>0</v>
      </c>
      <c r="T192">
        <f>1/((DA192+1)/(Q192/1.6)+1/(R192/1.37)) + DA192/((DA192+1)/(Q192/1.6) + DA192/(R192/1.37))</f>
        <v>0</v>
      </c>
      <c r="U192">
        <f>(CV192*CY192)</f>
        <v>0</v>
      </c>
      <c r="V192">
        <f>(DN192+(U192+2*0.95*5.67E-8*(((DN192+$B$7)+273)^4-(DN192+273)^4)-44100*J192)/(1.84*29.3*R192+8*0.95*5.67E-8*(DN192+273)^3))</f>
        <v>0</v>
      </c>
      <c r="W192">
        <f>($C$7*DO192+$D$7*DP192+$E$7*V192)</f>
        <v>0</v>
      </c>
      <c r="X192">
        <f>0.61365*exp(17.502*W192/(240.97+W192))</f>
        <v>0</v>
      </c>
      <c r="Y192">
        <f>(Z192/AA192*100)</f>
        <v>0</v>
      </c>
      <c r="Z192">
        <f>DG192*(DL192+DM192)/1000</f>
        <v>0</v>
      </c>
      <c r="AA192">
        <f>0.61365*exp(17.502*DN192/(240.97+DN192))</f>
        <v>0</v>
      </c>
      <c r="AB192">
        <f>(X192-DG192*(DL192+DM192)/1000)</f>
        <v>0</v>
      </c>
      <c r="AC192">
        <f>(-J192*44100)</f>
        <v>0</v>
      </c>
      <c r="AD192">
        <f>2*29.3*R192*0.92*(DN192-W192)</f>
        <v>0</v>
      </c>
      <c r="AE192">
        <f>2*0.95*5.67E-8*(((DN192+$B$7)+273)^4-(W192+273)^4)</f>
        <v>0</v>
      </c>
      <c r="AF192">
        <f>U192+AE192+AC192+AD192</f>
        <v>0</v>
      </c>
      <c r="AG192">
        <v>0</v>
      </c>
      <c r="AH192">
        <v>0</v>
      </c>
      <c r="AI192">
        <f>IF(AG192*$H$13&gt;=AK192,1.0,(AK192/(AK192-AG192*$H$13)))</f>
        <v>0</v>
      </c>
      <c r="AJ192">
        <f>(AI192-1)*100</f>
        <v>0</v>
      </c>
      <c r="AK192">
        <f>MAX(0,($B$13+$C$13*DS192)/(1+$D$13*DS192)*DL192/(DN192+273)*$E$13)</f>
        <v>0</v>
      </c>
      <c r="AL192" t="s">
        <v>420</v>
      </c>
      <c r="AM192" t="s">
        <v>420</v>
      </c>
      <c r="AN192">
        <v>0</v>
      </c>
      <c r="AO192">
        <v>0</v>
      </c>
      <c r="AP192">
        <f>1-AN192/AO192</f>
        <v>0</v>
      </c>
      <c r="AQ192">
        <v>0</v>
      </c>
      <c r="AR192" t="s">
        <v>420</v>
      </c>
      <c r="AS192" t="s">
        <v>420</v>
      </c>
      <c r="AT192">
        <v>0</v>
      </c>
      <c r="AU192">
        <v>0</v>
      </c>
      <c r="AV192">
        <f>1-AT192/AU192</f>
        <v>0</v>
      </c>
      <c r="AW192">
        <v>0.5</v>
      </c>
      <c r="AX192">
        <f>CW192</f>
        <v>0</v>
      </c>
      <c r="AY192">
        <f>L192</f>
        <v>0</v>
      </c>
      <c r="AZ192">
        <f>AV192*AW192*AX192</f>
        <v>0</v>
      </c>
      <c r="BA192">
        <f>(AY192-AQ192)/AX192</f>
        <v>0</v>
      </c>
      <c r="BB192">
        <f>(AO192-AU192)/AU192</f>
        <v>0</v>
      </c>
      <c r="BC192">
        <f>AN192/(AP192+AN192/AU192)</f>
        <v>0</v>
      </c>
      <c r="BD192" t="s">
        <v>420</v>
      </c>
      <c r="BE192">
        <v>0</v>
      </c>
      <c r="BF192">
        <f>IF(BE192&lt;&gt;0, BE192, BC192)</f>
        <v>0</v>
      </c>
      <c r="BG192">
        <f>1-BF192/AU192</f>
        <v>0</v>
      </c>
      <c r="BH192">
        <f>(AU192-AT192)/(AU192-BF192)</f>
        <v>0</v>
      </c>
      <c r="BI192">
        <f>(AO192-AU192)/(AO192-BF192)</f>
        <v>0</v>
      </c>
      <c r="BJ192">
        <f>(AU192-AT192)/(AU192-AN192)</f>
        <v>0</v>
      </c>
      <c r="BK192">
        <f>(AO192-AU192)/(AO192-AN192)</f>
        <v>0</v>
      </c>
      <c r="BL192">
        <f>(BH192*BF192/AT192)</f>
        <v>0</v>
      </c>
      <c r="BM192">
        <f>(1-BL192)</f>
        <v>0</v>
      </c>
      <c r="CV192">
        <f>$B$11*DT192+$C$11*DU192+$F$11*EF192*(1-EI192)</f>
        <v>0</v>
      </c>
      <c r="CW192">
        <f>CV192*CX192</f>
        <v>0</v>
      </c>
      <c r="CX192">
        <f>($B$11*$D$9+$C$11*$D$9+$F$11*((ES192+EK192)/MAX(ES192+EK192+ET192, 0.1)*$I$9+ET192/MAX(ES192+EK192+ET192, 0.1)*$J$9))/($B$11+$C$11+$F$11)</f>
        <v>0</v>
      </c>
      <c r="CY192">
        <f>($B$11*$K$9+$C$11*$K$9+$F$11*((ES192+EK192)/MAX(ES192+EK192+ET192, 0.1)*$P$9+ET192/MAX(ES192+EK192+ET192, 0.1)*$Q$9))/($B$11+$C$11+$F$11)</f>
        <v>0</v>
      </c>
      <c r="CZ192">
        <v>2.7</v>
      </c>
      <c r="DA192">
        <v>0.5</v>
      </c>
      <c r="DB192" t="s">
        <v>421</v>
      </c>
      <c r="DC192">
        <v>2</v>
      </c>
      <c r="DD192">
        <v>1759446806</v>
      </c>
      <c r="DE192">
        <v>421.338</v>
      </c>
      <c r="DF192">
        <v>419.991</v>
      </c>
      <c r="DG192">
        <v>24.35565</v>
      </c>
      <c r="DH192">
        <v>24.280025</v>
      </c>
      <c r="DI192">
        <v>415.3355</v>
      </c>
      <c r="DJ192">
        <v>23.926625</v>
      </c>
      <c r="DK192">
        <v>499.99225</v>
      </c>
      <c r="DL192">
        <v>90.5749</v>
      </c>
      <c r="DM192">
        <v>0.029022375</v>
      </c>
      <c r="DN192">
        <v>30.53915</v>
      </c>
      <c r="DO192">
        <v>29.995375</v>
      </c>
      <c r="DP192">
        <v>999.9</v>
      </c>
      <c r="DQ192">
        <v>0</v>
      </c>
      <c r="DR192">
        <v>0</v>
      </c>
      <c r="DS192">
        <v>10014.37</v>
      </c>
      <c r="DT192">
        <v>0</v>
      </c>
      <c r="DU192">
        <v>0.723344</v>
      </c>
      <c r="DV192">
        <v>1.3472125</v>
      </c>
      <c r="DW192">
        <v>431.85625</v>
      </c>
      <c r="DX192">
        <v>430.442</v>
      </c>
      <c r="DY192">
        <v>0.075618725</v>
      </c>
      <c r="DZ192">
        <v>419.991</v>
      </c>
      <c r="EA192">
        <v>24.280025</v>
      </c>
      <c r="EB192">
        <v>2.2060075</v>
      </c>
      <c r="EC192">
        <v>2.19916</v>
      </c>
      <c r="ED192">
        <v>19.00605</v>
      </c>
      <c r="EE192">
        <v>18.9562</v>
      </c>
      <c r="EF192">
        <v>0.00500016</v>
      </c>
      <c r="EG192">
        <v>0</v>
      </c>
      <c r="EH192">
        <v>0</v>
      </c>
      <c r="EI192">
        <v>0</v>
      </c>
      <c r="EJ192">
        <v>347.2</v>
      </c>
      <c r="EK192">
        <v>0.00500016</v>
      </c>
      <c r="EL192">
        <v>-23.425</v>
      </c>
      <c r="EM192">
        <v>-1.275</v>
      </c>
      <c r="EN192">
        <v>38.062</v>
      </c>
      <c r="EO192">
        <v>42.187</v>
      </c>
      <c r="EP192">
        <v>40.187</v>
      </c>
      <c r="EQ192">
        <v>42.2965</v>
      </c>
      <c r="ER192">
        <v>41.312</v>
      </c>
      <c r="ES192">
        <v>0</v>
      </c>
      <c r="ET192">
        <v>0</v>
      </c>
      <c r="EU192">
        <v>0</v>
      </c>
      <c r="EV192">
        <v>1759446811.1</v>
      </c>
      <c r="EW192">
        <v>0</v>
      </c>
      <c r="EX192">
        <v>349.5</v>
      </c>
      <c r="EY192">
        <v>30.9076921417402</v>
      </c>
      <c r="EZ192">
        <v>-16.2307692375879</v>
      </c>
      <c r="FA192">
        <v>-24.42</v>
      </c>
      <c r="FB192">
        <v>15</v>
      </c>
      <c r="FC192">
        <v>0</v>
      </c>
      <c r="FD192" t="s">
        <v>422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1.3291165</v>
      </c>
      <c r="FQ192">
        <v>0.311526766917292</v>
      </c>
      <c r="FR192">
        <v>0.0411143883908055</v>
      </c>
      <c r="FS192">
        <v>1</v>
      </c>
      <c r="FT192">
        <v>350.582352941177</v>
      </c>
      <c r="FU192">
        <v>0.751718917803201</v>
      </c>
      <c r="FV192">
        <v>5.46036362655969</v>
      </c>
      <c r="FW192">
        <v>-1</v>
      </c>
      <c r="FX192">
        <v>0.04795217</v>
      </c>
      <c r="FY192">
        <v>0.221989389473684</v>
      </c>
      <c r="FZ192">
        <v>0.0216093582197644</v>
      </c>
      <c r="GA192">
        <v>0</v>
      </c>
      <c r="GB192">
        <v>1</v>
      </c>
      <c r="GC192">
        <v>2</v>
      </c>
      <c r="GD192" t="s">
        <v>435</v>
      </c>
      <c r="GE192">
        <v>3.12612</v>
      </c>
      <c r="GF192">
        <v>2.65462</v>
      </c>
      <c r="GG192">
        <v>0.0890736</v>
      </c>
      <c r="GH192">
        <v>0.0897918</v>
      </c>
      <c r="GI192">
        <v>0.102377</v>
      </c>
      <c r="GJ192">
        <v>0.10283</v>
      </c>
      <c r="GK192">
        <v>23296.7</v>
      </c>
      <c r="GL192">
        <v>22173</v>
      </c>
      <c r="GM192">
        <v>22874.1</v>
      </c>
      <c r="GN192">
        <v>23722.8</v>
      </c>
      <c r="GO192">
        <v>34991.4</v>
      </c>
      <c r="GP192">
        <v>35228.8</v>
      </c>
      <c r="GQ192">
        <v>41238</v>
      </c>
      <c r="GR192">
        <v>42305.2</v>
      </c>
      <c r="GS192">
        <v>1.89548</v>
      </c>
      <c r="GT192">
        <v>1.81358</v>
      </c>
      <c r="GU192">
        <v>0.105295</v>
      </c>
      <c r="GV192">
        <v>0</v>
      </c>
      <c r="GW192">
        <v>28.2834</v>
      </c>
      <c r="GX192">
        <v>999.9</v>
      </c>
      <c r="GY192">
        <v>57.276</v>
      </c>
      <c r="GZ192">
        <v>29.487</v>
      </c>
      <c r="HA192">
        <v>26.1583</v>
      </c>
      <c r="HB192">
        <v>54.9047</v>
      </c>
      <c r="HC192">
        <v>40.4848</v>
      </c>
      <c r="HD192">
        <v>1</v>
      </c>
      <c r="HE192">
        <v>0.0993623</v>
      </c>
      <c r="HF192">
        <v>-1.32025</v>
      </c>
      <c r="HG192">
        <v>20.2307</v>
      </c>
      <c r="HH192">
        <v>5.23406</v>
      </c>
      <c r="HI192">
        <v>11.992</v>
      </c>
      <c r="HJ192">
        <v>4.9557</v>
      </c>
      <c r="HK192">
        <v>3.304</v>
      </c>
      <c r="HL192">
        <v>9999</v>
      </c>
      <c r="HM192">
        <v>9999</v>
      </c>
      <c r="HN192">
        <v>9999</v>
      </c>
      <c r="HO192">
        <v>999.9</v>
      </c>
      <c r="HP192">
        <v>1.86846</v>
      </c>
      <c r="HQ192">
        <v>1.86417</v>
      </c>
      <c r="HR192">
        <v>1.8718</v>
      </c>
      <c r="HS192">
        <v>1.86264</v>
      </c>
      <c r="HT192">
        <v>1.86204</v>
      </c>
      <c r="HU192">
        <v>1.86859</v>
      </c>
      <c r="HV192">
        <v>1.85867</v>
      </c>
      <c r="HW192">
        <v>1.86508</v>
      </c>
      <c r="HX192">
        <v>5</v>
      </c>
      <c r="HY192">
        <v>0</v>
      </c>
      <c r="HZ192">
        <v>0</v>
      </c>
      <c r="IA192">
        <v>0</v>
      </c>
      <c r="IB192" t="s">
        <v>424</v>
      </c>
      <c r="IC192" t="s">
        <v>425</v>
      </c>
      <c r="ID192" t="s">
        <v>426</v>
      </c>
      <c r="IE192" t="s">
        <v>426</v>
      </c>
      <c r="IF192" t="s">
        <v>426</v>
      </c>
      <c r="IG192" t="s">
        <v>426</v>
      </c>
      <c r="IH192">
        <v>0</v>
      </c>
      <c r="II192">
        <v>100</v>
      </c>
      <c r="IJ192">
        <v>100</v>
      </c>
      <c r="IK192">
        <v>6.003</v>
      </c>
      <c r="IL192">
        <v>0.4286</v>
      </c>
      <c r="IM192">
        <v>4.33581596003083</v>
      </c>
      <c r="IN192">
        <v>0.00480937478205192</v>
      </c>
      <c r="IO192">
        <v>-2.11129389927988e-06</v>
      </c>
      <c r="IP192">
        <v>4.70916883727294e-10</v>
      </c>
      <c r="IQ192">
        <v>0.0744581765299928</v>
      </c>
      <c r="IR192">
        <v>0.00865277752241637</v>
      </c>
      <c r="IS192">
        <v>0.000116572056065873</v>
      </c>
      <c r="IT192">
        <v>5.89758572995984e-06</v>
      </c>
      <c r="IU192">
        <v>1</v>
      </c>
      <c r="IV192">
        <v>2033</v>
      </c>
      <c r="IW192">
        <v>1</v>
      </c>
      <c r="IX192">
        <v>28</v>
      </c>
      <c r="IY192">
        <v>29324113.5</v>
      </c>
      <c r="IZ192">
        <v>29324113.5</v>
      </c>
      <c r="JA192">
        <v>1.04126</v>
      </c>
      <c r="JB192">
        <v>2.39014</v>
      </c>
      <c r="JC192">
        <v>1.49902</v>
      </c>
      <c r="JD192">
        <v>2.3291</v>
      </c>
      <c r="JE192">
        <v>1.54419</v>
      </c>
      <c r="JF192">
        <v>2.31445</v>
      </c>
      <c r="JG192">
        <v>35.6148</v>
      </c>
      <c r="JH192">
        <v>24.2539</v>
      </c>
      <c r="JI192">
        <v>18</v>
      </c>
      <c r="JJ192">
        <v>546.463</v>
      </c>
      <c r="JK192">
        <v>436.358</v>
      </c>
      <c r="JL192">
        <v>31.1469</v>
      </c>
      <c r="JM192">
        <v>28.927</v>
      </c>
      <c r="JN192">
        <v>29.9999</v>
      </c>
      <c r="JO192">
        <v>28.7092</v>
      </c>
      <c r="JP192">
        <v>28.7315</v>
      </c>
      <c r="JQ192">
        <v>20.9015</v>
      </c>
      <c r="JR192">
        <v>17.7373</v>
      </c>
      <c r="JS192">
        <v>100</v>
      </c>
      <c r="JT192">
        <v>31.0932</v>
      </c>
      <c r="JU192">
        <v>420</v>
      </c>
      <c r="JV192">
        <v>24.1774</v>
      </c>
      <c r="JW192">
        <v>92.4253</v>
      </c>
      <c r="JX192">
        <v>98.5946</v>
      </c>
    </row>
    <row r="193" spans="1:284">
      <c r="A193">
        <v>177</v>
      </c>
      <c r="B193">
        <v>1759446811</v>
      </c>
      <c r="C193">
        <v>2772</v>
      </c>
      <c r="D193" t="s">
        <v>786</v>
      </c>
      <c r="E193" t="s">
        <v>787</v>
      </c>
      <c r="F193">
        <v>5</v>
      </c>
      <c r="G193" t="s">
        <v>775</v>
      </c>
      <c r="H193" t="s">
        <v>419</v>
      </c>
      <c r="I193">
        <v>1759446808.33333</v>
      </c>
      <c r="J193">
        <f>(K193)/1000</f>
        <v>0</v>
      </c>
      <c r="K193">
        <f>1000*DK193*AI193*(DG193-DH193)/(100*CZ193*(1000-AI193*DG193))</f>
        <v>0</v>
      </c>
      <c r="L193">
        <f>DK193*AI193*(DF193-DE193*(1000-AI193*DH193)/(1000-AI193*DG193))/(100*CZ193)</f>
        <v>0</v>
      </c>
      <c r="M193">
        <f>DE193 - IF(AI193&gt;1, L193*CZ193*100.0/(AK193), 0)</f>
        <v>0</v>
      </c>
      <c r="N193">
        <f>((T193-J193/2)*M193-L193)/(T193+J193/2)</f>
        <v>0</v>
      </c>
      <c r="O193">
        <f>N193*(DL193+DM193)/1000.0</f>
        <v>0</v>
      </c>
      <c r="P193">
        <f>(DE193 - IF(AI193&gt;1, L193*CZ193*100.0/(AK193), 0))*(DL193+DM193)/1000.0</f>
        <v>0</v>
      </c>
      <c r="Q193">
        <f>2.0/((1/S193-1/R193)+SIGN(S193)*SQRT((1/S193-1/R193)*(1/S193-1/R193) + 4*DA193/((DA193+1)*(DA193+1))*(2*1/S193*1/R193-1/R193*1/R193)))</f>
        <v>0</v>
      </c>
      <c r="R193">
        <f>IF(LEFT(DB193,1)&lt;&gt;"0",IF(LEFT(DB193,1)="1",3.0,DC193),$D$5+$E$5*(DS193*DL193/($K$5*1000))+$F$5*(DS193*DL193/($K$5*1000))*MAX(MIN(CZ193,$J$5),$I$5)*MAX(MIN(CZ193,$J$5),$I$5)+$G$5*MAX(MIN(CZ193,$J$5),$I$5)*(DS193*DL193/($K$5*1000))+$H$5*(DS193*DL193/($K$5*1000))*(DS193*DL193/($K$5*1000)))</f>
        <v>0</v>
      </c>
      <c r="S193">
        <f>J193*(1000-(1000*0.61365*exp(17.502*W193/(240.97+W193))/(DL193+DM193)+DG193)/2)/(1000*0.61365*exp(17.502*W193/(240.97+W193))/(DL193+DM193)-DG193)</f>
        <v>0</v>
      </c>
      <c r="T193">
        <f>1/((DA193+1)/(Q193/1.6)+1/(R193/1.37)) + DA193/((DA193+1)/(Q193/1.6) + DA193/(R193/1.37))</f>
        <v>0</v>
      </c>
      <c r="U193">
        <f>(CV193*CY193)</f>
        <v>0</v>
      </c>
      <c r="V193">
        <f>(DN193+(U193+2*0.95*5.67E-8*(((DN193+$B$7)+273)^4-(DN193+273)^4)-44100*J193)/(1.84*29.3*R193+8*0.95*5.67E-8*(DN193+273)^3))</f>
        <v>0</v>
      </c>
      <c r="W193">
        <f>($C$7*DO193+$D$7*DP193+$E$7*V193)</f>
        <v>0</v>
      </c>
      <c r="X193">
        <f>0.61365*exp(17.502*W193/(240.97+W193))</f>
        <v>0</v>
      </c>
      <c r="Y193">
        <f>(Z193/AA193*100)</f>
        <v>0</v>
      </c>
      <c r="Z193">
        <f>DG193*(DL193+DM193)/1000</f>
        <v>0</v>
      </c>
      <c r="AA193">
        <f>0.61365*exp(17.502*DN193/(240.97+DN193))</f>
        <v>0</v>
      </c>
      <c r="AB193">
        <f>(X193-DG193*(DL193+DM193)/1000)</f>
        <v>0</v>
      </c>
      <c r="AC193">
        <f>(-J193*44100)</f>
        <v>0</v>
      </c>
      <c r="AD193">
        <f>2*29.3*R193*0.92*(DN193-W193)</f>
        <v>0</v>
      </c>
      <c r="AE193">
        <f>2*0.95*5.67E-8*(((DN193+$B$7)+273)^4-(W193+273)^4)</f>
        <v>0</v>
      </c>
      <c r="AF193">
        <f>U193+AE193+AC193+AD193</f>
        <v>0</v>
      </c>
      <c r="AG193">
        <v>0</v>
      </c>
      <c r="AH193">
        <v>0</v>
      </c>
      <c r="AI193">
        <f>IF(AG193*$H$13&gt;=AK193,1.0,(AK193/(AK193-AG193*$H$13)))</f>
        <v>0</v>
      </c>
      <c r="AJ193">
        <f>(AI193-1)*100</f>
        <v>0</v>
      </c>
      <c r="AK193">
        <f>MAX(0,($B$13+$C$13*DS193)/(1+$D$13*DS193)*DL193/(DN193+273)*$E$13)</f>
        <v>0</v>
      </c>
      <c r="AL193" t="s">
        <v>420</v>
      </c>
      <c r="AM193" t="s">
        <v>420</v>
      </c>
      <c r="AN193">
        <v>0</v>
      </c>
      <c r="AO193">
        <v>0</v>
      </c>
      <c r="AP193">
        <f>1-AN193/AO193</f>
        <v>0</v>
      </c>
      <c r="AQ193">
        <v>0</v>
      </c>
      <c r="AR193" t="s">
        <v>420</v>
      </c>
      <c r="AS193" t="s">
        <v>420</v>
      </c>
      <c r="AT193">
        <v>0</v>
      </c>
      <c r="AU193">
        <v>0</v>
      </c>
      <c r="AV193">
        <f>1-AT193/AU193</f>
        <v>0</v>
      </c>
      <c r="AW193">
        <v>0.5</v>
      </c>
      <c r="AX193">
        <f>CW193</f>
        <v>0</v>
      </c>
      <c r="AY193">
        <f>L193</f>
        <v>0</v>
      </c>
      <c r="AZ193">
        <f>AV193*AW193*AX193</f>
        <v>0</v>
      </c>
      <c r="BA193">
        <f>(AY193-AQ193)/AX193</f>
        <v>0</v>
      </c>
      <c r="BB193">
        <f>(AO193-AU193)/AU193</f>
        <v>0</v>
      </c>
      <c r="BC193">
        <f>AN193/(AP193+AN193/AU193)</f>
        <v>0</v>
      </c>
      <c r="BD193" t="s">
        <v>420</v>
      </c>
      <c r="BE193">
        <v>0</v>
      </c>
      <c r="BF193">
        <f>IF(BE193&lt;&gt;0, BE193, BC193)</f>
        <v>0</v>
      </c>
      <c r="BG193">
        <f>1-BF193/AU193</f>
        <v>0</v>
      </c>
      <c r="BH193">
        <f>(AU193-AT193)/(AU193-BF193)</f>
        <v>0</v>
      </c>
      <c r="BI193">
        <f>(AO193-AU193)/(AO193-BF193)</f>
        <v>0</v>
      </c>
      <c r="BJ193">
        <f>(AU193-AT193)/(AU193-AN193)</f>
        <v>0</v>
      </c>
      <c r="BK193">
        <f>(AO193-AU193)/(AO193-AN193)</f>
        <v>0</v>
      </c>
      <c r="BL193">
        <f>(BH193*BF193/AT193)</f>
        <v>0</v>
      </c>
      <c r="BM193">
        <f>(1-BL193)</f>
        <v>0</v>
      </c>
      <c r="CV193">
        <f>$B$11*DT193+$C$11*DU193+$F$11*EF193*(1-EI193)</f>
        <v>0</v>
      </c>
      <c r="CW193">
        <f>CV193*CX193</f>
        <v>0</v>
      </c>
      <c r="CX193">
        <f>($B$11*$D$9+$C$11*$D$9+$F$11*((ES193+EK193)/MAX(ES193+EK193+ET193, 0.1)*$I$9+ET193/MAX(ES193+EK193+ET193, 0.1)*$J$9))/($B$11+$C$11+$F$11)</f>
        <v>0</v>
      </c>
      <c r="CY193">
        <f>($B$11*$K$9+$C$11*$K$9+$F$11*((ES193+EK193)/MAX(ES193+EK193+ET193, 0.1)*$P$9+ET193/MAX(ES193+EK193+ET193, 0.1)*$Q$9))/($B$11+$C$11+$F$11)</f>
        <v>0</v>
      </c>
      <c r="CZ193">
        <v>2.7</v>
      </c>
      <c r="DA193">
        <v>0.5</v>
      </c>
      <c r="DB193" t="s">
        <v>421</v>
      </c>
      <c r="DC193">
        <v>2</v>
      </c>
      <c r="DD193">
        <v>1759446808.33333</v>
      </c>
      <c r="DE193">
        <v>421.347666666667</v>
      </c>
      <c r="DF193">
        <v>420</v>
      </c>
      <c r="DG193">
        <v>24.342</v>
      </c>
      <c r="DH193">
        <v>24.2687333333333</v>
      </c>
      <c r="DI193">
        <v>415.345</v>
      </c>
      <c r="DJ193">
        <v>23.9133</v>
      </c>
      <c r="DK193">
        <v>500.014</v>
      </c>
      <c r="DL193">
        <v>90.5740666666667</v>
      </c>
      <c r="DM193">
        <v>0.0290218333333333</v>
      </c>
      <c r="DN193">
        <v>30.5447666666667</v>
      </c>
      <c r="DO193">
        <v>30.0009</v>
      </c>
      <c r="DP193">
        <v>999.9</v>
      </c>
      <c r="DQ193">
        <v>0</v>
      </c>
      <c r="DR193">
        <v>0</v>
      </c>
      <c r="DS193">
        <v>10009.3733333333</v>
      </c>
      <c r="DT193">
        <v>0</v>
      </c>
      <c r="DU193">
        <v>0.723344</v>
      </c>
      <c r="DV193">
        <v>1.34783</v>
      </c>
      <c r="DW193">
        <v>431.86</v>
      </c>
      <c r="DX193">
        <v>430.446</v>
      </c>
      <c r="DY193">
        <v>0.0732510666666667</v>
      </c>
      <c r="DZ193">
        <v>420</v>
      </c>
      <c r="EA193">
        <v>24.2687333333333</v>
      </c>
      <c r="EB193">
        <v>2.20475</v>
      </c>
      <c r="EC193">
        <v>2.19811666666667</v>
      </c>
      <c r="ED193">
        <v>18.9969</v>
      </c>
      <c r="EE193">
        <v>18.9486</v>
      </c>
      <c r="EF193">
        <v>0.00500016</v>
      </c>
      <c r="EG193">
        <v>0</v>
      </c>
      <c r="EH193">
        <v>0</v>
      </c>
      <c r="EI193">
        <v>0</v>
      </c>
      <c r="EJ193">
        <v>347.4</v>
      </c>
      <c r="EK193">
        <v>0.00500016</v>
      </c>
      <c r="EL193">
        <v>-25.3</v>
      </c>
      <c r="EM193">
        <v>-1.93333333333333</v>
      </c>
      <c r="EN193">
        <v>38.062</v>
      </c>
      <c r="EO193">
        <v>42.187</v>
      </c>
      <c r="EP193">
        <v>40.187</v>
      </c>
      <c r="EQ193">
        <v>42.2913333333333</v>
      </c>
      <c r="ER193">
        <v>41.312</v>
      </c>
      <c r="ES193">
        <v>0</v>
      </c>
      <c r="ET193">
        <v>0</v>
      </c>
      <c r="EU193">
        <v>0</v>
      </c>
      <c r="EV193">
        <v>1759446812.9</v>
      </c>
      <c r="EW193">
        <v>0</v>
      </c>
      <c r="EX193">
        <v>349.980769230769</v>
      </c>
      <c r="EY193">
        <v>4.65982871878015</v>
      </c>
      <c r="EZ193">
        <v>-3.76068365555602</v>
      </c>
      <c r="FA193">
        <v>-24.4230769230769</v>
      </c>
      <c r="FB193">
        <v>15</v>
      </c>
      <c r="FC193">
        <v>0</v>
      </c>
      <c r="FD193" t="s">
        <v>422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1.33570952380952</v>
      </c>
      <c r="FQ193">
        <v>0.160980000000001</v>
      </c>
      <c r="FR193">
        <v>0.0343794345331749</v>
      </c>
      <c r="FS193">
        <v>1</v>
      </c>
      <c r="FT193">
        <v>350.885294117647</v>
      </c>
      <c r="FU193">
        <v>-6.36669219343034</v>
      </c>
      <c r="FV193">
        <v>5.49096221895265</v>
      </c>
      <c r="FW193">
        <v>-1</v>
      </c>
      <c r="FX193">
        <v>0.0544612476190476</v>
      </c>
      <c r="FY193">
        <v>0.185113667532467</v>
      </c>
      <c r="FZ193">
        <v>0.0196875609735986</v>
      </c>
      <c r="GA193">
        <v>0</v>
      </c>
      <c r="GB193">
        <v>1</v>
      </c>
      <c r="GC193">
        <v>2</v>
      </c>
      <c r="GD193" t="s">
        <v>435</v>
      </c>
      <c r="GE193">
        <v>3.12591</v>
      </c>
      <c r="GF193">
        <v>2.65481</v>
      </c>
      <c r="GG193">
        <v>0.0890779</v>
      </c>
      <c r="GH193">
        <v>0.0897836</v>
      </c>
      <c r="GI193">
        <v>0.102342</v>
      </c>
      <c r="GJ193">
        <v>0.102776</v>
      </c>
      <c r="GK193">
        <v>23296.6</v>
      </c>
      <c r="GL193">
        <v>22173.2</v>
      </c>
      <c r="GM193">
        <v>22874.1</v>
      </c>
      <c r="GN193">
        <v>23722.8</v>
      </c>
      <c r="GO193">
        <v>34992.7</v>
      </c>
      <c r="GP193">
        <v>35231</v>
      </c>
      <c r="GQ193">
        <v>41237.9</v>
      </c>
      <c r="GR193">
        <v>42305.2</v>
      </c>
      <c r="GS193">
        <v>1.8949</v>
      </c>
      <c r="GT193">
        <v>1.81395</v>
      </c>
      <c r="GU193">
        <v>0.105724</v>
      </c>
      <c r="GV193">
        <v>0</v>
      </c>
      <c r="GW193">
        <v>28.2836</v>
      </c>
      <c r="GX193">
        <v>999.9</v>
      </c>
      <c r="GY193">
        <v>57.276</v>
      </c>
      <c r="GZ193">
        <v>29.497</v>
      </c>
      <c r="HA193">
        <v>26.1706</v>
      </c>
      <c r="HB193">
        <v>54.3147</v>
      </c>
      <c r="HC193">
        <v>40.5449</v>
      </c>
      <c r="HD193">
        <v>1</v>
      </c>
      <c r="HE193">
        <v>0.0993699</v>
      </c>
      <c r="HF193">
        <v>-1.26293</v>
      </c>
      <c r="HG193">
        <v>20.2312</v>
      </c>
      <c r="HH193">
        <v>5.23451</v>
      </c>
      <c r="HI193">
        <v>11.992</v>
      </c>
      <c r="HJ193">
        <v>4.9557</v>
      </c>
      <c r="HK193">
        <v>3.304</v>
      </c>
      <c r="HL193">
        <v>9999</v>
      </c>
      <c r="HM193">
        <v>9999</v>
      </c>
      <c r="HN193">
        <v>9999</v>
      </c>
      <c r="HO193">
        <v>999.9</v>
      </c>
      <c r="HP193">
        <v>1.86846</v>
      </c>
      <c r="HQ193">
        <v>1.86417</v>
      </c>
      <c r="HR193">
        <v>1.8718</v>
      </c>
      <c r="HS193">
        <v>1.86265</v>
      </c>
      <c r="HT193">
        <v>1.86206</v>
      </c>
      <c r="HU193">
        <v>1.86857</v>
      </c>
      <c r="HV193">
        <v>1.85867</v>
      </c>
      <c r="HW193">
        <v>1.86508</v>
      </c>
      <c r="HX193">
        <v>5</v>
      </c>
      <c r="HY193">
        <v>0</v>
      </c>
      <c r="HZ193">
        <v>0</v>
      </c>
      <c r="IA193">
        <v>0</v>
      </c>
      <c r="IB193" t="s">
        <v>424</v>
      </c>
      <c r="IC193" t="s">
        <v>425</v>
      </c>
      <c r="ID193" t="s">
        <v>426</v>
      </c>
      <c r="IE193" t="s">
        <v>426</v>
      </c>
      <c r="IF193" t="s">
        <v>426</v>
      </c>
      <c r="IG193" t="s">
        <v>426</v>
      </c>
      <c r="IH193">
        <v>0</v>
      </c>
      <c r="II193">
        <v>100</v>
      </c>
      <c r="IJ193">
        <v>100</v>
      </c>
      <c r="IK193">
        <v>6.003</v>
      </c>
      <c r="IL193">
        <v>0.4283</v>
      </c>
      <c r="IM193">
        <v>4.33581596003083</v>
      </c>
      <c r="IN193">
        <v>0.00480937478205192</v>
      </c>
      <c r="IO193">
        <v>-2.11129389927988e-06</v>
      </c>
      <c r="IP193">
        <v>4.70916883727294e-10</v>
      </c>
      <c r="IQ193">
        <v>0.0744581765299928</v>
      </c>
      <c r="IR193">
        <v>0.00865277752241637</v>
      </c>
      <c r="IS193">
        <v>0.000116572056065873</v>
      </c>
      <c r="IT193">
        <v>5.89758572995984e-06</v>
      </c>
      <c r="IU193">
        <v>1</v>
      </c>
      <c r="IV193">
        <v>2033</v>
      </c>
      <c r="IW193">
        <v>1</v>
      </c>
      <c r="IX193">
        <v>28</v>
      </c>
      <c r="IY193">
        <v>29324113.5</v>
      </c>
      <c r="IZ193">
        <v>29324113.5</v>
      </c>
      <c r="JA193">
        <v>1.04248</v>
      </c>
      <c r="JB193">
        <v>2.3999</v>
      </c>
      <c r="JC193">
        <v>1.49902</v>
      </c>
      <c r="JD193">
        <v>2.3291</v>
      </c>
      <c r="JE193">
        <v>1.54419</v>
      </c>
      <c r="JF193">
        <v>2.2522</v>
      </c>
      <c r="JG193">
        <v>35.638</v>
      </c>
      <c r="JH193">
        <v>24.2451</v>
      </c>
      <c r="JI193">
        <v>18</v>
      </c>
      <c r="JJ193">
        <v>546.088</v>
      </c>
      <c r="JK193">
        <v>436.578</v>
      </c>
      <c r="JL193">
        <v>31.1416</v>
      </c>
      <c r="JM193">
        <v>28.927</v>
      </c>
      <c r="JN193">
        <v>29.9999</v>
      </c>
      <c r="JO193">
        <v>28.7092</v>
      </c>
      <c r="JP193">
        <v>28.731</v>
      </c>
      <c r="JQ193">
        <v>20.9021</v>
      </c>
      <c r="JR193">
        <v>17.7373</v>
      </c>
      <c r="JS193">
        <v>100</v>
      </c>
      <c r="JT193">
        <v>31.0932</v>
      </c>
      <c r="JU193">
        <v>420</v>
      </c>
      <c r="JV193">
        <v>24.1858</v>
      </c>
      <c r="JW193">
        <v>92.4253</v>
      </c>
      <c r="JX193">
        <v>98.5946</v>
      </c>
    </row>
    <row r="194" spans="1:284">
      <c r="A194">
        <v>178</v>
      </c>
      <c r="B194">
        <v>1759446814</v>
      </c>
      <c r="C194">
        <v>2775</v>
      </c>
      <c r="D194" t="s">
        <v>788</v>
      </c>
      <c r="E194" t="s">
        <v>789</v>
      </c>
      <c r="F194">
        <v>5</v>
      </c>
      <c r="G194" t="s">
        <v>775</v>
      </c>
      <c r="H194" t="s">
        <v>419</v>
      </c>
      <c r="I194">
        <v>1759446811.66667</v>
      </c>
      <c r="J194">
        <f>(K194)/1000</f>
        <v>0</v>
      </c>
      <c r="K194">
        <f>1000*DK194*AI194*(DG194-DH194)/(100*CZ194*(1000-AI194*DG194))</f>
        <v>0</v>
      </c>
      <c r="L194">
        <f>DK194*AI194*(DF194-DE194*(1000-AI194*DH194)/(1000-AI194*DG194))/(100*CZ194)</f>
        <v>0</v>
      </c>
      <c r="M194">
        <f>DE194 - IF(AI194&gt;1, L194*CZ194*100.0/(AK194), 0)</f>
        <v>0</v>
      </c>
      <c r="N194">
        <f>((T194-J194/2)*M194-L194)/(T194+J194/2)</f>
        <v>0</v>
      </c>
      <c r="O194">
        <f>N194*(DL194+DM194)/1000.0</f>
        <v>0</v>
      </c>
      <c r="P194">
        <f>(DE194 - IF(AI194&gt;1, L194*CZ194*100.0/(AK194), 0))*(DL194+DM194)/1000.0</f>
        <v>0</v>
      </c>
      <c r="Q194">
        <f>2.0/((1/S194-1/R194)+SIGN(S194)*SQRT((1/S194-1/R194)*(1/S194-1/R194) + 4*DA194/((DA194+1)*(DA194+1))*(2*1/S194*1/R194-1/R194*1/R194)))</f>
        <v>0</v>
      </c>
      <c r="R194">
        <f>IF(LEFT(DB194,1)&lt;&gt;"0",IF(LEFT(DB194,1)="1",3.0,DC194),$D$5+$E$5*(DS194*DL194/($K$5*1000))+$F$5*(DS194*DL194/($K$5*1000))*MAX(MIN(CZ194,$J$5),$I$5)*MAX(MIN(CZ194,$J$5),$I$5)+$G$5*MAX(MIN(CZ194,$J$5),$I$5)*(DS194*DL194/($K$5*1000))+$H$5*(DS194*DL194/($K$5*1000))*(DS194*DL194/($K$5*1000)))</f>
        <v>0</v>
      </c>
      <c r="S194">
        <f>J194*(1000-(1000*0.61365*exp(17.502*W194/(240.97+W194))/(DL194+DM194)+DG194)/2)/(1000*0.61365*exp(17.502*W194/(240.97+W194))/(DL194+DM194)-DG194)</f>
        <v>0</v>
      </c>
      <c r="T194">
        <f>1/((DA194+1)/(Q194/1.6)+1/(R194/1.37)) + DA194/((DA194+1)/(Q194/1.6) + DA194/(R194/1.37))</f>
        <v>0</v>
      </c>
      <c r="U194">
        <f>(CV194*CY194)</f>
        <v>0</v>
      </c>
      <c r="V194">
        <f>(DN194+(U194+2*0.95*5.67E-8*(((DN194+$B$7)+273)^4-(DN194+273)^4)-44100*J194)/(1.84*29.3*R194+8*0.95*5.67E-8*(DN194+273)^3))</f>
        <v>0</v>
      </c>
      <c r="W194">
        <f>($C$7*DO194+$D$7*DP194+$E$7*V194)</f>
        <v>0</v>
      </c>
      <c r="X194">
        <f>0.61365*exp(17.502*W194/(240.97+W194))</f>
        <v>0</v>
      </c>
      <c r="Y194">
        <f>(Z194/AA194*100)</f>
        <v>0</v>
      </c>
      <c r="Z194">
        <f>DG194*(DL194+DM194)/1000</f>
        <v>0</v>
      </c>
      <c r="AA194">
        <f>0.61365*exp(17.502*DN194/(240.97+DN194))</f>
        <v>0</v>
      </c>
      <c r="AB194">
        <f>(X194-DG194*(DL194+DM194)/1000)</f>
        <v>0</v>
      </c>
      <c r="AC194">
        <f>(-J194*44100)</f>
        <v>0</v>
      </c>
      <c r="AD194">
        <f>2*29.3*R194*0.92*(DN194-W194)</f>
        <v>0</v>
      </c>
      <c r="AE194">
        <f>2*0.95*5.67E-8*(((DN194+$B$7)+273)^4-(W194+273)^4)</f>
        <v>0</v>
      </c>
      <c r="AF194">
        <f>U194+AE194+AC194+AD194</f>
        <v>0</v>
      </c>
      <c r="AG194">
        <v>0</v>
      </c>
      <c r="AH194">
        <v>0</v>
      </c>
      <c r="AI194">
        <f>IF(AG194*$H$13&gt;=AK194,1.0,(AK194/(AK194-AG194*$H$13)))</f>
        <v>0</v>
      </c>
      <c r="AJ194">
        <f>(AI194-1)*100</f>
        <v>0</v>
      </c>
      <c r="AK194">
        <f>MAX(0,($B$13+$C$13*DS194)/(1+$D$13*DS194)*DL194/(DN194+273)*$E$13)</f>
        <v>0</v>
      </c>
      <c r="AL194" t="s">
        <v>420</v>
      </c>
      <c r="AM194" t="s">
        <v>420</v>
      </c>
      <c r="AN194">
        <v>0</v>
      </c>
      <c r="AO194">
        <v>0</v>
      </c>
      <c r="AP194">
        <f>1-AN194/AO194</f>
        <v>0</v>
      </c>
      <c r="AQ194">
        <v>0</v>
      </c>
      <c r="AR194" t="s">
        <v>420</v>
      </c>
      <c r="AS194" t="s">
        <v>420</v>
      </c>
      <c r="AT194">
        <v>0</v>
      </c>
      <c r="AU194">
        <v>0</v>
      </c>
      <c r="AV194">
        <f>1-AT194/AU194</f>
        <v>0</v>
      </c>
      <c r="AW194">
        <v>0.5</v>
      </c>
      <c r="AX194">
        <f>CW194</f>
        <v>0</v>
      </c>
      <c r="AY194">
        <f>L194</f>
        <v>0</v>
      </c>
      <c r="AZ194">
        <f>AV194*AW194*AX194</f>
        <v>0</v>
      </c>
      <c r="BA194">
        <f>(AY194-AQ194)/AX194</f>
        <v>0</v>
      </c>
      <c r="BB194">
        <f>(AO194-AU194)/AU194</f>
        <v>0</v>
      </c>
      <c r="BC194">
        <f>AN194/(AP194+AN194/AU194)</f>
        <v>0</v>
      </c>
      <c r="BD194" t="s">
        <v>420</v>
      </c>
      <c r="BE194">
        <v>0</v>
      </c>
      <c r="BF194">
        <f>IF(BE194&lt;&gt;0, BE194, BC194)</f>
        <v>0</v>
      </c>
      <c r="BG194">
        <f>1-BF194/AU194</f>
        <v>0</v>
      </c>
      <c r="BH194">
        <f>(AU194-AT194)/(AU194-BF194)</f>
        <v>0</v>
      </c>
      <c r="BI194">
        <f>(AO194-AU194)/(AO194-BF194)</f>
        <v>0</v>
      </c>
      <c r="BJ194">
        <f>(AU194-AT194)/(AU194-AN194)</f>
        <v>0</v>
      </c>
      <c r="BK194">
        <f>(AO194-AU194)/(AO194-AN194)</f>
        <v>0</v>
      </c>
      <c r="BL194">
        <f>(BH194*BF194/AT194)</f>
        <v>0</v>
      </c>
      <c r="BM194">
        <f>(1-BL194)</f>
        <v>0</v>
      </c>
      <c r="CV194">
        <f>$B$11*DT194+$C$11*DU194+$F$11*EF194*(1-EI194)</f>
        <v>0</v>
      </c>
      <c r="CW194">
        <f>CV194*CX194</f>
        <v>0</v>
      </c>
      <c r="CX194">
        <f>($B$11*$D$9+$C$11*$D$9+$F$11*((ES194+EK194)/MAX(ES194+EK194+ET194, 0.1)*$I$9+ET194/MAX(ES194+EK194+ET194, 0.1)*$J$9))/($B$11+$C$11+$F$11)</f>
        <v>0</v>
      </c>
      <c r="CY194">
        <f>($B$11*$K$9+$C$11*$K$9+$F$11*((ES194+EK194)/MAX(ES194+EK194+ET194, 0.1)*$P$9+ET194/MAX(ES194+EK194+ET194, 0.1)*$Q$9))/($B$11+$C$11+$F$11)</f>
        <v>0</v>
      </c>
      <c r="CZ194">
        <v>2.7</v>
      </c>
      <c r="DA194">
        <v>0.5</v>
      </c>
      <c r="DB194" t="s">
        <v>421</v>
      </c>
      <c r="DC194">
        <v>2</v>
      </c>
      <c r="DD194">
        <v>1759446811.66667</v>
      </c>
      <c r="DE194">
        <v>421.342333333333</v>
      </c>
      <c r="DF194">
        <v>419.969333333333</v>
      </c>
      <c r="DG194">
        <v>24.3214</v>
      </c>
      <c r="DH194">
        <v>24.2447666666667</v>
      </c>
      <c r="DI194">
        <v>415.339666666667</v>
      </c>
      <c r="DJ194">
        <v>23.8932</v>
      </c>
      <c r="DK194">
        <v>499.943</v>
      </c>
      <c r="DL194">
        <v>90.5734333333333</v>
      </c>
      <c r="DM194">
        <v>0.0293083333333333</v>
      </c>
      <c r="DN194">
        <v>30.5487333333333</v>
      </c>
      <c r="DO194">
        <v>30.0133333333333</v>
      </c>
      <c r="DP194">
        <v>999.9</v>
      </c>
      <c r="DQ194">
        <v>0</v>
      </c>
      <c r="DR194">
        <v>0</v>
      </c>
      <c r="DS194">
        <v>9996.85666666667</v>
      </c>
      <c r="DT194">
        <v>0</v>
      </c>
      <c r="DU194">
        <v>0.723344</v>
      </c>
      <c r="DV194">
        <v>1.37294666666667</v>
      </c>
      <c r="DW194">
        <v>431.845333333333</v>
      </c>
      <c r="DX194">
        <v>430.404</v>
      </c>
      <c r="DY194">
        <v>0.0766417333333333</v>
      </c>
      <c r="DZ194">
        <v>419.969333333333</v>
      </c>
      <c r="EA194">
        <v>24.2447666666667</v>
      </c>
      <c r="EB194">
        <v>2.20287333333333</v>
      </c>
      <c r="EC194">
        <v>2.19593</v>
      </c>
      <c r="ED194">
        <v>18.9832333333333</v>
      </c>
      <c r="EE194">
        <v>18.9326666666667</v>
      </c>
      <c r="EF194">
        <v>0.00500016</v>
      </c>
      <c r="EG194">
        <v>0</v>
      </c>
      <c r="EH194">
        <v>0</v>
      </c>
      <c r="EI194">
        <v>0</v>
      </c>
      <c r="EJ194">
        <v>352.5</v>
      </c>
      <c r="EK194">
        <v>0.00500016</v>
      </c>
      <c r="EL194">
        <v>-22.3666666666667</v>
      </c>
      <c r="EM194">
        <v>-0.8</v>
      </c>
      <c r="EN194">
        <v>38.062</v>
      </c>
      <c r="EO194">
        <v>42.187</v>
      </c>
      <c r="EP194">
        <v>40.187</v>
      </c>
      <c r="EQ194">
        <v>42.2706666666667</v>
      </c>
      <c r="ER194">
        <v>41.312</v>
      </c>
      <c r="ES194">
        <v>0</v>
      </c>
      <c r="ET194">
        <v>0</v>
      </c>
      <c r="EU194">
        <v>0</v>
      </c>
      <c r="EV194">
        <v>1759446815.9</v>
      </c>
      <c r="EW194">
        <v>0</v>
      </c>
      <c r="EX194">
        <v>351.408</v>
      </c>
      <c r="EY194">
        <v>15.8846151141497</v>
      </c>
      <c r="EZ194">
        <v>-5.2999998725378</v>
      </c>
      <c r="FA194">
        <v>-24.704</v>
      </c>
      <c r="FB194">
        <v>15</v>
      </c>
      <c r="FC194">
        <v>0</v>
      </c>
      <c r="FD194" t="s">
        <v>422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1.34532428571429</v>
      </c>
      <c r="FQ194">
        <v>0.142768051948051</v>
      </c>
      <c r="FR194">
        <v>0.0330431235655164</v>
      </c>
      <c r="FS194">
        <v>1</v>
      </c>
      <c r="FT194">
        <v>350.223529411765</v>
      </c>
      <c r="FU194">
        <v>-4.52864797923476</v>
      </c>
      <c r="FV194">
        <v>5.33804650452102</v>
      </c>
      <c r="FW194">
        <v>-1</v>
      </c>
      <c r="FX194">
        <v>0.0602757571428571</v>
      </c>
      <c r="FY194">
        <v>0.158045181818182</v>
      </c>
      <c r="FZ194">
        <v>0.0170647688136244</v>
      </c>
      <c r="GA194">
        <v>0</v>
      </c>
      <c r="GB194">
        <v>1</v>
      </c>
      <c r="GC194">
        <v>2</v>
      </c>
      <c r="GD194" t="s">
        <v>435</v>
      </c>
      <c r="GE194">
        <v>3.12595</v>
      </c>
      <c r="GF194">
        <v>2.65502</v>
      </c>
      <c r="GG194">
        <v>0.0890669</v>
      </c>
      <c r="GH194">
        <v>0.0897873</v>
      </c>
      <c r="GI194">
        <v>0.102273</v>
      </c>
      <c r="GJ194">
        <v>0.102748</v>
      </c>
      <c r="GK194">
        <v>23297</v>
      </c>
      <c r="GL194">
        <v>22173.2</v>
      </c>
      <c r="GM194">
        <v>22874.2</v>
      </c>
      <c r="GN194">
        <v>23723</v>
      </c>
      <c r="GO194">
        <v>34995.9</v>
      </c>
      <c r="GP194">
        <v>35232.1</v>
      </c>
      <c r="GQ194">
        <v>41238.4</v>
      </c>
      <c r="GR194">
        <v>42305.3</v>
      </c>
      <c r="GS194">
        <v>1.89527</v>
      </c>
      <c r="GT194">
        <v>1.81352</v>
      </c>
      <c r="GU194">
        <v>0.106767</v>
      </c>
      <c r="GV194">
        <v>0</v>
      </c>
      <c r="GW194">
        <v>28.2854</v>
      </c>
      <c r="GX194">
        <v>999.9</v>
      </c>
      <c r="GY194">
        <v>57.276</v>
      </c>
      <c r="GZ194">
        <v>29.497</v>
      </c>
      <c r="HA194">
        <v>26.1716</v>
      </c>
      <c r="HB194">
        <v>54.3147</v>
      </c>
      <c r="HC194">
        <v>40.7171</v>
      </c>
      <c r="HD194">
        <v>1</v>
      </c>
      <c r="HE194">
        <v>0.099187</v>
      </c>
      <c r="HF194">
        <v>-1.21333</v>
      </c>
      <c r="HG194">
        <v>20.2316</v>
      </c>
      <c r="HH194">
        <v>5.23436</v>
      </c>
      <c r="HI194">
        <v>11.992</v>
      </c>
      <c r="HJ194">
        <v>4.95585</v>
      </c>
      <c r="HK194">
        <v>3.304</v>
      </c>
      <c r="HL194">
        <v>9999</v>
      </c>
      <c r="HM194">
        <v>9999</v>
      </c>
      <c r="HN194">
        <v>9999</v>
      </c>
      <c r="HO194">
        <v>999.9</v>
      </c>
      <c r="HP194">
        <v>1.86848</v>
      </c>
      <c r="HQ194">
        <v>1.86417</v>
      </c>
      <c r="HR194">
        <v>1.8718</v>
      </c>
      <c r="HS194">
        <v>1.86265</v>
      </c>
      <c r="HT194">
        <v>1.86205</v>
      </c>
      <c r="HU194">
        <v>1.86859</v>
      </c>
      <c r="HV194">
        <v>1.85867</v>
      </c>
      <c r="HW194">
        <v>1.86508</v>
      </c>
      <c r="HX194">
        <v>5</v>
      </c>
      <c r="HY194">
        <v>0</v>
      </c>
      <c r="HZ194">
        <v>0</v>
      </c>
      <c r="IA194">
        <v>0</v>
      </c>
      <c r="IB194" t="s">
        <v>424</v>
      </c>
      <c r="IC194" t="s">
        <v>425</v>
      </c>
      <c r="ID194" t="s">
        <v>426</v>
      </c>
      <c r="IE194" t="s">
        <v>426</v>
      </c>
      <c r="IF194" t="s">
        <v>426</v>
      </c>
      <c r="IG194" t="s">
        <v>426</v>
      </c>
      <c r="IH194">
        <v>0</v>
      </c>
      <c r="II194">
        <v>100</v>
      </c>
      <c r="IJ194">
        <v>100</v>
      </c>
      <c r="IK194">
        <v>6.002</v>
      </c>
      <c r="IL194">
        <v>0.4278</v>
      </c>
      <c r="IM194">
        <v>4.33581596003083</v>
      </c>
      <c r="IN194">
        <v>0.00480937478205192</v>
      </c>
      <c r="IO194">
        <v>-2.11129389927988e-06</v>
      </c>
      <c r="IP194">
        <v>4.70916883727294e-10</v>
      </c>
      <c r="IQ194">
        <v>0.0744581765299928</v>
      </c>
      <c r="IR194">
        <v>0.00865277752241637</v>
      </c>
      <c r="IS194">
        <v>0.000116572056065873</v>
      </c>
      <c r="IT194">
        <v>5.89758572995984e-06</v>
      </c>
      <c r="IU194">
        <v>1</v>
      </c>
      <c r="IV194">
        <v>2033</v>
      </c>
      <c r="IW194">
        <v>1</v>
      </c>
      <c r="IX194">
        <v>28</v>
      </c>
      <c r="IY194">
        <v>29324113.6</v>
      </c>
      <c r="IZ194">
        <v>29324113.6</v>
      </c>
      <c r="JA194">
        <v>1.04126</v>
      </c>
      <c r="JB194">
        <v>2.37793</v>
      </c>
      <c r="JC194">
        <v>1.4978</v>
      </c>
      <c r="JD194">
        <v>2.3291</v>
      </c>
      <c r="JE194">
        <v>1.54419</v>
      </c>
      <c r="JF194">
        <v>2.3645</v>
      </c>
      <c r="JG194">
        <v>35.638</v>
      </c>
      <c r="JH194">
        <v>24.2626</v>
      </c>
      <c r="JI194">
        <v>18</v>
      </c>
      <c r="JJ194">
        <v>546.333</v>
      </c>
      <c r="JK194">
        <v>436.323</v>
      </c>
      <c r="JL194">
        <v>31.1304</v>
      </c>
      <c r="JM194">
        <v>28.927</v>
      </c>
      <c r="JN194">
        <v>29.9998</v>
      </c>
      <c r="JO194">
        <v>28.7092</v>
      </c>
      <c r="JP194">
        <v>28.731</v>
      </c>
      <c r="JQ194">
        <v>20.9029</v>
      </c>
      <c r="JR194">
        <v>17.7373</v>
      </c>
      <c r="JS194">
        <v>100</v>
      </c>
      <c r="JT194">
        <v>31.0989</v>
      </c>
      <c r="JU194">
        <v>420</v>
      </c>
      <c r="JV194">
        <v>24.1922</v>
      </c>
      <c r="JW194">
        <v>92.4261</v>
      </c>
      <c r="JX194">
        <v>98.595</v>
      </c>
    </row>
    <row r="195" spans="1:284">
      <c r="A195">
        <v>179</v>
      </c>
      <c r="B195">
        <v>1759446816</v>
      </c>
      <c r="C195">
        <v>2777</v>
      </c>
      <c r="D195" t="s">
        <v>790</v>
      </c>
      <c r="E195" t="s">
        <v>791</v>
      </c>
      <c r="F195">
        <v>5</v>
      </c>
      <c r="G195" t="s">
        <v>775</v>
      </c>
      <c r="H195" t="s">
        <v>419</v>
      </c>
      <c r="I195">
        <v>1759446812.5</v>
      </c>
      <c r="J195">
        <f>(K195)/1000</f>
        <v>0</v>
      </c>
      <c r="K195">
        <f>1000*DK195*AI195*(DG195-DH195)/(100*CZ195*(1000-AI195*DG195))</f>
        <v>0</v>
      </c>
      <c r="L195">
        <f>DK195*AI195*(DF195-DE195*(1000-AI195*DH195)/(1000-AI195*DG195))/(100*CZ195)</f>
        <v>0</v>
      </c>
      <c r="M195">
        <f>DE195 - IF(AI195&gt;1, L195*CZ195*100.0/(AK195), 0)</f>
        <v>0</v>
      </c>
      <c r="N195">
        <f>((T195-J195/2)*M195-L195)/(T195+J195/2)</f>
        <v>0</v>
      </c>
      <c r="O195">
        <f>N195*(DL195+DM195)/1000.0</f>
        <v>0</v>
      </c>
      <c r="P195">
        <f>(DE195 - IF(AI195&gt;1, L195*CZ195*100.0/(AK195), 0))*(DL195+DM195)/1000.0</f>
        <v>0</v>
      </c>
      <c r="Q195">
        <f>2.0/((1/S195-1/R195)+SIGN(S195)*SQRT((1/S195-1/R195)*(1/S195-1/R195) + 4*DA195/((DA195+1)*(DA195+1))*(2*1/S195*1/R195-1/R195*1/R195)))</f>
        <v>0</v>
      </c>
      <c r="R195">
        <f>IF(LEFT(DB195,1)&lt;&gt;"0",IF(LEFT(DB195,1)="1",3.0,DC195),$D$5+$E$5*(DS195*DL195/($K$5*1000))+$F$5*(DS195*DL195/($K$5*1000))*MAX(MIN(CZ195,$J$5),$I$5)*MAX(MIN(CZ195,$J$5),$I$5)+$G$5*MAX(MIN(CZ195,$J$5),$I$5)*(DS195*DL195/($K$5*1000))+$H$5*(DS195*DL195/($K$5*1000))*(DS195*DL195/($K$5*1000)))</f>
        <v>0</v>
      </c>
      <c r="S195">
        <f>J195*(1000-(1000*0.61365*exp(17.502*W195/(240.97+W195))/(DL195+DM195)+DG195)/2)/(1000*0.61365*exp(17.502*W195/(240.97+W195))/(DL195+DM195)-DG195)</f>
        <v>0</v>
      </c>
      <c r="T195">
        <f>1/((DA195+1)/(Q195/1.6)+1/(R195/1.37)) + DA195/((DA195+1)/(Q195/1.6) + DA195/(R195/1.37))</f>
        <v>0</v>
      </c>
      <c r="U195">
        <f>(CV195*CY195)</f>
        <v>0</v>
      </c>
      <c r="V195">
        <f>(DN195+(U195+2*0.95*5.67E-8*(((DN195+$B$7)+273)^4-(DN195+273)^4)-44100*J195)/(1.84*29.3*R195+8*0.95*5.67E-8*(DN195+273)^3))</f>
        <v>0</v>
      </c>
      <c r="W195">
        <f>($C$7*DO195+$D$7*DP195+$E$7*V195)</f>
        <v>0</v>
      </c>
      <c r="X195">
        <f>0.61365*exp(17.502*W195/(240.97+W195))</f>
        <v>0</v>
      </c>
      <c r="Y195">
        <f>(Z195/AA195*100)</f>
        <v>0</v>
      </c>
      <c r="Z195">
        <f>DG195*(DL195+DM195)/1000</f>
        <v>0</v>
      </c>
      <c r="AA195">
        <f>0.61365*exp(17.502*DN195/(240.97+DN195))</f>
        <v>0</v>
      </c>
      <c r="AB195">
        <f>(X195-DG195*(DL195+DM195)/1000)</f>
        <v>0</v>
      </c>
      <c r="AC195">
        <f>(-J195*44100)</f>
        <v>0</v>
      </c>
      <c r="AD195">
        <f>2*29.3*R195*0.92*(DN195-W195)</f>
        <v>0</v>
      </c>
      <c r="AE195">
        <f>2*0.95*5.67E-8*(((DN195+$B$7)+273)^4-(W195+273)^4)</f>
        <v>0</v>
      </c>
      <c r="AF195">
        <f>U195+AE195+AC195+AD195</f>
        <v>0</v>
      </c>
      <c r="AG195">
        <v>0</v>
      </c>
      <c r="AH195">
        <v>0</v>
      </c>
      <c r="AI195">
        <f>IF(AG195*$H$13&gt;=AK195,1.0,(AK195/(AK195-AG195*$H$13)))</f>
        <v>0</v>
      </c>
      <c r="AJ195">
        <f>(AI195-1)*100</f>
        <v>0</v>
      </c>
      <c r="AK195">
        <f>MAX(0,($B$13+$C$13*DS195)/(1+$D$13*DS195)*DL195/(DN195+273)*$E$13)</f>
        <v>0</v>
      </c>
      <c r="AL195" t="s">
        <v>420</v>
      </c>
      <c r="AM195" t="s">
        <v>420</v>
      </c>
      <c r="AN195">
        <v>0</v>
      </c>
      <c r="AO195">
        <v>0</v>
      </c>
      <c r="AP195">
        <f>1-AN195/AO195</f>
        <v>0</v>
      </c>
      <c r="AQ195">
        <v>0</v>
      </c>
      <c r="AR195" t="s">
        <v>420</v>
      </c>
      <c r="AS195" t="s">
        <v>420</v>
      </c>
      <c r="AT195">
        <v>0</v>
      </c>
      <c r="AU195">
        <v>0</v>
      </c>
      <c r="AV195">
        <f>1-AT195/AU195</f>
        <v>0</v>
      </c>
      <c r="AW195">
        <v>0.5</v>
      </c>
      <c r="AX195">
        <f>CW195</f>
        <v>0</v>
      </c>
      <c r="AY195">
        <f>L195</f>
        <v>0</v>
      </c>
      <c r="AZ195">
        <f>AV195*AW195*AX195</f>
        <v>0</v>
      </c>
      <c r="BA195">
        <f>(AY195-AQ195)/AX195</f>
        <v>0</v>
      </c>
      <c r="BB195">
        <f>(AO195-AU195)/AU195</f>
        <v>0</v>
      </c>
      <c r="BC195">
        <f>AN195/(AP195+AN195/AU195)</f>
        <v>0</v>
      </c>
      <c r="BD195" t="s">
        <v>420</v>
      </c>
      <c r="BE195">
        <v>0</v>
      </c>
      <c r="BF195">
        <f>IF(BE195&lt;&gt;0, BE195, BC195)</f>
        <v>0</v>
      </c>
      <c r="BG195">
        <f>1-BF195/AU195</f>
        <v>0</v>
      </c>
      <c r="BH195">
        <f>(AU195-AT195)/(AU195-BF195)</f>
        <v>0</v>
      </c>
      <c r="BI195">
        <f>(AO195-AU195)/(AO195-BF195)</f>
        <v>0</v>
      </c>
      <c r="BJ195">
        <f>(AU195-AT195)/(AU195-AN195)</f>
        <v>0</v>
      </c>
      <c r="BK195">
        <f>(AO195-AU195)/(AO195-AN195)</f>
        <v>0</v>
      </c>
      <c r="BL195">
        <f>(BH195*BF195/AT195)</f>
        <v>0</v>
      </c>
      <c r="BM195">
        <f>(1-BL195)</f>
        <v>0</v>
      </c>
      <c r="CV195">
        <f>$B$11*DT195+$C$11*DU195+$F$11*EF195*(1-EI195)</f>
        <v>0</v>
      </c>
      <c r="CW195">
        <f>CV195*CX195</f>
        <v>0</v>
      </c>
      <c r="CX195">
        <f>($B$11*$D$9+$C$11*$D$9+$F$11*((ES195+EK195)/MAX(ES195+EK195+ET195, 0.1)*$I$9+ET195/MAX(ES195+EK195+ET195, 0.1)*$J$9))/($B$11+$C$11+$F$11)</f>
        <v>0</v>
      </c>
      <c r="CY195">
        <f>($B$11*$K$9+$C$11*$K$9+$F$11*((ES195+EK195)/MAX(ES195+EK195+ET195, 0.1)*$P$9+ET195/MAX(ES195+EK195+ET195, 0.1)*$Q$9))/($B$11+$C$11+$F$11)</f>
        <v>0</v>
      </c>
      <c r="CZ195">
        <v>2.7</v>
      </c>
      <c r="DA195">
        <v>0.5</v>
      </c>
      <c r="DB195" t="s">
        <v>421</v>
      </c>
      <c r="DC195">
        <v>2</v>
      </c>
      <c r="DD195">
        <v>1759446812.5</v>
      </c>
      <c r="DE195">
        <v>421.3245</v>
      </c>
      <c r="DF195">
        <v>419.98325</v>
      </c>
      <c r="DG195">
        <v>24.315325</v>
      </c>
      <c r="DH195">
        <v>24.2429</v>
      </c>
      <c r="DI195">
        <v>415.322</v>
      </c>
      <c r="DJ195">
        <v>23.88725</v>
      </c>
      <c r="DK195">
        <v>499.974</v>
      </c>
      <c r="DL195">
        <v>90.573525</v>
      </c>
      <c r="DM195">
        <v>0.029226025</v>
      </c>
      <c r="DN195">
        <v>30.5495</v>
      </c>
      <c r="DO195">
        <v>30.0159</v>
      </c>
      <c r="DP195">
        <v>999.9</v>
      </c>
      <c r="DQ195">
        <v>0</v>
      </c>
      <c r="DR195">
        <v>0</v>
      </c>
      <c r="DS195">
        <v>10008.2675</v>
      </c>
      <c r="DT195">
        <v>0</v>
      </c>
      <c r="DU195">
        <v>0.723344</v>
      </c>
      <c r="DV195">
        <v>1.341295</v>
      </c>
      <c r="DW195">
        <v>431.8245</v>
      </c>
      <c r="DX195">
        <v>430.4175</v>
      </c>
      <c r="DY195">
        <v>0.0724082</v>
      </c>
      <c r="DZ195">
        <v>419.98325</v>
      </c>
      <c r="EA195">
        <v>24.2429</v>
      </c>
      <c r="EB195">
        <v>2.202325</v>
      </c>
      <c r="EC195">
        <v>2.195765</v>
      </c>
      <c r="ED195">
        <v>18.979225</v>
      </c>
      <c r="EE195">
        <v>18.93145</v>
      </c>
      <c r="EF195">
        <v>0.00500016</v>
      </c>
      <c r="EG195">
        <v>0</v>
      </c>
      <c r="EH195">
        <v>0</v>
      </c>
      <c r="EI195">
        <v>0</v>
      </c>
      <c r="EJ195">
        <v>353.475</v>
      </c>
      <c r="EK195">
        <v>0.00500016</v>
      </c>
      <c r="EL195">
        <v>-22.625</v>
      </c>
      <c r="EM195">
        <v>-0.825</v>
      </c>
      <c r="EN195">
        <v>38.062</v>
      </c>
      <c r="EO195">
        <v>42.187</v>
      </c>
      <c r="EP195">
        <v>40.187</v>
      </c>
      <c r="EQ195">
        <v>42.2655</v>
      </c>
      <c r="ER195">
        <v>41.312</v>
      </c>
      <c r="ES195">
        <v>0</v>
      </c>
      <c r="ET195">
        <v>0</v>
      </c>
      <c r="EU195">
        <v>0</v>
      </c>
      <c r="EV195">
        <v>1759446817.7</v>
      </c>
      <c r="EW195">
        <v>0</v>
      </c>
      <c r="EX195">
        <v>350.538461538461</v>
      </c>
      <c r="EY195">
        <v>-4.82051314788002</v>
      </c>
      <c r="EZ195">
        <v>10.8957266775834</v>
      </c>
      <c r="FA195">
        <v>-24.3423076923077</v>
      </c>
      <c r="FB195">
        <v>15</v>
      </c>
      <c r="FC195">
        <v>0</v>
      </c>
      <c r="FD195" t="s">
        <v>422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1.3523515</v>
      </c>
      <c r="FQ195">
        <v>0.0471135338345873</v>
      </c>
      <c r="FR195">
        <v>0.0312709832392587</v>
      </c>
      <c r="FS195">
        <v>1</v>
      </c>
      <c r="FT195">
        <v>350.161764705882</v>
      </c>
      <c r="FU195">
        <v>24.0412527279877</v>
      </c>
      <c r="FV195">
        <v>5.49256260270529</v>
      </c>
      <c r="FW195">
        <v>-1</v>
      </c>
      <c r="FX195">
        <v>0.06765051</v>
      </c>
      <c r="FY195">
        <v>0.0897227278195489</v>
      </c>
      <c r="FZ195">
        <v>0.0108161215611651</v>
      </c>
      <c r="GA195">
        <v>1</v>
      </c>
      <c r="GB195">
        <v>2</v>
      </c>
      <c r="GC195">
        <v>2</v>
      </c>
      <c r="GD195" t="s">
        <v>423</v>
      </c>
      <c r="GE195">
        <v>3.12607</v>
      </c>
      <c r="GF195">
        <v>2.65498</v>
      </c>
      <c r="GG195">
        <v>0.0890707</v>
      </c>
      <c r="GH195">
        <v>0.0897966</v>
      </c>
      <c r="GI195">
        <v>0.102239</v>
      </c>
      <c r="GJ195">
        <v>0.102752</v>
      </c>
      <c r="GK195">
        <v>23297</v>
      </c>
      <c r="GL195">
        <v>22173.1</v>
      </c>
      <c r="GM195">
        <v>22874.4</v>
      </c>
      <c r="GN195">
        <v>23723.1</v>
      </c>
      <c r="GO195">
        <v>34997.3</v>
      </c>
      <c r="GP195">
        <v>35232.1</v>
      </c>
      <c r="GQ195">
        <v>41238.5</v>
      </c>
      <c r="GR195">
        <v>42305.4</v>
      </c>
      <c r="GS195">
        <v>1.89538</v>
      </c>
      <c r="GT195">
        <v>1.81358</v>
      </c>
      <c r="GU195">
        <v>0.106413</v>
      </c>
      <c r="GV195">
        <v>0</v>
      </c>
      <c r="GW195">
        <v>28.2858</v>
      </c>
      <c r="GX195">
        <v>999.9</v>
      </c>
      <c r="GY195">
        <v>57.276</v>
      </c>
      <c r="GZ195">
        <v>29.487</v>
      </c>
      <c r="HA195">
        <v>26.1581</v>
      </c>
      <c r="HB195">
        <v>54.7147</v>
      </c>
      <c r="HC195">
        <v>40.5489</v>
      </c>
      <c r="HD195">
        <v>1</v>
      </c>
      <c r="HE195">
        <v>0.0990269</v>
      </c>
      <c r="HF195">
        <v>-1.20347</v>
      </c>
      <c r="HG195">
        <v>20.2318</v>
      </c>
      <c r="HH195">
        <v>5.23436</v>
      </c>
      <c r="HI195">
        <v>11.992</v>
      </c>
      <c r="HJ195">
        <v>4.9558</v>
      </c>
      <c r="HK195">
        <v>3.304</v>
      </c>
      <c r="HL195">
        <v>9999</v>
      </c>
      <c r="HM195">
        <v>9999</v>
      </c>
      <c r="HN195">
        <v>9999</v>
      </c>
      <c r="HO195">
        <v>999.9</v>
      </c>
      <c r="HP195">
        <v>1.86847</v>
      </c>
      <c r="HQ195">
        <v>1.86417</v>
      </c>
      <c r="HR195">
        <v>1.8718</v>
      </c>
      <c r="HS195">
        <v>1.86264</v>
      </c>
      <c r="HT195">
        <v>1.86203</v>
      </c>
      <c r="HU195">
        <v>1.86859</v>
      </c>
      <c r="HV195">
        <v>1.85867</v>
      </c>
      <c r="HW195">
        <v>1.86508</v>
      </c>
      <c r="HX195">
        <v>5</v>
      </c>
      <c r="HY195">
        <v>0</v>
      </c>
      <c r="HZ195">
        <v>0</v>
      </c>
      <c r="IA195">
        <v>0</v>
      </c>
      <c r="IB195" t="s">
        <v>424</v>
      </c>
      <c r="IC195" t="s">
        <v>425</v>
      </c>
      <c r="ID195" t="s">
        <v>426</v>
      </c>
      <c r="IE195" t="s">
        <v>426</v>
      </c>
      <c r="IF195" t="s">
        <v>426</v>
      </c>
      <c r="IG195" t="s">
        <v>426</v>
      </c>
      <c r="IH195">
        <v>0</v>
      </c>
      <c r="II195">
        <v>100</v>
      </c>
      <c r="IJ195">
        <v>100</v>
      </c>
      <c r="IK195">
        <v>6.003</v>
      </c>
      <c r="IL195">
        <v>0.4275</v>
      </c>
      <c r="IM195">
        <v>4.33581596003083</v>
      </c>
      <c r="IN195">
        <v>0.00480937478205192</v>
      </c>
      <c r="IO195">
        <v>-2.11129389927988e-06</v>
      </c>
      <c r="IP195">
        <v>4.70916883727294e-10</v>
      </c>
      <c r="IQ195">
        <v>0.0744581765299928</v>
      </c>
      <c r="IR195">
        <v>0.00865277752241637</v>
      </c>
      <c r="IS195">
        <v>0.000116572056065873</v>
      </c>
      <c r="IT195">
        <v>5.89758572995984e-06</v>
      </c>
      <c r="IU195">
        <v>1</v>
      </c>
      <c r="IV195">
        <v>2033</v>
      </c>
      <c r="IW195">
        <v>1</v>
      </c>
      <c r="IX195">
        <v>28</v>
      </c>
      <c r="IY195">
        <v>29324113.6</v>
      </c>
      <c r="IZ195">
        <v>29324113.6</v>
      </c>
      <c r="JA195">
        <v>1.04126</v>
      </c>
      <c r="JB195">
        <v>2.3877</v>
      </c>
      <c r="JC195">
        <v>1.4978</v>
      </c>
      <c r="JD195">
        <v>2.3291</v>
      </c>
      <c r="JE195">
        <v>1.54419</v>
      </c>
      <c r="JF195">
        <v>2.39258</v>
      </c>
      <c r="JG195">
        <v>35.638</v>
      </c>
      <c r="JH195">
        <v>24.2626</v>
      </c>
      <c r="JI195">
        <v>18</v>
      </c>
      <c r="JJ195">
        <v>546.398</v>
      </c>
      <c r="JK195">
        <v>436.353</v>
      </c>
      <c r="JL195">
        <v>31.1236</v>
      </c>
      <c r="JM195">
        <v>28.927</v>
      </c>
      <c r="JN195">
        <v>29.9997</v>
      </c>
      <c r="JO195">
        <v>28.7092</v>
      </c>
      <c r="JP195">
        <v>28.731</v>
      </c>
      <c r="JQ195">
        <v>20.9021</v>
      </c>
      <c r="JR195">
        <v>17.7373</v>
      </c>
      <c r="JS195">
        <v>100</v>
      </c>
      <c r="JT195">
        <v>31.0989</v>
      </c>
      <c r="JU195">
        <v>420</v>
      </c>
      <c r="JV195">
        <v>24.1943</v>
      </c>
      <c r="JW195">
        <v>92.4265</v>
      </c>
      <c r="JX195">
        <v>98.5953</v>
      </c>
    </row>
    <row r="196" spans="1:284">
      <c r="A196">
        <v>180</v>
      </c>
      <c r="B196">
        <v>1759446819</v>
      </c>
      <c r="C196">
        <v>2780</v>
      </c>
      <c r="D196" t="s">
        <v>792</v>
      </c>
      <c r="E196" t="s">
        <v>793</v>
      </c>
      <c r="F196">
        <v>5</v>
      </c>
      <c r="G196" t="s">
        <v>775</v>
      </c>
      <c r="H196" t="s">
        <v>419</v>
      </c>
      <c r="I196">
        <v>1759446815.75</v>
      </c>
      <c r="J196">
        <f>(K196)/1000</f>
        <v>0</v>
      </c>
      <c r="K196">
        <f>1000*DK196*AI196*(DG196-DH196)/(100*CZ196*(1000-AI196*DG196))</f>
        <v>0</v>
      </c>
      <c r="L196">
        <f>DK196*AI196*(DF196-DE196*(1000-AI196*DH196)/(1000-AI196*DG196))/(100*CZ196)</f>
        <v>0</v>
      </c>
      <c r="M196">
        <f>DE196 - IF(AI196&gt;1, L196*CZ196*100.0/(AK196), 0)</f>
        <v>0</v>
      </c>
      <c r="N196">
        <f>((T196-J196/2)*M196-L196)/(T196+J196/2)</f>
        <v>0</v>
      </c>
      <c r="O196">
        <f>N196*(DL196+DM196)/1000.0</f>
        <v>0</v>
      </c>
      <c r="P196">
        <f>(DE196 - IF(AI196&gt;1, L196*CZ196*100.0/(AK196), 0))*(DL196+DM196)/1000.0</f>
        <v>0</v>
      </c>
      <c r="Q196">
        <f>2.0/((1/S196-1/R196)+SIGN(S196)*SQRT((1/S196-1/R196)*(1/S196-1/R196) + 4*DA196/((DA196+1)*(DA196+1))*(2*1/S196*1/R196-1/R196*1/R196)))</f>
        <v>0</v>
      </c>
      <c r="R196">
        <f>IF(LEFT(DB196,1)&lt;&gt;"0",IF(LEFT(DB196,1)="1",3.0,DC196),$D$5+$E$5*(DS196*DL196/($K$5*1000))+$F$5*(DS196*DL196/($K$5*1000))*MAX(MIN(CZ196,$J$5),$I$5)*MAX(MIN(CZ196,$J$5),$I$5)+$G$5*MAX(MIN(CZ196,$J$5),$I$5)*(DS196*DL196/($K$5*1000))+$H$5*(DS196*DL196/($K$5*1000))*(DS196*DL196/($K$5*1000)))</f>
        <v>0</v>
      </c>
      <c r="S196">
        <f>J196*(1000-(1000*0.61365*exp(17.502*W196/(240.97+W196))/(DL196+DM196)+DG196)/2)/(1000*0.61365*exp(17.502*W196/(240.97+W196))/(DL196+DM196)-DG196)</f>
        <v>0</v>
      </c>
      <c r="T196">
        <f>1/((DA196+1)/(Q196/1.6)+1/(R196/1.37)) + DA196/((DA196+1)/(Q196/1.6) + DA196/(R196/1.37))</f>
        <v>0</v>
      </c>
      <c r="U196">
        <f>(CV196*CY196)</f>
        <v>0</v>
      </c>
      <c r="V196">
        <f>(DN196+(U196+2*0.95*5.67E-8*(((DN196+$B$7)+273)^4-(DN196+273)^4)-44100*J196)/(1.84*29.3*R196+8*0.95*5.67E-8*(DN196+273)^3))</f>
        <v>0</v>
      </c>
      <c r="W196">
        <f>($C$7*DO196+$D$7*DP196+$E$7*V196)</f>
        <v>0</v>
      </c>
      <c r="X196">
        <f>0.61365*exp(17.502*W196/(240.97+W196))</f>
        <v>0</v>
      </c>
      <c r="Y196">
        <f>(Z196/AA196*100)</f>
        <v>0</v>
      </c>
      <c r="Z196">
        <f>DG196*(DL196+DM196)/1000</f>
        <v>0</v>
      </c>
      <c r="AA196">
        <f>0.61365*exp(17.502*DN196/(240.97+DN196))</f>
        <v>0</v>
      </c>
      <c r="AB196">
        <f>(X196-DG196*(DL196+DM196)/1000)</f>
        <v>0</v>
      </c>
      <c r="AC196">
        <f>(-J196*44100)</f>
        <v>0</v>
      </c>
      <c r="AD196">
        <f>2*29.3*R196*0.92*(DN196-W196)</f>
        <v>0</v>
      </c>
      <c r="AE196">
        <f>2*0.95*5.67E-8*(((DN196+$B$7)+273)^4-(W196+273)^4)</f>
        <v>0</v>
      </c>
      <c r="AF196">
        <f>U196+AE196+AC196+AD196</f>
        <v>0</v>
      </c>
      <c r="AG196">
        <v>0</v>
      </c>
      <c r="AH196">
        <v>0</v>
      </c>
      <c r="AI196">
        <f>IF(AG196*$H$13&gt;=AK196,1.0,(AK196/(AK196-AG196*$H$13)))</f>
        <v>0</v>
      </c>
      <c r="AJ196">
        <f>(AI196-1)*100</f>
        <v>0</v>
      </c>
      <c r="AK196">
        <f>MAX(0,($B$13+$C$13*DS196)/(1+$D$13*DS196)*DL196/(DN196+273)*$E$13)</f>
        <v>0</v>
      </c>
      <c r="AL196" t="s">
        <v>420</v>
      </c>
      <c r="AM196" t="s">
        <v>420</v>
      </c>
      <c r="AN196">
        <v>0</v>
      </c>
      <c r="AO196">
        <v>0</v>
      </c>
      <c r="AP196">
        <f>1-AN196/AO196</f>
        <v>0</v>
      </c>
      <c r="AQ196">
        <v>0</v>
      </c>
      <c r="AR196" t="s">
        <v>420</v>
      </c>
      <c r="AS196" t="s">
        <v>420</v>
      </c>
      <c r="AT196">
        <v>0</v>
      </c>
      <c r="AU196">
        <v>0</v>
      </c>
      <c r="AV196">
        <f>1-AT196/AU196</f>
        <v>0</v>
      </c>
      <c r="AW196">
        <v>0.5</v>
      </c>
      <c r="AX196">
        <f>CW196</f>
        <v>0</v>
      </c>
      <c r="AY196">
        <f>L196</f>
        <v>0</v>
      </c>
      <c r="AZ196">
        <f>AV196*AW196*AX196</f>
        <v>0</v>
      </c>
      <c r="BA196">
        <f>(AY196-AQ196)/AX196</f>
        <v>0</v>
      </c>
      <c r="BB196">
        <f>(AO196-AU196)/AU196</f>
        <v>0</v>
      </c>
      <c r="BC196">
        <f>AN196/(AP196+AN196/AU196)</f>
        <v>0</v>
      </c>
      <c r="BD196" t="s">
        <v>420</v>
      </c>
      <c r="BE196">
        <v>0</v>
      </c>
      <c r="BF196">
        <f>IF(BE196&lt;&gt;0, BE196, BC196)</f>
        <v>0</v>
      </c>
      <c r="BG196">
        <f>1-BF196/AU196</f>
        <v>0</v>
      </c>
      <c r="BH196">
        <f>(AU196-AT196)/(AU196-BF196)</f>
        <v>0</v>
      </c>
      <c r="BI196">
        <f>(AO196-AU196)/(AO196-BF196)</f>
        <v>0</v>
      </c>
      <c r="BJ196">
        <f>(AU196-AT196)/(AU196-AN196)</f>
        <v>0</v>
      </c>
      <c r="BK196">
        <f>(AO196-AU196)/(AO196-AN196)</f>
        <v>0</v>
      </c>
      <c r="BL196">
        <f>(BH196*BF196/AT196)</f>
        <v>0</v>
      </c>
      <c r="BM196">
        <f>(1-BL196)</f>
        <v>0</v>
      </c>
      <c r="CV196">
        <f>$B$11*DT196+$C$11*DU196+$F$11*EF196*(1-EI196)</f>
        <v>0</v>
      </c>
      <c r="CW196">
        <f>CV196*CX196</f>
        <v>0</v>
      </c>
      <c r="CX196">
        <f>($B$11*$D$9+$C$11*$D$9+$F$11*((ES196+EK196)/MAX(ES196+EK196+ET196, 0.1)*$I$9+ET196/MAX(ES196+EK196+ET196, 0.1)*$J$9))/($B$11+$C$11+$F$11)</f>
        <v>0</v>
      </c>
      <c r="CY196">
        <f>($B$11*$K$9+$C$11*$K$9+$F$11*((ES196+EK196)/MAX(ES196+EK196+ET196, 0.1)*$P$9+ET196/MAX(ES196+EK196+ET196, 0.1)*$Q$9))/($B$11+$C$11+$F$11)</f>
        <v>0</v>
      </c>
      <c r="CZ196">
        <v>2.7</v>
      </c>
      <c r="DA196">
        <v>0.5</v>
      </c>
      <c r="DB196" t="s">
        <v>421</v>
      </c>
      <c r="DC196">
        <v>2</v>
      </c>
      <c r="DD196">
        <v>1759446815.75</v>
      </c>
      <c r="DE196">
        <v>421.31725</v>
      </c>
      <c r="DF196">
        <v>420.0025</v>
      </c>
      <c r="DG196">
        <v>24.294975</v>
      </c>
      <c r="DH196">
        <v>24.238275</v>
      </c>
      <c r="DI196">
        <v>415.31475</v>
      </c>
      <c r="DJ196">
        <v>23.867375</v>
      </c>
      <c r="DK196">
        <v>500.00025</v>
      </c>
      <c r="DL196">
        <v>90.5743</v>
      </c>
      <c r="DM196">
        <v>0.02929805</v>
      </c>
      <c r="DN196">
        <v>30.552</v>
      </c>
      <c r="DO196">
        <v>30.01995</v>
      </c>
      <c r="DP196">
        <v>999.9</v>
      </c>
      <c r="DQ196">
        <v>0</v>
      </c>
      <c r="DR196">
        <v>0</v>
      </c>
      <c r="DS196">
        <v>10009.05</v>
      </c>
      <c r="DT196">
        <v>0</v>
      </c>
      <c r="DU196">
        <v>0.723344</v>
      </c>
      <c r="DV196">
        <v>1.3146975</v>
      </c>
      <c r="DW196">
        <v>431.80825</v>
      </c>
      <c r="DX196">
        <v>430.4355</v>
      </c>
      <c r="DY196">
        <v>0.056663975</v>
      </c>
      <c r="DZ196">
        <v>420.0025</v>
      </c>
      <c r="EA196">
        <v>24.238275</v>
      </c>
      <c r="EB196">
        <v>2.2005</v>
      </c>
      <c r="EC196">
        <v>2.1953675</v>
      </c>
      <c r="ED196">
        <v>18.96595</v>
      </c>
      <c r="EE196">
        <v>18.92855</v>
      </c>
      <c r="EF196">
        <v>0.00500016</v>
      </c>
      <c r="EG196">
        <v>0</v>
      </c>
      <c r="EH196">
        <v>0</v>
      </c>
      <c r="EI196">
        <v>0</v>
      </c>
      <c r="EJ196">
        <v>350.975</v>
      </c>
      <c r="EK196">
        <v>0.00500016</v>
      </c>
      <c r="EL196">
        <v>-24.275</v>
      </c>
      <c r="EM196">
        <v>-1.7</v>
      </c>
      <c r="EN196">
        <v>38.062</v>
      </c>
      <c r="EO196">
        <v>42.187</v>
      </c>
      <c r="EP196">
        <v>40.187</v>
      </c>
      <c r="EQ196">
        <v>42.25</v>
      </c>
      <c r="ER196">
        <v>41.312</v>
      </c>
      <c r="ES196">
        <v>0</v>
      </c>
      <c r="ET196">
        <v>0</v>
      </c>
      <c r="EU196">
        <v>0</v>
      </c>
      <c r="EV196">
        <v>1759446820.7</v>
      </c>
      <c r="EW196">
        <v>0</v>
      </c>
      <c r="EX196">
        <v>350.592</v>
      </c>
      <c r="EY196">
        <v>-20.0769234223248</v>
      </c>
      <c r="EZ196">
        <v>9.25384628467067</v>
      </c>
      <c r="FA196">
        <v>-24.668</v>
      </c>
      <c r="FB196">
        <v>15</v>
      </c>
      <c r="FC196">
        <v>0</v>
      </c>
      <c r="FD196" t="s">
        <v>422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1.34516</v>
      </c>
      <c r="FQ196">
        <v>-0.132411428571428</v>
      </c>
      <c r="FR196">
        <v>0.0413981675922981</v>
      </c>
      <c r="FS196">
        <v>1</v>
      </c>
      <c r="FT196">
        <v>350.232352941176</v>
      </c>
      <c r="FU196">
        <v>2.63865528755371</v>
      </c>
      <c r="FV196">
        <v>5.9342337127708</v>
      </c>
      <c r="FW196">
        <v>-1</v>
      </c>
      <c r="FX196">
        <v>0.06854067</v>
      </c>
      <c r="FY196">
        <v>0.0332571969924812</v>
      </c>
      <c r="FZ196">
        <v>0.00948554677707616</v>
      </c>
      <c r="GA196">
        <v>1</v>
      </c>
      <c r="GB196">
        <v>2</v>
      </c>
      <c r="GC196">
        <v>2</v>
      </c>
      <c r="GD196" t="s">
        <v>423</v>
      </c>
      <c r="GE196">
        <v>3.12588</v>
      </c>
      <c r="GF196">
        <v>2.65527</v>
      </c>
      <c r="GG196">
        <v>0.0890714</v>
      </c>
      <c r="GH196">
        <v>0.0897819</v>
      </c>
      <c r="GI196">
        <v>0.10221</v>
      </c>
      <c r="GJ196">
        <v>0.102753</v>
      </c>
      <c r="GK196">
        <v>23297</v>
      </c>
      <c r="GL196">
        <v>22173.5</v>
      </c>
      <c r="GM196">
        <v>22874.4</v>
      </c>
      <c r="GN196">
        <v>23723.2</v>
      </c>
      <c r="GO196">
        <v>34998.6</v>
      </c>
      <c r="GP196">
        <v>35232.3</v>
      </c>
      <c r="GQ196">
        <v>41238.7</v>
      </c>
      <c r="GR196">
        <v>42305.7</v>
      </c>
      <c r="GS196">
        <v>1.89508</v>
      </c>
      <c r="GT196">
        <v>1.81385</v>
      </c>
      <c r="GU196">
        <v>0.106283</v>
      </c>
      <c r="GV196">
        <v>0</v>
      </c>
      <c r="GW196">
        <v>28.2872</v>
      </c>
      <c r="GX196">
        <v>999.9</v>
      </c>
      <c r="GY196">
        <v>57.276</v>
      </c>
      <c r="GZ196">
        <v>29.487</v>
      </c>
      <c r="HA196">
        <v>26.156</v>
      </c>
      <c r="HB196">
        <v>53.9347</v>
      </c>
      <c r="HC196">
        <v>40.5128</v>
      </c>
      <c r="HD196">
        <v>1</v>
      </c>
      <c r="HE196">
        <v>0.0987322</v>
      </c>
      <c r="HF196">
        <v>-1.1342</v>
      </c>
      <c r="HG196">
        <v>20.2322</v>
      </c>
      <c r="HH196">
        <v>5.23451</v>
      </c>
      <c r="HI196">
        <v>11.992</v>
      </c>
      <c r="HJ196">
        <v>4.9557</v>
      </c>
      <c r="HK196">
        <v>3.304</v>
      </c>
      <c r="HL196">
        <v>9999</v>
      </c>
      <c r="HM196">
        <v>9999</v>
      </c>
      <c r="HN196">
        <v>9999</v>
      </c>
      <c r="HO196">
        <v>999.9</v>
      </c>
      <c r="HP196">
        <v>1.86846</v>
      </c>
      <c r="HQ196">
        <v>1.86417</v>
      </c>
      <c r="HR196">
        <v>1.87181</v>
      </c>
      <c r="HS196">
        <v>1.86264</v>
      </c>
      <c r="HT196">
        <v>1.86203</v>
      </c>
      <c r="HU196">
        <v>1.86859</v>
      </c>
      <c r="HV196">
        <v>1.85867</v>
      </c>
      <c r="HW196">
        <v>1.86508</v>
      </c>
      <c r="HX196">
        <v>5</v>
      </c>
      <c r="HY196">
        <v>0</v>
      </c>
      <c r="HZ196">
        <v>0</v>
      </c>
      <c r="IA196">
        <v>0</v>
      </c>
      <c r="IB196" t="s">
        <v>424</v>
      </c>
      <c r="IC196" t="s">
        <v>425</v>
      </c>
      <c r="ID196" t="s">
        <v>426</v>
      </c>
      <c r="IE196" t="s">
        <v>426</v>
      </c>
      <c r="IF196" t="s">
        <v>426</v>
      </c>
      <c r="IG196" t="s">
        <v>426</v>
      </c>
      <c r="IH196">
        <v>0</v>
      </c>
      <c r="II196">
        <v>100</v>
      </c>
      <c r="IJ196">
        <v>100</v>
      </c>
      <c r="IK196">
        <v>6.003</v>
      </c>
      <c r="IL196">
        <v>0.4273</v>
      </c>
      <c r="IM196">
        <v>4.33581596003083</v>
      </c>
      <c r="IN196">
        <v>0.00480937478205192</v>
      </c>
      <c r="IO196">
        <v>-2.11129389927988e-06</v>
      </c>
      <c r="IP196">
        <v>4.70916883727294e-10</v>
      </c>
      <c r="IQ196">
        <v>0.0744581765299928</v>
      </c>
      <c r="IR196">
        <v>0.00865277752241637</v>
      </c>
      <c r="IS196">
        <v>0.000116572056065873</v>
      </c>
      <c r="IT196">
        <v>5.89758572995984e-06</v>
      </c>
      <c r="IU196">
        <v>1</v>
      </c>
      <c r="IV196">
        <v>2033</v>
      </c>
      <c r="IW196">
        <v>1</v>
      </c>
      <c r="IX196">
        <v>28</v>
      </c>
      <c r="IY196">
        <v>29324113.6</v>
      </c>
      <c r="IZ196">
        <v>29324113.6</v>
      </c>
      <c r="JA196">
        <v>1.04248</v>
      </c>
      <c r="JB196">
        <v>2.39014</v>
      </c>
      <c r="JC196">
        <v>1.49902</v>
      </c>
      <c r="JD196">
        <v>2.3291</v>
      </c>
      <c r="JE196">
        <v>1.54419</v>
      </c>
      <c r="JF196">
        <v>2.27905</v>
      </c>
      <c r="JG196">
        <v>35.638</v>
      </c>
      <c r="JH196">
        <v>24.2451</v>
      </c>
      <c r="JI196">
        <v>18</v>
      </c>
      <c r="JJ196">
        <v>546.202</v>
      </c>
      <c r="JK196">
        <v>436.518</v>
      </c>
      <c r="JL196">
        <v>31.114</v>
      </c>
      <c r="JM196">
        <v>28.9254</v>
      </c>
      <c r="JN196">
        <v>29.9998</v>
      </c>
      <c r="JO196">
        <v>28.7092</v>
      </c>
      <c r="JP196">
        <v>28.731</v>
      </c>
      <c r="JQ196">
        <v>20.9039</v>
      </c>
      <c r="JR196">
        <v>17.7373</v>
      </c>
      <c r="JS196">
        <v>100</v>
      </c>
      <c r="JT196">
        <v>31.0773</v>
      </c>
      <c r="JU196">
        <v>420</v>
      </c>
      <c r="JV196">
        <v>24.2003</v>
      </c>
      <c r="JW196">
        <v>92.4267</v>
      </c>
      <c r="JX196">
        <v>98.5959</v>
      </c>
    </row>
    <row r="197" spans="1:284">
      <c r="A197">
        <v>181</v>
      </c>
      <c r="B197">
        <v>1759446822</v>
      </c>
      <c r="C197">
        <v>2783</v>
      </c>
      <c r="D197" t="s">
        <v>794</v>
      </c>
      <c r="E197" t="s">
        <v>795</v>
      </c>
      <c r="F197">
        <v>5</v>
      </c>
      <c r="G197" t="s">
        <v>775</v>
      </c>
      <c r="H197" t="s">
        <v>419</v>
      </c>
      <c r="I197">
        <v>1759446819</v>
      </c>
      <c r="J197">
        <f>(K197)/1000</f>
        <v>0</v>
      </c>
      <c r="K197">
        <f>1000*DK197*AI197*(DG197-DH197)/(100*CZ197*(1000-AI197*DG197))</f>
        <v>0</v>
      </c>
      <c r="L197">
        <f>DK197*AI197*(DF197-DE197*(1000-AI197*DH197)/(1000-AI197*DG197))/(100*CZ197)</f>
        <v>0</v>
      </c>
      <c r="M197">
        <f>DE197 - IF(AI197&gt;1, L197*CZ197*100.0/(AK197), 0)</f>
        <v>0</v>
      </c>
      <c r="N197">
        <f>((T197-J197/2)*M197-L197)/(T197+J197/2)</f>
        <v>0</v>
      </c>
      <c r="O197">
        <f>N197*(DL197+DM197)/1000.0</f>
        <v>0</v>
      </c>
      <c r="P197">
        <f>(DE197 - IF(AI197&gt;1, L197*CZ197*100.0/(AK197), 0))*(DL197+DM197)/1000.0</f>
        <v>0</v>
      </c>
      <c r="Q197">
        <f>2.0/((1/S197-1/R197)+SIGN(S197)*SQRT((1/S197-1/R197)*(1/S197-1/R197) + 4*DA197/((DA197+1)*(DA197+1))*(2*1/S197*1/R197-1/R197*1/R197)))</f>
        <v>0</v>
      </c>
      <c r="R197">
        <f>IF(LEFT(DB197,1)&lt;&gt;"0",IF(LEFT(DB197,1)="1",3.0,DC197),$D$5+$E$5*(DS197*DL197/($K$5*1000))+$F$5*(DS197*DL197/($K$5*1000))*MAX(MIN(CZ197,$J$5),$I$5)*MAX(MIN(CZ197,$J$5),$I$5)+$G$5*MAX(MIN(CZ197,$J$5),$I$5)*(DS197*DL197/($K$5*1000))+$H$5*(DS197*DL197/($K$5*1000))*(DS197*DL197/($K$5*1000)))</f>
        <v>0</v>
      </c>
      <c r="S197">
        <f>J197*(1000-(1000*0.61365*exp(17.502*W197/(240.97+W197))/(DL197+DM197)+DG197)/2)/(1000*0.61365*exp(17.502*W197/(240.97+W197))/(DL197+DM197)-DG197)</f>
        <v>0</v>
      </c>
      <c r="T197">
        <f>1/((DA197+1)/(Q197/1.6)+1/(R197/1.37)) + DA197/((DA197+1)/(Q197/1.6) + DA197/(R197/1.37))</f>
        <v>0</v>
      </c>
      <c r="U197">
        <f>(CV197*CY197)</f>
        <v>0</v>
      </c>
      <c r="V197">
        <f>(DN197+(U197+2*0.95*5.67E-8*(((DN197+$B$7)+273)^4-(DN197+273)^4)-44100*J197)/(1.84*29.3*R197+8*0.95*5.67E-8*(DN197+273)^3))</f>
        <v>0</v>
      </c>
      <c r="W197">
        <f>($C$7*DO197+$D$7*DP197+$E$7*V197)</f>
        <v>0</v>
      </c>
      <c r="X197">
        <f>0.61365*exp(17.502*W197/(240.97+W197))</f>
        <v>0</v>
      </c>
      <c r="Y197">
        <f>(Z197/AA197*100)</f>
        <v>0</v>
      </c>
      <c r="Z197">
        <f>DG197*(DL197+DM197)/1000</f>
        <v>0</v>
      </c>
      <c r="AA197">
        <f>0.61365*exp(17.502*DN197/(240.97+DN197))</f>
        <v>0</v>
      </c>
      <c r="AB197">
        <f>(X197-DG197*(DL197+DM197)/1000)</f>
        <v>0</v>
      </c>
      <c r="AC197">
        <f>(-J197*44100)</f>
        <v>0</v>
      </c>
      <c r="AD197">
        <f>2*29.3*R197*0.92*(DN197-W197)</f>
        <v>0</v>
      </c>
      <c r="AE197">
        <f>2*0.95*5.67E-8*(((DN197+$B$7)+273)^4-(W197+273)^4)</f>
        <v>0</v>
      </c>
      <c r="AF197">
        <f>U197+AE197+AC197+AD197</f>
        <v>0</v>
      </c>
      <c r="AG197">
        <v>0</v>
      </c>
      <c r="AH197">
        <v>0</v>
      </c>
      <c r="AI197">
        <f>IF(AG197*$H$13&gt;=AK197,1.0,(AK197/(AK197-AG197*$H$13)))</f>
        <v>0</v>
      </c>
      <c r="AJ197">
        <f>(AI197-1)*100</f>
        <v>0</v>
      </c>
      <c r="AK197">
        <f>MAX(0,($B$13+$C$13*DS197)/(1+$D$13*DS197)*DL197/(DN197+273)*$E$13)</f>
        <v>0</v>
      </c>
      <c r="AL197" t="s">
        <v>420</v>
      </c>
      <c r="AM197" t="s">
        <v>420</v>
      </c>
      <c r="AN197">
        <v>0</v>
      </c>
      <c r="AO197">
        <v>0</v>
      </c>
      <c r="AP197">
        <f>1-AN197/AO197</f>
        <v>0</v>
      </c>
      <c r="AQ197">
        <v>0</v>
      </c>
      <c r="AR197" t="s">
        <v>420</v>
      </c>
      <c r="AS197" t="s">
        <v>420</v>
      </c>
      <c r="AT197">
        <v>0</v>
      </c>
      <c r="AU197">
        <v>0</v>
      </c>
      <c r="AV197">
        <f>1-AT197/AU197</f>
        <v>0</v>
      </c>
      <c r="AW197">
        <v>0.5</v>
      </c>
      <c r="AX197">
        <f>CW197</f>
        <v>0</v>
      </c>
      <c r="AY197">
        <f>L197</f>
        <v>0</v>
      </c>
      <c r="AZ197">
        <f>AV197*AW197*AX197</f>
        <v>0</v>
      </c>
      <c r="BA197">
        <f>(AY197-AQ197)/AX197</f>
        <v>0</v>
      </c>
      <c r="BB197">
        <f>(AO197-AU197)/AU197</f>
        <v>0</v>
      </c>
      <c r="BC197">
        <f>AN197/(AP197+AN197/AU197)</f>
        <v>0</v>
      </c>
      <c r="BD197" t="s">
        <v>420</v>
      </c>
      <c r="BE197">
        <v>0</v>
      </c>
      <c r="BF197">
        <f>IF(BE197&lt;&gt;0, BE197, BC197)</f>
        <v>0</v>
      </c>
      <c r="BG197">
        <f>1-BF197/AU197</f>
        <v>0</v>
      </c>
      <c r="BH197">
        <f>(AU197-AT197)/(AU197-BF197)</f>
        <v>0</v>
      </c>
      <c r="BI197">
        <f>(AO197-AU197)/(AO197-BF197)</f>
        <v>0</v>
      </c>
      <c r="BJ197">
        <f>(AU197-AT197)/(AU197-AN197)</f>
        <v>0</v>
      </c>
      <c r="BK197">
        <f>(AO197-AU197)/(AO197-AN197)</f>
        <v>0</v>
      </c>
      <c r="BL197">
        <f>(BH197*BF197/AT197)</f>
        <v>0</v>
      </c>
      <c r="BM197">
        <f>(1-BL197)</f>
        <v>0</v>
      </c>
      <c r="CV197">
        <f>$B$11*DT197+$C$11*DU197+$F$11*EF197*(1-EI197)</f>
        <v>0</v>
      </c>
      <c r="CW197">
        <f>CV197*CX197</f>
        <v>0</v>
      </c>
      <c r="CX197">
        <f>($B$11*$D$9+$C$11*$D$9+$F$11*((ES197+EK197)/MAX(ES197+EK197+ET197, 0.1)*$I$9+ET197/MAX(ES197+EK197+ET197, 0.1)*$J$9))/($B$11+$C$11+$F$11)</f>
        <v>0</v>
      </c>
      <c r="CY197">
        <f>($B$11*$K$9+$C$11*$K$9+$F$11*((ES197+EK197)/MAX(ES197+EK197+ET197, 0.1)*$P$9+ET197/MAX(ES197+EK197+ET197, 0.1)*$Q$9))/($B$11+$C$11+$F$11)</f>
        <v>0</v>
      </c>
      <c r="CZ197">
        <v>2.7</v>
      </c>
      <c r="DA197">
        <v>0.5</v>
      </c>
      <c r="DB197" t="s">
        <v>421</v>
      </c>
      <c r="DC197">
        <v>2</v>
      </c>
      <c r="DD197">
        <v>1759446819</v>
      </c>
      <c r="DE197">
        <v>421.31775</v>
      </c>
      <c r="DF197">
        <v>419.98975</v>
      </c>
      <c r="DG197">
        <v>24.280975</v>
      </c>
      <c r="DH197">
        <v>24.237475</v>
      </c>
      <c r="DI197">
        <v>415.31525</v>
      </c>
      <c r="DJ197">
        <v>23.85375</v>
      </c>
      <c r="DK197">
        <v>499.9925</v>
      </c>
      <c r="DL197">
        <v>90.575375</v>
      </c>
      <c r="DM197">
        <v>0.029498925</v>
      </c>
      <c r="DN197">
        <v>30.55245</v>
      </c>
      <c r="DO197">
        <v>30.018175</v>
      </c>
      <c r="DP197">
        <v>999.9</v>
      </c>
      <c r="DQ197">
        <v>0</v>
      </c>
      <c r="DR197">
        <v>0</v>
      </c>
      <c r="DS197">
        <v>9995.9375</v>
      </c>
      <c r="DT197">
        <v>0</v>
      </c>
      <c r="DU197">
        <v>0.723344</v>
      </c>
      <c r="DV197">
        <v>1.3281</v>
      </c>
      <c r="DW197">
        <v>431.8025</v>
      </c>
      <c r="DX197">
        <v>430.42225</v>
      </c>
      <c r="DY197">
        <v>0.0435047</v>
      </c>
      <c r="DZ197">
        <v>419.98975</v>
      </c>
      <c r="EA197">
        <v>24.237475</v>
      </c>
      <c r="EB197">
        <v>2.19926</v>
      </c>
      <c r="EC197">
        <v>2.19532</v>
      </c>
      <c r="ED197">
        <v>18.956925</v>
      </c>
      <c r="EE197">
        <v>18.928225</v>
      </c>
      <c r="EF197">
        <v>0.00500016</v>
      </c>
      <c r="EG197">
        <v>0</v>
      </c>
      <c r="EH197">
        <v>0</v>
      </c>
      <c r="EI197">
        <v>0</v>
      </c>
      <c r="EJ197">
        <v>350.425</v>
      </c>
      <c r="EK197">
        <v>0.00500016</v>
      </c>
      <c r="EL197">
        <v>-29.275</v>
      </c>
      <c r="EM197">
        <v>-2.675</v>
      </c>
      <c r="EN197">
        <v>38.062</v>
      </c>
      <c r="EO197">
        <v>42.187</v>
      </c>
      <c r="EP197">
        <v>40.187</v>
      </c>
      <c r="EQ197">
        <v>42.25</v>
      </c>
      <c r="ER197">
        <v>41.312</v>
      </c>
      <c r="ES197">
        <v>0</v>
      </c>
      <c r="ET197">
        <v>0</v>
      </c>
      <c r="EU197">
        <v>0</v>
      </c>
      <c r="EV197">
        <v>1759446823.7</v>
      </c>
      <c r="EW197">
        <v>0</v>
      </c>
      <c r="EX197">
        <v>350.230769230769</v>
      </c>
      <c r="EY197">
        <v>-1.42906012678109</v>
      </c>
      <c r="EZ197">
        <v>-13.7264957475468</v>
      </c>
      <c r="FA197">
        <v>-25.2576923076923</v>
      </c>
      <c r="FB197">
        <v>15</v>
      </c>
      <c r="FC197">
        <v>0</v>
      </c>
      <c r="FD197" t="s">
        <v>422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1.34555333333333</v>
      </c>
      <c r="FQ197">
        <v>-0.168277402597403</v>
      </c>
      <c r="FR197">
        <v>0.0408412736303121</v>
      </c>
      <c r="FS197">
        <v>1</v>
      </c>
      <c r="FT197">
        <v>350.329411764706</v>
      </c>
      <c r="FU197">
        <v>-4.73338440215791</v>
      </c>
      <c r="FV197">
        <v>6.06588965453857</v>
      </c>
      <c r="FW197">
        <v>-1</v>
      </c>
      <c r="FX197">
        <v>0.0667171523809524</v>
      </c>
      <c r="FY197">
        <v>-0.045664761038961</v>
      </c>
      <c r="FZ197">
        <v>0.0115980910453327</v>
      </c>
      <c r="GA197">
        <v>1</v>
      </c>
      <c r="GB197">
        <v>2</v>
      </c>
      <c r="GC197">
        <v>2</v>
      </c>
      <c r="GD197" t="s">
        <v>423</v>
      </c>
      <c r="GE197">
        <v>3.126</v>
      </c>
      <c r="GF197">
        <v>2.65506</v>
      </c>
      <c r="GG197">
        <v>0.0890779</v>
      </c>
      <c r="GH197">
        <v>0.0897953</v>
      </c>
      <c r="GI197">
        <v>0.102176</v>
      </c>
      <c r="GJ197">
        <v>0.10275</v>
      </c>
      <c r="GK197">
        <v>23297.2</v>
      </c>
      <c r="GL197">
        <v>22173.4</v>
      </c>
      <c r="GM197">
        <v>22874.7</v>
      </c>
      <c r="GN197">
        <v>23723.3</v>
      </c>
      <c r="GO197">
        <v>34999.7</v>
      </c>
      <c r="GP197">
        <v>35232.5</v>
      </c>
      <c r="GQ197">
        <v>41238.5</v>
      </c>
      <c r="GR197">
        <v>42305.8</v>
      </c>
      <c r="GS197">
        <v>1.89515</v>
      </c>
      <c r="GT197">
        <v>1.81348</v>
      </c>
      <c r="GU197">
        <v>0.106171</v>
      </c>
      <c r="GV197">
        <v>0</v>
      </c>
      <c r="GW197">
        <v>28.2882</v>
      </c>
      <c r="GX197">
        <v>999.9</v>
      </c>
      <c r="GY197">
        <v>57.276</v>
      </c>
      <c r="GZ197">
        <v>29.487</v>
      </c>
      <c r="HA197">
        <v>26.1568</v>
      </c>
      <c r="HB197">
        <v>54.8047</v>
      </c>
      <c r="HC197">
        <v>40.6891</v>
      </c>
      <c r="HD197">
        <v>1</v>
      </c>
      <c r="HE197">
        <v>0.0987652</v>
      </c>
      <c r="HF197">
        <v>-1.10413</v>
      </c>
      <c r="HG197">
        <v>20.2325</v>
      </c>
      <c r="HH197">
        <v>5.23421</v>
      </c>
      <c r="HI197">
        <v>11.992</v>
      </c>
      <c r="HJ197">
        <v>4.95565</v>
      </c>
      <c r="HK197">
        <v>3.304</v>
      </c>
      <c r="HL197">
        <v>9999</v>
      </c>
      <c r="HM197">
        <v>9999</v>
      </c>
      <c r="HN197">
        <v>9999</v>
      </c>
      <c r="HO197">
        <v>999.9</v>
      </c>
      <c r="HP197">
        <v>1.86845</v>
      </c>
      <c r="HQ197">
        <v>1.86417</v>
      </c>
      <c r="HR197">
        <v>1.8718</v>
      </c>
      <c r="HS197">
        <v>1.86264</v>
      </c>
      <c r="HT197">
        <v>1.86205</v>
      </c>
      <c r="HU197">
        <v>1.86859</v>
      </c>
      <c r="HV197">
        <v>1.85867</v>
      </c>
      <c r="HW197">
        <v>1.86508</v>
      </c>
      <c r="HX197">
        <v>5</v>
      </c>
      <c r="HY197">
        <v>0</v>
      </c>
      <c r="HZ197">
        <v>0</v>
      </c>
      <c r="IA197">
        <v>0</v>
      </c>
      <c r="IB197" t="s">
        <v>424</v>
      </c>
      <c r="IC197" t="s">
        <v>425</v>
      </c>
      <c r="ID197" t="s">
        <v>426</v>
      </c>
      <c r="IE197" t="s">
        <v>426</v>
      </c>
      <c r="IF197" t="s">
        <v>426</v>
      </c>
      <c r="IG197" t="s">
        <v>426</v>
      </c>
      <c r="IH197">
        <v>0</v>
      </c>
      <c r="II197">
        <v>100</v>
      </c>
      <c r="IJ197">
        <v>100</v>
      </c>
      <c r="IK197">
        <v>6.003</v>
      </c>
      <c r="IL197">
        <v>0.427</v>
      </c>
      <c r="IM197">
        <v>4.33581596003083</v>
      </c>
      <c r="IN197">
        <v>0.00480937478205192</v>
      </c>
      <c r="IO197">
        <v>-2.11129389927988e-06</v>
      </c>
      <c r="IP197">
        <v>4.70916883727294e-10</v>
      </c>
      <c r="IQ197">
        <v>0.0744581765299928</v>
      </c>
      <c r="IR197">
        <v>0.00865277752241637</v>
      </c>
      <c r="IS197">
        <v>0.000116572056065873</v>
      </c>
      <c r="IT197">
        <v>5.89758572995984e-06</v>
      </c>
      <c r="IU197">
        <v>1</v>
      </c>
      <c r="IV197">
        <v>2033</v>
      </c>
      <c r="IW197">
        <v>1</v>
      </c>
      <c r="IX197">
        <v>28</v>
      </c>
      <c r="IY197">
        <v>29324113.7</v>
      </c>
      <c r="IZ197">
        <v>29324113.7</v>
      </c>
      <c r="JA197">
        <v>1.04126</v>
      </c>
      <c r="JB197">
        <v>2.37549</v>
      </c>
      <c r="JC197">
        <v>1.4978</v>
      </c>
      <c r="JD197">
        <v>2.3291</v>
      </c>
      <c r="JE197">
        <v>1.54419</v>
      </c>
      <c r="JF197">
        <v>2.34741</v>
      </c>
      <c r="JG197">
        <v>35.6148</v>
      </c>
      <c r="JH197">
        <v>24.2626</v>
      </c>
      <c r="JI197">
        <v>18</v>
      </c>
      <c r="JJ197">
        <v>546.251</v>
      </c>
      <c r="JK197">
        <v>436.293</v>
      </c>
      <c r="JL197">
        <v>31.0953</v>
      </c>
      <c r="JM197">
        <v>28.9245</v>
      </c>
      <c r="JN197">
        <v>29.9999</v>
      </c>
      <c r="JO197">
        <v>28.7092</v>
      </c>
      <c r="JP197">
        <v>28.731</v>
      </c>
      <c r="JQ197">
        <v>20.9023</v>
      </c>
      <c r="JR197">
        <v>17.7373</v>
      </c>
      <c r="JS197">
        <v>100</v>
      </c>
      <c r="JT197">
        <v>31.0583</v>
      </c>
      <c r="JU197">
        <v>420</v>
      </c>
      <c r="JV197">
        <v>24.2037</v>
      </c>
      <c r="JW197">
        <v>92.4268</v>
      </c>
      <c r="JX197">
        <v>98.5963</v>
      </c>
    </row>
    <row r="198" spans="1:284">
      <c r="A198">
        <v>182</v>
      </c>
      <c r="B198">
        <v>1759446824</v>
      </c>
      <c r="C198">
        <v>2785</v>
      </c>
      <c r="D198" t="s">
        <v>796</v>
      </c>
      <c r="E198" t="s">
        <v>797</v>
      </c>
      <c r="F198">
        <v>5</v>
      </c>
      <c r="G198" t="s">
        <v>775</v>
      </c>
      <c r="H198" t="s">
        <v>419</v>
      </c>
      <c r="I198">
        <v>1759446821.33333</v>
      </c>
      <c r="J198">
        <f>(K198)/1000</f>
        <v>0</v>
      </c>
      <c r="K198">
        <f>1000*DK198*AI198*(DG198-DH198)/(100*CZ198*(1000-AI198*DG198))</f>
        <v>0</v>
      </c>
      <c r="L198">
        <f>DK198*AI198*(DF198-DE198*(1000-AI198*DH198)/(1000-AI198*DG198))/(100*CZ198)</f>
        <v>0</v>
      </c>
      <c r="M198">
        <f>DE198 - IF(AI198&gt;1, L198*CZ198*100.0/(AK198), 0)</f>
        <v>0</v>
      </c>
      <c r="N198">
        <f>((T198-J198/2)*M198-L198)/(T198+J198/2)</f>
        <v>0</v>
      </c>
      <c r="O198">
        <f>N198*(DL198+DM198)/1000.0</f>
        <v>0</v>
      </c>
      <c r="P198">
        <f>(DE198 - IF(AI198&gt;1, L198*CZ198*100.0/(AK198), 0))*(DL198+DM198)/1000.0</f>
        <v>0</v>
      </c>
      <c r="Q198">
        <f>2.0/((1/S198-1/R198)+SIGN(S198)*SQRT((1/S198-1/R198)*(1/S198-1/R198) + 4*DA198/((DA198+1)*(DA198+1))*(2*1/S198*1/R198-1/R198*1/R198)))</f>
        <v>0</v>
      </c>
      <c r="R198">
        <f>IF(LEFT(DB198,1)&lt;&gt;"0",IF(LEFT(DB198,1)="1",3.0,DC198),$D$5+$E$5*(DS198*DL198/($K$5*1000))+$F$5*(DS198*DL198/($K$5*1000))*MAX(MIN(CZ198,$J$5),$I$5)*MAX(MIN(CZ198,$J$5),$I$5)+$G$5*MAX(MIN(CZ198,$J$5),$I$5)*(DS198*DL198/($K$5*1000))+$H$5*(DS198*DL198/($K$5*1000))*(DS198*DL198/($K$5*1000)))</f>
        <v>0</v>
      </c>
      <c r="S198">
        <f>J198*(1000-(1000*0.61365*exp(17.502*W198/(240.97+W198))/(DL198+DM198)+DG198)/2)/(1000*0.61365*exp(17.502*W198/(240.97+W198))/(DL198+DM198)-DG198)</f>
        <v>0</v>
      </c>
      <c r="T198">
        <f>1/((DA198+1)/(Q198/1.6)+1/(R198/1.37)) + DA198/((DA198+1)/(Q198/1.6) + DA198/(R198/1.37))</f>
        <v>0</v>
      </c>
      <c r="U198">
        <f>(CV198*CY198)</f>
        <v>0</v>
      </c>
      <c r="V198">
        <f>(DN198+(U198+2*0.95*5.67E-8*(((DN198+$B$7)+273)^4-(DN198+273)^4)-44100*J198)/(1.84*29.3*R198+8*0.95*5.67E-8*(DN198+273)^3))</f>
        <v>0</v>
      </c>
      <c r="W198">
        <f>($C$7*DO198+$D$7*DP198+$E$7*V198)</f>
        <v>0</v>
      </c>
      <c r="X198">
        <f>0.61365*exp(17.502*W198/(240.97+W198))</f>
        <v>0</v>
      </c>
      <c r="Y198">
        <f>(Z198/AA198*100)</f>
        <v>0</v>
      </c>
      <c r="Z198">
        <f>DG198*(DL198+DM198)/1000</f>
        <v>0</v>
      </c>
      <c r="AA198">
        <f>0.61365*exp(17.502*DN198/(240.97+DN198))</f>
        <v>0</v>
      </c>
      <c r="AB198">
        <f>(X198-DG198*(DL198+DM198)/1000)</f>
        <v>0</v>
      </c>
      <c r="AC198">
        <f>(-J198*44100)</f>
        <v>0</v>
      </c>
      <c r="AD198">
        <f>2*29.3*R198*0.92*(DN198-W198)</f>
        <v>0</v>
      </c>
      <c r="AE198">
        <f>2*0.95*5.67E-8*(((DN198+$B$7)+273)^4-(W198+273)^4)</f>
        <v>0</v>
      </c>
      <c r="AF198">
        <f>U198+AE198+AC198+AD198</f>
        <v>0</v>
      </c>
      <c r="AG198">
        <v>0</v>
      </c>
      <c r="AH198">
        <v>0</v>
      </c>
      <c r="AI198">
        <f>IF(AG198*$H$13&gt;=AK198,1.0,(AK198/(AK198-AG198*$H$13)))</f>
        <v>0</v>
      </c>
      <c r="AJ198">
        <f>(AI198-1)*100</f>
        <v>0</v>
      </c>
      <c r="AK198">
        <f>MAX(0,($B$13+$C$13*DS198)/(1+$D$13*DS198)*DL198/(DN198+273)*$E$13)</f>
        <v>0</v>
      </c>
      <c r="AL198" t="s">
        <v>420</v>
      </c>
      <c r="AM198" t="s">
        <v>420</v>
      </c>
      <c r="AN198">
        <v>0</v>
      </c>
      <c r="AO198">
        <v>0</v>
      </c>
      <c r="AP198">
        <f>1-AN198/AO198</f>
        <v>0</v>
      </c>
      <c r="AQ198">
        <v>0</v>
      </c>
      <c r="AR198" t="s">
        <v>420</v>
      </c>
      <c r="AS198" t="s">
        <v>420</v>
      </c>
      <c r="AT198">
        <v>0</v>
      </c>
      <c r="AU198">
        <v>0</v>
      </c>
      <c r="AV198">
        <f>1-AT198/AU198</f>
        <v>0</v>
      </c>
      <c r="AW198">
        <v>0.5</v>
      </c>
      <c r="AX198">
        <f>CW198</f>
        <v>0</v>
      </c>
      <c r="AY198">
        <f>L198</f>
        <v>0</v>
      </c>
      <c r="AZ198">
        <f>AV198*AW198*AX198</f>
        <v>0</v>
      </c>
      <c r="BA198">
        <f>(AY198-AQ198)/AX198</f>
        <v>0</v>
      </c>
      <c r="BB198">
        <f>(AO198-AU198)/AU198</f>
        <v>0</v>
      </c>
      <c r="BC198">
        <f>AN198/(AP198+AN198/AU198)</f>
        <v>0</v>
      </c>
      <c r="BD198" t="s">
        <v>420</v>
      </c>
      <c r="BE198">
        <v>0</v>
      </c>
      <c r="BF198">
        <f>IF(BE198&lt;&gt;0, BE198, BC198)</f>
        <v>0</v>
      </c>
      <c r="BG198">
        <f>1-BF198/AU198</f>
        <v>0</v>
      </c>
      <c r="BH198">
        <f>(AU198-AT198)/(AU198-BF198)</f>
        <v>0</v>
      </c>
      <c r="BI198">
        <f>(AO198-AU198)/(AO198-BF198)</f>
        <v>0</v>
      </c>
      <c r="BJ198">
        <f>(AU198-AT198)/(AU198-AN198)</f>
        <v>0</v>
      </c>
      <c r="BK198">
        <f>(AO198-AU198)/(AO198-AN198)</f>
        <v>0</v>
      </c>
      <c r="BL198">
        <f>(BH198*BF198/AT198)</f>
        <v>0</v>
      </c>
      <c r="BM198">
        <f>(1-BL198)</f>
        <v>0</v>
      </c>
      <c r="CV198">
        <f>$B$11*DT198+$C$11*DU198+$F$11*EF198*(1-EI198)</f>
        <v>0</v>
      </c>
      <c r="CW198">
        <f>CV198*CX198</f>
        <v>0</v>
      </c>
      <c r="CX198">
        <f>($B$11*$D$9+$C$11*$D$9+$F$11*((ES198+EK198)/MAX(ES198+EK198+ET198, 0.1)*$I$9+ET198/MAX(ES198+EK198+ET198, 0.1)*$J$9))/($B$11+$C$11+$F$11)</f>
        <v>0</v>
      </c>
      <c r="CY198">
        <f>($B$11*$K$9+$C$11*$K$9+$F$11*((ES198+EK198)/MAX(ES198+EK198+ET198, 0.1)*$P$9+ET198/MAX(ES198+EK198+ET198, 0.1)*$Q$9))/($B$11+$C$11+$F$11)</f>
        <v>0</v>
      </c>
      <c r="CZ198">
        <v>2.7</v>
      </c>
      <c r="DA198">
        <v>0.5</v>
      </c>
      <c r="DB198" t="s">
        <v>421</v>
      </c>
      <c r="DC198">
        <v>2</v>
      </c>
      <c r="DD198">
        <v>1759446821.33333</v>
      </c>
      <c r="DE198">
        <v>421.336666666667</v>
      </c>
      <c r="DF198">
        <v>419.999333333333</v>
      </c>
      <c r="DG198">
        <v>24.2740666666667</v>
      </c>
      <c r="DH198">
        <v>24.2368333333333</v>
      </c>
      <c r="DI198">
        <v>415.334</v>
      </c>
      <c r="DJ198">
        <v>23.847</v>
      </c>
      <c r="DK198">
        <v>499.992</v>
      </c>
      <c r="DL198">
        <v>90.5752333333333</v>
      </c>
      <c r="DM198">
        <v>0.0295022666666667</v>
      </c>
      <c r="DN198">
        <v>30.5514</v>
      </c>
      <c r="DO198">
        <v>30.0204666666667</v>
      </c>
      <c r="DP198">
        <v>999.9</v>
      </c>
      <c r="DQ198">
        <v>0</v>
      </c>
      <c r="DR198">
        <v>0</v>
      </c>
      <c r="DS198">
        <v>9997.71</v>
      </c>
      <c r="DT198">
        <v>0</v>
      </c>
      <c r="DU198">
        <v>0.723344</v>
      </c>
      <c r="DV198">
        <v>1.33762333333333</v>
      </c>
      <c r="DW198">
        <v>431.818666666667</v>
      </c>
      <c r="DX198">
        <v>430.431666666667</v>
      </c>
      <c r="DY198">
        <v>0.0372505</v>
      </c>
      <c r="DZ198">
        <v>419.999333333333</v>
      </c>
      <c r="EA198">
        <v>24.2368333333333</v>
      </c>
      <c r="EB198">
        <v>2.19863333333333</v>
      </c>
      <c r="EC198">
        <v>2.19525666666667</v>
      </c>
      <c r="ED198">
        <v>18.9523333333333</v>
      </c>
      <c r="EE198">
        <v>18.9277666666667</v>
      </c>
      <c r="EF198">
        <v>0.00500016</v>
      </c>
      <c r="EG198">
        <v>0</v>
      </c>
      <c r="EH198">
        <v>0</v>
      </c>
      <c r="EI198">
        <v>0</v>
      </c>
      <c r="EJ198">
        <v>353.066666666667</v>
      </c>
      <c r="EK198">
        <v>0.00500016</v>
      </c>
      <c r="EL198">
        <v>-30.2666666666667</v>
      </c>
      <c r="EM198">
        <v>-2.06666666666667</v>
      </c>
      <c r="EN198">
        <v>38.062</v>
      </c>
      <c r="EO198">
        <v>42.187</v>
      </c>
      <c r="EP198">
        <v>40.187</v>
      </c>
      <c r="EQ198">
        <v>42.2706666666667</v>
      </c>
      <c r="ER198">
        <v>41.312</v>
      </c>
      <c r="ES198">
        <v>0</v>
      </c>
      <c r="ET198">
        <v>0</v>
      </c>
      <c r="EU198">
        <v>0</v>
      </c>
      <c r="EV198">
        <v>1759446826.1</v>
      </c>
      <c r="EW198">
        <v>0</v>
      </c>
      <c r="EX198">
        <v>349.738461538461</v>
      </c>
      <c r="EY198">
        <v>-19.2547009292739</v>
      </c>
      <c r="EZ198">
        <v>-22.8957265448001</v>
      </c>
      <c r="FA198">
        <v>-25.1653846153846</v>
      </c>
      <c r="FB198">
        <v>15</v>
      </c>
      <c r="FC198">
        <v>0</v>
      </c>
      <c r="FD198" t="s">
        <v>422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1.3381085</v>
      </c>
      <c r="FQ198">
        <v>-0.0732347368421057</v>
      </c>
      <c r="FR198">
        <v>0.0372943154213883</v>
      </c>
      <c r="FS198">
        <v>1</v>
      </c>
      <c r="FT198">
        <v>350.561764705882</v>
      </c>
      <c r="FU198">
        <v>-3.90679923220788</v>
      </c>
      <c r="FV198">
        <v>6.22547020222203</v>
      </c>
      <c r="FW198">
        <v>-1</v>
      </c>
      <c r="FX198">
        <v>0.06359339</v>
      </c>
      <c r="FY198">
        <v>-0.145389762406015</v>
      </c>
      <c r="FZ198">
        <v>0.0156661842681905</v>
      </c>
      <c r="GA198">
        <v>0</v>
      </c>
      <c r="GB198">
        <v>1</v>
      </c>
      <c r="GC198">
        <v>2</v>
      </c>
      <c r="GD198" t="s">
        <v>435</v>
      </c>
      <c r="GE198">
        <v>3.12594</v>
      </c>
      <c r="GF198">
        <v>2.65502</v>
      </c>
      <c r="GG198">
        <v>0.0890878</v>
      </c>
      <c r="GH198">
        <v>0.0897925</v>
      </c>
      <c r="GI198">
        <v>0.102169</v>
      </c>
      <c r="GJ198">
        <v>0.102755</v>
      </c>
      <c r="GK198">
        <v>23297.1</v>
      </c>
      <c r="GL198">
        <v>22173.5</v>
      </c>
      <c r="GM198">
        <v>22874.9</v>
      </c>
      <c r="GN198">
        <v>23723.4</v>
      </c>
      <c r="GO198">
        <v>35000.3</v>
      </c>
      <c r="GP198">
        <v>35232.5</v>
      </c>
      <c r="GQ198">
        <v>41238.8</v>
      </c>
      <c r="GR198">
        <v>42306.1</v>
      </c>
      <c r="GS198">
        <v>1.89505</v>
      </c>
      <c r="GT198">
        <v>1.8136</v>
      </c>
      <c r="GU198">
        <v>0.106562</v>
      </c>
      <c r="GV198">
        <v>0</v>
      </c>
      <c r="GW198">
        <v>28.2884</v>
      </c>
      <c r="GX198">
        <v>999.9</v>
      </c>
      <c r="GY198">
        <v>57.276</v>
      </c>
      <c r="GZ198">
        <v>29.487</v>
      </c>
      <c r="HA198">
        <v>26.1582</v>
      </c>
      <c r="HB198">
        <v>54.2747</v>
      </c>
      <c r="HC198">
        <v>40.625</v>
      </c>
      <c r="HD198">
        <v>1</v>
      </c>
      <c r="HE198">
        <v>0.0987475</v>
      </c>
      <c r="HF198">
        <v>-1.08805</v>
      </c>
      <c r="HG198">
        <v>20.2327</v>
      </c>
      <c r="HH198">
        <v>5.23421</v>
      </c>
      <c r="HI198">
        <v>11.992</v>
      </c>
      <c r="HJ198">
        <v>4.9557</v>
      </c>
      <c r="HK198">
        <v>3.304</v>
      </c>
      <c r="HL198">
        <v>9999</v>
      </c>
      <c r="HM198">
        <v>9999</v>
      </c>
      <c r="HN198">
        <v>9999</v>
      </c>
      <c r="HO198">
        <v>999.9</v>
      </c>
      <c r="HP198">
        <v>1.86845</v>
      </c>
      <c r="HQ198">
        <v>1.86417</v>
      </c>
      <c r="HR198">
        <v>1.8718</v>
      </c>
      <c r="HS198">
        <v>1.86265</v>
      </c>
      <c r="HT198">
        <v>1.86206</v>
      </c>
      <c r="HU198">
        <v>1.86859</v>
      </c>
      <c r="HV198">
        <v>1.85867</v>
      </c>
      <c r="HW198">
        <v>1.86508</v>
      </c>
      <c r="HX198">
        <v>5</v>
      </c>
      <c r="HY198">
        <v>0</v>
      </c>
      <c r="HZ198">
        <v>0</v>
      </c>
      <c r="IA198">
        <v>0</v>
      </c>
      <c r="IB198" t="s">
        <v>424</v>
      </c>
      <c r="IC198" t="s">
        <v>425</v>
      </c>
      <c r="ID198" t="s">
        <v>426</v>
      </c>
      <c r="IE198" t="s">
        <v>426</v>
      </c>
      <c r="IF198" t="s">
        <v>426</v>
      </c>
      <c r="IG198" t="s">
        <v>426</v>
      </c>
      <c r="IH198">
        <v>0</v>
      </c>
      <c r="II198">
        <v>100</v>
      </c>
      <c r="IJ198">
        <v>100</v>
      </c>
      <c r="IK198">
        <v>6.003</v>
      </c>
      <c r="IL198">
        <v>0.4269</v>
      </c>
      <c r="IM198">
        <v>4.33581596003083</v>
      </c>
      <c r="IN198">
        <v>0.00480937478205192</v>
      </c>
      <c r="IO198">
        <v>-2.11129389927988e-06</v>
      </c>
      <c r="IP198">
        <v>4.70916883727294e-10</v>
      </c>
      <c r="IQ198">
        <v>0.0744581765299928</v>
      </c>
      <c r="IR198">
        <v>0.00865277752241637</v>
      </c>
      <c r="IS198">
        <v>0.000116572056065873</v>
      </c>
      <c r="IT198">
        <v>5.89758572995984e-06</v>
      </c>
      <c r="IU198">
        <v>1</v>
      </c>
      <c r="IV198">
        <v>2033</v>
      </c>
      <c r="IW198">
        <v>1</v>
      </c>
      <c r="IX198">
        <v>28</v>
      </c>
      <c r="IY198">
        <v>29324113.7</v>
      </c>
      <c r="IZ198">
        <v>29324113.7</v>
      </c>
      <c r="JA198">
        <v>1.04126</v>
      </c>
      <c r="JB198">
        <v>2.38037</v>
      </c>
      <c r="JC198">
        <v>1.4978</v>
      </c>
      <c r="JD198">
        <v>2.3291</v>
      </c>
      <c r="JE198">
        <v>1.54419</v>
      </c>
      <c r="JF198">
        <v>2.39014</v>
      </c>
      <c r="JG198">
        <v>35.6148</v>
      </c>
      <c r="JH198">
        <v>24.2626</v>
      </c>
      <c r="JI198">
        <v>18</v>
      </c>
      <c r="JJ198">
        <v>546.186</v>
      </c>
      <c r="JK198">
        <v>436.368</v>
      </c>
      <c r="JL198">
        <v>31.0828</v>
      </c>
      <c r="JM198">
        <v>28.9245</v>
      </c>
      <c r="JN198">
        <v>29.9999</v>
      </c>
      <c r="JO198">
        <v>28.7092</v>
      </c>
      <c r="JP198">
        <v>28.731</v>
      </c>
      <c r="JQ198">
        <v>20.9025</v>
      </c>
      <c r="JR198">
        <v>17.7373</v>
      </c>
      <c r="JS198">
        <v>100</v>
      </c>
      <c r="JT198">
        <v>31.0583</v>
      </c>
      <c r="JU198">
        <v>420</v>
      </c>
      <c r="JV198">
        <v>24.2037</v>
      </c>
      <c r="JW198">
        <v>92.4277</v>
      </c>
      <c r="JX198">
        <v>98.5967</v>
      </c>
    </row>
    <row r="199" spans="1:284">
      <c r="A199">
        <v>183</v>
      </c>
      <c r="B199">
        <v>1759446826</v>
      </c>
      <c r="C199">
        <v>2787</v>
      </c>
      <c r="D199" t="s">
        <v>798</v>
      </c>
      <c r="E199" t="s">
        <v>799</v>
      </c>
      <c r="F199">
        <v>5</v>
      </c>
      <c r="G199" t="s">
        <v>775</v>
      </c>
      <c r="H199" t="s">
        <v>419</v>
      </c>
      <c r="I199">
        <v>1759446822.25</v>
      </c>
      <c r="J199">
        <f>(K199)/1000</f>
        <v>0</v>
      </c>
      <c r="K199">
        <f>1000*DK199*AI199*(DG199-DH199)/(100*CZ199*(1000-AI199*DG199))</f>
        <v>0</v>
      </c>
      <c r="L199">
        <f>DK199*AI199*(DF199-DE199*(1000-AI199*DH199)/(1000-AI199*DG199))/(100*CZ199)</f>
        <v>0</v>
      </c>
      <c r="M199">
        <f>DE199 - IF(AI199&gt;1, L199*CZ199*100.0/(AK199), 0)</f>
        <v>0</v>
      </c>
      <c r="N199">
        <f>((T199-J199/2)*M199-L199)/(T199+J199/2)</f>
        <v>0</v>
      </c>
      <c r="O199">
        <f>N199*(DL199+DM199)/1000.0</f>
        <v>0</v>
      </c>
      <c r="P199">
        <f>(DE199 - IF(AI199&gt;1, L199*CZ199*100.0/(AK199), 0))*(DL199+DM199)/1000.0</f>
        <v>0</v>
      </c>
      <c r="Q199">
        <f>2.0/((1/S199-1/R199)+SIGN(S199)*SQRT((1/S199-1/R199)*(1/S199-1/R199) + 4*DA199/((DA199+1)*(DA199+1))*(2*1/S199*1/R199-1/R199*1/R199)))</f>
        <v>0</v>
      </c>
      <c r="R199">
        <f>IF(LEFT(DB199,1)&lt;&gt;"0",IF(LEFT(DB199,1)="1",3.0,DC199),$D$5+$E$5*(DS199*DL199/($K$5*1000))+$F$5*(DS199*DL199/($K$5*1000))*MAX(MIN(CZ199,$J$5),$I$5)*MAX(MIN(CZ199,$J$5),$I$5)+$G$5*MAX(MIN(CZ199,$J$5),$I$5)*(DS199*DL199/($K$5*1000))+$H$5*(DS199*DL199/($K$5*1000))*(DS199*DL199/($K$5*1000)))</f>
        <v>0</v>
      </c>
      <c r="S199">
        <f>J199*(1000-(1000*0.61365*exp(17.502*W199/(240.97+W199))/(DL199+DM199)+DG199)/2)/(1000*0.61365*exp(17.502*W199/(240.97+W199))/(DL199+DM199)-DG199)</f>
        <v>0</v>
      </c>
      <c r="T199">
        <f>1/((DA199+1)/(Q199/1.6)+1/(R199/1.37)) + DA199/((DA199+1)/(Q199/1.6) + DA199/(R199/1.37))</f>
        <v>0</v>
      </c>
      <c r="U199">
        <f>(CV199*CY199)</f>
        <v>0</v>
      </c>
      <c r="V199">
        <f>(DN199+(U199+2*0.95*5.67E-8*(((DN199+$B$7)+273)^4-(DN199+273)^4)-44100*J199)/(1.84*29.3*R199+8*0.95*5.67E-8*(DN199+273)^3))</f>
        <v>0</v>
      </c>
      <c r="W199">
        <f>($C$7*DO199+$D$7*DP199+$E$7*V199)</f>
        <v>0</v>
      </c>
      <c r="X199">
        <f>0.61365*exp(17.502*W199/(240.97+W199))</f>
        <v>0</v>
      </c>
      <c r="Y199">
        <f>(Z199/AA199*100)</f>
        <v>0</v>
      </c>
      <c r="Z199">
        <f>DG199*(DL199+DM199)/1000</f>
        <v>0</v>
      </c>
      <c r="AA199">
        <f>0.61365*exp(17.502*DN199/(240.97+DN199))</f>
        <v>0</v>
      </c>
      <c r="AB199">
        <f>(X199-DG199*(DL199+DM199)/1000)</f>
        <v>0</v>
      </c>
      <c r="AC199">
        <f>(-J199*44100)</f>
        <v>0</v>
      </c>
      <c r="AD199">
        <f>2*29.3*R199*0.92*(DN199-W199)</f>
        <v>0</v>
      </c>
      <c r="AE199">
        <f>2*0.95*5.67E-8*(((DN199+$B$7)+273)^4-(W199+273)^4)</f>
        <v>0</v>
      </c>
      <c r="AF199">
        <f>U199+AE199+AC199+AD199</f>
        <v>0</v>
      </c>
      <c r="AG199">
        <v>0</v>
      </c>
      <c r="AH199">
        <v>0</v>
      </c>
      <c r="AI199">
        <f>IF(AG199*$H$13&gt;=AK199,1.0,(AK199/(AK199-AG199*$H$13)))</f>
        <v>0</v>
      </c>
      <c r="AJ199">
        <f>(AI199-1)*100</f>
        <v>0</v>
      </c>
      <c r="AK199">
        <f>MAX(0,($B$13+$C$13*DS199)/(1+$D$13*DS199)*DL199/(DN199+273)*$E$13)</f>
        <v>0</v>
      </c>
      <c r="AL199" t="s">
        <v>420</v>
      </c>
      <c r="AM199" t="s">
        <v>420</v>
      </c>
      <c r="AN199">
        <v>0</v>
      </c>
      <c r="AO199">
        <v>0</v>
      </c>
      <c r="AP199">
        <f>1-AN199/AO199</f>
        <v>0</v>
      </c>
      <c r="AQ199">
        <v>0</v>
      </c>
      <c r="AR199" t="s">
        <v>420</v>
      </c>
      <c r="AS199" t="s">
        <v>420</v>
      </c>
      <c r="AT199">
        <v>0</v>
      </c>
      <c r="AU199">
        <v>0</v>
      </c>
      <c r="AV199">
        <f>1-AT199/AU199</f>
        <v>0</v>
      </c>
      <c r="AW199">
        <v>0.5</v>
      </c>
      <c r="AX199">
        <f>CW199</f>
        <v>0</v>
      </c>
      <c r="AY199">
        <f>L199</f>
        <v>0</v>
      </c>
      <c r="AZ199">
        <f>AV199*AW199*AX199</f>
        <v>0</v>
      </c>
      <c r="BA199">
        <f>(AY199-AQ199)/AX199</f>
        <v>0</v>
      </c>
      <c r="BB199">
        <f>(AO199-AU199)/AU199</f>
        <v>0</v>
      </c>
      <c r="BC199">
        <f>AN199/(AP199+AN199/AU199)</f>
        <v>0</v>
      </c>
      <c r="BD199" t="s">
        <v>420</v>
      </c>
      <c r="BE199">
        <v>0</v>
      </c>
      <c r="BF199">
        <f>IF(BE199&lt;&gt;0, BE199, BC199)</f>
        <v>0</v>
      </c>
      <c r="BG199">
        <f>1-BF199/AU199</f>
        <v>0</v>
      </c>
      <c r="BH199">
        <f>(AU199-AT199)/(AU199-BF199)</f>
        <v>0</v>
      </c>
      <c r="BI199">
        <f>(AO199-AU199)/(AO199-BF199)</f>
        <v>0</v>
      </c>
      <c r="BJ199">
        <f>(AU199-AT199)/(AU199-AN199)</f>
        <v>0</v>
      </c>
      <c r="BK199">
        <f>(AO199-AU199)/(AO199-AN199)</f>
        <v>0</v>
      </c>
      <c r="BL199">
        <f>(BH199*BF199/AT199)</f>
        <v>0</v>
      </c>
      <c r="BM199">
        <f>(1-BL199)</f>
        <v>0</v>
      </c>
      <c r="CV199">
        <f>$B$11*DT199+$C$11*DU199+$F$11*EF199*(1-EI199)</f>
        <v>0</v>
      </c>
      <c r="CW199">
        <f>CV199*CX199</f>
        <v>0</v>
      </c>
      <c r="CX199">
        <f>($B$11*$D$9+$C$11*$D$9+$F$11*((ES199+EK199)/MAX(ES199+EK199+ET199, 0.1)*$I$9+ET199/MAX(ES199+EK199+ET199, 0.1)*$J$9))/($B$11+$C$11+$F$11)</f>
        <v>0</v>
      </c>
      <c r="CY199">
        <f>($B$11*$K$9+$C$11*$K$9+$F$11*((ES199+EK199)/MAX(ES199+EK199+ET199, 0.1)*$P$9+ET199/MAX(ES199+EK199+ET199, 0.1)*$Q$9))/($B$11+$C$11+$F$11)</f>
        <v>0</v>
      </c>
      <c r="CZ199">
        <v>2.7</v>
      </c>
      <c r="DA199">
        <v>0.5</v>
      </c>
      <c r="DB199" t="s">
        <v>421</v>
      </c>
      <c r="DC199">
        <v>2</v>
      </c>
      <c r="DD199">
        <v>1759446822.25</v>
      </c>
      <c r="DE199">
        <v>421.3375</v>
      </c>
      <c r="DF199">
        <v>420</v>
      </c>
      <c r="DG199">
        <v>24.271975</v>
      </c>
      <c r="DH199">
        <v>24.2372</v>
      </c>
      <c r="DI199">
        <v>415.33475</v>
      </c>
      <c r="DJ199">
        <v>23.84495</v>
      </c>
      <c r="DK199">
        <v>499.9995</v>
      </c>
      <c r="DL199">
        <v>90.57485</v>
      </c>
      <c r="DM199">
        <v>0.02949825</v>
      </c>
      <c r="DN199">
        <v>30.5511</v>
      </c>
      <c r="DO199">
        <v>30.02235</v>
      </c>
      <c r="DP199">
        <v>999.9</v>
      </c>
      <c r="DQ199">
        <v>0</v>
      </c>
      <c r="DR199">
        <v>0</v>
      </c>
      <c r="DS199">
        <v>9995.0025</v>
      </c>
      <c r="DT199">
        <v>0</v>
      </c>
      <c r="DU199">
        <v>0.723344</v>
      </c>
      <c r="DV199">
        <v>1.3376825</v>
      </c>
      <c r="DW199">
        <v>431.8185</v>
      </c>
      <c r="DX199">
        <v>430.4325</v>
      </c>
      <c r="DY199">
        <v>0.034793375</v>
      </c>
      <c r="DZ199">
        <v>420</v>
      </c>
      <c r="EA199">
        <v>24.2372</v>
      </c>
      <c r="EB199">
        <v>2.1984325</v>
      </c>
      <c r="EC199">
        <v>2.19528</v>
      </c>
      <c r="ED199">
        <v>18.950875</v>
      </c>
      <c r="EE199">
        <v>18.927925</v>
      </c>
      <c r="EF199">
        <v>0.00500016</v>
      </c>
      <c r="EG199">
        <v>0</v>
      </c>
      <c r="EH199">
        <v>0</v>
      </c>
      <c r="EI199">
        <v>0</v>
      </c>
      <c r="EJ199">
        <v>351.325</v>
      </c>
      <c r="EK199">
        <v>0.00500016</v>
      </c>
      <c r="EL199">
        <v>-27.85</v>
      </c>
      <c r="EM199">
        <v>-1.925</v>
      </c>
      <c r="EN199">
        <v>38.062</v>
      </c>
      <c r="EO199">
        <v>42.187</v>
      </c>
      <c r="EP199">
        <v>40.187</v>
      </c>
      <c r="EQ199">
        <v>42.281</v>
      </c>
      <c r="ER199">
        <v>41.312</v>
      </c>
      <c r="ES199">
        <v>0</v>
      </c>
      <c r="ET199">
        <v>0</v>
      </c>
      <c r="EU199">
        <v>0</v>
      </c>
      <c r="EV199">
        <v>1759446827.9</v>
      </c>
      <c r="EW199">
        <v>0</v>
      </c>
      <c r="EX199">
        <v>349.576</v>
      </c>
      <c r="EY199">
        <v>-26.2923076149964</v>
      </c>
      <c r="EZ199">
        <v>-17.6076921878482</v>
      </c>
      <c r="FA199">
        <v>-25.82</v>
      </c>
      <c r="FB199">
        <v>15</v>
      </c>
      <c r="FC199">
        <v>0</v>
      </c>
      <c r="FD199" t="s">
        <v>422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1.340782</v>
      </c>
      <c r="FQ199">
        <v>-0.00986706766917303</v>
      </c>
      <c r="FR199">
        <v>0.0401705764957387</v>
      </c>
      <c r="FS199">
        <v>1</v>
      </c>
      <c r="FT199">
        <v>350.147058823529</v>
      </c>
      <c r="FU199">
        <v>-14.7104661228561</v>
      </c>
      <c r="FV199">
        <v>6.67150372387787</v>
      </c>
      <c r="FW199">
        <v>-1</v>
      </c>
      <c r="FX199">
        <v>0.05891218</v>
      </c>
      <c r="FY199">
        <v>-0.17213802406015</v>
      </c>
      <c r="FZ199">
        <v>0.0176794214682099</v>
      </c>
      <c r="GA199">
        <v>0</v>
      </c>
      <c r="GB199">
        <v>1</v>
      </c>
      <c r="GC199">
        <v>2</v>
      </c>
      <c r="GD199" t="s">
        <v>435</v>
      </c>
      <c r="GE199">
        <v>3.12598</v>
      </c>
      <c r="GF199">
        <v>2.65511</v>
      </c>
      <c r="GG199">
        <v>0.0890662</v>
      </c>
      <c r="GH199">
        <v>0.0897956</v>
      </c>
      <c r="GI199">
        <v>0.102153</v>
      </c>
      <c r="GJ199">
        <v>0.102749</v>
      </c>
      <c r="GK199">
        <v>23297.2</v>
      </c>
      <c r="GL199">
        <v>22173.3</v>
      </c>
      <c r="GM199">
        <v>22874.4</v>
      </c>
      <c r="GN199">
        <v>23723.2</v>
      </c>
      <c r="GO199">
        <v>35000.7</v>
      </c>
      <c r="GP199">
        <v>35232.4</v>
      </c>
      <c r="GQ199">
        <v>41238.6</v>
      </c>
      <c r="GR199">
        <v>42305.6</v>
      </c>
      <c r="GS199">
        <v>1.89513</v>
      </c>
      <c r="GT199">
        <v>1.8138</v>
      </c>
      <c r="GU199">
        <v>0.10686</v>
      </c>
      <c r="GV199">
        <v>0</v>
      </c>
      <c r="GW199">
        <v>28.2896</v>
      </c>
      <c r="GX199">
        <v>999.9</v>
      </c>
      <c r="GY199">
        <v>57.276</v>
      </c>
      <c r="GZ199">
        <v>29.487</v>
      </c>
      <c r="HA199">
        <v>26.1571</v>
      </c>
      <c r="HB199">
        <v>53.6547</v>
      </c>
      <c r="HC199">
        <v>40.4968</v>
      </c>
      <c r="HD199">
        <v>1</v>
      </c>
      <c r="HE199">
        <v>0.0987475</v>
      </c>
      <c r="HF199">
        <v>-1.07672</v>
      </c>
      <c r="HG199">
        <v>20.2327</v>
      </c>
      <c r="HH199">
        <v>5.23421</v>
      </c>
      <c r="HI199">
        <v>11.992</v>
      </c>
      <c r="HJ199">
        <v>4.95565</v>
      </c>
      <c r="HK199">
        <v>3.304</v>
      </c>
      <c r="HL199">
        <v>9999</v>
      </c>
      <c r="HM199">
        <v>9999</v>
      </c>
      <c r="HN199">
        <v>9999</v>
      </c>
      <c r="HO199">
        <v>999.9</v>
      </c>
      <c r="HP199">
        <v>1.86846</v>
      </c>
      <c r="HQ199">
        <v>1.86417</v>
      </c>
      <c r="HR199">
        <v>1.8718</v>
      </c>
      <c r="HS199">
        <v>1.86265</v>
      </c>
      <c r="HT199">
        <v>1.86205</v>
      </c>
      <c r="HU199">
        <v>1.86859</v>
      </c>
      <c r="HV199">
        <v>1.85867</v>
      </c>
      <c r="HW199">
        <v>1.86508</v>
      </c>
      <c r="HX199">
        <v>5</v>
      </c>
      <c r="HY199">
        <v>0</v>
      </c>
      <c r="HZ199">
        <v>0</v>
      </c>
      <c r="IA199">
        <v>0</v>
      </c>
      <c r="IB199" t="s">
        <v>424</v>
      </c>
      <c r="IC199" t="s">
        <v>425</v>
      </c>
      <c r="ID199" t="s">
        <v>426</v>
      </c>
      <c r="IE199" t="s">
        <v>426</v>
      </c>
      <c r="IF199" t="s">
        <v>426</v>
      </c>
      <c r="IG199" t="s">
        <v>426</v>
      </c>
      <c r="IH199">
        <v>0</v>
      </c>
      <c r="II199">
        <v>100</v>
      </c>
      <c r="IJ199">
        <v>100</v>
      </c>
      <c r="IK199">
        <v>6.003</v>
      </c>
      <c r="IL199">
        <v>0.4269</v>
      </c>
      <c r="IM199">
        <v>4.33581596003083</v>
      </c>
      <c r="IN199">
        <v>0.00480937478205192</v>
      </c>
      <c r="IO199">
        <v>-2.11129389927988e-06</v>
      </c>
      <c r="IP199">
        <v>4.70916883727294e-10</v>
      </c>
      <c r="IQ199">
        <v>0.0744581765299928</v>
      </c>
      <c r="IR199">
        <v>0.00865277752241637</v>
      </c>
      <c r="IS199">
        <v>0.000116572056065873</v>
      </c>
      <c r="IT199">
        <v>5.89758572995984e-06</v>
      </c>
      <c r="IU199">
        <v>1</v>
      </c>
      <c r="IV199">
        <v>2033</v>
      </c>
      <c r="IW199">
        <v>1</v>
      </c>
      <c r="IX199">
        <v>28</v>
      </c>
      <c r="IY199">
        <v>29324113.8</v>
      </c>
      <c r="IZ199">
        <v>29324113.8</v>
      </c>
      <c r="JA199">
        <v>1.04126</v>
      </c>
      <c r="JB199">
        <v>2.39502</v>
      </c>
      <c r="JC199">
        <v>1.49902</v>
      </c>
      <c r="JD199">
        <v>2.3291</v>
      </c>
      <c r="JE199">
        <v>1.54419</v>
      </c>
      <c r="JF199">
        <v>2.33643</v>
      </c>
      <c r="JG199">
        <v>35.6148</v>
      </c>
      <c r="JH199">
        <v>24.2451</v>
      </c>
      <c r="JI199">
        <v>18</v>
      </c>
      <c r="JJ199">
        <v>546.234</v>
      </c>
      <c r="JK199">
        <v>436.488</v>
      </c>
      <c r="JL199">
        <v>31.0703</v>
      </c>
      <c r="JM199">
        <v>28.9245</v>
      </c>
      <c r="JN199">
        <v>29.9999</v>
      </c>
      <c r="JO199">
        <v>28.7092</v>
      </c>
      <c r="JP199">
        <v>28.731</v>
      </c>
      <c r="JQ199">
        <v>20.8994</v>
      </c>
      <c r="JR199">
        <v>17.7373</v>
      </c>
      <c r="JS199">
        <v>100</v>
      </c>
      <c r="JT199">
        <v>31.0583</v>
      </c>
      <c r="JU199">
        <v>420</v>
      </c>
      <c r="JV199">
        <v>24.2037</v>
      </c>
      <c r="JW199">
        <v>92.4266</v>
      </c>
      <c r="JX199">
        <v>98.5958</v>
      </c>
    </row>
    <row r="200" spans="1:284">
      <c r="A200">
        <v>184</v>
      </c>
      <c r="B200">
        <v>1759446829</v>
      </c>
      <c r="C200">
        <v>2790</v>
      </c>
      <c r="D200" t="s">
        <v>800</v>
      </c>
      <c r="E200" t="s">
        <v>801</v>
      </c>
      <c r="F200">
        <v>5</v>
      </c>
      <c r="G200" t="s">
        <v>775</v>
      </c>
      <c r="H200" t="s">
        <v>419</v>
      </c>
      <c r="I200">
        <v>1759446825.75</v>
      </c>
      <c r="J200">
        <f>(K200)/1000</f>
        <v>0</v>
      </c>
      <c r="K200">
        <f>1000*DK200*AI200*(DG200-DH200)/(100*CZ200*(1000-AI200*DG200))</f>
        <v>0</v>
      </c>
      <c r="L200">
        <f>DK200*AI200*(DF200-DE200*(1000-AI200*DH200)/(1000-AI200*DG200))/(100*CZ200)</f>
        <v>0</v>
      </c>
      <c r="M200">
        <f>DE200 - IF(AI200&gt;1, L200*CZ200*100.0/(AK200), 0)</f>
        <v>0</v>
      </c>
      <c r="N200">
        <f>((T200-J200/2)*M200-L200)/(T200+J200/2)</f>
        <v>0</v>
      </c>
      <c r="O200">
        <f>N200*(DL200+DM200)/1000.0</f>
        <v>0</v>
      </c>
      <c r="P200">
        <f>(DE200 - IF(AI200&gt;1, L200*CZ200*100.0/(AK200), 0))*(DL200+DM200)/1000.0</f>
        <v>0</v>
      </c>
      <c r="Q200">
        <f>2.0/((1/S200-1/R200)+SIGN(S200)*SQRT((1/S200-1/R200)*(1/S200-1/R200) + 4*DA200/((DA200+1)*(DA200+1))*(2*1/S200*1/R200-1/R200*1/R200)))</f>
        <v>0</v>
      </c>
      <c r="R200">
        <f>IF(LEFT(DB200,1)&lt;&gt;"0",IF(LEFT(DB200,1)="1",3.0,DC200),$D$5+$E$5*(DS200*DL200/($K$5*1000))+$F$5*(DS200*DL200/($K$5*1000))*MAX(MIN(CZ200,$J$5),$I$5)*MAX(MIN(CZ200,$J$5),$I$5)+$G$5*MAX(MIN(CZ200,$J$5),$I$5)*(DS200*DL200/($K$5*1000))+$H$5*(DS200*DL200/($K$5*1000))*(DS200*DL200/($K$5*1000)))</f>
        <v>0</v>
      </c>
      <c r="S200">
        <f>J200*(1000-(1000*0.61365*exp(17.502*W200/(240.97+W200))/(DL200+DM200)+DG200)/2)/(1000*0.61365*exp(17.502*W200/(240.97+W200))/(DL200+DM200)-DG200)</f>
        <v>0</v>
      </c>
      <c r="T200">
        <f>1/((DA200+1)/(Q200/1.6)+1/(R200/1.37)) + DA200/((DA200+1)/(Q200/1.6) + DA200/(R200/1.37))</f>
        <v>0</v>
      </c>
      <c r="U200">
        <f>(CV200*CY200)</f>
        <v>0</v>
      </c>
      <c r="V200">
        <f>(DN200+(U200+2*0.95*5.67E-8*(((DN200+$B$7)+273)^4-(DN200+273)^4)-44100*J200)/(1.84*29.3*R200+8*0.95*5.67E-8*(DN200+273)^3))</f>
        <v>0</v>
      </c>
      <c r="W200">
        <f>($C$7*DO200+$D$7*DP200+$E$7*V200)</f>
        <v>0</v>
      </c>
      <c r="X200">
        <f>0.61365*exp(17.502*W200/(240.97+W200))</f>
        <v>0</v>
      </c>
      <c r="Y200">
        <f>(Z200/AA200*100)</f>
        <v>0</v>
      </c>
      <c r="Z200">
        <f>DG200*(DL200+DM200)/1000</f>
        <v>0</v>
      </c>
      <c r="AA200">
        <f>0.61365*exp(17.502*DN200/(240.97+DN200))</f>
        <v>0</v>
      </c>
      <c r="AB200">
        <f>(X200-DG200*(DL200+DM200)/1000)</f>
        <v>0</v>
      </c>
      <c r="AC200">
        <f>(-J200*44100)</f>
        <v>0</v>
      </c>
      <c r="AD200">
        <f>2*29.3*R200*0.92*(DN200-W200)</f>
        <v>0</v>
      </c>
      <c r="AE200">
        <f>2*0.95*5.67E-8*(((DN200+$B$7)+273)^4-(W200+273)^4)</f>
        <v>0</v>
      </c>
      <c r="AF200">
        <f>U200+AE200+AC200+AD200</f>
        <v>0</v>
      </c>
      <c r="AG200">
        <v>0</v>
      </c>
      <c r="AH200">
        <v>0</v>
      </c>
      <c r="AI200">
        <f>IF(AG200*$H$13&gt;=AK200,1.0,(AK200/(AK200-AG200*$H$13)))</f>
        <v>0</v>
      </c>
      <c r="AJ200">
        <f>(AI200-1)*100</f>
        <v>0</v>
      </c>
      <c r="AK200">
        <f>MAX(0,($B$13+$C$13*DS200)/(1+$D$13*DS200)*DL200/(DN200+273)*$E$13)</f>
        <v>0</v>
      </c>
      <c r="AL200" t="s">
        <v>420</v>
      </c>
      <c r="AM200" t="s">
        <v>420</v>
      </c>
      <c r="AN200">
        <v>0</v>
      </c>
      <c r="AO200">
        <v>0</v>
      </c>
      <c r="AP200">
        <f>1-AN200/AO200</f>
        <v>0</v>
      </c>
      <c r="AQ200">
        <v>0</v>
      </c>
      <c r="AR200" t="s">
        <v>420</v>
      </c>
      <c r="AS200" t="s">
        <v>420</v>
      </c>
      <c r="AT200">
        <v>0</v>
      </c>
      <c r="AU200">
        <v>0</v>
      </c>
      <c r="AV200">
        <f>1-AT200/AU200</f>
        <v>0</v>
      </c>
      <c r="AW200">
        <v>0.5</v>
      </c>
      <c r="AX200">
        <f>CW200</f>
        <v>0</v>
      </c>
      <c r="AY200">
        <f>L200</f>
        <v>0</v>
      </c>
      <c r="AZ200">
        <f>AV200*AW200*AX200</f>
        <v>0</v>
      </c>
      <c r="BA200">
        <f>(AY200-AQ200)/AX200</f>
        <v>0</v>
      </c>
      <c r="BB200">
        <f>(AO200-AU200)/AU200</f>
        <v>0</v>
      </c>
      <c r="BC200">
        <f>AN200/(AP200+AN200/AU200)</f>
        <v>0</v>
      </c>
      <c r="BD200" t="s">
        <v>420</v>
      </c>
      <c r="BE200">
        <v>0</v>
      </c>
      <c r="BF200">
        <f>IF(BE200&lt;&gt;0, BE200, BC200)</f>
        <v>0</v>
      </c>
      <c r="BG200">
        <f>1-BF200/AU200</f>
        <v>0</v>
      </c>
      <c r="BH200">
        <f>(AU200-AT200)/(AU200-BF200)</f>
        <v>0</v>
      </c>
      <c r="BI200">
        <f>(AO200-AU200)/(AO200-BF200)</f>
        <v>0</v>
      </c>
      <c r="BJ200">
        <f>(AU200-AT200)/(AU200-AN200)</f>
        <v>0</v>
      </c>
      <c r="BK200">
        <f>(AO200-AU200)/(AO200-AN200)</f>
        <v>0</v>
      </c>
      <c r="BL200">
        <f>(BH200*BF200/AT200)</f>
        <v>0</v>
      </c>
      <c r="BM200">
        <f>(1-BL200)</f>
        <v>0</v>
      </c>
      <c r="CV200">
        <f>$B$11*DT200+$C$11*DU200+$F$11*EF200*(1-EI200)</f>
        <v>0</v>
      </c>
      <c r="CW200">
        <f>CV200*CX200</f>
        <v>0</v>
      </c>
      <c r="CX200">
        <f>($B$11*$D$9+$C$11*$D$9+$F$11*((ES200+EK200)/MAX(ES200+EK200+ET200, 0.1)*$I$9+ET200/MAX(ES200+EK200+ET200, 0.1)*$J$9))/($B$11+$C$11+$F$11)</f>
        <v>0</v>
      </c>
      <c r="CY200">
        <f>($B$11*$K$9+$C$11*$K$9+$F$11*((ES200+EK200)/MAX(ES200+EK200+ET200, 0.1)*$P$9+ET200/MAX(ES200+EK200+ET200, 0.1)*$Q$9))/($B$11+$C$11+$F$11)</f>
        <v>0</v>
      </c>
      <c r="CZ200">
        <v>2.7</v>
      </c>
      <c r="DA200">
        <v>0.5</v>
      </c>
      <c r="DB200" t="s">
        <v>421</v>
      </c>
      <c r="DC200">
        <v>2</v>
      </c>
      <c r="DD200">
        <v>1759446825.75</v>
      </c>
      <c r="DE200">
        <v>421.354</v>
      </c>
      <c r="DF200">
        <v>420.04275</v>
      </c>
      <c r="DG200">
        <v>24.2638</v>
      </c>
      <c r="DH200">
        <v>24.237325</v>
      </c>
      <c r="DI200">
        <v>415.351</v>
      </c>
      <c r="DJ200">
        <v>23.83695</v>
      </c>
      <c r="DK200">
        <v>500.03725</v>
      </c>
      <c r="DL200">
        <v>90.57385</v>
      </c>
      <c r="DM200">
        <v>0.029431175</v>
      </c>
      <c r="DN200">
        <v>30.54875</v>
      </c>
      <c r="DO200">
        <v>30.026225</v>
      </c>
      <c r="DP200">
        <v>999.9</v>
      </c>
      <c r="DQ200">
        <v>0</v>
      </c>
      <c r="DR200">
        <v>0</v>
      </c>
      <c r="DS200">
        <v>9994.54</v>
      </c>
      <c r="DT200">
        <v>0</v>
      </c>
      <c r="DU200">
        <v>0.723344</v>
      </c>
      <c r="DV200">
        <v>1.3114075</v>
      </c>
      <c r="DW200">
        <v>431.83175</v>
      </c>
      <c r="DX200">
        <v>430.47625</v>
      </c>
      <c r="DY200">
        <v>0.026474475</v>
      </c>
      <c r="DZ200">
        <v>420.04275</v>
      </c>
      <c r="EA200">
        <v>24.237325</v>
      </c>
      <c r="EB200">
        <v>2.197665</v>
      </c>
      <c r="EC200">
        <v>2.1952675</v>
      </c>
      <c r="ED200">
        <v>18.9453</v>
      </c>
      <c r="EE200">
        <v>18.927825</v>
      </c>
      <c r="EF200">
        <v>0.00500016</v>
      </c>
      <c r="EG200">
        <v>0</v>
      </c>
      <c r="EH200">
        <v>0</v>
      </c>
      <c r="EI200">
        <v>0</v>
      </c>
      <c r="EJ200">
        <v>350.45</v>
      </c>
      <c r="EK200">
        <v>0.00500016</v>
      </c>
      <c r="EL200">
        <v>-26.825</v>
      </c>
      <c r="EM200">
        <v>-1.85</v>
      </c>
      <c r="EN200">
        <v>38.062</v>
      </c>
      <c r="EO200">
        <v>42.187</v>
      </c>
      <c r="EP200">
        <v>40.187</v>
      </c>
      <c r="EQ200">
        <v>42.312</v>
      </c>
      <c r="ER200">
        <v>41.312</v>
      </c>
      <c r="ES200">
        <v>0</v>
      </c>
      <c r="ET200">
        <v>0</v>
      </c>
      <c r="EU200">
        <v>0</v>
      </c>
      <c r="EV200">
        <v>1759446830.9</v>
      </c>
      <c r="EW200">
        <v>0</v>
      </c>
      <c r="EX200">
        <v>349.130769230769</v>
      </c>
      <c r="EY200">
        <v>4.65641039681788</v>
      </c>
      <c r="EZ200">
        <v>-14.4170938743042</v>
      </c>
      <c r="FA200">
        <v>-26.1884615384615</v>
      </c>
      <c r="FB200">
        <v>15</v>
      </c>
      <c r="FC200">
        <v>0</v>
      </c>
      <c r="FD200" t="s">
        <v>422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1.335473</v>
      </c>
      <c r="FQ200">
        <v>-0.0603726315789467</v>
      </c>
      <c r="FR200">
        <v>0.0436599797411771</v>
      </c>
      <c r="FS200">
        <v>1</v>
      </c>
      <c r="FT200">
        <v>349.638235294118</v>
      </c>
      <c r="FU200">
        <v>-12.1634836830389</v>
      </c>
      <c r="FV200">
        <v>6.57750241826514</v>
      </c>
      <c r="FW200">
        <v>-1</v>
      </c>
      <c r="FX200">
        <v>0.053809835</v>
      </c>
      <c r="FY200">
        <v>-0.185691712781955</v>
      </c>
      <c r="FZ200">
        <v>0.0187337998780086</v>
      </c>
      <c r="GA200">
        <v>0</v>
      </c>
      <c r="GB200">
        <v>1</v>
      </c>
      <c r="GC200">
        <v>2</v>
      </c>
      <c r="GD200" t="s">
        <v>435</v>
      </c>
      <c r="GE200">
        <v>3.12591</v>
      </c>
      <c r="GF200">
        <v>2.65509</v>
      </c>
      <c r="GG200">
        <v>0.0890807</v>
      </c>
      <c r="GH200">
        <v>0.0897996</v>
      </c>
      <c r="GI200">
        <v>0.102139</v>
      </c>
      <c r="GJ200">
        <v>0.10275</v>
      </c>
      <c r="GK200">
        <v>23296.9</v>
      </c>
      <c r="GL200">
        <v>22173.3</v>
      </c>
      <c r="GM200">
        <v>22874.5</v>
      </c>
      <c r="GN200">
        <v>23723.4</v>
      </c>
      <c r="GO200">
        <v>35001</v>
      </c>
      <c r="GP200">
        <v>35232.5</v>
      </c>
      <c r="GQ200">
        <v>41238.3</v>
      </c>
      <c r="GR200">
        <v>42305.8</v>
      </c>
      <c r="GS200">
        <v>1.89505</v>
      </c>
      <c r="GT200">
        <v>1.8136</v>
      </c>
      <c r="GU200">
        <v>0.106469</v>
      </c>
      <c r="GV200">
        <v>0</v>
      </c>
      <c r="GW200">
        <v>28.2907</v>
      </c>
      <c r="GX200">
        <v>999.9</v>
      </c>
      <c r="GY200">
        <v>57.276</v>
      </c>
      <c r="GZ200">
        <v>29.487</v>
      </c>
      <c r="HA200">
        <v>26.1575</v>
      </c>
      <c r="HB200">
        <v>54.2547</v>
      </c>
      <c r="HC200">
        <v>40.629</v>
      </c>
      <c r="HD200">
        <v>1</v>
      </c>
      <c r="HE200">
        <v>0.0985976</v>
      </c>
      <c r="HF200">
        <v>-1.06553</v>
      </c>
      <c r="HG200">
        <v>20.2329</v>
      </c>
      <c r="HH200">
        <v>5.23421</v>
      </c>
      <c r="HI200">
        <v>11.992</v>
      </c>
      <c r="HJ200">
        <v>4.95565</v>
      </c>
      <c r="HK200">
        <v>3.304</v>
      </c>
      <c r="HL200">
        <v>9999</v>
      </c>
      <c r="HM200">
        <v>9999</v>
      </c>
      <c r="HN200">
        <v>9999</v>
      </c>
      <c r="HO200">
        <v>999.9</v>
      </c>
      <c r="HP200">
        <v>1.86846</v>
      </c>
      <c r="HQ200">
        <v>1.86417</v>
      </c>
      <c r="HR200">
        <v>1.8718</v>
      </c>
      <c r="HS200">
        <v>1.86264</v>
      </c>
      <c r="HT200">
        <v>1.86205</v>
      </c>
      <c r="HU200">
        <v>1.86858</v>
      </c>
      <c r="HV200">
        <v>1.85867</v>
      </c>
      <c r="HW200">
        <v>1.86508</v>
      </c>
      <c r="HX200">
        <v>5</v>
      </c>
      <c r="HY200">
        <v>0</v>
      </c>
      <c r="HZ200">
        <v>0</v>
      </c>
      <c r="IA200">
        <v>0</v>
      </c>
      <c r="IB200" t="s">
        <v>424</v>
      </c>
      <c r="IC200" t="s">
        <v>425</v>
      </c>
      <c r="ID200" t="s">
        <v>426</v>
      </c>
      <c r="IE200" t="s">
        <v>426</v>
      </c>
      <c r="IF200" t="s">
        <v>426</v>
      </c>
      <c r="IG200" t="s">
        <v>426</v>
      </c>
      <c r="IH200">
        <v>0</v>
      </c>
      <c r="II200">
        <v>100</v>
      </c>
      <c r="IJ200">
        <v>100</v>
      </c>
      <c r="IK200">
        <v>6.003</v>
      </c>
      <c r="IL200">
        <v>0.4267</v>
      </c>
      <c r="IM200">
        <v>4.33581596003083</v>
      </c>
      <c r="IN200">
        <v>0.00480937478205192</v>
      </c>
      <c r="IO200">
        <v>-2.11129389927988e-06</v>
      </c>
      <c r="IP200">
        <v>4.70916883727294e-10</v>
      </c>
      <c r="IQ200">
        <v>0.0744581765299928</v>
      </c>
      <c r="IR200">
        <v>0.00865277752241637</v>
      </c>
      <c r="IS200">
        <v>0.000116572056065873</v>
      </c>
      <c r="IT200">
        <v>5.89758572995984e-06</v>
      </c>
      <c r="IU200">
        <v>1</v>
      </c>
      <c r="IV200">
        <v>2033</v>
      </c>
      <c r="IW200">
        <v>1</v>
      </c>
      <c r="IX200">
        <v>28</v>
      </c>
      <c r="IY200">
        <v>29324113.8</v>
      </c>
      <c r="IZ200">
        <v>29324113.8</v>
      </c>
      <c r="JA200">
        <v>1.04126</v>
      </c>
      <c r="JB200">
        <v>2.37671</v>
      </c>
      <c r="JC200">
        <v>1.49902</v>
      </c>
      <c r="JD200">
        <v>2.3291</v>
      </c>
      <c r="JE200">
        <v>1.54419</v>
      </c>
      <c r="JF200">
        <v>2.32178</v>
      </c>
      <c r="JG200">
        <v>35.6148</v>
      </c>
      <c r="JH200">
        <v>24.2539</v>
      </c>
      <c r="JI200">
        <v>18</v>
      </c>
      <c r="JJ200">
        <v>546.185</v>
      </c>
      <c r="JK200">
        <v>436.368</v>
      </c>
      <c r="JL200">
        <v>31.0546</v>
      </c>
      <c r="JM200">
        <v>28.9236</v>
      </c>
      <c r="JN200">
        <v>29.9999</v>
      </c>
      <c r="JO200">
        <v>28.7092</v>
      </c>
      <c r="JP200">
        <v>28.731</v>
      </c>
      <c r="JQ200">
        <v>20.9013</v>
      </c>
      <c r="JR200">
        <v>17.7373</v>
      </c>
      <c r="JS200">
        <v>100</v>
      </c>
      <c r="JT200">
        <v>31.0314</v>
      </c>
      <c r="JU200">
        <v>420</v>
      </c>
      <c r="JV200">
        <v>24.2037</v>
      </c>
      <c r="JW200">
        <v>92.4264</v>
      </c>
      <c r="JX200">
        <v>98.5964</v>
      </c>
    </row>
    <row r="201" spans="1:284">
      <c r="A201">
        <v>185</v>
      </c>
      <c r="B201">
        <v>1759446831</v>
      </c>
      <c r="C201">
        <v>2792</v>
      </c>
      <c r="D201" t="s">
        <v>802</v>
      </c>
      <c r="E201" t="s">
        <v>803</v>
      </c>
      <c r="F201">
        <v>5</v>
      </c>
      <c r="G201" t="s">
        <v>775</v>
      </c>
      <c r="H201" t="s">
        <v>419</v>
      </c>
      <c r="I201">
        <v>1759446828.33333</v>
      </c>
      <c r="J201">
        <f>(K201)/1000</f>
        <v>0</v>
      </c>
      <c r="K201">
        <f>1000*DK201*AI201*(DG201-DH201)/(100*CZ201*(1000-AI201*DG201))</f>
        <v>0</v>
      </c>
      <c r="L201">
        <f>DK201*AI201*(DF201-DE201*(1000-AI201*DH201)/(1000-AI201*DG201))/(100*CZ201)</f>
        <v>0</v>
      </c>
      <c r="M201">
        <f>DE201 - IF(AI201&gt;1, L201*CZ201*100.0/(AK201), 0)</f>
        <v>0</v>
      </c>
      <c r="N201">
        <f>((T201-J201/2)*M201-L201)/(T201+J201/2)</f>
        <v>0</v>
      </c>
      <c r="O201">
        <f>N201*(DL201+DM201)/1000.0</f>
        <v>0</v>
      </c>
      <c r="P201">
        <f>(DE201 - IF(AI201&gt;1, L201*CZ201*100.0/(AK201), 0))*(DL201+DM201)/1000.0</f>
        <v>0</v>
      </c>
      <c r="Q201">
        <f>2.0/((1/S201-1/R201)+SIGN(S201)*SQRT((1/S201-1/R201)*(1/S201-1/R201) + 4*DA201/((DA201+1)*(DA201+1))*(2*1/S201*1/R201-1/R201*1/R201)))</f>
        <v>0</v>
      </c>
      <c r="R201">
        <f>IF(LEFT(DB201,1)&lt;&gt;"0",IF(LEFT(DB201,1)="1",3.0,DC201),$D$5+$E$5*(DS201*DL201/($K$5*1000))+$F$5*(DS201*DL201/($K$5*1000))*MAX(MIN(CZ201,$J$5),$I$5)*MAX(MIN(CZ201,$J$5),$I$5)+$G$5*MAX(MIN(CZ201,$J$5),$I$5)*(DS201*DL201/($K$5*1000))+$H$5*(DS201*DL201/($K$5*1000))*(DS201*DL201/($K$5*1000)))</f>
        <v>0</v>
      </c>
      <c r="S201">
        <f>J201*(1000-(1000*0.61365*exp(17.502*W201/(240.97+W201))/(DL201+DM201)+DG201)/2)/(1000*0.61365*exp(17.502*W201/(240.97+W201))/(DL201+DM201)-DG201)</f>
        <v>0</v>
      </c>
      <c r="T201">
        <f>1/((DA201+1)/(Q201/1.6)+1/(R201/1.37)) + DA201/((DA201+1)/(Q201/1.6) + DA201/(R201/1.37))</f>
        <v>0</v>
      </c>
      <c r="U201">
        <f>(CV201*CY201)</f>
        <v>0</v>
      </c>
      <c r="V201">
        <f>(DN201+(U201+2*0.95*5.67E-8*(((DN201+$B$7)+273)^4-(DN201+273)^4)-44100*J201)/(1.84*29.3*R201+8*0.95*5.67E-8*(DN201+273)^3))</f>
        <v>0</v>
      </c>
      <c r="W201">
        <f>($C$7*DO201+$D$7*DP201+$E$7*V201)</f>
        <v>0</v>
      </c>
      <c r="X201">
        <f>0.61365*exp(17.502*W201/(240.97+W201))</f>
        <v>0</v>
      </c>
      <c r="Y201">
        <f>(Z201/AA201*100)</f>
        <v>0</v>
      </c>
      <c r="Z201">
        <f>DG201*(DL201+DM201)/1000</f>
        <v>0</v>
      </c>
      <c r="AA201">
        <f>0.61365*exp(17.502*DN201/(240.97+DN201))</f>
        <v>0</v>
      </c>
      <c r="AB201">
        <f>(X201-DG201*(DL201+DM201)/1000)</f>
        <v>0</v>
      </c>
      <c r="AC201">
        <f>(-J201*44100)</f>
        <v>0</v>
      </c>
      <c r="AD201">
        <f>2*29.3*R201*0.92*(DN201-W201)</f>
        <v>0</v>
      </c>
      <c r="AE201">
        <f>2*0.95*5.67E-8*(((DN201+$B$7)+273)^4-(W201+273)^4)</f>
        <v>0</v>
      </c>
      <c r="AF201">
        <f>U201+AE201+AC201+AD201</f>
        <v>0</v>
      </c>
      <c r="AG201">
        <v>0</v>
      </c>
      <c r="AH201">
        <v>0</v>
      </c>
      <c r="AI201">
        <f>IF(AG201*$H$13&gt;=AK201,1.0,(AK201/(AK201-AG201*$H$13)))</f>
        <v>0</v>
      </c>
      <c r="AJ201">
        <f>(AI201-1)*100</f>
        <v>0</v>
      </c>
      <c r="AK201">
        <f>MAX(0,($B$13+$C$13*DS201)/(1+$D$13*DS201)*DL201/(DN201+273)*$E$13)</f>
        <v>0</v>
      </c>
      <c r="AL201" t="s">
        <v>420</v>
      </c>
      <c r="AM201" t="s">
        <v>420</v>
      </c>
      <c r="AN201">
        <v>0</v>
      </c>
      <c r="AO201">
        <v>0</v>
      </c>
      <c r="AP201">
        <f>1-AN201/AO201</f>
        <v>0</v>
      </c>
      <c r="AQ201">
        <v>0</v>
      </c>
      <c r="AR201" t="s">
        <v>420</v>
      </c>
      <c r="AS201" t="s">
        <v>420</v>
      </c>
      <c r="AT201">
        <v>0</v>
      </c>
      <c r="AU201">
        <v>0</v>
      </c>
      <c r="AV201">
        <f>1-AT201/AU201</f>
        <v>0</v>
      </c>
      <c r="AW201">
        <v>0.5</v>
      </c>
      <c r="AX201">
        <f>CW201</f>
        <v>0</v>
      </c>
      <c r="AY201">
        <f>L201</f>
        <v>0</v>
      </c>
      <c r="AZ201">
        <f>AV201*AW201*AX201</f>
        <v>0</v>
      </c>
      <c r="BA201">
        <f>(AY201-AQ201)/AX201</f>
        <v>0</v>
      </c>
      <c r="BB201">
        <f>(AO201-AU201)/AU201</f>
        <v>0</v>
      </c>
      <c r="BC201">
        <f>AN201/(AP201+AN201/AU201)</f>
        <v>0</v>
      </c>
      <c r="BD201" t="s">
        <v>420</v>
      </c>
      <c r="BE201">
        <v>0</v>
      </c>
      <c r="BF201">
        <f>IF(BE201&lt;&gt;0, BE201, BC201)</f>
        <v>0</v>
      </c>
      <c r="BG201">
        <f>1-BF201/AU201</f>
        <v>0</v>
      </c>
      <c r="BH201">
        <f>(AU201-AT201)/(AU201-BF201)</f>
        <v>0</v>
      </c>
      <c r="BI201">
        <f>(AO201-AU201)/(AO201-BF201)</f>
        <v>0</v>
      </c>
      <c r="BJ201">
        <f>(AU201-AT201)/(AU201-AN201)</f>
        <v>0</v>
      </c>
      <c r="BK201">
        <f>(AO201-AU201)/(AO201-AN201)</f>
        <v>0</v>
      </c>
      <c r="BL201">
        <f>(BH201*BF201/AT201)</f>
        <v>0</v>
      </c>
      <c r="BM201">
        <f>(1-BL201)</f>
        <v>0</v>
      </c>
      <c r="CV201">
        <f>$B$11*DT201+$C$11*DU201+$F$11*EF201*(1-EI201)</f>
        <v>0</v>
      </c>
      <c r="CW201">
        <f>CV201*CX201</f>
        <v>0</v>
      </c>
      <c r="CX201">
        <f>($B$11*$D$9+$C$11*$D$9+$F$11*((ES201+EK201)/MAX(ES201+EK201+ET201, 0.1)*$I$9+ET201/MAX(ES201+EK201+ET201, 0.1)*$J$9))/($B$11+$C$11+$F$11)</f>
        <v>0</v>
      </c>
      <c r="CY201">
        <f>($B$11*$K$9+$C$11*$K$9+$F$11*((ES201+EK201)/MAX(ES201+EK201+ET201, 0.1)*$P$9+ET201/MAX(ES201+EK201+ET201, 0.1)*$Q$9))/($B$11+$C$11+$F$11)</f>
        <v>0</v>
      </c>
      <c r="CZ201">
        <v>2.7</v>
      </c>
      <c r="DA201">
        <v>0.5</v>
      </c>
      <c r="DB201" t="s">
        <v>421</v>
      </c>
      <c r="DC201">
        <v>2</v>
      </c>
      <c r="DD201">
        <v>1759446828.33333</v>
      </c>
      <c r="DE201">
        <v>421.364666666667</v>
      </c>
      <c r="DF201">
        <v>420.050333333333</v>
      </c>
      <c r="DG201">
        <v>24.2594333333333</v>
      </c>
      <c r="DH201">
        <v>24.2367666666667</v>
      </c>
      <c r="DI201">
        <v>415.361666666667</v>
      </c>
      <c r="DJ201">
        <v>23.8327</v>
      </c>
      <c r="DK201">
        <v>500.015333333333</v>
      </c>
      <c r="DL201">
        <v>90.5741</v>
      </c>
      <c r="DM201">
        <v>0.0295708</v>
      </c>
      <c r="DN201">
        <v>30.5467333333333</v>
      </c>
      <c r="DO201">
        <v>30.0270666666667</v>
      </c>
      <c r="DP201">
        <v>999.9</v>
      </c>
      <c r="DQ201">
        <v>0</v>
      </c>
      <c r="DR201">
        <v>0</v>
      </c>
      <c r="DS201">
        <v>9984.38333333333</v>
      </c>
      <c r="DT201">
        <v>0</v>
      </c>
      <c r="DU201">
        <v>0.723344</v>
      </c>
      <c r="DV201">
        <v>1.31441</v>
      </c>
      <c r="DW201">
        <v>431.841</v>
      </c>
      <c r="DX201">
        <v>430.484</v>
      </c>
      <c r="DY201">
        <v>0.0226612</v>
      </c>
      <c r="DZ201">
        <v>420.050333333333</v>
      </c>
      <c r="EA201">
        <v>24.2367666666667</v>
      </c>
      <c r="EB201">
        <v>2.19727666666667</v>
      </c>
      <c r="EC201">
        <v>2.19522333333333</v>
      </c>
      <c r="ED201">
        <v>18.9424666666667</v>
      </c>
      <c r="EE201">
        <v>18.9275</v>
      </c>
      <c r="EF201">
        <v>0.00500016</v>
      </c>
      <c r="EG201">
        <v>0</v>
      </c>
      <c r="EH201">
        <v>0</v>
      </c>
      <c r="EI201">
        <v>0</v>
      </c>
      <c r="EJ201">
        <v>350.066666666667</v>
      </c>
      <c r="EK201">
        <v>0.00500016</v>
      </c>
      <c r="EL201">
        <v>-26.2333333333333</v>
      </c>
      <c r="EM201">
        <v>-2.3</v>
      </c>
      <c r="EN201">
        <v>38.062</v>
      </c>
      <c r="EO201">
        <v>42.187</v>
      </c>
      <c r="EP201">
        <v>40.187</v>
      </c>
      <c r="EQ201">
        <v>42.312</v>
      </c>
      <c r="ER201">
        <v>41.312</v>
      </c>
      <c r="ES201">
        <v>0</v>
      </c>
      <c r="ET201">
        <v>0</v>
      </c>
      <c r="EU201">
        <v>0</v>
      </c>
      <c r="EV201">
        <v>1759446832.7</v>
      </c>
      <c r="EW201">
        <v>0</v>
      </c>
      <c r="EX201">
        <v>349.268</v>
      </c>
      <c r="EY201">
        <v>-0.953845974725747</v>
      </c>
      <c r="EZ201">
        <v>12.523077136431</v>
      </c>
      <c r="FA201">
        <v>-26.392</v>
      </c>
      <c r="FB201">
        <v>15</v>
      </c>
      <c r="FC201">
        <v>0</v>
      </c>
      <c r="FD201" t="s">
        <v>422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1.33022571428571</v>
      </c>
      <c r="FQ201">
        <v>-0.122566753246752</v>
      </c>
      <c r="FR201">
        <v>0.0453776385638637</v>
      </c>
      <c r="FS201">
        <v>1</v>
      </c>
      <c r="FT201">
        <v>349.770588235294</v>
      </c>
      <c r="FU201">
        <v>-6.64323912001922</v>
      </c>
      <c r="FV201">
        <v>6.52360101801256</v>
      </c>
      <c r="FW201">
        <v>-1</v>
      </c>
      <c r="FX201">
        <v>0.0477744571428571</v>
      </c>
      <c r="FY201">
        <v>-0.194920122077922</v>
      </c>
      <c r="FZ201">
        <v>0.020158265875473</v>
      </c>
      <c r="GA201">
        <v>0</v>
      </c>
      <c r="GB201">
        <v>1</v>
      </c>
      <c r="GC201">
        <v>2</v>
      </c>
      <c r="GD201" t="s">
        <v>435</v>
      </c>
      <c r="GE201">
        <v>3.12586</v>
      </c>
      <c r="GF201">
        <v>2.65492</v>
      </c>
      <c r="GG201">
        <v>0.0890789</v>
      </c>
      <c r="GH201">
        <v>0.0897948</v>
      </c>
      <c r="GI201">
        <v>0.102131</v>
      </c>
      <c r="GJ201">
        <v>0.102752</v>
      </c>
      <c r="GK201">
        <v>23297.1</v>
      </c>
      <c r="GL201">
        <v>22173.5</v>
      </c>
      <c r="GM201">
        <v>22874.6</v>
      </c>
      <c r="GN201">
        <v>23723.5</v>
      </c>
      <c r="GO201">
        <v>35001.3</v>
      </c>
      <c r="GP201">
        <v>35232.6</v>
      </c>
      <c r="GQ201">
        <v>41238.2</v>
      </c>
      <c r="GR201">
        <v>42306.1</v>
      </c>
      <c r="GS201">
        <v>1.89498</v>
      </c>
      <c r="GT201">
        <v>1.81355</v>
      </c>
      <c r="GU201">
        <v>0.106264</v>
      </c>
      <c r="GV201">
        <v>0</v>
      </c>
      <c r="GW201">
        <v>28.2907</v>
      </c>
      <c r="GX201">
        <v>999.9</v>
      </c>
      <c r="GY201">
        <v>57.276</v>
      </c>
      <c r="GZ201">
        <v>29.487</v>
      </c>
      <c r="HA201">
        <v>26.1584</v>
      </c>
      <c r="HB201">
        <v>53.5447</v>
      </c>
      <c r="HC201">
        <v>40.7252</v>
      </c>
      <c r="HD201">
        <v>1</v>
      </c>
      <c r="HE201">
        <v>0.0983079</v>
      </c>
      <c r="HF201">
        <v>-1.04064</v>
      </c>
      <c r="HG201">
        <v>20.233</v>
      </c>
      <c r="HH201">
        <v>5.23421</v>
      </c>
      <c r="HI201">
        <v>11.992</v>
      </c>
      <c r="HJ201">
        <v>4.9557</v>
      </c>
      <c r="HK201">
        <v>3.30398</v>
      </c>
      <c r="HL201">
        <v>9999</v>
      </c>
      <c r="HM201">
        <v>9999</v>
      </c>
      <c r="HN201">
        <v>9999</v>
      </c>
      <c r="HO201">
        <v>999.9</v>
      </c>
      <c r="HP201">
        <v>1.86847</v>
      </c>
      <c r="HQ201">
        <v>1.86417</v>
      </c>
      <c r="HR201">
        <v>1.8718</v>
      </c>
      <c r="HS201">
        <v>1.86264</v>
      </c>
      <c r="HT201">
        <v>1.86204</v>
      </c>
      <c r="HU201">
        <v>1.86858</v>
      </c>
      <c r="HV201">
        <v>1.85867</v>
      </c>
      <c r="HW201">
        <v>1.86508</v>
      </c>
      <c r="HX201">
        <v>5</v>
      </c>
      <c r="HY201">
        <v>0</v>
      </c>
      <c r="HZ201">
        <v>0</v>
      </c>
      <c r="IA201">
        <v>0</v>
      </c>
      <c r="IB201" t="s">
        <v>424</v>
      </c>
      <c r="IC201" t="s">
        <v>425</v>
      </c>
      <c r="ID201" t="s">
        <v>426</v>
      </c>
      <c r="IE201" t="s">
        <v>426</v>
      </c>
      <c r="IF201" t="s">
        <v>426</v>
      </c>
      <c r="IG201" t="s">
        <v>426</v>
      </c>
      <c r="IH201">
        <v>0</v>
      </c>
      <c r="II201">
        <v>100</v>
      </c>
      <c r="IJ201">
        <v>100</v>
      </c>
      <c r="IK201">
        <v>6.003</v>
      </c>
      <c r="IL201">
        <v>0.4267</v>
      </c>
      <c r="IM201">
        <v>4.33581596003083</v>
      </c>
      <c r="IN201">
        <v>0.00480937478205192</v>
      </c>
      <c r="IO201">
        <v>-2.11129389927988e-06</v>
      </c>
      <c r="IP201">
        <v>4.70916883727294e-10</v>
      </c>
      <c r="IQ201">
        <v>0.0744581765299928</v>
      </c>
      <c r="IR201">
        <v>0.00865277752241637</v>
      </c>
      <c r="IS201">
        <v>0.000116572056065873</v>
      </c>
      <c r="IT201">
        <v>5.89758572995984e-06</v>
      </c>
      <c r="IU201">
        <v>1</v>
      </c>
      <c r="IV201">
        <v>2033</v>
      </c>
      <c r="IW201">
        <v>1</v>
      </c>
      <c r="IX201">
        <v>28</v>
      </c>
      <c r="IY201">
        <v>29324113.9</v>
      </c>
      <c r="IZ201">
        <v>29324113.9</v>
      </c>
      <c r="JA201">
        <v>1.04126</v>
      </c>
      <c r="JB201">
        <v>2.37427</v>
      </c>
      <c r="JC201">
        <v>1.4978</v>
      </c>
      <c r="JD201">
        <v>2.3291</v>
      </c>
      <c r="JE201">
        <v>1.54419</v>
      </c>
      <c r="JF201">
        <v>2.37671</v>
      </c>
      <c r="JG201">
        <v>35.638</v>
      </c>
      <c r="JH201">
        <v>24.2626</v>
      </c>
      <c r="JI201">
        <v>18</v>
      </c>
      <c r="JJ201">
        <v>546.132</v>
      </c>
      <c r="JK201">
        <v>436.338</v>
      </c>
      <c r="JL201">
        <v>31.0425</v>
      </c>
      <c r="JM201">
        <v>28.9223</v>
      </c>
      <c r="JN201">
        <v>29.9999</v>
      </c>
      <c r="JO201">
        <v>28.7086</v>
      </c>
      <c r="JP201">
        <v>28.731</v>
      </c>
      <c r="JQ201">
        <v>20.8993</v>
      </c>
      <c r="JR201">
        <v>17.7373</v>
      </c>
      <c r="JS201">
        <v>100</v>
      </c>
      <c r="JT201">
        <v>31.0314</v>
      </c>
      <c r="JU201">
        <v>420</v>
      </c>
      <c r="JV201">
        <v>24.2037</v>
      </c>
      <c r="JW201">
        <v>92.4264</v>
      </c>
      <c r="JX201">
        <v>98.5969</v>
      </c>
    </row>
    <row r="202" spans="1:284">
      <c r="A202">
        <v>186</v>
      </c>
      <c r="B202">
        <v>1759446834</v>
      </c>
      <c r="C202">
        <v>2795</v>
      </c>
      <c r="D202" t="s">
        <v>804</v>
      </c>
      <c r="E202" t="s">
        <v>805</v>
      </c>
      <c r="F202">
        <v>5</v>
      </c>
      <c r="G202" t="s">
        <v>775</v>
      </c>
      <c r="H202" t="s">
        <v>419</v>
      </c>
      <c r="I202">
        <v>1759446831.66667</v>
      </c>
      <c r="J202">
        <f>(K202)/1000</f>
        <v>0</v>
      </c>
      <c r="K202">
        <f>1000*DK202*AI202*(DG202-DH202)/(100*CZ202*(1000-AI202*DG202))</f>
        <v>0</v>
      </c>
      <c r="L202">
        <f>DK202*AI202*(DF202-DE202*(1000-AI202*DH202)/(1000-AI202*DG202))/(100*CZ202)</f>
        <v>0</v>
      </c>
      <c r="M202">
        <f>DE202 - IF(AI202&gt;1, L202*CZ202*100.0/(AK202), 0)</f>
        <v>0</v>
      </c>
      <c r="N202">
        <f>((T202-J202/2)*M202-L202)/(T202+J202/2)</f>
        <v>0</v>
      </c>
      <c r="O202">
        <f>N202*(DL202+DM202)/1000.0</f>
        <v>0</v>
      </c>
      <c r="P202">
        <f>(DE202 - IF(AI202&gt;1, L202*CZ202*100.0/(AK202), 0))*(DL202+DM202)/1000.0</f>
        <v>0</v>
      </c>
      <c r="Q202">
        <f>2.0/((1/S202-1/R202)+SIGN(S202)*SQRT((1/S202-1/R202)*(1/S202-1/R202) + 4*DA202/((DA202+1)*(DA202+1))*(2*1/S202*1/R202-1/R202*1/R202)))</f>
        <v>0</v>
      </c>
      <c r="R202">
        <f>IF(LEFT(DB202,1)&lt;&gt;"0",IF(LEFT(DB202,1)="1",3.0,DC202),$D$5+$E$5*(DS202*DL202/($K$5*1000))+$F$5*(DS202*DL202/($K$5*1000))*MAX(MIN(CZ202,$J$5),$I$5)*MAX(MIN(CZ202,$J$5),$I$5)+$G$5*MAX(MIN(CZ202,$J$5),$I$5)*(DS202*DL202/($K$5*1000))+$H$5*(DS202*DL202/($K$5*1000))*(DS202*DL202/($K$5*1000)))</f>
        <v>0</v>
      </c>
      <c r="S202">
        <f>J202*(1000-(1000*0.61365*exp(17.502*W202/(240.97+W202))/(DL202+DM202)+DG202)/2)/(1000*0.61365*exp(17.502*W202/(240.97+W202))/(DL202+DM202)-DG202)</f>
        <v>0</v>
      </c>
      <c r="T202">
        <f>1/((DA202+1)/(Q202/1.6)+1/(R202/1.37)) + DA202/((DA202+1)/(Q202/1.6) + DA202/(R202/1.37))</f>
        <v>0</v>
      </c>
      <c r="U202">
        <f>(CV202*CY202)</f>
        <v>0</v>
      </c>
      <c r="V202">
        <f>(DN202+(U202+2*0.95*5.67E-8*(((DN202+$B$7)+273)^4-(DN202+273)^4)-44100*J202)/(1.84*29.3*R202+8*0.95*5.67E-8*(DN202+273)^3))</f>
        <v>0</v>
      </c>
      <c r="W202">
        <f>($C$7*DO202+$D$7*DP202+$E$7*V202)</f>
        <v>0</v>
      </c>
      <c r="X202">
        <f>0.61365*exp(17.502*W202/(240.97+W202))</f>
        <v>0</v>
      </c>
      <c r="Y202">
        <f>(Z202/AA202*100)</f>
        <v>0</v>
      </c>
      <c r="Z202">
        <f>DG202*(DL202+DM202)/1000</f>
        <v>0</v>
      </c>
      <c r="AA202">
        <f>0.61365*exp(17.502*DN202/(240.97+DN202))</f>
        <v>0</v>
      </c>
      <c r="AB202">
        <f>(X202-DG202*(DL202+DM202)/1000)</f>
        <v>0</v>
      </c>
      <c r="AC202">
        <f>(-J202*44100)</f>
        <v>0</v>
      </c>
      <c r="AD202">
        <f>2*29.3*R202*0.92*(DN202-W202)</f>
        <v>0</v>
      </c>
      <c r="AE202">
        <f>2*0.95*5.67E-8*(((DN202+$B$7)+273)^4-(W202+273)^4)</f>
        <v>0</v>
      </c>
      <c r="AF202">
        <f>U202+AE202+AC202+AD202</f>
        <v>0</v>
      </c>
      <c r="AG202">
        <v>0</v>
      </c>
      <c r="AH202">
        <v>0</v>
      </c>
      <c r="AI202">
        <f>IF(AG202*$H$13&gt;=AK202,1.0,(AK202/(AK202-AG202*$H$13)))</f>
        <v>0</v>
      </c>
      <c r="AJ202">
        <f>(AI202-1)*100</f>
        <v>0</v>
      </c>
      <c r="AK202">
        <f>MAX(0,($B$13+$C$13*DS202)/(1+$D$13*DS202)*DL202/(DN202+273)*$E$13)</f>
        <v>0</v>
      </c>
      <c r="AL202" t="s">
        <v>420</v>
      </c>
      <c r="AM202" t="s">
        <v>420</v>
      </c>
      <c r="AN202">
        <v>0</v>
      </c>
      <c r="AO202">
        <v>0</v>
      </c>
      <c r="AP202">
        <f>1-AN202/AO202</f>
        <v>0</v>
      </c>
      <c r="AQ202">
        <v>0</v>
      </c>
      <c r="AR202" t="s">
        <v>420</v>
      </c>
      <c r="AS202" t="s">
        <v>420</v>
      </c>
      <c r="AT202">
        <v>0</v>
      </c>
      <c r="AU202">
        <v>0</v>
      </c>
      <c r="AV202">
        <f>1-AT202/AU202</f>
        <v>0</v>
      </c>
      <c r="AW202">
        <v>0.5</v>
      </c>
      <c r="AX202">
        <f>CW202</f>
        <v>0</v>
      </c>
      <c r="AY202">
        <f>L202</f>
        <v>0</v>
      </c>
      <c r="AZ202">
        <f>AV202*AW202*AX202</f>
        <v>0</v>
      </c>
      <c r="BA202">
        <f>(AY202-AQ202)/AX202</f>
        <v>0</v>
      </c>
      <c r="BB202">
        <f>(AO202-AU202)/AU202</f>
        <v>0</v>
      </c>
      <c r="BC202">
        <f>AN202/(AP202+AN202/AU202)</f>
        <v>0</v>
      </c>
      <c r="BD202" t="s">
        <v>420</v>
      </c>
      <c r="BE202">
        <v>0</v>
      </c>
      <c r="BF202">
        <f>IF(BE202&lt;&gt;0, BE202, BC202)</f>
        <v>0</v>
      </c>
      <c r="BG202">
        <f>1-BF202/AU202</f>
        <v>0</v>
      </c>
      <c r="BH202">
        <f>(AU202-AT202)/(AU202-BF202)</f>
        <v>0</v>
      </c>
      <c r="BI202">
        <f>(AO202-AU202)/(AO202-BF202)</f>
        <v>0</v>
      </c>
      <c r="BJ202">
        <f>(AU202-AT202)/(AU202-AN202)</f>
        <v>0</v>
      </c>
      <c r="BK202">
        <f>(AO202-AU202)/(AO202-AN202)</f>
        <v>0</v>
      </c>
      <c r="BL202">
        <f>(BH202*BF202/AT202)</f>
        <v>0</v>
      </c>
      <c r="BM202">
        <f>(1-BL202)</f>
        <v>0</v>
      </c>
      <c r="CV202">
        <f>$B$11*DT202+$C$11*DU202+$F$11*EF202*(1-EI202)</f>
        <v>0</v>
      </c>
      <c r="CW202">
        <f>CV202*CX202</f>
        <v>0</v>
      </c>
      <c r="CX202">
        <f>($B$11*$D$9+$C$11*$D$9+$F$11*((ES202+EK202)/MAX(ES202+EK202+ET202, 0.1)*$I$9+ET202/MAX(ES202+EK202+ET202, 0.1)*$J$9))/($B$11+$C$11+$F$11)</f>
        <v>0</v>
      </c>
      <c r="CY202">
        <f>($B$11*$K$9+$C$11*$K$9+$F$11*((ES202+EK202)/MAX(ES202+EK202+ET202, 0.1)*$P$9+ET202/MAX(ES202+EK202+ET202, 0.1)*$Q$9))/($B$11+$C$11+$F$11)</f>
        <v>0</v>
      </c>
      <c r="CZ202">
        <v>2.7</v>
      </c>
      <c r="DA202">
        <v>0.5</v>
      </c>
      <c r="DB202" t="s">
        <v>421</v>
      </c>
      <c r="DC202">
        <v>2</v>
      </c>
      <c r="DD202">
        <v>1759446831.66667</v>
      </c>
      <c r="DE202">
        <v>421.364666666667</v>
      </c>
      <c r="DF202">
        <v>420.013666666667</v>
      </c>
      <c r="DG202">
        <v>24.2555</v>
      </c>
      <c r="DH202">
        <v>24.2373</v>
      </c>
      <c r="DI202">
        <v>415.361666666667</v>
      </c>
      <c r="DJ202">
        <v>23.8289</v>
      </c>
      <c r="DK202">
        <v>500.025333333333</v>
      </c>
      <c r="DL202">
        <v>90.5745666666667</v>
      </c>
      <c r="DM202">
        <v>0.029217</v>
      </c>
      <c r="DN202">
        <v>30.5484</v>
      </c>
      <c r="DO202">
        <v>30.0187333333333</v>
      </c>
      <c r="DP202">
        <v>999.9</v>
      </c>
      <c r="DQ202">
        <v>0</v>
      </c>
      <c r="DR202">
        <v>0</v>
      </c>
      <c r="DS202">
        <v>10000.85</v>
      </c>
      <c r="DT202">
        <v>0</v>
      </c>
      <c r="DU202">
        <v>0.723344</v>
      </c>
      <c r="DV202">
        <v>1.35105333333333</v>
      </c>
      <c r="DW202">
        <v>431.839333333333</v>
      </c>
      <c r="DX202">
        <v>430.446666666667</v>
      </c>
      <c r="DY202">
        <v>0.0182228</v>
      </c>
      <c r="DZ202">
        <v>420.013666666667</v>
      </c>
      <c r="EA202">
        <v>24.2373</v>
      </c>
      <c r="EB202">
        <v>2.19693333333333</v>
      </c>
      <c r="EC202">
        <v>2.19528333333333</v>
      </c>
      <c r="ED202">
        <v>18.9399666666667</v>
      </c>
      <c r="EE202">
        <v>18.9279333333333</v>
      </c>
      <c r="EF202">
        <v>0.00500016</v>
      </c>
      <c r="EG202">
        <v>0</v>
      </c>
      <c r="EH202">
        <v>0</v>
      </c>
      <c r="EI202">
        <v>0</v>
      </c>
      <c r="EJ202">
        <v>349.8</v>
      </c>
      <c r="EK202">
        <v>0.00500016</v>
      </c>
      <c r="EL202">
        <v>-25.2333333333333</v>
      </c>
      <c r="EM202">
        <v>-2.16666666666667</v>
      </c>
      <c r="EN202">
        <v>38.062</v>
      </c>
      <c r="EO202">
        <v>42.187</v>
      </c>
      <c r="EP202">
        <v>40.187</v>
      </c>
      <c r="EQ202">
        <v>42.312</v>
      </c>
      <c r="ER202">
        <v>41.312</v>
      </c>
      <c r="ES202">
        <v>0</v>
      </c>
      <c r="ET202">
        <v>0</v>
      </c>
      <c r="EU202">
        <v>0</v>
      </c>
      <c r="EV202">
        <v>1759446835.7</v>
      </c>
      <c r="EW202">
        <v>0</v>
      </c>
      <c r="EX202">
        <v>349.484615384615</v>
      </c>
      <c r="EY202">
        <v>22.4068376357313</v>
      </c>
      <c r="EZ202">
        <v>-5.43247839409369</v>
      </c>
      <c r="FA202">
        <v>-26.8269230769231</v>
      </c>
      <c r="FB202">
        <v>15</v>
      </c>
      <c r="FC202">
        <v>0</v>
      </c>
      <c r="FD202" t="s">
        <v>422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1.33086619047619</v>
      </c>
      <c r="FQ202">
        <v>-0.0621288311688286</v>
      </c>
      <c r="FR202">
        <v>0.045290129638039</v>
      </c>
      <c r="FS202">
        <v>1</v>
      </c>
      <c r="FT202">
        <v>349.420588235294</v>
      </c>
      <c r="FU202">
        <v>-3.87624140778384</v>
      </c>
      <c r="FV202">
        <v>6.44423040683154</v>
      </c>
      <c r="FW202">
        <v>-1</v>
      </c>
      <c r="FX202">
        <v>0.0423693904761905</v>
      </c>
      <c r="FY202">
        <v>-0.186033436363636</v>
      </c>
      <c r="FZ202">
        <v>0.0193933112121263</v>
      </c>
      <c r="GA202">
        <v>0</v>
      </c>
      <c r="GB202">
        <v>1</v>
      </c>
      <c r="GC202">
        <v>2</v>
      </c>
      <c r="GD202" t="s">
        <v>435</v>
      </c>
      <c r="GE202">
        <v>3.12611</v>
      </c>
      <c r="GF202">
        <v>2.65459</v>
      </c>
      <c r="GG202">
        <v>0.0890706</v>
      </c>
      <c r="GH202">
        <v>0.0897945</v>
      </c>
      <c r="GI202">
        <v>0.102117</v>
      </c>
      <c r="GJ202">
        <v>0.102752</v>
      </c>
      <c r="GK202">
        <v>23297.2</v>
      </c>
      <c r="GL202">
        <v>22173.3</v>
      </c>
      <c r="GM202">
        <v>22874.5</v>
      </c>
      <c r="GN202">
        <v>23723.2</v>
      </c>
      <c r="GO202">
        <v>35001.9</v>
      </c>
      <c r="GP202">
        <v>35232.2</v>
      </c>
      <c r="GQ202">
        <v>41238.3</v>
      </c>
      <c r="GR202">
        <v>42305.6</v>
      </c>
      <c r="GS202">
        <v>1.89517</v>
      </c>
      <c r="GT202">
        <v>1.8134</v>
      </c>
      <c r="GU202">
        <v>0.105668</v>
      </c>
      <c r="GV202">
        <v>0</v>
      </c>
      <c r="GW202">
        <v>28.2905</v>
      </c>
      <c r="GX202">
        <v>999.9</v>
      </c>
      <c r="GY202">
        <v>57.276</v>
      </c>
      <c r="GZ202">
        <v>29.487</v>
      </c>
      <c r="HA202">
        <v>26.1583</v>
      </c>
      <c r="HB202">
        <v>53.7847</v>
      </c>
      <c r="HC202">
        <v>40.4647</v>
      </c>
      <c r="HD202">
        <v>1</v>
      </c>
      <c r="HE202">
        <v>0.0983867</v>
      </c>
      <c r="HF202">
        <v>-1.05879</v>
      </c>
      <c r="HG202">
        <v>20.233</v>
      </c>
      <c r="HH202">
        <v>5.23421</v>
      </c>
      <c r="HI202">
        <v>11.992</v>
      </c>
      <c r="HJ202">
        <v>4.95565</v>
      </c>
      <c r="HK202">
        <v>3.30398</v>
      </c>
      <c r="HL202">
        <v>9999</v>
      </c>
      <c r="HM202">
        <v>9999</v>
      </c>
      <c r="HN202">
        <v>9999</v>
      </c>
      <c r="HO202">
        <v>999.9</v>
      </c>
      <c r="HP202">
        <v>1.86847</v>
      </c>
      <c r="HQ202">
        <v>1.86417</v>
      </c>
      <c r="HR202">
        <v>1.87181</v>
      </c>
      <c r="HS202">
        <v>1.86264</v>
      </c>
      <c r="HT202">
        <v>1.86204</v>
      </c>
      <c r="HU202">
        <v>1.86858</v>
      </c>
      <c r="HV202">
        <v>1.85867</v>
      </c>
      <c r="HW202">
        <v>1.86508</v>
      </c>
      <c r="HX202">
        <v>5</v>
      </c>
      <c r="HY202">
        <v>0</v>
      </c>
      <c r="HZ202">
        <v>0</v>
      </c>
      <c r="IA202">
        <v>0</v>
      </c>
      <c r="IB202" t="s">
        <v>424</v>
      </c>
      <c r="IC202" t="s">
        <v>425</v>
      </c>
      <c r="ID202" t="s">
        <v>426</v>
      </c>
      <c r="IE202" t="s">
        <v>426</v>
      </c>
      <c r="IF202" t="s">
        <v>426</v>
      </c>
      <c r="IG202" t="s">
        <v>426</v>
      </c>
      <c r="IH202">
        <v>0</v>
      </c>
      <c r="II202">
        <v>100</v>
      </c>
      <c r="IJ202">
        <v>100</v>
      </c>
      <c r="IK202">
        <v>6.003</v>
      </c>
      <c r="IL202">
        <v>0.4265</v>
      </c>
      <c r="IM202">
        <v>4.33581596003083</v>
      </c>
      <c r="IN202">
        <v>0.00480937478205192</v>
      </c>
      <c r="IO202">
        <v>-2.11129389927988e-06</v>
      </c>
      <c r="IP202">
        <v>4.70916883727294e-10</v>
      </c>
      <c r="IQ202">
        <v>0.0744581765299928</v>
      </c>
      <c r="IR202">
        <v>0.00865277752241637</v>
      </c>
      <c r="IS202">
        <v>0.000116572056065873</v>
      </c>
      <c r="IT202">
        <v>5.89758572995984e-06</v>
      </c>
      <c r="IU202">
        <v>1</v>
      </c>
      <c r="IV202">
        <v>2033</v>
      </c>
      <c r="IW202">
        <v>1</v>
      </c>
      <c r="IX202">
        <v>28</v>
      </c>
      <c r="IY202">
        <v>29324113.9</v>
      </c>
      <c r="IZ202">
        <v>29324113.9</v>
      </c>
      <c r="JA202">
        <v>1.04126</v>
      </c>
      <c r="JB202">
        <v>2.39868</v>
      </c>
      <c r="JC202">
        <v>1.49902</v>
      </c>
      <c r="JD202">
        <v>2.3291</v>
      </c>
      <c r="JE202">
        <v>1.54419</v>
      </c>
      <c r="JF202">
        <v>2.23633</v>
      </c>
      <c r="JG202">
        <v>35.6148</v>
      </c>
      <c r="JH202">
        <v>24.2451</v>
      </c>
      <c r="JI202">
        <v>18</v>
      </c>
      <c r="JJ202">
        <v>546.252</v>
      </c>
      <c r="JK202">
        <v>436.248</v>
      </c>
      <c r="JL202">
        <v>31.0237</v>
      </c>
      <c r="JM202">
        <v>28.922</v>
      </c>
      <c r="JN202">
        <v>30.0001</v>
      </c>
      <c r="JO202">
        <v>28.7073</v>
      </c>
      <c r="JP202">
        <v>28.731</v>
      </c>
      <c r="JQ202">
        <v>20.8985</v>
      </c>
      <c r="JR202">
        <v>17.7373</v>
      </c>
      <c r="JS202">
        <v>100</v>
      </c>
      <c r="JT202">
        <v>31.008</v>
      </c>
      <c r="JU202">
        <v>420</v>
      </c>
      <c r="JV202">
        <v>24.2037</v>
      </c>
      <c r="JW202">
        <v>92.4263</v>
      </c>
      <c r="JX202">
        <v>98.5957</v>
      </c>
    </row>
    <row r="203" spans="1:284">
      <c r="A203">
        <v>187</v>
      </c>
      <c r="B203">
        <v>1759446836</v>
      </c>
      <c r="C203">
        <v>2797</v>
      </c>
      <c r="D203" t="s">
        <v>806</v>
      </c>
      <c r="E203" t="s">
        <v>807</v>
      </c>
      <c r="F203">
        <v>5</v>
      </c>
      <c r="G203" t="s">
        <v>775</v>
      </c>
      <c r="H203" t="s">
        <v>419</v>
      </c>
      <c r="I203">
        <v>1759446832.5</v>
      </c>
      <c r="J203">
        <f>(K203)/1000</f>
        <v>0</v>
      </c>
      <c r="K203">
        <f>1000*DK203*AI203*(DG203-DH203)/(100*CZ203*(1000-AI203*DG203))</f>
        <v>0</v>
      </c>
      <c r="L203">
        <f>DK203*AI203*(DF203-DE203*(1000-AI203*DH203)/(1000-AI203*DG203))/(100*CZ203)</f>
        <v>0</v>
      </c>
      <c r="M203">
        <f>DE203 - IF(AI203&gt;1, L203*CZ203*100.0/(AK203), 0)</f>
        <v>0</v>
      </c>
      <c r="N203">
        <f>((T203-J203/2)*M203-L203)/(T203+J203/2)</f>
        <v>0</v>
      </c>
      <c r="O203">
        <f>N203*(DL203+DM203)/1000.0</f>
        <v>0</v>
      </c>
      <c r="P203">
        <f>(DE203 - IF(AI203&gt;1, L203*CZ203*100.0/(AK203), 0))*(DL203+DM203)/1000.0</f>
        <v>0</v>
      </c>
      <c r="Q203">
        <f>2.0/((1/S203-1/R203)+SIGN(S203)*SQRT((1/S203-1/R203)*(1/S203-1/R203) + 4*DA203/((DA203+1)*(DA203+1))*(2*1/S203*1/R203-1/R203*1/R203)))</f>
        <v>0</v>
      </c>
      <c r="R203">
        <f>IF(LEFT(DB203,1)&lt;&gt;"0",IF(LEFT(DB203,1)="1",3.0,DC203),$D$5+$E$5*(DS203*DL203/($K$5*1000))+$F$5*(DS203*DL203/($K$5*1000))*MAX(MIN(CZ203,$J$5),$I$5)*MAX(MIN(CZ203,$J$5),$I$5)+$G$5*MAX(MIN(CZ203,$J$5),$I$5)*(DS203*DL203/($K$5*1000))+$H$5*(DS203*DL203/($K$5*1000))*(DS203*DL203/($K$5*1000)))</f>
        <v>0</v>
      </c>
      <c r="S203">
        <f>J203*(1000-(1000*0.61365*exp(17.502*W203/(240.97+W203))/(DL203+DM203)+DG203)/2)/(1000*0.61365*exp(17.502*W203/(240.97+W203))/(DL203+DM203)-DG203)</f>
        <v>0</v>
      </c>
      <c r="T203">
        <f>1/((DA203+1)/(Q203/1.6)+1/(R203/1.37)) + DA203/((DA203+1)/(Q203/1.6) + DA203/(R203/1.37))</f>
        <v>0</v>
      </c>
      <c r="U203">
        <f>(CV203*CY203)</f>
        <v>0</v>
      </c>
      <c r="V203">
        <f>(DN203+(U203+2*0.95*5.67E-8*(((DN203+$B$7)+273)^4-(DN203+273)^4)-44100*J203)/(1.84*29.3*R203+8*0.95*5.67E-8*(DN203+273)^3))</f>
        <v>0</v>
      </c>
      <c r="W203">
        <f>($C$7*DO203+$D$7*DP203+$E$7*V203)</f>
        <v>0</v>
      </c>
      <c r="X203">
        <f>0.61365*exp(17.502*W203/(240.97+W203))</f>
        <v>0</v>
      </c>
      <c r="Y203">
        <f>(Z203/AA203*100)</f>
        <v>0</v>
      </c>
      <c r="Z203">
        <f>DG203*(DL203+DM203)/1000</f>
        <v>0</v>
      </c>
      <c r="AA203">
        <f>0.61365*exp(17.502*DN203/(240.97+DN203))</f>
        <v>0</v>
      </c>
      <c r="AB203">
        <f>(X203-DG203*(DL203+DM203)/1000)</f>
        <v>0</v>
      </c>
      <c r="AC203">
        <f>(-J203*44100)</f>
        <v>0</v>
      </c>
      <c r="AD203">
        <f>2*29.3*R203*0.92*(DN203-W203)</f>
        <v>0</v>
      </c>
      <c r="AE203">
        <f>2*0.95*5.67E-8*(((DN203+$B$7)+273)^4-(W203+273)^4)</f>
        <v>0</v>
      </c>
      <c r="AF203">
        <f>U203+AE203+AC203+AD203</f>
        <v>0</v>
      </c>
      <c r="AG203">
        <v>0</v>
      </c>
      <c r="AH203">
        <v>0</v>
      </c>
      <c r="AI203">
        <f>IF(AG203*$H$13&gt;=AK203,1.0,(AK203/(AK203-AG203*$H$13)))</f>
        <v>0</v>
      </c>
      <c r="AJ203">
        <f>(AI203-1)*100</f>
        <v>0</v>
      </c>
      <c r="AK203">
        <f>MAX(0,($B$13+$C$13*DS203)/(1+$D$13*DS203)*DL203/(DN203+273)*$E$13)</f>
        <v>0</v>
      </c>
      <c r="AL203" t="s">
        <v>420</v>
      </c>
      <c r="AM203" t="s">
        <v>420</v>
      </c>
      <c r="AN203">
        <v>0</v>
      </c>
      <c r="AO203">
        <v>0</v>
      </c>
      <c r="AP203">
        <f>1-AN203/AO203</f>
        <v>0</v>
      </c>
      <c r="AQ203">
        <v>0</v>
      </c>
      <c r="AR203" t="s">
        <v>420</v>
      </c>
      <c r="AS203" t="s">
        <v>420</v>
      </c>
      <c r="AT203">
        <v>0</v>
      </c>
      <c r="AU203">
        <v>0</v>
      </c>
      <c r="AV203">
        <f>1-AT203/AU203</f>
        <v>0</v>
      </c>
      <c r="AW203">
        <v>0.5</v>
      </c>
      <c r="AX203">
        <f>CW203</f>
        <v>0</v>
      </c>
      <c r="AY203">
        <f>L203</f>
        <v>0</v>
      </c>
      <c r="AZ203">
        <f>AV203*AW203*AX203</f>
        <v>0</v>
      </c>
      <c r="BA203">
        <f>(AY203-AQ203)/AX203</f>
        <v>0</v>
      </c>
      <c r="BB203">
        <f>(AO203-AU203)/AU203</f>
        <v>0</v>
      </c>
      <c r="BC203">
        <f>AN203/(AP203+AN203/AU203)</f>
        <v>0</v>
      </c>
      <c r="BD203" t="s">
        <v>420</v>
      </c>
      <c r="BE203">
        <v>0</v>
      </c>
      <c r="BF203">
        <f>IF(BE203&lt;&gt;0, BE203, BC203)</f>
        <v>0</v>
      </c>
      <c r="BG203">
        <f>1-BF203/AU203</f>
        <v>0</v>
      </c>
      <c r="BH203">
        <f>(AU203-AT203)/(AU203-BF203)</f>
        <v>0</v>
      </c>
      <c r="BI203">
        <f>(AO203-AU203)/(AO203-BF203)</f>
        <v>0</v>
      </c>
      <c r="BJ203">
        <f>(AU203-AT203)/(AU203-AN203)</f>
        <v>0</v>
      </c>
      <c r="BK203">
        <f>(AO203-AU203)/(AO203-AN203)</f>
        <v>0</v>
      </c>
      <c r="BL203">
        <f>(BH203*BF203/AT203)</f>
        <v>0</v>
      </c>
      <c r="BM203">
        <f>(1-BL203)</f>
        <v>0</v>
      </c>
      <c r="CV203">
        <f>$B$11*DT203+$C$11*DU203+$F$11*EF203*(1-EI203)</f>
        <v>0</v>
      </c>
      <c r="CW203">
        <f>CV203*CX203</f>
        <v>0</v>
      </c>
      <c r="CX203">
        <f>($B$11*$D$9+$C$11*$D$9+$F$11*((ES203+EK203)/MAX(ES203+EK203+ET203, 0.1)*$I$9+ET203/MAX(ES203+EK203+ET203, 0.1)*$J$9))/($B$11+$C$11+$F$11)</f>
        <v>0</v>
      </c>
      <c r="CY203">
        <f>($B$11*$K$9+$C$11*$K$9+$F$11*((ES203+EK203)/MAX(ES203+EK203+ET203, 0.1)*$P$9+ET203/MAX(ES203+EK203+ET203, 0.1)*$Q$9))/($B$11+$C$11+$F$11)</f>
        <v>0</v>
      </c>
      <c r="CZ203">
        <v>2.7</v>
      </c>
      <c r="DA203">
        <v>0.5</v>
      </c>
      <c r="DB203" t="s">
        <v>421</v>
      </c>
      <c r="DC203">
        <v>2</v>
      </c>
      <c r="DD203">
        <v>1759446832.5</v>
      </c>
      <c r="DE203">
        <v>421.34875</v>
      </c>
      <c r="DF203">
        <v>420.008</v>
      </c>
      <c r="DG203">
        <v>24.25435</v>
      </c>
      <c r="DH203">
        <v>24.2374</v>
      </c>
      <c r="DI203">
        <v>415.34575</v>
      </c>
      <c r="DJ203">
        <v>23.82775</v>
      </c>
      <c r="DK203">
        <v>500.05675</v>
      </c>
      <c r="DL203">
        <v>90.574675</v>
      </c>
      <c r="DM203">
        <v>0.029186275</v>
      </c>
      <c r="DN203">
        <v>30.54875</v>
      </c>
      <c r="DO203">
        <v>30.01755</v>
      </c>
      <c r="DP203">
        <v>999.9</v>
      </c>
      <c r="DQ203">
        <v>0</v>
      </c>
      <c r="DR203">
        <v>0</v>
      </c>
      <c r="DS203">
        <v>9997.6675</v>
      </c>
      <c r="DT203">
        <v>0</v>
      </c>
      <c r="DU203">
        <v>0.723344</v>
      </c>
      <c r="DV203">
        <v>1.3406975</v>
      </c>
      <c r="DW203">
        <v>431.82225</v>
      </c>
      <c r="DX203">
        <v>430.44075</v>
      </c>
      <c r="DY203">
        <v>0.016966325</v>
      </c>
      <c r="DZ203">
        <v>420.008</v>
      </c>
      <c r="EA203">
        <v>24.2374</v>
      </c>
      <c r="EB203">
        <v>2.19683</v>
      </c>
      <c r="EC203">
        <v>2.195295</v>
      </c>
      <c r="ED203">
        <v>18.939225</v>
      </c>
      <c r="EE203">
        <v>18.928025</v>
      </c>
      <c r="EF203">
        <v>0.00500016</v>
      </c>
      <c r="EG203">
        <v>0</v>
      </c>
      <c r="EH203">
        <v>0</v>
      </c>
      <c r="EI203">
        <v>0</v>
      </c>
      <c r="EJ203">
        <v>350.7</v>
      </c>
      <c r="EK203">
        <v>0.00500016</v>
      </c>
      <c r="EL203">
        <v>-26.225</v>
      </c>
      <c r="EM203">
        <v>-2.4</v>
      </c>
      <c r="EN203">
        <v>38.062</v>
      </c>
      <c r="EO203">
        <v>42.187</v>
      </c>
      <c r="EP203">
        <v>40.187</v>
      </c>
      <c r="EQ203">
        <v>42.312</v>
      </c>
      <c r="ER203">
        <v>41.312</v>
      </c>
      <c r="ES203">
        <v>0</v>
      </c>
      <c r="ET203">
        <v>0</v>
      </c>
      <c r="EU203">
        <v>0</v>
      </c>
      <c r="EV203">
        <v>1759446838.1</v>
      </c>
      <c r="EW203">
        <v>0</v>
      </c>
      <c r="EX203">
        <v>349.965384615385</v>
      </c>
      <c r="EY203">
        <v>22.7384615772089</v>
      </c>
      <c r="EZ203">
        <v>-7.94871767617974</v>
      </c>
      <c r="FA203">
        <v>-26.7730769230769</v>
      </c>
      <c r="FB203">
        <v>15</v>
      </c>
      <c r="FC203">
        <v>0</v>
      </c>
      <c r="FD203" t="s">
        <v>422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1.32313</v>
      </c>
      <c r="FQ203">
        <v>0.0719251127819532</v>
      </c>
      <c r="FR203">
        <v>0.0421801699854327</v>
      </c>
      <c r="FS203">
        <v>1</v>
      </c>
      <c r="FT203">
        <v>349.532352941177</v>
      </c>
      <c r="FU203">
        <v>9.33689843830694</v>
      </c>
      <c r="FV203">
        <v>6.16611807466632</v>
      </c>
      <c r="FW203">
        <v>-1</v>
      </c>
      <c r="FX203">
        <v>0.031827445</v>
      </c>
      <c r="FY203">
        <v>-0.133518762406015</v>
      </c>
      <c r="FZ203">
        <v>0.013099425184468</v>
      </c>
      <c r="GA203">
        <v>0</v>
      </c>
      <c r="GB203">
        <v>1</v>
      </c>
      <c r="GC203">
        <v>2</v>
      </c>
      <c r="GD203" t="s">
        <v>435</v>
      </c>
      <c r="GE203">
        <v>3.12605</v>
      </c>
      <c r="GF203">
        <v>2.65463</v>
      </c>
      <c r="GG203">
        <v>0.089065</v>
      </c>
      <c r="GH203">
        <v>0.0897951</v>
      </c>
      <c r="GI203">
        <v>0.102117</v>
      </c>
      <c r="GJ203">
        <v>0.102754</v>
      </c>
      <c r="GK203">
        <v>23297.2</v>
      </c>
      <c r="GL203">
        <v>22173.2</v>
      </c>
      <c r="GM203">
        <v>22874.3</v>
      </c>
      <c r="GN203">
        <v>23723.2</v>
      </c>
      <c r="GO203">
        <v>35001.9</v>
      </c>
      <c r="GP203">
        <v>35232.2</v>
      </c>
      <c r="GQ203">
        <v>41238.3</v>
      </c>
      <c r="GR203">
        <v>42305.6</v>
      </c>
      <c r="GS203">
        <v>1.8951</v>
      </c>
      <c r="GT203">
        <v>1.81355</v>
      </c>
      <c r="GU203">
        <v>0.106059</v>
      </c>
      <c r="GV203">
        <v>0</v>
      </c>
      <c r="GW203">
        <v>28.2893</v>
      </c>
      <c r="GX203">
        <v>999.9</v>
      </c>
      <c r="GY203">
        <v>57.301</v>
      </c>
      <c r="GZ203">
        <v>29.487</v>
      </c>
      <c r="HA203">
        <v>26.1704</v>
      </c>
      <c r="HB203">
        <v>54.3947</v>
      </c>
      <c r="HC203">
        <v>40.4647</v>
      </c>
      <c r="HD203">
        <v>1</v>
      </c>
      <c r="HE203">
        <v>0.0984451</v>
      </c>
      <c r="HF203">
        <v>-1.04565</v>
      </c>
      <c r="HG203">
        <v>20.2332</v>
      </c>
      <c r="HH203">
        <v>5.23421</v>
      </c>
      <c r="HI203">
        <v>11.992</v>
      </c>
      <c r="HJ203">
        <v>4.9557</v>
      </c>
      <c r="HK203">
        <v>3.304</v>
      </c>
      <c r="HL203">
        <v>9999</v>
      </c>
      <c r="HM203">
        <v>9999</v>
      </c>
      <c r="HN203">
        <v>9999</v>
      </c>
      <c r="HO203">
        <v>999.9</v>
      </c>
      <c r="HP203">
        <v>1.86847</v>
      </c>
      <c r="HQ203">
        <v>1.86417</v>
      </c>
      <c r="HR203">
        <v>1.8718</v>
      </c>
      <c r="HS203">
        <v>1.86264</v>
      </c>
      <c r="HT203">
        <v>1.86203</v>
      </c>
      <c r="HU203">
        <v>1.86858</v>
      </c>
      <c r="HV203">
        <v>1.85867</v>
      </c>
      <c r="HW203">
        <v>1.86508</v>
      </c>
      <c r="HX203">
        <v>5</v>
      </c>
      <c r="HY203">
        <v>0</v>
      </c>
      <c r="HZ203">
        <v>0</v>
      </c>
      <c r="IA203">
        <v>0</v>
      </c>
      <c r="IB203" t="s">
        <v>424</v>
      </c>
      <c r="IC203" t="s">
        <v>425</v>
      </c>
      <c r="ID203" t="s">
        <v>426</v>
      </c>
      <c r="IE203" t="s">
        <v>426</v>
      </c>
      <c r="IF203" t="s">
        <v>426</v>
      </c>
      <c r="IG203" t="s">
        <v>426</v>
      </c>
      <c r="IH203">
        <v>0</v>
      </c>
      <c r="II203">
        <v>100</v>
      </c>
      <c r="IJ203">
        <v>100</v>
      </c>
      <c r="IK203">
        <v>6.003</v>
      </c>
      <c r="IL203">
        <v>0.4266</v>
      </c>
      <c r="IM203">
        <v>4.33581596003083</v>
      </c>
      <c r="IN203">
        <v>0.00480937478205192</v>
      </c>
      <c r="IO203">
        <v>-2.11129389927988e-06</v>
      </c>
      <c r="IP203">
        <v>4.70916883727294e-10</v>
      </c>
      <c r="IQ203">
        <v>0.0744581765299928</v>
      </c>
      <c r="IR203">
        <v>0.00865277752241637</v>
      </c>
      <c r="IS203">
        <v>0.000116572056065873</v>
      </c>
      <c r="IT203">
        <v>5.89758572995984e-06</v>
      </c>
      <c r="IU203">
        <v>1</v>
      </c>
      <c r="IV203">
        <v>2033</v>
      </c>
      <c r="IW203">
        <v>1</v>
      </c>
      <c r="IX203">
        <v>28</v>
      </c>
      <c r="IY203">
        <v>29324113.9</v>
      </c>
      <c r="IZ203">
        <v>29324113.9</v>
      </c>
      <c r="JA203">
        <v>1.04126</v>
      </c>
      <c r="JB203">
        <v>2.38403</v>
      </c>
      <c r="JC203">
        <v>1.49902</v>
      </c>
      <c r="JD203">
        <v>2.3291</v>
      </c>
      <c r="JE203">
        <v>1.54419</v>
      </c>
      <c r="JF203">
        <v>2.30103</v>
      </c>
      <c r="JG203">
        <v>35.6148</v>
      </c>
      <c r="JH203">
        <v>24.2539</v>
      </c>
      <c r="JI203">
        <v>18</v>
      </c>
      <c r="JJ203">
        <v>546.198</v>
      </c>
      <c r="JK203">
        <v>436.338</v>
      </c>
      <c r="JL203">
        <v>31.0131</v>
      </c>
      <c r="JM203">
        <v>28.922</v>
      </c>
      <c r="JN203">
        <v>30.0001</v>
      </c>
      <c r="JO203">
        <v>28.7067</v>
      </c>
      <c r="JP203">
        <v>28.731</v>
      </c>
      <c r="JQ203">
        <v>20.8983</v>
      </c>
      <c r="JR203">
        <v>17.7373</v>
      </c>
      <c r="JS203">
        <v>100</v>
      </c>
      <c r="JT203">
        <v>31.008</v>
      </c>
      <c r="JU203">
        <v>420</v>
      </c>
      <c r="JV203">
        <v>24.2037</v>
      </c>
      <c r="JW203">
        <v>92.4261</v>
      </c>
      <c r="JX203">
        <v>98.5957</v>
      </c>
    </row>
    <row r="204" spans="1:284">
      <c r="A204">
        <v>188</v>
      </c>
      <c r="B204">
        <v>1759446839</v>
      </c>
      <c r="C204">
        <v>2800</v>
      </c>
      <c r="D204" t="s">
        <v>808</v>
      </c>
      <c r="E204" t="s">
        <v>809</v>
      </c>
      <c r="F204">
        <v>5</v>
      </c>
      <c r="G204" t="s">
        <v>775</v>
      </c>
      <c r="H204" t="s">
        <v>419</v>
      </c>
      <c r="I204">
        <v>1759446835.75</v>
      </c>
      <c r="J204">
        <f>(K204)/1000</f>
        <v>0</v>
      </c>
      <c r="K204">
        <f>1000*DK204*AI204*(DG204-DH204)/(100*CZ204*(1000-AI204*DG204))</f>
        <v>0</v>
      </c>
      <c r="L204">
        <f>DK204*AI204*(DF204-DE204*(1000-AI204*DH204)/(1000-AI204*DG204))/(100*CZ204)</f>
        <v>0</v>
      </c>
      <c r="M204">
        <f>DE204 - IF(AI204&gt;1, L204*CZ204*100.0/(AK204), 0)</f>
        <v>0</v>
      </c>
      <c r="N204">
        <f>((T204-J204/2)*M204-L204)/(T204+J204/2)</f>
        <v>0</v>
      </c>
      <c r="O204">
        <f>N204*(DL204+DM204)/1000.0</f>
        <v>0</v>
      </c>
      <c r="P204">
        <f>(DE204 - IF(AI204&gt;1, L204*CZ204*100.0/(AK204), 0))*(DL204+DM204)/1000.0</f>
        <v>0</v>
      </c>
      <c r="Q204">
        <f>2.0/((1/S204-1/R204)+SIGN(S204)*SQRT((1/S204-1/R204)*(1/S204-1/R204) + 4*DA204/((DA204+1)*(DA204+1))*(2*1/S204*1/R204-1/R204*1/R204)))</f>
        <v>0</v>
      </c>
      <c r="R204">
        <f>IF(LEFT(DB204,1)&lt;&gt;"0",IF(LEFT(DB204,1)="1",3.0,DC204),$D$5+$E$5*(DS204*DL204/($K$5*1000))+$F$5*(DS204*DL204/($K$5*1000))*MAX(MIN(CZ204,$J$5),$I$5)*MAX(MIN(CZ204,$J$5),$I$5)+$G$5*MAX(MIN(CZ204,$J$5),$I$5)*(DS204*DL204/($K$5*1000))+$H$5*(DS204*DL204/($K$5*1000))*(DS204*DL204/($K$5*1000)))</f>
        <v>0</v>
      </c>
      <c r="S204">
        <f>J204*(1000-(1000*0.61365*exp(17.502*W204/(240.97+W204))/(DL204+DM204)+DG204)/2)/(1000*0.61365*exp(17.502*W204/(240.97+W204))/(DL204+DM204)-DG204)</f>
        <v>0</v>
      </c>
      <c r="T204">
        <f>1/((DA204+1)/(Q204/1.6)+1/(R204/1.37)) + DA204/((DA204+1)/(Q204/1.6) + DA204/(R204/1.37))</f>
        <v>0</v>
      </c>
      <c r="U204">
        <f>(CV204*CY204)</f>
        <v>0</v>
      </c>
      <c r="V204">
        <f>(DN204+(U204+2*0.95*5.67E-8*(((DN204+$B$7)+273)^4-(DN204+273)^4)-44100*J204)/(1.84*29.3*R204+8*0.95*5.67E-8*(DN204+273)^3))</f>
        <v>0</v>
      </c>
      <c r="W204">
        <f>($C$7*DO204+$D$7*DP204+$E$7*V204)</f>
        <v>0</v>
      </c>
      <c r="X204">
        <f>0.61365*exp(17.502*W204/(240.97+W204))</f>
        <v>0</v>
      </c>
      <c r="Y204">
        <f>(Z204/AA204*100)</f>
        <v>0</v>
      </c>
      <c r="Z204">
        <f>DG204*(DL204+DM204)/1000</f>
        <v>0</v>
      </c>
      <c r="AA204">
        <f>0.61365*exp(17.502*DN204/(240.97+DN204))</f>
        <v>0</v>
      </c>
      <c r="AB204">
        <f>(X204-DG204*(DL204+DM204)/1000)</f>
        <v>0</v>
      </c>
      <c r="AC204">
        <f>(-J204*44100)</f>
        <v>0</v>
      </c>
      <c r="AD204">
        <f>2*29.3*R204*0.92*(DN204-W204)</f>
        <v>0</v>
      </c>
      <c r="AE204">
        <f>2*0.95*5.67E-8*(((DN204+$B$7)+273)^4-(W204+273)^4)</f>
        <v>0</v>
      </c>
      <c r="AF204">
        <f>U204+AE204+AC204+AD204</f>
        <v>0</v>
      </c>
      <c r="AG204">
        <v>0</v>
      </c>
      <c r="AH204">
        <v>0</v>
      </c>
      <c r="AI204">
        <f>IF(AG204*$H$13&gt;=AK204,1.0,(AK204/(AK204-AG204*$H$13)))</f>
        <v>0</v>
      </c>
      <c r="AJ204">
        <f>(AI204-1)*100</f>
        <v>0</v>
      </c>
      <c r="AK204">
        <f>MAX(0,($B$13+$C$13*DS204)/(1+$D$13*DS204)*DL204/(DN204+273)*$E$13)</f>
        <v>0</v>
      </c>
      <c r="AL204" t="s">
        <v>420</v>
      </c>
      <c r="AM204" t="s">
        <v>420</v>
      </c>
      <c r="AN204">
        <v>0</v>
      </c>
      <c r="AO204">
        <v>0</v>
      </c>
      <c r="AP204">
        <f>1-AN204/AO204</f>
        <v>0</v>
      </c>
      <c r="AQ204">
        <v>0</v>
      </c>
      <c r="AR204" t="s">
        <v>420</v>
      </c>
      <c r="AS204" t="s">
        <v>420</v>
      </c>
      <c r="AT204">
        <v>0</v>
      </c>
      <c r="AU204">
        <v>0</v>
      </c>
      <c r="AV204">
        <f>1-AT204/AU204</f>
        <v>0</v>
      </c>
      <c r="AW204">
        <v>0.5</v>
      </c>
      <c r="AX204">
        <f>CW204</f>
        <v>0</v>
      </c>
      <c r="AY204">
        <f>L204</f>
        <v>0</v>
      </c>
      <c r="AZ204">
        <f>AV204*AW204*AX204</f>
        <v>0</v>
      </c>
      <c r="BA204">
        <f>(AY204-AQ204)/AX204</f>
        <v>0</v>
      </c>
      <c r="BB204">
        <f>(AO204-AU204)/AU204</f>
        <v>0</v>
      </c>
      <c r="BC204">
        <f>AN204/(AP204+AN204/AU204)</f>
        <v>0</v>
      </c>
      <c r="BD204" t="s">
        <v>420</v>
      </c>
      <c r="BE204">
        <v>0</v>
      </c>
      <c r="BF204">
        <f>IF(BE204&lt;&gt;0, BE204, BC204)</f>
        <v>0</v>
      </c>
      <c r="BG204">
        <f>1-BF204/AU204</f>
        <v>0</v>
      </c>
      <c r="BH204">
        <f>(AU204-AT204)/(AU204-BF204)</f>
        <v>0</v>
      </c>
      <c r="BI204">
        <f>(AO204-AU204)/(AO204-BF204)</f>
        <v>0</v>
      </c>
      <c r="BJ204">
        <f>(AU204-AT204)/(AU204-AN204)</f>
        <v>0</v>
      </c>
      <c r="BK204">
        <f>(AO204-AU204)/(AO204-AN204)</f>
        <v>0</v>
      </c>
      <c r="BL204">
        <f>(BH204*BF204/AT204)</f>
        <v>0</v>
      </c>
      <c r="BM204">
        <f>(1-BL204)</f>
        <v>0</v>
      </c>
      <c r="CV204">
        <f>$B$11*DT204+$C$11*DU204+$F$11*EF204*(1-EI204)</f>
        <v>0</v>
      </c>
      <c r="CW204">
        <f>CV204*CX204</f>
        <v>0</v>
      </c>
      <c r="CX204">
        <f>($B$11*$D$9+$C$11*$D$9+$F$11*((ES204+EK204)/MAX(ES204+EK204+ET204, 0.1)*$I$9+ET204/MAX(ES204+EK204+ET204, 0.1)*$J$9))/($B$11+$C$11+$F$11)</f>
        <v>0</v>
      </c>
      <c r="CY204">
        <f>($B$11*$K$9+$C$11*$K$9+$F$11*((ES204+EK204)/MAX(ES204+EK204+ET204, 0.1)*$P$9+ET204/MAX(ES204+EK204+ET204, 0.1)*$Q$9))/($B$11+$C$11+$F$11)</f>
        <v>0</v>
      </c>
      <c r="CZ204">
        <v>2.7</v>
      </c>
      <c r="DA204">
        <v>0.5</v>
      </c>
      <c r="DB204" t="s">
        <v>421</v>
      </c>
      <c r="DC204">
        <v>2</v>
      </c>
      <c r="DD204">
        <v>1759446835.75</v>
      </c>
      <c r="DE204">
        <v>421.30875</v>
      </c>
      <c r="DF204">
        <v>419.9975</v>
      </c>
      <c r="DG204">
        <v>24.252425</v>
      </c>
      <c r="DH204">
        <v>24.238525</v>
      </c>
      <c r="DI204">
        <v>415.306</v>
      </c>
      <c r="DJ204">
        <v>23.825875</v>
      </c>
      <c r="DK204">
        <v>500.0155</v>
      </c>
      <c r="DL204">
        <v>90.574625</v>
      </c>
      <c r="DM204">
        <v>0.029093925</v>
      </c>
      <c r="DN204">
        <v>30.54885</v>
      </c>
      <c r="DO204">
        <v>30.015375</v>
      </c>
      <c r="DP204">
        <v>999.9</v>
      </c>
      <c r="DQ204">
        <v>0</v>
      </c>
      <c r="DR204">
        <v>0</v>
      </c>
      <c r="DS204">
        <v>9997.505</v>
      </c>
      <c r="DT204">
        <v>0</v>
      </c>
      <c r="DU204">
        <v>0.723344</v>
      </c>
      <c r="DV204">
        <v>1.3113025</v>
      </c>
      <c r="DW204">
        <v>431.7805</v>
      </c>
      <c r="DX204">
        <v>430.43025</v>
      </c>
      <c r="DY204">
        <v>0.013904575</v>
      </c>
      <c r="DZ204">
        <v>419.9975</v>
      </c>
      <c r="EA204">
        <v>24.238525</v>
      </c>
      <c r="EB204">
        <v>2.196655</v>
      </c>
      <c r="EC204">
        <v>2.1953975</v>
      </c>
      <c r="ED204">
        <v>18.93795</v>
      </c>
      <c r="EE204">
        <v>18.92875</v>
      </c>
      <c r="EF204">
        <v>0.00500016</v>
      </c>
      <c r="EG204">
        <v>0</v>
      </c>
      <c r="EH204">
        <v>0</v>
      </c>
      <c r="EI204">
        <v>0</v>
      </c>
      <c r="EJ204">
        <v>349.075</v>
      </c>
      <c r="EK204">
        <v>0.00500016</v>
      </c>
      <c r="EL204">
        <v>-25.075</v>
      </c>
      <c r="EM204">
        <v>-1.8</v>
      </c>
      <c r="EN204">
        <v>38.062</v>
      </c>
      <c r="EO204">
        <v>42.187</v>
      </c>
      <c r="EP204">
        <v>40.187</v>
      </c>
      <c r="EQ204">
        <v>42.312</v>
      </c>
      <c r="ER204">
        <v>41.312</v>
      </c>
      <c r="ES204">
        <v>0</v>
      </c>
      <c r="ET204">
        <v>0</v>
      </c>
      <c r="EU204">
        <v>0</v>
      </c>
      <c r="EV204">
        <v>1759446841.1</v>
      </c>
      <c r="EW204">
        <v>0</v>
      </c>
      <c r="EX204">
        <v>349.984</v>
      </c>
      <c r="EY204">
        <v>1.83846153735674</v>
      </c>
      <c r="EZ204">
        <v>0.346154220734353</v>
      </c>
      <c r="FA204">
        <v>-26.608</v>
      </c>
      <c r="FB204">
        <v>15</v>
      </c>
      <c r="FC204">
        <v>0</v>
      </c>
      <c r="FD204" t="s">
        <v>422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1.3249685</v>
      </c>
      <c r="FQ204">
        <v>-0.121642556390976</v>
      </c>
      <c r="FR204">
        <v>0.040546097626652</v>
      </c>
      <c r="FS204">
        <v>1</v>
      </c>
      <c r="FT204">
        <v>349.991176470588</v>
      </c>
      <c r="FU204">
        <v>9.48663106852641</v>
      </c>
      <c r="FV204">
        <v>5.01400202063938</v>
      </c>
      <c r="FW204">
        <v>-1</v>
      </c>
      <c r="FX204">
        <v>0.02742881</v>
      </c>
      <c r="FY204">
        <v>-0.1139268</v>
      </c>
      <c r="FZ204">
        <v>0.0111201076419206</v>
      </c>
      <c r="GA204">
        <v>0</v>
      </c>
      <c r="GB204">
        <v>1</v>
      </c>
      <c r="GC204">
        <v>2</v>
      </c>
      <c r="GD204" t="s">
        <v>435</v>
      </c>
      <c r="GE204">
        <v>3.12582</v>
      </c>
      <c r="GF204">
        <v>2.65473</v>
      </c>
      <c r="GG204">
        <v>0.0890768</v>
      </c>
      <c r="GH204">
        <v>0.0897871</v>
      </c>
      <c r="GI204">
        <v>0.102126</v>
      </c>
      <c r="GJ204">
        <v>0.10276</v>
      </c>
      <c r="GK204">
        <v>23296.7</v>
      </c>
      <c r="GL204">
        <v>22173.5</v>
      </c>
      <c r="GM204">
        <v>22874.2</v>
      </c>
      <c r="GN204">
        <v>23723.3</v>
      </c>
      <c r="GO204">
        <v>35001.4</v>
      </c>
      <c r="GP204">
        <v>35232</v>
      </c>
      <c r="GQ204">
        <v>41238.2</v>
      </c>
      <c r="GR204">
        <v>42305.6</v>
      </c>
      <c r="GS204">
        <v>1.89487</v>
      </c>
      <c r="GT204">
        <v>1.81385</v>
      </c>
      <c r="GU204">
        <v>0.106189</v>
      </c>
      <c r="GV204">
        <v>0</v>
      </c>
      <c r="GW204">
        <v>28.288</v>
      </c>
      <c r="GX204">
        <v>999.9</v>
      </c>
      <c r="GY204">
        <v>57.276</v>
      </c>
      <c r="GZ204">
        <v>29.497</v>
      </c>
      <c r="HA204">
        <v>26.1724</v>
      </c>
      <c r="HB204">
        <v>53.4947</v>
      </c>
      <c r="HC204">
        <v>40.7412</v>
      </c>
      <c r="HD204">
        <v>1</v>
      </c>
      <c r="HE204">
        <v>0.0984375</v>
      </c>
      <c r="HF204">
        <v>-1.07648</v>
      </c>
      <c r="HG204">
        <v>20.2327</v>
      </c>
      <c r="HH204">
        <v>5.23421</v>
      </c>
      <c r="HI204">
        <v>11.992</v>
      </c>
      <c r="HJ204">
        <v>4.95565</v>
      </c>
      <c r="HK204">
        <v>3.304</v>
      </c>
      <c r="HL204">
        <v>9999</v>
      </c>
      <c r="HM204">
        <v>9999</v>
      </c>
      <c r="HN204">
        <v>9999</v>
      </c>
      <c r="HO204">
        <v>999.9</v>
      </c>
      <c r="HP204">
        <v>1.86847</v>
      </c>
      <c r="HQ204">
        <v>1.86417</v>
      </c>
      <c r="HR204">
        <v>1.8718</v>
      </c>
      <c r="HS204">
        <v>1.86265</v>
      </c>
      <c r="HT204">
        <v>1.86203</v>
      </c>
      <c r="HU204">
        <v>1.86859</v>
      </c>
      <c r="HV204">
        <v>1.85867</v>
      </c>
      <c r="HW204">
        <v>1.86507</v>
      </c>
      <c r="HX204">
        <v>5</v>
      </c>
      <c r="HY204">
        <v>0</v>
      </c>
      <c r="HZ204">
        <v>0</v>
      </c>
      <c r="IA204">
        <v>0</v>
      </c>
      <c r="IB204" t="s">
        <v>424</v>
      </c>
      <c r="IC204" t="s">
        <v>425</v>
      </c>
      <c r="ID204" t="s">
        <v>426</v>
      </c>
      <c r="IE204" t="s">
        <v>426</v>
      </c>
      <c r="IF204" t="s">
        <v>426</v>
      </c>
      <c r="IG204" t="s">
        <v>426</v>
      </c>
      <c r="IH204">
        <v>0</v>
      </c>
      <c r="II204">
        <v>100</v>
      </c>
      <c r="IJ204">
        <v>100</v>
      </c>
      <c r="IK204">
        <v>6.003</v>
      </c>
      <c r="IL204">
        <v>0.4266</v>
      </c>
      <c r="IM204">
        <v>4.33581596003083</v>
      </c>
      <c r="IN204">
        <v>0.00480937478205192</v>
      </c>
      <c r="IO204">
        <v>-2.11129389927988e-06</v>
      </c>
      <c r="IP204">
        <v>4.70916883727294e-10</v>
      </c>
      <c r="IQ204">
        <v>0.0744581765299928</v>
      </c>
      <c r="IR204">
        <v>0.00865277752241637</v>
      </c>
      <c r="IS204">
        <v>0.000116572056065873</v>
      </c>
      <c r="IT204">
        <v>5.89758572995984e-06</v>
      </c>
      <c r="IU204">
        <v>1</v>
      </c>
      <c r="IV204">
        <v>2033</v>
      </c>
      <c r="IW204">
        <v>1</v>
      </c>
      <c r="IX204">
        <v>28</v>
      </c>
      <c r="IY204">
        <v>29324114</v>
      </c>
      <c r="IZ204">
        <v>29324114</v>
      </c>
      <c r="JA204">
        <v>1.04126</v>
      </c>
      <c r="JB204">
        <v>2.37793</v>
      </c>
      <c r="JC204">
        <v>1.4978</v>
      </c>
      <c r="JD204">
        <v>2.3291</v>
      </c>
      <c r="JE204">
        <v>1.54419</v>
      </c>
      <c r="JF204">
        <v>2.36572</v>
      </c>
      <c r="JG204">
        <v>35.638</v>
      </c>
      <c r="JH204">
        <v>24.2626</v>
      </c>
      <c r="JI204">
        <v>18</v>
      </c>
      <c r="JJ204">
        <v>546.051</v>
      </c>
      <c r="JK204">
        <v>436.518</v>
      </c>
      <c r="JL204">
        <v>30.9988</v>
      </c>
      <c r="JM204">
        <v>28.9217</v>
      </c>
      <c r="JN204">
        <v>30.0001</v>
      </c>
      <c r="JO204">
        <v>28.7067</v>
      </c>
      <c r="JP204">
        <v>28.731</v>
      </c>
      <c r="JQ204">
        <v>20.9008</v>
      </c>
      <c r="JR204">
        <v>17.7373</v>
      </c>
      <c r="JS204">
        <v>100</v>
      </c>
      <c r="JT204">
        <v>30.993</v>
      </c>
      <c r="JU204">
        <v>420</v>
      </c>
      <c r="JV204">
        <v>24.2037</v>
      </c>
      <c r="JW204">
        <v>92.4257</v>
      </c>
      <c r="JX204">
        <v>98.5959</v>
      </c>
    </row>
    <row r="205" spans="1:284">
      <c r="A205">
        <v>189</v>
      </c>
      <c r="B205">
        <v>1759446841</v>
      </c>
      <c r="C205">
        <v>2802</v>
      </c>
      <c r="D205" t="s">
        <v>810</v>
      </c>
      <c r="E205" t="s">
        <v>811</v>
      </c>
      <c r="F205">
        <v>5</v>
      </c>
      <c r="G205" t="s">
        <v>775</v>
      </c>
      <c r="H205" t="s">
        <v>419</v>
      </c>
      <c r="I205">
        <v>1759446838.33333</v>
      </c>
      <c r="J205">
        <f>(K205)/1000</f>
        <v>0</v>
      </c>
      <c r="K205">
        <f>1000*DK205*AI205*(DG205-DH205)/(100*CZ205*(1000-AI205*DG205))</f>
        <v>0</v>
      </c>
      <c r="L205">
        <f>DK205*AI205*(DF205-DE205*(1000-AI205*DH205)/(1000-AI205*DG205))/(100*CZ205)</f>
        <v>0</v>
      </c>
      <c r="M205">
        <f>DE205 - IF(AI205&gt;1, L205*CZ205*100.0/(AK205), 0)</f>
        <v>0</v>
      </c>
      <c r="N205">
        <f>((T205-J205/2)*M205-L205)/(T205+J205/2)</f>
        <v>0</v>
      </c>
      <c r="O205">
        <f>N205*(DL205+DM205)/1000.0</f>
        <v>0</v>
      </c>
      <c r="P205">
        <f>(DE205 - IF(AI205&gt;1, L205*CZ205*100.0/(AK205), 0))*(DL205+DM205)/1000.0</f>
        <v>0</v>
      </c>
      <c r="Q205">
        <f>2.0/((1/S205-1/R205)+SIGN(S205)*SQRT((1/S205-1/R205)*(1/S205-1/R205) + 4*DA205/((DA205+1)*(DA205+1))*(2*1/S205*1/R205-1/R205*1/R205)))</f>
        <v>0</v>
      </c>
      <c r="R205">
        <f>IF(LEFT(DB205,1)&lt;&gt;"0",IF(LEFT(DB205,1)="1",3.0,DC205),$D$5+$E$5*(DS205*DL205/($K$5*1000))+$F$5*(DS205*DL205/($K$5*1000))*MAX(MIN(CZ205,$J$5),$I$5)*MAX(MIN(CZ205,$J$5),$I$5)+$G$5*MAX(MIN(CZ205,$J$5),$I$5)*(DS205*DL205/($K$5*1000))+$H$5*(DS205*DL205/($K$5*1000))*(DS205*DL205/($K$5*1000)))</f>
        <v>0</v>
      </c>
      <c r="S205">
        <f>J205*(1000-(1000*0.61365*exp(17.502*W205/(240.97+W205))/(DL205+DM205)+DG205)/2)/(1000*0.61365*exp(17.502*W205/(240.97+W205))/(DL205+DM205)-DG205)</f>
        <v>0</v>
      </c>
      <c r="T205">
        <f>1/((DA205+1)/(Q205/1.6)+1/(R205/1.37)) + DA205/((DA205+1)/(Q205/1.6) + DA205/(R205/1.37))</f>
        <v>0</v>
      </c>
      <c r="U205">
        <f>(CV205*CY205)</f>
        <v>0</v>
      </c>
      <c r="V205">
        <f>(DN205+(U205+2*0.95*5.67E-8*(((DN205+$B$7)+273)^4-(DN205+273)^4)-44100*J205)/(1.84*29.3*R205+8*0.95*5.67E-8*(DN205+273)^3))</f>
        <v>0</v>
      </c>
      <c r="W205">
        <f>($C$7*DO205+$D$7*DP205+$E$7*V205)</f>
        <v>0</v>
      </c>
      <c r="X205">
        <f>0.61365*exp(17.502*W205/(240.97+W205))</f>
        <v>0</v>
      </c>
      <c r="Y205">
        <f>(Z205/AA205*100)</f>
        <v>0</v>
      </c>
      <c r="Z205">
        <f>DG205*(DL205+DM205)/1000</f>
        <v>0</v>
      </c>
      <c r="AA205">
        <f>0.61365*exp(17.502*DN205/(240.97+DN205))</f>
        <v>0</v>
      </c>
      <c r="AB205">
        <f>(X205-DG205*(DL205+DM205)/1000)</f>
        <v>0</v>
      </c>
      <c r="AC205">
        <f>(-J205*44100)</f>
        <v>0</v>
      </c>
      <c r="AD205">
        <f>2*29.3*R205*0.92*(DN205-W205)</f>
        <v>0</v>
      </c>
      <c r="AE205">
        <f>2*0.95*5.67E-8*(((DN205+$B$7)+273)^4-(W205+273)^4)</f>
        <v>0</v>
      </c>
      <c r="AF205">
        <f>U205+AE205+AC205+AD205</f>
        <v>0</v>
      </c>
      <c r="AG205">
        <v>0</v>
      </c>
      <c r="AH205">
        <v>0</v>
      </c>
      <c r="AI205">
        <f>IF(AG205*$H$13&gt;=AK205,1.0,(AK205/(AK205-AG205*$H$13)))</f>
        <v>0</v>
      </c>
      <c r="AJ205">
        <f>(AI205-1)*100</f>
        <v>0</v>
      </c>
      <c r="AK205">
        <f>MAX(0,($B$13+$C$13*DS205)/(1+$D$13*DS205)*DL205/(DN205+273)*$E$13)</f>
        <v>0</v>
      </c>
      <c r="AL205" t="s">
        <v>420</v>
      </c>
      <c r="AM205" t="s">
        <v>420</v>
      </c>
      <c r="AN205">
        <v>0</v>
      </c>
      <c r="AO205">
        <v>0</v>
      </c>
      <c r="AP205">
        <f>1-AN205/AO205</f>
        <v>0</v>
      </c>
      <c r="AQ205">
        <v>0</v>
      </c>
      <c r="AR205" t="s">
        <v>420</v>
      </c>
      <c r="AS205" t="s">
        <v>420</v>
      </c>
      <c r="AT205">
        <v>0</v>
      </c>
      <c r="AU205">
        <v>0</v>
      </c>
      <c r="AV205">
        <f>1-AT205/AU205</f>
        <v>0</v>
      </c>
      <c r="AW205">
        <v>0.5</v>
      </c>
      <c r="AX205">
        <f>CW205</f>
        <v>0</v>
      </c>
      <c r="AY205">
        <f>L205</f>
        <v>0</v>
      </c>
      <c r="AZ205">
        <f>AV205*AW205*AX205</f>
        <v>0</v>
      </c>
      <c r="BA205">
        <f>(AY205-AQ205)/AX205</f>
        <v>0</v>
      </c>
      <c r="BB205">
        <f>(AO205-AU205)/AU205</f>
        <v>0</v>
      </c>
      <c r="BC205">
        <f>AN205/(AP205+AN205/AU205)</f>
        <v>0</v>
      </c>
      <c r="BD205" t="s">
        <v>420</v>
      </c>
      <c r="BE205">
        <v>0</v>
      </c>
      <c r="BF205">
        <f>IF(BE205&lt;&gt;0, BE205, BC205)</f>
        <v>0</v>
      </c>
      <c r="BG205">
        <f>1-BF205/AU205</f>
        <v>0</v>
      </c>
      <c r="BH205">
        <f>(AU205-AT205)/(AU205-BF205)</f>
        <v>0</v>
      </c>
      <c r="BI205">
        <f>(AO205-AU205)/(AO205-BF205)</f>
        <v>0</v>
      </c>
      <c r="BJ205">
        <f>(AU205-AT205)/(AU205-AN205)</f>
        <v>0</v>
      </c>
      <c r="BK205">
        <f>(AO205-AU205)/(AO205-AN205)</f>
        <v>0</v>
      </c>
      <c r="BL205">
        <f>(BH205*BF205/AT205)</f>
        <v>0</v>
      </c>
      <c r="BM205">
        <f>(1-BL205)</f>
        <v>0</v>
      </c>
      <c r="CV205">
        <f>$B$11*DT205+$C$11*DU205+$F$11*EF205*(1-EI205)</f>
        <v>0</v>
      </c>
      <c r="CW205">
        <f>CV205*CX205</f>
        <v>0</v>
      </c>
      <c r="CX205">
        <f>($B$11*$D$9+$C$11*$D$9+$F$11*((ES205+EK205)/MAX(ES205+EK205+ET205, 0.1)*$I$9+ET205/MAX(ES205+EK205+ET205, 0.1)*$J$9))/($B$11+$C$11+$F$11)</f>
        <v>0</v>
      </c>
      <c r="CY205">
        <f>($B$11*$K$9+$C$11*$K$9+$F$11*((ES205+EK205)/MAX(ES205+EK205+ET205, 0.1)*$P$9+ET205/MAX(ES205+EK205+ET205, 0.1)*$Q$9))/($B$11+$C$11+$F$11)</f>
        <v>0</v>
      </c>
      <c r="CZ205">
        <v>2.7</v>
      </c>
      <c r="DA205">
        <v>0.5</v>
      </c>
      <c r="DB205" t="s">
        <v>421</v>
      </c>
      <c r="DC205">
        <v>2</v>
      </c>
      <c r="DD205">
        <v>1759446838.33333</v>
      </c>
      <c r="DE205">
        <v>421.314333333333</v>
      </c>
      <c r="DF205">
        <v>419.972333333333</v>
      </c>
      <c r="DG205">
        <v>24.2536</v>
      </c>
      <c r="DH205">
        <v>24.2398</v>
      </c>
      <c r="DI205">
        <v>415.311666666667</v>
      </c>
      <c r="DJ205">
        <v>23.8270333333333</v>
      </c>
      <c r="DK205">
        <v>499.923</v>
      </c>
      <c r="DL205">
        <v>90.5744</v>
      </c>
      <c r="DM205">
        <v>0.0291034</v>
      </c>
      <c r="DN205">
        <v>30.5472</v>
      </c>
      <c r="DO205">
        <v>30.0175666666667</v>
      </c>
      <c r="DP205">
        <v>999.9</v>
      </c>
      <c r="DQ205">
        <v>0</v>
      </c>
      <c r="DR205">
        <v>0</v>
      </c>
      <c r="DS205">
        <v>10001.2333333333</v>
      </c>
      <c r="DT205">
        <v>0</v>
      </c>
      <c r="DU205">
        <v>0.723344</v>
      </c>
      <c r="DV205">
        <v>1.34207</v>
      </c>
      <c r="DW205">
        <v>431.786666666667</v>
      </c>
      <c r="DX205">
        <v>430.405</v>
      </c>
      <c r="DY205">
        <v>0.0137971666666667</v>
      </c>
      <c r="DZ205">
        <v>419.972333333333</v>
      </c>
      <c r="EA205">
        <v>24.2398</v>
      </c>
      <c r="EB205">
        <v>2.19675666666667</v>
      </c>
      <c r="EC205">
        <v>2.19550666666667</v>
      </c>
      <c r="ED205">
        <v>18.9386666666667</v>
      </c>
      <c r="EE205">
        <v>18.9295666666667</v>
      </c>
      <c r="EF205">
        <v>0.00500016</v>
      </c>
      <c r="EG205">
        <v>0</v>
      </c>
      <c r="EH205">
        <v>0</v>
      </c>
      <c r="EI205">
        <v>0</v>
      </c>
      <c r="EJ205">
        <v>346.466666666667</v>
      </c>
      <c r="EK205">
        <v>0.00500016</v>
      </c>
      <c r="EL205">
        <v>-22.5</v>
      </c>
      <c r="EM205">
        <v>-1.33333333333333</v>
      </c>
      <c r="EN205">
        <v>38.062</v>
      </c>
      <c r="EO205">
        <v>42.187</v>
      </c>
      <c r="EP205">
        <v>40.187</v>
      </c>
      <c r="EQ205">
        <v>42.312</v>
      </c>
      <c r="ER205">
        <v>41.312</v>
      </c>
      <c r="ES205">
        <v>0</v>
      </c>
      <c r="ET205">
        <v>0</v>
      </c>
      <c r="EU205">
        <v>0</v>
      </c>
      <c r="EV205">
        <v>1759446842.9</v>
      </c>
      <c r="EW205">
        <v>0</v>
      </c>
      <c r="EX205">
        <v>350.765384615385</v>
      </c>
      <c r="EY205">
        <v>12.6666666599793</v>
      </c>
      <c r="EZ205">
        <v>-13.3675211875709</v>
      </c>
      <c r="FA205">
        <v>-27.0076923076923</v>
      </c>
      <c r="FB205">
        <v>15</v>
      </c>
      <c r="FC205">
        <v>0</v>
      </c>
      <c r="FD205" t="s">
        <v>422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1.32652428571429</v>
      </c>
      <c r="FQ205">
        <v>-0.110227012987011</v>
      </c>
      <c r="FR205">
        <v>0.0398951898964117</v>
      </c>
      <c r="FS205">
        <v>1</v>
      </c>
      <c r="FT205">
        <v>349.7</v>
      </c>
      <c r="FU205">
        <v>3.46218490457746</v>
      </c>
      <c r="FV205">
        <v>5.19734094909854</v>
      </c>
      <c r="FW205">
        <v>-1</v>
      </c>
      <c r="FX205">
        <v>0.0236002571428571</v>
      </c>
      <c r="FY205">
        <v>-0.0926498025974026</v>
      </c>
      <c r="FZ205">
        <v>0.00972376592451865</v>
      </c>
      <c r="GA205">
        <v>1</v>
      </c>
      <c r="GB205">
        <v>2</v>
      </c>
      <c r="GC205">
        <v>2</v>
      </c>
      <c r="GD205" t="s">
        <v>423</v>
      </c>
      <c r="GE205">
        <v>3.12609</v>
      </c>
      <c r="GF205">
        <v>2.65455</v>
      </c>
      <c r="GG205">
        <v>0.0890771</v>
      </c>
      <c r="GH205">
        <v>0.0897812</v>
      </c>
      <c r="GI205">
        <v>0.102129</v>
      </c>
      <c r="GJ205">
        <v>0.10276</v>
      </c>
      <c r="GK205">
        <v>23297</v>
      </c>
      <c r="GL205">
        <v>22173.8</v>
      </c>
      <c r="GM205">
        <v>22874.5</v>
      </c>
      <c r="GN205">
        <v>23723.4</v>
      </c>
      <c r="GO205">
        <v>35001.4</v>
      </c>
      <c r="GP205">
        <v>35232.3</v>
      </c>
      <c r="GQ205">
        <v>41238.3</v>
      </c>
      <c r="GR205">
        <v>42306</v>
      </c>
      <c r="GS205">
        <v>1.8951</v>
      </c>
      <c r="GT205">
        <v>1.81345</v>
      </c>
      <c r="GU205">
        <v>0.106469</v>
      </c>
      <c r="GV205">
        <v>0</v>
      </c>
      <c r="GW205">
        <v>28.2868</v>
      </c>
      <c r="GX205">
        <v>999.9</v>
      </c>
      <c r="GY205">
        <v>57.276</v>
      </c>
      <c r="GZ205">
        <v>29.497</v>
      </c>
      <c r="HA205">
        <v>26.176</v>
      </c>
      <c r="HB205">
        <v>54.2247</v>
      </c>
      <c r="HC205">
        <v>40.5369</v>
      </c>
      <c r="HD205">
        <v>1</v>
      </c>
      <c r="HE205">
        <v>0.0984451</v>
      </c>
      <c r="HF205">
        <v>-1.08137</v>
      </c>
      <c r="HG205">
        <v>20.2327</v>
      </c>
      <c r="HH205">
        <v>5.23421</v>
      </c>
      <c r="HI205">
        <v>11.992</v>
      </c>
      <c r="HJ205">
        <v>4.9557</v>
      </c>
      <c r="HK205">
        <v>3.304</v>
      </c>
      <c r="HL205">
        <v>9999</v>
      </c>
      <c r="HM205">
        <v>9999</v>
      </c>
      <c r="HN205">
        <v>9999</v>
      </c>
      <c r="HO205">
        <v>999.9</v>
      </c>
      <c r="HP205">
        <v>1.86846</v>
      </c>
      <c r="HQ205">
        <v>1.86417</v>
      </c>
      <c r="HR205">
        <v>1.8718</v>
      </c>
      <c r="HS205">
        <v>1.86265</v>
      </c>
      <c r="HT205">
        <v>1.86204</v>
      </c>
      <c r="HU205">
        <v>1.86859</v>
      </c>
      <c r="HV205">
        <v>1.85867</v>
      </c>
      <c r="HW205">
        <v>1.86507</v>
      </c>
      <c r="HX205">
        <v>5</v>
      </c>
      <c r="HY205">
        <v>0</v>
      </c>
      <c r="HZ205">
        <v>0</v>
      </c>
      <c r="IA205">
        <v>0</v>
      </c>
      <c r="IB205" t="s">
        <v>424</v>
      </c>
      <c r="IC205" t="s">
        <v>425</v>
      </c>
      <c r="ID205" t="s">
        <v>426</v>
      </c>
      <c r="IE205" t="s">
        <v>426</v>
      </c>
      <c r="IF205" t="s">
        <v>426</v>
      </c>
      <c r="IG205" t="s">
        <v>426</v>
      </c>
      <c r="IH205">
        <v>0</v>
      </c>
      <c r="II205">
        <v>100</v>
      </c>
      <c r="IJ205">
        <v>100</v>
      </c>
      <c r="IK205">
        <v>6.002</v>
      </c>
      <c r="IL205">
        <v>0.4266</v>
      </c>
      <c r="IM205">
        <v>4.33581596003083</v>
      </c>
      <c r="IN205">
        <v>0.00480937478205192</v>
      </c>
      <c r="IO205">
        <v>-2.11129389927988e-06</v>
      </c>
      <c r="IP205">
        <v>4.70916883727294e-10</v>
      </c>
      <c r="IQ205">
        <v>0.0744581765299928</v>
      </c>
      <c r="IR205">
        <v>0.00865277752241637</v>
      </c>
      <c r="IS205">
        <v>0.000116572056065873</v>
      </c>
      <c r="IT205">
        <v>5.89758572995984e-06</v>
      </c>
      <c r="IU205">
        <v>1</v>
      </c>
      <c r="IV205">
        <v>2033</v>
      </c>
      <c r="IW205">
        <v>1</v>
      </c>
      <c r="IX205">
        <v>28</v>
      </c>
      <c r="IY205">
        <v>29324114</v>
      </c>
      <c r="IZ205">
        <v>29324114</v>
      </c>
      <c r="JA205">
        <v>1.04126</v>
      </c>
      <c r="JB205">
        <v>2.37793</v>
      </c>
      <c r="JC205">
        <v>1.4978</v>
      </c>
      <c r="JD205">
        <v>2.3291</v>
      </c>
      <c r="JE205">
        <v>1.54419</v>
      </c>
      <c r="JF205">
        <v>2.38159</v>
      </c>
      <c r="JG205">
        <v>35.6148</v>
      </c>
      <c r="JH205">
        <v>24.2539</v>
      </c>
      <c r="JI205">
        <v>18</v>
      </c>
      <c r="JJ205">
        <v>546.198</v>
      </c>
      <c r="JK205">
        <v>436.278</v>
      </c>
      <c r="JL205">
        <v>30.9909</v>
      </c>
      <c r="JM205">
        <v>28.9205</v>
      </c>
      <c r="JN205">
        <v>30.0001</v>
      </c>
      <c r="JO205">
        <v>28.7067</v>
      </c>
      <c r="JP205">
        <v>28.731</v>
      </c>
      <c r="JQ205">
        <v>20.9018</v>
      </c>
      <c r="JR205">
        <v>17.7373</v>
      </c>
      <c r="JS205">
        <v>100</v>
      </c>
      <c r="JT205">
        <v>30.993</v>
      </c>
      <c r="JU205">
        <v>420</v>
      </c>
      <c r="JV205">
        <v>24.2037</v>
      </c>
      <c r="JW205">
        <v>92.4263</v>
      </c>
      <c r="JX205">
        <v>98.5967</v>
      </c>
    </row>
    <row r="206" spans="1:284">
      <c r="A206">
        <v>190</v>
      </c>
      <c r="B206">
        <v>1759446844</v>
      </c>
      <c r="C206">
        <v>2805</v>
      </c>
      <c r="D206" t="s">
        <v>812</v>
      </c>
      <c r="E206" t="s">
        <v>813</v>
      </c>
      <c r="F206">
        <v>5</v>
      </c>
      <c r="G206" t="s">
        <v>775</v>
      </c>
      <c r="H206" t="s">
        <v>419</v>
      </c>
      <c r="I206">
        <v>1759446841.66667</v>
      </c>
      <c r="J206">
        <f>(K206)/1000</f>
        <v>0</v>
      </c>
      <c r="K206">
        <f>1000*DK206*AI206*(DG206-DH206)/(100*CZ206*(1000-AI206*DG206))</f>
        <v>0</v>
      </c>
      <c r="L206">
        <f>DK206*AI206*(DF206-DE206*(1000-AI206*DH206)/(1000-AI206*DG206))/(100*CZ206)</f>
        <v>0</v>
      </c>
      <c r="M206">
        <f>DE206 - IF(AI206&gt;1, L206*CZ206*100.0/(AK206), 0)</f>
        <v>0</v>
      </c>
      <c r="N206">
        <f>((T206-J206/2)*M206-L206)/(T206+J206/2)</f>
        <v>0</v>
      </c>
      <c r="O206">
        <f>N206*(DL206+DM206)/1000.0</f>
        <v>0</v>
      </c>
      <c r="P206">
        <f>(DE206 - IF(AI206&gt;1, L206*CZ206*100.0/(AK206), 0))*(DL206+DM206)/1000.0</f>
        <v>0</v>
      </c>
      <c r="Q206">
        <f>2.0/((1/S206-1/R206)+SIGN(S206)*SQRT((1/S206-1/R206)*(1/S206-1/R206) + 4*DA206/((DA206+1)*(DA206+1))*(2*1/S206*1/R206-1/R206*1/R206)))</f>
        <v>0</v>
      </c>
      <c r="R206">
        <f>IF(LEFT(DB206,1)&lt;&gt;"0",IF(LEFT(DB206,1)="1",3.0,DC206),$D$5+$E$5*(DS206*DL206/($K$5*1000))+$F$5*(DS206*DL206/($K$5*1000))*MAX(MIN(CZ206,$J$5),$I$5)*MAX(MIN(CZ206,$J$5),$I$5)+$G$5*MAX(MIN(CZ206,$J$5),$I$5)*(DS206*DL206/($K$5*1000))+$H$5*(DS206*DL206/($K$5*1000))*(DS206*DL206/($K$5*1000)))</f>
        <v>0</v>
      </c>
      <c r="S206">
        <f>J206*(1000-(1000*0.61365*exp(17.502*W206/(240.97+W206))/(DL206+DM206)+DG206)/2)/(1000*0.61365*exp(17.502*W206/(240.97+W206))/(DL206+DM206)-DG206)</f>
        <v>0</v>
      </c>
      <c r="T206">
        <f>1/((DA206+1)/(Q206/1.6)+1/(R206/1.37)) + DA206/((DA206+1)/(Q206/1.6) + DA206/(R206/1.37))</f>
        <v>0</v>
      </c>
      <c r="U206">
        <f>(CV206*CY206)</f>
        <v>0</v>
      </c>
      <c r="V206">
        <f>(DN206+(U206+2*0.95*5.67E-8*(((DN206+$B$7)+273)^4-(DN206+273)^4)-44100*J206)/(1.84*29.3*R206+8*0.95*5.67E-8*(DN206+273)^3))</f>
        <v>0</v>
      </c>
      <c r="W206">
        <f>($C$7*DO206+$D$7*DP206+$E$7*V206)</f>
        <v>0</v>
      </c>
      <c r="X206">
        <f>0.61365*exp(17.502*W206/(240.97+W206))</f>
        <v>0</v>
      </c>
      <c r="Y206">
        <f>(Z206/AA206*100)</f>
        <v>0</v>
      </c>
      <c r="Z206">
        <f>DG206*(DL206+DM206)/1000</f>
        <v>0</v>
      </c>
      <c r="AA206">
        <f>0.61365*exp(17.502*DN206/(240.97+DN206))</f>
        <v>0</v>
      </c>
      <c r="AB206">
        <f>(X206-DG206*(DL206+DM206)/1000)</f>
        <v>0</v>
      </c>
      <c r="AC206">
        <f>(-J206*44100)</f>
        <v>0</v>
      </c>
      <c r="AD206">
        <f>2*29.3*R206*0.92*(DN206-W206)</f>
        <v>0</v>
      </c>
      <c r="AE206">
        <f>2*0.95*5.67E-8*(((DN206+$B$7)+273)^4-(W206+273)^4)</f>
        <v>0</v>
      </c>
      <c r="AF206">
        <f>U206+AE206+AC206+AD206</f>
        <v>0</v>
      </c>
      <c r="AG206">
        <v>0</v>
      </c>
      <c r="AH206">
        <v>0</v>
      </c>
      <c r="AI206">
        <f>IF(AG206*$H$13&gt;=AK206,1.0,(AK206/(AK206-AG206*$H$13)))</f>
        <v>0</v>
      </c>
      <c r="AJ206">
        <f>(AI206-1)*100</f>
        <v>0</v>
      </c>
      <c r="AK206">
        <f>MAX(0,($B$13+$C$13*DS206)/(1+$D$13*DS206)*DL206/(DN206+273)*$E$13)</f>
        <v>0</v>
      </c>
      <c r="AL206" t="s">
        <v>420</v>
      </c>
      <c r="AM206" t="s">
        <v>420</v>
      </c>
      <c r="AN206">
        <v>0</v>
      </c>
      <c r="AO206">
        <v>0</v>
      </c>
      <c r="AP206">
        <f>1-AN206/AO206</f>
        <v>0</v>
      </c>
      <c r="AQ206">
        <v>0</v>
      </c>
      <c r="AR206" t="s">
        <v>420</v>
      </c>
      <c r="AS206" t="s">
        <v>420</v>
      </c>
      <c r="AT206">
        <v>0</v>
      </c>
      <c r="AU206">
        <v>0</v>
      </c>
      <c r="AV206">
        <f>1-AT206/AU206</f>
        <v>0</v>
      </c>
      <c r="AW206">
        <v>0.5</v>
      </c>
      <c r="AX206">
        <f>CW206</f>
        <v>0</v>
      </c>
      <c r="AY206">
        <f>L206</f>
        <v>0</v>
      </c>
      <c r="AZ206">
        <f>AV206*AW206*AX206</f>
        <v>0</v>
      </c>
      <c r="BA206">
        <f>(AY206-AQ206)/AX206</f>
        <v>0</v>
      </c>
      <c r="BB206">
        <f>(AO206-AU206)/AU206</f>
        <v>0</v>
      </c>
      <c r="BC206">
        <f>AN206/(AP206+AN206/AU206)</f>
        <v>0</v>
      </c>
      <c r="BD206" t="s">
        <v>420</v>
      </c>
      <c r="BE206">
        <v>0</v>
      </c>
      <c r="BF206">
        <f>IF(BE206&lt;&gt;0, BE206, BC206)</f>
        <v>0</v>
      </c>
      <c r="BG206">
        <f>1-BF206/AU206</f>
        <v>0</v>
      </c>
      <c r="BH206">
        <f>(AU206-AT206)/(AU206-BF206)</f>
        <v>0</v>
      </c>
      <c r="BI206">
        <f>(AO206-AU206)/(AO206-BF206)</f>
        <v>0</v>
      </c>
      <c r="BJ206">
        <f>(AU206-AT206)/(AU206-AN206)</f>
        <v>0</v>
      </c>
      <c r="BK206">
        <f>(AO206-AU206)/(AO206-AN206)</f>
        <v>0</v>
      </c>
      <c r="BL206">
        <f>(BH206*BF206/AT206)</f>
        <v>0</v>
      </c>
      <c r="BM206">
        <f>(1-BL206)</f>
        <v>0</v>
      </c>
      <c r="CV206">
        <f>$B$11*DT206+$C$11*DU206+$F$11*EF206*(1-EI206)</f>
        <v>0</v>
      </c>
      <c r="CW206">
        <f>CV206*CX206</f>
        <v>0</v>
      </c>
      <c r="CX206">
        <f>($B$11*$D$9+$C$11*$D$9+$F$11*((ES206+EK206)/MAX(ES206+EK206+ET206, 0.1)*$I$9+ET206/MAX(ES206+EK206+ET206, 0.1)*$J$9))/($B$11+$C$11+$F$11)</f>
        <v>0</v>
      </c>
      <c r="CY206">
        <f>($B$11*$K$9+$C$11*$K$9+$F$11*((ES206+EK206)/MAX(ES206+EK206+ET206, 0.1)*$P$9+ET206/MAX(ES206+EK206+ET206, 0.1)*$Q$9))/($B$11+$C$11+$F$11)</f>
        <v>0</v>
      </c>
      <c r="CZ206">
        <v>2.7</v>
      </c>
      <c r="DA206">
        <v>0.5</v>
      </c>
      <c r="DB206" t="s">
        <v>421</v>
      </c>
      <c r="DC206">
        <v>2</v>
      </c>
      <c r="DD206">
        <v>1759446841.66667</v>
      </c>
      <c r="DE206">
        <v>421.299333333333</v>
      </c>
      <c r="DF206">
        <v>419.956</v>
      </c>
      <c r="DG206">
        <v>24.2563333333333</v>
      </c>
      <c r="DH206">
        <v>24.2404666666667</v>
      </c>
      <c r="DI206">
        <v>415.297</v>
      </c>
      <c r="DJ206">
        <v>23.8296666666667</v>
      </c>
      <c r="DK206">
        <v>500.068666666667</v>
      </c>
      <c r="DL206">
        <v>90.5744</v>
      </c>
      <c r="DM206">
        <v>0.028964</v>
      </c>
      <c r="DN206">
        <v>30.5439666666667</v>
      </c>
      <c r="DO206">
        <v>30.0172</v>
      </c>
      <c r="DP206">
        <v>999.9</v>
      </c>
      <c r="DQ206">
        <v>0</v>
      </c>
      <c r="DR206">
        <v>0</v>
      </c>
      <c r="DS206">
        <v>9995.82666666667</v>
      </c>
      <c r="DT206">
        <v>0</v>
      </c>
      <c r="DU206">
        <v>0.723344</v>
      </c>
      <c r="DV206">
        <v>1.34316</v>
      </c>
      <c r="DW206">
        <v>431.772333333333</v>
      </c>
      <c r="DX206">
        <v>430.389</v>
      </c>
      <c r="DY206">
        <v>0.0158036666666667</v>
      </c>
      <c r="DZ206">
        <v>419.956</v>
      </c>
      <c r="EA206">
        <v>24.2404666666667</v>
      </c>
      <c r="EB206">
        <v>2.197</v>
      </c>
      <c r="EC206">
        <v>2.19556666666667</v>
      </c>
      <c r="ED206">
        <v>18.9404333333333</v>
      </c>
      <c r="EE206">
        <v>18.9300333333333</v>
      </c>
      <c r="EF206">
        <v>0.00500016</v>
      </c>
      <c r="EG206">
        <v>0</v>
      </c>
      <c r="EH206">
        <v>0</v>
      </c>
      <c r="EI206">
        <v>0</v>
      </c>
      <c r="EJ206">
        <v>349.333333333333</v>
      </c>
      <c r="EK206">
        <v>0.00500016</v>
      </c>
      <c r="EL206">
        <v>-22.4</v>
      </c>
      <c r="EM206">
        <v>-1.03333333333333</v>
      </c>
      <c r="EN206">
        <v>38.062</v>
      </c>
      <c r="EO206">
        <v>42.187</v>
      </c>
      <c r="EP206">
        <v>40.187</v>
      </c>
      <c r="EQ206">
        <v>42.312</v>
      </c>
      <c r="ER206">
        <v>41.312</v>
      </c>
      <c r="ES206">
        <v>0</v>
      </c>
      <c r="ET206">
        <v>0</v>
      </c>
      <c r="EU206">
        <v>0</v>
      </c>
      <c r="EV206">
        <v>1759446845.9</v>
      </c>
      <c r="EW206">
        <v>0</v>
      </c>
      <c r="EX206">
        <v>350.608</v>
      </c>
      <c r="EY206">
        <v>3.80769214750163</v>
      </c>
      <c r="EZ206">
        <v>5.59230770700303</v>
      </c>
      <c r="FA206">
        <v>-26.216</v>
      </c>
      <c r="FB206">
        <v>15</v>
      </c>
      <c r="FC206">
        <v>0</v>
      </c>
      <c r="FD206" t="s">
        <v>422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1.3322180952381</v>
      </c>
      <c r="FQ206">
        <v>0.0616340259740282</v>
      </c>
      <c r="FR206">
        <v>0.0462160052279405</v>
      </c>
      <c r="FS206">
        <v>1</v>
      </c>
      <c r="FT206">
        <v>350.114705882353</v>
      </c>
      <c r="FU206">
        <v>14.3514132820363</v>
      </c>
      <c r="FV206">
        <v>5.51335983572637</v>
      </c>
      <c r="FW206">
        <v>-1</v>
      </c>
      <c r="FX206">
        <v>0.0209291523809524</v>
      </c>
      <c r="FY206">
        <v>-0.0716549766233766</v>
      </c>
      <c r="FZ206">
        <v>0.00776331600760415</v>
      </c>
      <c r="GA206">
        <v>1</v>
      </c>
      <c r="GB206">
        <v>2</v>
      </c>
      <c r="GC206">
        <v>2</v>
      </c>
      <c r="GD206" t="s">
        <v>423</v>
      </c>
      <c r="GE206">
        <v>3.1259</v>
      </c>
      <c r="GF206">
        <v>2.65457</v>
      </c>
      <c r="GG206">
        <v>0.0890623</v>
      </c>
      <c r="GH206">
        <v>0.089786</v>
      </c>
      <c r="GI206">
        <v>0.102133</v>
      </c>
      <c r="GJ206">
        <v>0.102763</v>
      </c>
      <c r="GK206">
        <v>23297.4</v>
      </c>
      <c r="GL206">
        <v>22173.5</v>
      </c>
      <c r="GM206">
        <v>22874.4</v>
      </c>
      <c r="GN206">
        <v>23723.3</v>
      </c>
      <c r="GO206">
        <v>35001.3</v>
      </c>
      <c r="GP206">
        <v>35232.2</v>
      </c>
      <c r="GQ206">
        <v>41238.3</v>
      </c>
      <c r="GR206">
        <v>42306</v>
      </c>
      <c r="GS206">
        <v>1.89495</v>
      </c>
      <c r="GT206">
        <v>1.81378</v>
      </c>
      <c r="GU206">
        <v>0.105966</v>
      </c>
      <c r="GV206">
        <v>0</v>
      </c>
      <c r="GW206">
        <v>28.2856</v>
      </c>
      <c r="GX206">
        <v>999.9</v>
      </c>
      <c r="GY206">
        <v>57.301</v>
      </c>
      <c r="GZ206">
        <v>29.487</v>
      </c>
      <c r="HA206">
        <v>26.1678</v>
      </c>
      <c r="HB206">
        <v>54.0146</v>
      </c>
      <c r="HC206">
        <v>40.5168</v>
      </c>
      <c r="HD206">
        <v>1</v>
      </c>
      <c r="HE206">
        <v>0.0987017</v>
      </c>
      <c r="HF206">
        <v>-1.0905</v>
      </c>
      <c r="HG206">
        <v>20.2326</v>
      </c>
      <c r="HH206">
        <v>5.23421</v>
      </c>
      <c r="HI206">
        <v>11.992</v>
      </c>
      <c r="HJ206">
        <v>4.95595</v>
      </c>
      <c r="HK206">
        <v>3.304</v>
      </c>
      <c r="HL206">
        <v>9999</v>
      </c>
      <c r="HM206">
        <v>9999</v>
      </c>
      <c r="HN206">
        <v>9999</v>
      </c>
      <c r="HO206">
        <v>999.9</v>
      </c>
      <c r="HP206">
        <v>1.86847</v>
      </c>
      <c r="HQ206">
        <v>1.86417</v>
      </c>
      <c r="HR206">
        <v>1.87181</v>
      </c>
      <c r="HS206">
        <v>1.86264</v>
      </c>
      <c r="HT206">
        <v>1.86205</v>
      </c>
      <c r="HU206">
        <v>1.86859</v>
      </c>
      <c r="HV206">
        <v>1.85867</v>
      </c>
      <c r="HW206">
        <v>1.86508</v>
      </c>
      <c r="HX206">
        <v>5</v>
      </c>
      <c r="HY206">
        <v>0</v>
      </c>
      <c r="HZ206">
        <v>0</v>
      </c>
      <c r="IA206">
        <v>0</v>
      </c>
      <c r="IB206" t="s">
        <v>424</v>
      </c>
      <c r="IC206" t="s">
        <v>425</v>
      </c>
      <c r="ID206" t="s">
        <v>426</v>
      </c>
      <c r="IE206" t="s">
        <v>426</v>
      </c>
      <c r="IF206" t="s">
        <v>426</v>
      </c>
      <c r="IG206" t="s">
        <v>426</v>
      </c>
      <c r="IH206">
        <v>0</v>
      </c>
      <c r="II206">
        <v>100</v>
      </c>
      <c r="IJ206">
        <v>100</v>
      </c>
      <c r="IK206">
        <v>6.003</v>
      </c>
      <c r="IL206">
        <v>0.4266</v>
      </c>
      <c r="IM206">
        <v>4.33581596003083</v>
      </c>
      <c r="IN206">
        <v>0.00480937478205192</v>
      </c>
      <c r="IO206">
        <v>-2.11129389927988e-06</v>
      </c>
      <c r="IP206">
        <v>4.70916883727294e-10</v>
      </c>
      <c r="IQ206">
        <v>0.0744581765299928</v>
      </c>
      <c r="IR206">
        <v>0.00865277752241637</v>
      </c>
      <c r="IS206">
        <v>0.000116572056065873</v>
      </c>
      <c r="IT206">
        <v>5.89758572995984e-06</v>
      </c>
      <c r="IU206">
        <v>1</v>
      </c>
      <c r="IV206">
        <v>2033</v>
      </c>
      <c r="IW206">
        <v>1</v>
      </c>
      <c r="IX206">
        <v>28</v>
      </c>
      <c r="IY206">
        <v>29324114.1</v>
      </c>
      <c r="IZ206">
        <v>29324114.1</v>
      </c>
      <c r="JA206">
        <v>1.04248</v>
      </c>
      <c r="JB206">
        <v>2.38647</v>
      </c>
      <c r="JC206">
        <v>1.4978</v>
      </c>
      <c r="JD206">
        <v>2.3291</v>
      </c>
      <c r="JE206">
        <v>1.54419</v>
      </c>
      <c r="JF206">
        <v>2.27295</v>
      </c>
      <c r="JG206">
        <v>35.6148</v>
      </c>
      <c r="JH206">
        <v>24.2539</v>
      </c>
      <c r="JI206">
        <v>18</v>
      </c>
      <c r="JJ206">
        <v>546.1</v>
      </c>
      <c r="JK206">
        <v>436.473</v>
      </c>
      <c r="JL206">
        <v>30.9817</v>
      </c>
      <c r="JM206">
        <v>28.9196</v>
      </c>
      <c r="JN206">
        <v>30.0002</v>
      </c>
      <c r="JO206">
        <v>28.7067</v>
      </c>
      <c r="JP206">
        <v>28.731</v>
      </c>
      <c r="JQ206">
        <v>20.9035</v>
      </c>
      <c r="JR206">
        <v>17.7373</v>
      </c>
      <c r="JS206">
        <v>100</v>
      </c>
      <c r="JT206">
        <v>30.9739</v>
      </c>
      <c r="JU206">
        <v>420</v>
      </c>
      <c r="JV206">
        <v>24.2037</v>
      </c>
      <c r="JW206">
        <v>92.4263</v>
      </c>
      <c r="JX206">
        <v>98.5965</v>
      </c>
    </row>
    <row r="207" spans="1:284">
      <c r="A207">
        <v>191</v>
      </c>
      <c r="B207">
        <v>1759446846</v>
      </c>
      <c r="C207">
        <v>2807</v>
      </c>
      <c r="D207" t="s">
        <v>814</v>
      </c>
      <c r="E207" t="s">
        <v>815</v>
      </c>
      <c r="F207">
        <v>5</v>
      </c>
      <c r="G207" t="s">
        <v>775</v>
      </c>
      <c r="H207" t="s">
        <v>419</v>
      </c>
      <c r="I207">
        <v>1759446842.5</v>
      </c>
      <c r="J207">
        <f>(K207)/1000</f>
        <v>0</v>
      </c>
      <c r="K207">
        <f>1000*DK207*AI207*(DG207-DH207)/(100*CZ207*(1000-AI207*DG207))</f>
        <v>0</v>
      </c>
      <c r="L207">
        <f>DK207*AI207*(DF207-DE207*(1000-AI207*DH207)/(1000-AI207*DG207))/(100*CZ207)</f>
        <v>0</v>
      </c>
      <c r="M207">
        <f>DE207 - IF(AI207&gt;1, L207*CZ207*100.0/(AK207), 0)</f>
        <v>0</v>
      </c>
      <c r="N207">
        <f>((T207-J207/2)*M207-L207)/(T207+J207/2)</f>
        <v>0</v>
      </c>
      <c r="O207">
        <f>N207*(DL207+DM207)/1000.0</f>
        <v>0</v>
      </c>
      <c r="P207">
        <f>(DE207 - IF(AI207&gt;1, L207*CZ207*100.0/(AK207), 0))*(DL207+DM207)/1000.0</f>
        <v>0</v>
      </c>
      <c r="Q207">
        <f>2.0/((1/S207-1/R207)+SIGN(S207)*SQRT((1/S207-1/R207)*(1/S207-1/R207) + 4*DA207/((DA207+1)*(DA207+1))*(2*1/S207*1/R207-1/R207*1/R207)))</f>
        <v>0</v>
      </c>
      <c r="R207">
        <f>IF(LEFT(DB207,1)&lt;&gt;"0",IF(LEFT(DB207,1)="1",3.0,DC207),$D$5+$E$5*(DS207*DL207/($K$5*1000))+$F$5*(DS207*DL207/($K$5*1000))*MAX(MIN(CZ207,$J$5),$I$5)*MAX(MIN(CZ207,$J$5),$I$5)+$G$5*MAX(MIN(CZ207,$J$5),$I$5)*(DS207*DL207/($K$5*1000))+$H$5*(DS207*DL207/($K$5*1000))*(DS207*DL207/($K$5*1000)))</f>
        <v>0</v>
      </c>
      <c r="S207">
        <f>J207*(1000-(1000*0.61365*exp(17.502*W207/(240.97+W207))/(DL207+DM207)+DG207)/2)/(1000*0.61365*exp(17.502*W207/(240.97+W207))/(DL207+DM207)-DG207)</f>
        <v>0</v>
      </c>
      <c r="T207">
        <f>1/((DA207+1)/(Q207/1.6)+1/(R207/1.37)) + DA207/((DA207+1)/(Q207/1.6) + DA207/(R207/1.37))</f>
        <v>0</v>
      </c>
      <c r="U207">
        <f>(CV207*CY207)</f>
        <v>0</v>
      </c>
      <c r="V207">
        <f>(DN207+(U207+2*0.95*5.67E-8*(((DN207+$B$7)+273)^4-(DN207+273)^4)-44100*J207)/(1.84*29.3*R207+8*0.95*5.67E-8*(DN207+273)^3))</f>
        <v>0</v>
      </c>
      <c r="W207">
        <f>($C$7*DO207+$D$7*DP207+$E$7*V207)</f>
        <v>0</v>
      </c>
      <c r="X207">
        <f>0.61365*exp(17.502*W207/(240.97+W207))</f>
        <v>0</v>
      </c>
      <c r="Y207">
        <f>(Z207/AA207*100)</f>
        <v>0</v>
      </c>
      <c r="Z207">
        <f>DG207*(DL207+DM207)/1000</f>
        <v>0</v>
      </c>
      <c r="AA207">
        <f>0.61365*exp(17.502*DN207/(240.97+DN207))</f>
        <v>0</v>
      </c>
      <c r="AB207">
        <f>(X207-DG207*(DL207+DM207)/1000)</f>
        <v>0</v>
      </c>
      <c r="AC207">
        <f>(-J207*44100)</f>
        <v>0</v>
      </c>
      <c r="AD207">
        <f>2*29.3*R207*0.92*(DN207-W207)</f>
        <v>0</v>
      </c>
      <c r="AE207">
        <f>2*0.95*5.67E-8*(((DN207+$B$7)+273)^4-(W207+273)^4)</f>
        <v>0</v>
      </c>
      <c r="AF207">
        <f>U207+AE207+AC207+AD207</f>
        <v>0</v>
      </c>
      <c r="AG207">
        <v>0</v>
      </c>
      <c r="AH207">
        <v>0</v>
      </c>
      <c r="AI207">
        <f>IF(AG207*$H$13&gt;=AK207,1.0,(AK207/(AK207-AG207*$H$13)))</f>
        <v>0</v>
      </c>
      <c r="AJ207">
        <f>(AI207-1)*100</f>
        <v>0</v>
      </c>
      <c r="AK207">
        <f>MAX(0,($B$13+$C$13*DS207)/(1+$D$13*DS207)*DL207/(DN207+273)*$E$13)</f>
        <v>0</v>
      </c>
      <c r="AL207" t="s">
        <v>420</v>
      </c>
      <c r="AM207" t="s">
        <v>420</v>
      </c>
      <c r="AN207">
        <v>0</v>
      </c>
      <c r="AO207">
        <v>0</v>
      </c>
      <c r="AP207">
        <f>1-AN207/AO207</f>
        <v>0</v>
      </c>
      <c r="AQ207">
        <v>0</v>
      </c>
      <c r="AR207" t="s">
        <v>420</v>
      </c>
      <c r="AS207" t="s">
        <v>420</v>
      </c>
      <c r="AT207">
        <v>0</v>
      </c>
      <c r="AU207">
        <v>0</v>
      </c>
      <c r="AV207">
        <f>1-AT207/AU207</f>
        <v>0</v>
      </c>
      <c r="AW207">
        <v>0.5</v>
      </c>
      <c r="AX207">
        <f>CW207</f>
        <v>0</v>
      </c>
      <c r="AY207">
        <f>L207</f>
        <v>0</v>
      </c>
      <c r="AZ207">
        <f>AV207*AW207*AX207</f>
        <v>0</v>
      </c>
      <c r="BA207">
        <f>(AY207-AQ207)/AX207</f>
        <v>0</v>
      </c>
      <c r="BB207">
        <f>(AO207-AU207)/AU207</f>
        <v>0</v>
      </c>
      <c r="BC207">
        <f>AN207/(AP207+AN207/AU207)</f>
        <v>0</v>
      </c>
      <c r="BD207" t="s">
        <v>420</v>
      </c>
      <c r="BE207">
        <v>0</v>
      </c>
      <c r="BF207">
        <f>IF(BE207&lt;&gt;0, BE207, BC207)</f>
        <v>0</v>
      </c>
      <c r="BG207">
        <f>1-BF207/AU207</f>
        <v>0</v>
      </c>
      <c r="BH207">
        <f>(AU207-AT207)/(AU207-BF207)</f>
        <v>0</v>
      </c>
      <c r="BI207">
        <f>(AO207-AU207)/(AO207-BF207)</f>
        <v>0</v>
      </c>
      <c r="BJ207">
        <f>(AU207-AT207)/(AU207-AN207)</f>
        <v>0</v>
      </c>
      <c r="BK207">
        <f>(AO207-AU207)/(AO207-AN207)</f>
        <v>0</v>
      </c>
      <c r="BL207">
        <f>(BH207*BF207/AT207)</f>
        <v>0</v>
      </c>
      <c r="BM207">
        <f>(1-BL207)</f>
        <v>0</v>
      </c>
      <c r="CV207">
        <f>$B$11*DT207+$C$11*DU207+$F$11*EF207*(1-EI207)</f>
        <v>0</v>
      </c>
      <c r="CW207">
        <f>CV207*CX207</f>
        <v>0</v>
      </c>
      <c r="CX207">
        <f>($B$11*$D$9+$C$11*$D$9+$F$11*((ES207+EK207)/MAX(ES207+EK207+ET207, 0.1)*$I$9+ET207/MAX(ES207+EK207+ET207, 0.1)*$J$9))/($B$11+$C$11+$F$11)</f>
        <v>0</v>
      </c>
      <c r="CY207">
        <f>($B$11*$K$9+$C$11*$K$9+$F$11*((ES207+EK207)/MAX(ES207+EK207+ET207, 0.1)*$P$9+ET207/MAX(ES207+EK207+ET207, 0.1)*$Q$9))/($B$11+$C$11+$F$11)</f>
        <v>0</v>
      </c>
      <c r="CZ207">
        <v>2.7</v>
      </c>
      <c r="DA207">
        <v>0.5</v>
      </c>
      <c r="DB207" t="s">
        <v>421</v>
      </c>
      <c r="DC207">
        <v>2</v>
      </c>
      <c r="DD207">
        <v>1759446842.5</v>
      </c>
      <c r="DE207">
        <v>421.28475</v>
      </c>
      <c r="DF207">
        <v>419.973</v>
      </c>
      <c r="DG207">
        <v>24.25605</v>
      </c>
      <c r="DH207">
        <v>24.240875</v>
      </c>
      <c r="DI207">
        <v>415.2825</v>
      </c>
      <c r="DJ207">
        <v>23.8294</v>
      </c>
      <c r="DK207">
        <v>500.0105</v>
      </c>
      <c r="DL207">
        <v>90.57445</v>
      </c>
      <c r="DM207">
        <v>0.0290447</v>
      </c>
      <c r="DN207">
        <v>30.54295</v>
      </c>
      <c r="DO207">
        <v>30.015275</v>
      </c>
      <c r="DP207">
        <v>999.9</v>
      </c>
      <c r="DQ207">
        <v>0</v>
      </c>
      <c r="DR207">
        <v>0</v>
      </c>
      <c r="DS207">
        <v>9992.8075</v>
      </c>
      <c r="DT207">
        <v>0</v>
      </c>
      <c r="DU207">
        <v>0.723344</v>
      </c>
      <c r="DV207">
        <v>1.311615</v>
      </c>
      <c r="DW207">
        <v>431.7575</v>
      </c>
      <c r="DX207">
        <v>430.40675</v>
      </c>
      <c r="DY207">
        <v>0.015141975</v>
      </c>
      <c r="DZ207">
        <v>419.973</v>
      </c>
      <c r="EA207">
        <v>24.240875</v>
      </c>
      <c r="EB207">
        <v>2.1969775</v>
      </c>
      <c r="EC207">
        <v>2.1956025</v>
      </c>
      <c r="ED207">
        <v>18.940275</v>
      </c>
      <c r="EE207">
        <v>18.9303</v>
      </c>
      <c r="EF207">
        <v>0.00500016</v>
      </c>
      <c r="EG207">
        <v>0</v>
      </c>
      <c r="EH207">
        <v>0</v>
      </c>
      <c r="EI207">
        <v>0</v>
      </c>
      <c r="EJ207">
        <v>347.9</v>
      </c>
      <c r="EK207">
        <v>0.00500016</v>
      </c>
      <c r="EL207">
        <v>-23.2</v>
      </c>
      <c r="EM207">
        <v>-1.15</v>
      </c>
      <c r="EN207">
        <v>38.062</v>
      </c>
      <c r="EO207">
        <v>42.187</v>
      </c>
      <c r="EP207">
        <v>40.187</v>
      </c>
      <c r="EQ207">
        <v>42.312</v>
      </c>
      <c r="ER207">
        <v>41.312</v>
      </c>
      <c r="ES207">
        <v>0</v>
      </c>
      <c r="ET207">
        <v>0</v>
      </c>
      <c r="EU207">
        <v>0</v>
      </c>
      <c r="EV207">
        <v>1759446847.7</v>
      </c>
      <c r="EW207">
        <v>0</v>
      </c>
      <c r="EX207">
        <v>350.153846153846</v>
      </c>
      <c r="EY207">
        <v>-14.2769231889889</v>
      </c>
      <c r="EZ207">
        <v>9.75726508162553</v>
      </c>
      <c r="FA207">
        <v>-26.1461538461538</v>
      </c>
      <c r="FB207">
        <v>15</v>
      </c>
      <c r="FC207">
        <v>0</v>
      </c>
      <c r="FD207" t="s">
        <v>422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1.3230545</v>
      </c>
      <c r="FQ207">
        <v>0.0951469172932321</v>
      </c>
      <c r="FR207">
        <v>0.0460877819465203</v>
      </c>
      <c r="FS207">
        <v>1</v>
      </c>
      <c r="FT207">
        <v>350.414705882353</v>
      </c>
      <c r="FU207">
        <v>5.54774631788856</v>
      </c>
      <c r="FV207">
        <v>4.92246544832622</v>
      </c>
      <c r="FW207">
        <v>-1</v>
      </c>
      <c r="FX207">
        <v>0.01764765</v>
      </c>
      <c r="FY207">
        <v>-0.0379027488721805</v>
      </c>
      <c r="FZ207">
        <v>0.0046063317808751</v>
      </c>
      <c r="GA207">
        <v>1</v>
      </c>
      <c r="GB207">
        <v>2</v>
      </c>
      <c r="GC207">
        <v>2</v>
      </c>
      <c r="GD207" t="s">
        <v>423</v>
      </c>
      <c r="GE207">
        <v>3.12585</v>
      </c>
      <c r="GF207">
        <v>2.65497</v>
      </c>
      <c r="GG207">
        <v>0.0890624</v>
      </c>
      <c r="GH207">
        <v>0.0897946</v>
      </c>
      <c r="GI207">
        <v>0.102122</v>
      </c>
      <c r="GJ207">
        <v>0.102765</v>
      </c>
      <c r="GK207">
        <v>23297.2</v>
      </c>
      <c r="GL207">
        <v>22173.2</v>
      </c>
      <c r="GM207">
        <v>22874.3</v>
      </c>
      <c r="GN207">
        <v>23723.2</v>
      </c>
      <c r="GO207">
        <v>35001.6</v>
      </c>
      <c r="GP207">
        <v>35231.8</v>
      </c>
      <c r="GQ207">
        <v>41238.2</v>
      </c>
      <c r="GR207">
        <v>42305.7</v>
      </c>
      <c r="GS207">
        <v>1.8948</v>
      </c>
      <c r="GT207">
        <v>1.81383</v>
      </c>
      <c r="GU207">
        <v>0.10578</v>
      </c>
      <c r="GV207">
        <v>0</v>
      </c>
      <c r="GW207">
        <v>28.2844</v>
      </c>
      <c r="GX207">
        <v>999.9</v>
      </c>
      <c r="GY207">
        <v>57.301</v>
      </c>
      <c r="GZ207">
        <v>29.487</v>
      </c>
      <c r="HA207">
        <v>26.1686</v>
      </c>
      <c r="HB207">
        <v>54.1746</v>
      </c>
      <c r="HC207">
        <v>40.6571</v>
      </c>
      <c r="HD207">
        <v>1</v>
      </c>
      <c r="HE207">
        <v>0.0986712</v>
      </c>
      <c r="HF207">
        <v>-1.07956</v>
      </c>
      <c r="HG207">
        <v>20.2327</v>
      </c>
      <c r="HH207">
        <v>5.23436</v>
      </c>
      <c r="HI207">
        <v>11.992</v>
      </c>
      <c r="HJ207">
        <v>4.95585</v>
      </c>
      <c r="HK207">
        <v>3.304</v>
      </c>
      <c r="HL207">
        <v>9999</v>
      </c>
      <c r="HM207">
        <v>9999</v>
      </c>
      <c r="HN207">
        <v>9999</v>
      </c>
      <c r="HO207">
        <v>999.9</v>
      </c>
      <c r="HP207">
        <v>1.86848</v>
      </c>
      <c r="HQ207">
        <v>1.86417</v>
      </c>
      <c r="HR207">
        <v>1.8718</v>
      </c>
      <c r="HS207">
        <v>1.86264</v>
      </c>
      <c r="HT207">
        <v>1.86205</v>
      </c>
      <c r="HU207">
        <v>1.86859</v>
      </c>
      <c r="HV207">
        <v>1.85867</v>
      </c>
      <c r="HW207">
        <v>1.86508</v>
      </c>
      <c r="HX207">
        <v>5</v>
      </c>
      <c r="HY207">
        <v>0</v>
      </c>
      <c r="HZ207">
        <v>0</v>
      </c>
      <c r="IA207">
        <v>0</v>
      </c>
      <c r="IB207" t="s">
        <v>424</v>
      </c>
      <c r="IC207" t="s">
        <v>425</v>
      </c>
      <c r="ID207" t="s">
        <v>426</v>
      </c>
      <c r="IE207" t="s">
        <v>426</v>
      </c>
      <c r="IF207" t="s">
        <v>426</v>
      </c>
      <c r="IG207" t="s">
        <v>426</v>
      </c>
      <c r="IH207">
        <v>0</v>
      </c>
      <c r="II207">
        <v>100</v>
      </c>
      <c r="IJ207">
        <v>100</v>
      </c>
      <c r="IK207">
        <v>6.003</v>
      </c>
      <c r="IL207">
        <v>0.4266</v>
      </c>
      <c r="IM207">
        <v>4.33581596003083</v>
      </c>
      <c r="IN207">
        <v>0.00480937478205192</v>
      </c>
      <c r="IO207">
        <v>-2.11129389927988e-06</v>
      </c>
      <c r="IP207">
        <v>4.70916883727294e-10</v>
      </c>
      <c r="IQ207">
        <v>0.0744581765299928</v>
      </c>
      <c r="IR207">
        <v>0.00865277752241637</v>
      </c>
      <c r="IS207">
        <v>0.000116572056065873</v>
      </c>
      <c r="IT207">
        <v>5.89758572995984e-06</v>
      </c>
      <c r="IU207">
        <v>1</v>
      </c>
      <c r="IV207">
        <v>2033</v>
      </c>
      <c r="IW207">
        <v>1</v>
      </c>
      <c r="IX207">
        <v>28</v>
      </c>
      <c r="IY207">
        <v>29324114.1</v>
      </c>
      <c r="IZ207">
        <v>29324114.1</v>
      </c>
      <c r="JA207">
        <v>1.04126</v>
      </c>
      <c r="JB207">
        <v>2.37305</v>
      </c>
      <c r="JC207">
        <v>1.4978</v>
      </c>
      <c r="JD207">
        <v>2.3291</v>
      </c>
      <c r="JE207">
        <v>1.54419</v>
      </c>
      <c r="JF207">
        <v>2.33154</v>
      </c>
      <c r="JG207">
        <v>35.6148</v>
      </c>
      <c r="JH207">
        <v>24.2626</v>
      </c>
      <c r="JI207">
        <v>18</v>
      </c>
      <c r="JJ207">
        <v>546.002</v>
      </c>
      <c r="JK207">
        <v>436.503</v>
      </c>
      <c r="JL207">
        <v>30.9747</v>
      </c>
      <c r="JM207">
        <v>28.9196</v>
      </c>
      <c r="JN207">
        <v>30.0001</v>
      </c>
      <c r="JO207">
        <v>28.7067</v>
      </c>
      <c r="JP207">
        <v>28.731</v>
      </c>
      <c r="JQ207">
        <v>20.9008</v>
      </c>
      <c r="JR207">
        <v>17.7373</v>
      </c>
      <c r="JS207">
        <v>100</v>
      </c>
      <c r="JT207">
        <v>30.9739</v>
      </c>
      <c r="JU207">
        <v>420</v>
      </c>
      <c r="JV207">
        <v>24.2037</v>
      </c>
      <c r="JW207">
        <v>92.4259</v>
      </c>
      <c r="JX207">
        <v>98.5958</v>
      </c>
    </row>
    <row r="208" spans="1:284">
      <c r="A208">
        <v>192</v>
      </c>
      <c r="B208">
        <v>1759446849</v>
      </c>
      <c r="C208">
        <v>2810</v>
      </c>
      <c r="D208" t="s">
        <v>816</v>
      </c>
      <c r="E208" t="s">
        <v>817</v>
      </c>
      <c r="F208">
        <v>5</v>
      </c>
      <c r="G208" t="s">
        <v>775</v>
      </c>
      <c r="H208" t="s">
        <v>419</v>
      </c>
      <c r="I208">
        <v>1759446845.75</v>
      </c>
      <c r="J208">
        <f>(K208)/1000</f>
        <v>0</v>
      </c>
      <c r="K208">
        <f>1000*DK208*AI208*(DG208-DH208)/(100*CZ208*(1000-AI208*DG208))</f>
        <v>0</v>
      </c>
      <c r="L208">
        <f>DK208*AI208*(DF208-DE208*(1000-AI208*DH208)/(1000-AI208*DG208))/(100*CZ208)</f>
        <v>0</v>
      </c>
      <c r="M208">
        <f>DE208 - IF(AI208&gt;1, L208*CZ208*100.0/(AK208), 0)</f>
        <v>0</v>
      </c>
      <c r="N208">
        <f>((T208-J208/2)*M208-L208)/(T208+J208/2)</f>
        <v>0</v>
      </c>
      <c r="O208">
        <f>N208*(DL208+DM208)/1000.0</f>
        <v>0</v>
      </c>
      <c r="P208">
        <f>(DE208 - IF(AI208&gt;1, L208*CZ208*100.0/(AK208), 0))*(DL208+DM208)/1000.0</f>
        <v>0</v>
      </c>
      <c r="Q208">
        <f>2.0/((1/S208-1/R208)+SIGN(S208)*SQRT((1/S208-1/R208)*(1/S208-1/R208) + 4*DA208/((DA208+1)*(DA208+1))*(2*1/S208*1/R208-1/R208*1/R208)))</f>
        <v>0</v>
      </c>
      <c r="R208">
        <f>IF(LEFT(DB208,1)&lt;&gt;"0",IF(LEFT(DB208,1)="1",3.0,DC208),$D$5+$E$5*(DS208*DL208/($K$5*1000))+$F$5*(DS208*DL208/($K$5*1000))*MAX(MIN(CZ208,$J$5),$I$5)*MAX(MIN(CZ208,$J$5),$I$5)+$G$5*MAX(MIN(CZ208,$J$5),$I$5)*(DS208*DL208/($K$5*1000))+$H$5*(DS208*DL208/($K$5*1000))*(DS208*DL208/($K$5*1000)))</f>
        <v>0</v>
      </c>
      <c r="S208">
        <f>J208*(1000-(1000*0.61365*exp(17.502*W208/(240.97+W208))/(DL208+DM208)+DG208)/2)/(1000*0.61365*exp(17.502*W208/(240.97+W208))/(DL208+DM208)-DG208)</f>
        <v>0</v>
      </c>
      <c r="T208">
        <f>1/((DA208+1)/(Q208/1.6)+1/(R208/1.37)) + DA208/((DA208+1)/(Q208/1.6) + DA208/(R208/1.37))</f>
        <v>0</v>
      </c>
      <c r="U208">
        <f>(CV208*CY208)</f>
        <v>0</v>
      </c>
      <c r="V208">
        <f>(DN208+(U208+2*0.95*5.67E-8*(((DN208+$B$7)+273)^4-(DN208+273)^4)-44100*J208)/(1.84*29.3*R208+8*0.95*5.67E-8*(DN208+273)^3))</f>
        <v>0</v>
      </c>
      <c r="W208">
        <f>($C$7*DO208+$D$7*DP208+$E$7*V208)</f>
        <v>0</v>
      </c>
      <c r="X208">
        <f>0.61365*exp(17.502*W208/(240.97+W208))</f>
        <v>0</v>
      </c>
      <c r="Y208">
        <f>(Z208/AA208*100)</f>
        <v>0</v>
      </c>
      <c r="Z208">
        <f>DG208*(DL208+DM208)/1000</f>
        <v>0</v>
      </c>
      <c r="AA208">
        <f>0.61365*exp(17.502*DN208/(240.97+DN208))</f>
        <v>0</v>
      </c>
      <c r="AB208">
        <f>(X208-DG208*(DL208+DM208)/1000)</f>
        <v>0</v>
      </c>
      <c r="AC208">
        <f>(-J208*44100)</f>
        <v>0</v>
      </c>
      <c r="AD208">
        <f>2*29.3*R208*0.92*(DN208-W208)</f>
        <v>0</v>
      </c>
      <c r="AE208">
        <f>2*0.95*5.67E-8*(((DN208+$B$7)+273)^4-(W208+273)^4)</f>
        <v>0</v>
      </c>
      <c r="AF208">
        <f>U208+AE208+AC208+AD208</f>
        <v>0</v>
      </c>
      <c r="AG208">
        <v>0</v>
      </c>
      <c r="AH208">
        <v>0</v>
      </c>
      <c r="AI208">
        <f>IF(AG208*$H$13&gt;=AK208,1.0,(AK208/(AK208-AG208*$H$13)))</f>
        <v>0</v>
      </c>
      <c r="AJ208">
        <f>(AI208-1)*100</f>
        <v>0</v>
      </c>
      <c r="AK208">
        <f>MAX(0,($B$13+$C$13*DS208)/(1+$D$13*DS208)*DL208/(DN208+273)*$E$13)</f>
        <v>0</v>
      </c>
      <c r="AL208" t="s">
        <v>420</v>
      </c>
      <c r="AM208" t="s">
        <v>420</v>
      </c>
      <c r="AN208">
        <v>0</v>
      </c>
      <c r="AO208">
        <v>0</v>
      </c>
      <c r="AP208">
        <f>1-AN208/AO208</f>
        <v>0</v>
      </c>
      <c r="AQ208">
        <v>0</v>
      </c>
      <c r="AR208" t="s">
        <v>420</v>
      </c>
      <c r="AS208" t="s">
        <v>420</v>
      </c>
      <c r="AT208">
        <v>0</v>
      </c>
      <c r="AU208">
        <v>0</v>
      </c>
      <c r="AV208">
        <f>1-AT208/AU208</f>
        <v>0</v>
      </c>
      <c r="AW208">
        <v>0.5</v>
      </c>
      <c r="AX208">
        <f>CW208</f>
        <v>0</v>
      </c>
      <c r="AY208">
        <f>L208</f>
        <v>0</v>
      </c>
      <c r="AZ208">
        <f>AV208*AW208*AX208</f>
        <v>0</v>
      </c>
      <c r="BA208">
        <f>(AY208-AQ208)/AX208</f>
        <v>0</v>
      </c>
      <c r="BB208">
        <f>(AO208-AU208)/AU208</f>
        <v>0</v>
      </c>
      <c r="BC208">
        <f>AN208/(AP208+AN208/AU208)</f>
        <v>0</v>
      </c>
      <c r="BD208" t="s">
        <v>420</v>
      </c>
      <c r="BE208">
        <v>0</v>
      </c>
      <c r="BF208">
        <f>IF(BE208&lt;&gt;0, BE208, BC208)</f>
        <v>0</v>
      </c>
      <c r="BG208">
        <f>1-BF208/AU208</f>
        <v>0</v>
      </c>
      <c r="BH208">
        <f>(AU208-AT208)/(AU208-BF208)</f>
        <v>0</v>
      </c>
      <c r="BI208">
        <f>(AO208-AU208)/(AO208-BF208)</f>
        <v>0</v>
      </c>
      <c r="BJ208">
        <f>(AU208-AT208)/(AU208-AN208)</f>
        <v>0</v>
      </c>
      <c r="BK208">
        <f>(AO208-AU208)/(AO208-AN208)</f>
        <v>0</v>
      </c>
      <c r="BL208">
        <f>(BH208*BF208/AT208)</f>
        <v>0</v>
      </c>
      <c r="BM208">
        <f>(1-BL208)</f>
        <v>0</v>
      </c>
      <c r="CV208">
        <f>$B$11*DT208+$C$11*DU208+$F$11*EF208*(1-EI208)</f>
        <v>0</v>
      </c>
      <c r="CW208">
        <f>CV208*CX208</f>
        <v>0</v>
      </c>
      <c r="CX208">
        <f>($B$11*$D$9+$C$11*$D$9+$F$11*((ES208+EK208)/MAX(ES208+EK208+ET208, 0.1)*$I$9+ET208/MAX(ES208+EK208+ET208, 0.1)*$J$9))/($B$11+$C$11+$F$11)</f>
        <v>0</v>
      </c>
      <c r="CY208">
        <f>($B$11*$K$9+$C$11*$K$9+$F$11*((ES208+EK208)/MAX(ES208+EK208+ET208, 0.1)*$P$9+ET208/MAX(ES208+EK208+ET208, 0.1)*$Q$9))/($B$11+$C$11+$F$11)</f>
        <v>0</v>
      </c>
      <c r="CZ208">
        <v>2.7</v>
      </c>
      <c r="DA208">
        <v>0.5</v>
      </c>
      <c r="DB208" t="s">
        <v>421</v>
      </c>
      <c r="DC208">
        <v>2</v>
      </c>
      <c r="DD208">
        <v>1759446845.75</v>
      </c>
      <c r="DE208">
        <v>421.2765</v>
      </c>
      <c r="DF208">
        <v>420.00975</v>
      </c>
      <c r="DG208">
        <v>24.2546</v>
      </c>
      <c r="DH208">
        <v>24.242375</v>
      </c>
      <c r="DI208">
        <v>415.274</v>
      </c>
      <c r="DJ208">
        <v>23.828</v>
      </c>
      <c r="DK208">
        <v>499.95925</v>
      </c>
      <c r="DL208">
        <v>90.57495</v>
      </c>
      <c r="DM208">
        <v>0.02941015</v>
      </c>
      <c r="DN208">
        <v>30.5389</v>
      </c>
      <c r="DO208">
        <v>30.011625</v>
      </c>
      <c r="DP208">
        <v>999.9</v>
      </c>
      <c r="DQ208">
        <v>0</v>
      </c>
      <c r="DR208">
        <v>0</v>
      </c>
      <c r="DS208">
        <v>9984.5275</v>
      </c>
      <c r="DT208">
        <v>0</v>
      </c>
      <c r="DU208">
        <v>0.723344</v>
      </c>
      <c r="DV208">
        <v>1.2668075</v>
      </c>
      <c r="DW208">
        <v>431.7485</v>
      </c>
      <c r="DX208">
        <v>430.445</v>
      </c>
      <c r="DY208">
        <v>0.01221706</v>
      </c>
      <c r="DZ208">
        <v>420.00975</v>
      </c>
      <c r="EA208">
        <v>24.242375</v>
      </c>
      <c r="EB208">
        <v>2.19686</v>
      </c>
      <c r="EC208">
        <v>2.19575</v>
      </c>
      <c r="ED208">
        <v>18.939425</v>
      </c>
      <c r="EE208">
        <v>18.931375</v>
      </c>
      <c r="EF208">
        <v>0.00500016</v>
      </c>
      <c r="EG208">
        <v>0</v>
      </c>
      <c r="EH208">
        <v>0</v>
      </c>
      <c r="EI208">
        <v>0</v>
      </c>
      <c r="EJ208">
        <v>346.9</v>
      </c>
      <c r="EK208">
        <v>0.00500016</v>
      </c>
      <c r="EL208">
        <v>-22.675</v>
      </c>
      <c r="EM208">
        <v>-1.35</v>
      </c>
      <c r="EN208">
        <v>38.062</v>
      </c>
      <c r="EO208">
        <v>42.187</v>
      </c>
      <c r="EP208">
        <v>40.187</v>
      </c>
      <c r="EQ208">
        <v>42.2965</v>
      </c>
      <c r="ER208">
        <v>41.312</v>
      </c>
      <c r="ES208">
        <v>0</v>
      </c>
      <c r="ET208">
        <v>0</v>
      </c>
      <c r="EU208">
        <v>0</v>
      </c>
      <c r="EV208">
        <v>1759446850.7</v>
      </c>
      <c r="EW208">
        <v>0</v>
      </c>
      <c r="EX208">
        <v>349.624</v>
      </c>
      <c r="EY208">
        <v>-10.6076922538945</v>
      </c>
      <c r="EZ208">
        <v>13.9076922917977</v>
      </c>
      <c r="FA208">
        <v>-25.444</v>
      </c>
      <c r="FB208">
        <v>15</v>
      </c>
      <c r="FC208">
        <v>0</v>
      </c>
      <c r="FD208" t="s">
        <v>422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1.3160005</v>
      </c>
      <c r="FQ208">
        <v>-0.103634436090224</v>
      </c>
      <c r="FR208">
        <v>0.0526842049835622</v>
      </c>
      <c r="FS208">
        <v>1</v>
      </c>
      <c r="FT208">
        <v>350.061764705882</v>
      </c>
      <c r="FU208">
        <v>-4.37738732996268</v>
      </c>
      <c r="FV208">
        <v>5.13253834150215</v>
      </c>
      <c r="FW208">
        <v>-1</v>
      </c>
      <c r="FX208">
        <v>0.016136835</v>
      </c>
      <c r="FY208">
        <v>-0.0285405609022556</v>
      </c>
      <c r="FZ208">
        <v>0.00366715636607917</v>
      </c>
      <c r="GA208">
        <v>1</v>
      </c>
      <c r="GB208">
        <v>2</v>
      </c>
      <c r="GC208">
        <v>2</v>
      </c>
      <c r="GD208" t="s">
        <v>423</v>
      </c>
      <c r="GE208">
        <v>3.12608</v>
      </c>
      <c r="GF208">
        <v>2.65514</v>
      </c>
      <c r="GG208">
        <v>0.08907</v>
      </c>
      <c r="GH208">
        <v>0.0897867</v>
      </c>
      <c r="GI208">
        <v>0.102129</v>
      </c>
      <c r="GJ208">
        <v>0.102769</v>
      </c>
      <c r="GK208">
        <v>23297.1</v>
      </c>
      <c r="GL208">
        <v>22173.5</v>
      </c>
      <c r="GM208">
        <v>22874.4</v>
      </c>
      <c r="GN208">
        <v>23723.3</v>
      </c>
      <c r="GO208">
        <v>35001.3</v>
      </c>
      <c r="GP208">
        <v>35231.9</v>
      </c>
      <c r="GQ208">
        <v>41238.2</v>
      </c>
      <c r="GR208">
        <v>42306</v>
      </c>
      <c r="GS208">
        <v>1.8954</v>
      </c>
      <c r="GT208">
        <v>1.81355</v>
      </c>
      <c r="GU208">
        <v>0.106245</v>
      </c>
      <c r="GV208">
        <v>0</v>
      </c>
      <c r="GW208">
        <v>28.2834</v>
      </c>
      <c r="GX208">
        <v>999.9</v>
      </c>
      <c r="GY208">
        <v>57.301</v>
      </c>
      <c r="GZ208">
        <v>29.497</v>
      </c>
      <c r="HA208">
        <v>26.186</v>
      </c>
      <c r="HB208">
        <v>53.9347</v>
      </c>
      <c r="HC208">
        <v>40.5729</v>
      </c>
      <c r="HD208">
        <v>1</v>
      </c>
      <c r="HE208">
        <v>0.0983664</v>
      </c>
      <c r="HF208">
        <v>-1.10719</v>
      </c>
      <c r="HG208">
        <v>20.2326</v>
      </c>
      <c r="HH208">
        <v>5.23451</v>
      </c>
      <c r="HI208">
        <v>11.992</v>
      </c>
      <c r="HJ208">
        <v>4.9557</v>
      </c>
      <c r="HK208">
        <v>3.304</v>
      </c>
      <c r="HL208">
        <v>9999</v>
      </c>
      <c r="HM208">
        <v>9999</v>
      </c>
      <c r="HN208">
        <v>9999</v>
      </c>
      <c r="HO208">
        <v>999.9</v>
      </c>
      <c r="HP208">
        <v>1.86849</v>
      </c>
      <c r="HQ208">
        <v>1.86417</v>
      </c>
      <c r="HR208">
        <v>1.87181</v>
      </c>
      <c r="HS208">
        <v>1.86264</v>
      </c>
      <c r="HT208">
        <v>1.86206</v>
      </c>
      <c r="HU208">
        <v>1.86859</v>
      </c>
      <c r="HV208">
        <v>1.85867</v>
      </c>
      <c r="HW208">
        <v>1.86508</v>
      </c>
      <c r="HX208">
        <v>5</v>
      </c>
      <c r="HY208">
        <v>0</v>
      </c>
      <c r="HZ208">
        <v>0</v>
      </c>
      <c r="IA208">
        <v>0</v>
      </c>
      <c r="IB208" t="s">
        <v>424</v>
      </c>
      <c r="IC208" t="s">
        <v>425</v>
      </c>
      <c r="ID208" t="s">
        <v>426</v>
      </c>
      <c r="IE208" t="s">
        <v>426</v>
      </c>
      <c r="IF208" t="s">
        <v>426</v>
      </c>
      <c r="IG208" t="s">
        <v>426</v>
      </c>
      <c r="IH208">
        <v>0</v>
      </c>
      <c r="II208">
        <v>100</v>
      </c>
      <c r="IJ208">
        <v>100</v>
      </c>
      <c r="IK208">
        <v>6.002</v>
      </c>
      <c r="IL208">
        <v>0.4266</v>
      </c>
      <c r="IM208">
        <v>4.33581596003083</v>
      </c>
      <c r="IN208">
        <v>0.00480937478205192</v>
      </c>
      <c r="IO208">
        <v>-2.11129389927988e-06</v>
      </c>
      <c r="IP208">
        <v>4.70916883727294e-10</v>
      </c>
      <c r="IQ208">
        <v>0.0744581765299928</v>
      </c>
      <c r="IR208">
        <v>0.00865277752241637</v>
      </c>
      <c r="IS208">
        <v>0.000116572056065873</v>
      </c>
      <c r="IT208">
        <v>5.89758572995984e-06</v>
      </c>
      <c r="IU208">
        <v>1</v>
      </c>
      <c r="IV208">
        <v>2033</v>
      </c>
      <c r="IW208">
        <v>1</v>
      </c>
      <c r="IX208">
        <v>28</v>
      </c>
      <c r="IY208">
        <v>29324114.1</v>
      </c>
      <c r="IZ208">
        <v>29324114.1</v>
      </c>
      <c r="JA208">
        <v>1.04126</v>
      </c>
      <c r="JB208">
        <v>2.38892</v>
      </c>
      <c r="JC208">
        <v>1.4978</v>
      </c>
      <c r="JD208">
        <v>2.3291</v>
      </c>
      <c r="JE208">
        <v>1.54419</v>
      </c>
      <c r="JF208">
        <v>2.38281</v>
      </c>
      <c r="JG208">
        <v>35.6148</v>
      </c>
      <c r="JH208">
        <v>24.2539</v>
      </c>
      <c r="JI208">
        <v>18</v>
      </c>
      <c r="JJ208">
        <v>546.393</v>
      </c>
      <c r="JK208">
        <v>436.338</v>
      </c>
      <c r="JL208">
        <v>30.9647</v>
      </c>
      <c r="JM208">
        <v>28.9196</v>
      </c>
      <c r="JN208">
        <v>30.0001</v>
      </c>
      <c r="JO208">
        <v>28.7067</v>
      </c>
      <c r="JP208">
        <v>28.731</v>
      </c>
      <c r="JQ208">
        <v>20.9023</v>
      </c>
      <c r="JR208">
        <v>17.7373</v>
      </c>
      <c r="JS208">
        <v>100</v>
      </c>
      <c r="JT208">
        <v>30.9629</v>
      </c>
      <c r="JU208">
        <v>420</v>
      </c>
      <c r="JV208">
        <v>24.2037</v>
      </c>
      <c r="JW208">
        <v>92.4261</v>
      </c>
      <c r="JX208">
        <v>98.5965</v>
      </c>
    </row>
    <row r="209" spans="1:284">
      <c r="A209">
        <v>193</v>
      </c>
      <c r="B209">
        <v>1759446852</v>
      </c>
      <c r="C209">
        <v>2813</v>
      </c>
      <c r="D209" t="s">
        <v>818</v>
      </c>
      <c r="E209" t="s">
        <v>819</v>
      </c>
      <c r="F209">
        <v>5</v>
      </c>
      <c r="G209" t="s">
        <v>775</v>
      </c>
      <c r="H209" t="s">
        <v>419</v>
      </c>
      <c r="I209">
        <v>1759446849</v>
      </c>
      <c r="J209">
        <f>(K209)/1000</f>
        <v>0</v>
      </c>
      <c r="K209">
        <f>1000*DK209*AI209*(DG209-DH209)/(100*CZ209*(1000-AI209*DG209))</f>
        <v>0</v>
      </c>
      <c r="L209">
        <f>DK209*AI209*(DF209-DE209*(1000-AI209*DH209)/(1000-AI209*DG209))/(100*CZ209)</f>
        <v>0</v>
      </c>
      <c r="M209">
        <f>DE209 - IF(AI209&gt;1, L209*CZ209*100.0/(AK209), 0)</f>
        <v>0</v>
      </c>
      <c r="N209">
        <f>((T209-J209/2)*M209-L209)/(T209+J209/2)</f>
        <v>0</v>
      </c>
      <c r="O209">
        <f>N209*(DL209+DM209)/1000.0</f>
        <v>0</v>
      </c>
      <c r="P209">
        <f>(DE209 - IF(AI209&gt;1, L209*CZ209*100.0/(AK209), 0))*(DL209+DM209)/1000.0</f>
        <v>0</v>
      </c>
      <c r="Q209">
        <f>2.0/((1/S209-1/R209)+SIGN(S209)*SQRT((1/S209-1/R209)*(1/S209-1/R209) + 4*DA209/((DA209+1)*(DA209+1))*(2*1/S209*1/R209-1/R209*1/R209)))</f>
        <v>0</v>
      </c>
      <c r="R209">
        <f>IF(LEFT(DB209,1)&lt;&gt;"0",IF(LEFT(DB209,1)="1",3.0,DC209),$D$5+$E$5*(DS209*DL209/($K$5*1000))+$F$5*(DS209*DL209/($K$5*1000))*MAX(MIN(CZ209,$J$5),$I$5)*MAX(MIN(CZ209,$J$5),$I$5)+$G$5*MAX(MIN(CZ209,$J$5),$I$5)*(DS209*DL209/($K$5*1000))+$H$5*(DS209*DL209/($K$5*1000))*(DS209*DL209/($K$5*1000)))</f>
        <v>0</v>
      </c>
      <c r="S209">
        <f>J209*(1000-(1000*0.61365*exp(17.502*W209/(240.97+W209))/(DL209+DM209)+DG209)/2)/(1000*0.61365*exp(17.502*W209/(240.97+W209))/(DL209+DM209)-DG209)</f>
        <v>0</v>
      </c>
      <c r="T209">
        <f>1/((DA209+1)/(Q209/1.6)+1/(R209/1.37)) + DA209/((DA209+1)/(Q209/1.6) + DA209/(R209/1.37))</f>
        <v>0</v>
      </c>
      <c r="U209">
        <f>(CV209*CY209)</f>
        <v>0</v>
      </c>
      <c r="V209">
        <f>(DN209+(U209+2*0.95*5.67E-8*(((DN209+$B$7)+273)^4-(DN209+273)^4)-44100*J209)/(1.84*29.3*R209+8*0.95*5.67E-8*(DN209+273)^3))</f>
        <v>0</v>
      </c>
      <c r="W209">
        <f>($C$7*DO209+$D$7*DP209+$E$7*V209)</f>
        <v>0</v>
      </c>
      <c r="X209">
        <f>0.61365*exp(17.502*W209/(240.97+W209))</f>
        <v>0</v>
      </c>
      <c r="Y209">
        <f>(Z209/AA209*100)</f>
        <v>0</v>
      </c>
      <c r="Z209">
        <f>DG209*(DL209+DM209)/1000</f>
        <v>0</v>
      </c>
      <c r="AA209">
        <f>0.61365*exp(17.502*DN209/(240.97+DN209))</f>
        <v>0</v>
      </c>
      <c r="AB209">
        <f>(X209-DG209*(DL209+DM209)/1000)</f>
        <v>0</v>
      </c>
      <c r="AC209">
        <f>(-J209*44100)</f>
        <v>0</v>
      </c>
      <c r="AD209">
        <f>2*29.3*R209*0.92*(DN209-W209)</f>
        <v>0</v>
      </c>
      <c r="AE209">
        <f>2*0.95*5.67E-8*(((DN209+$B$7)+273)^4-(W209+273)^4)</f>
        <v>0</v>
      </c>
      <c r="AF209">
        <f>U209+AE209+AC209+AD209</f>
        <v>0</v>
      </c>
      <c r="AG209">
        <v>0</v>
      </c>
      <c r="AH209">
        <v>0</v>
      </c>
      <c r="AI209">
        <f>IF(AG209*$H$13&gt;=AK209,1.0,(AK209/(AK209-AG209*$H$13)))</f>
        <v>0</v>
      </c>
      <c r="AJ209">
        <f>(AI209-1)*100</f>
        <v>0</v>
      </c>
      <c r="AK209">
        <f>MAX(0,($B$13+$C$13*DS209)/(1+$D$13*DS209)*DL209/(DN209+273)*$E$13)</f>
        <v>0</v>
      </c>
      <c r="AL209" t="s">
        <v>420</v>
      </c>
      <c r="AM209" t="s">
        <v>420</v>
      </c>
      <c r="AN209">
        <v>0</v>
      </c>
      <c r="AO209">
        <v>0</v>
      </c>
      <c r="AP209">
        <f>1-AN209/AO209</f>
        <v>0</v>
      </c>
      <c r="AQ209">
        <v>0</v>
      </c>
      <c r="AR209" t="s">
        <v>420</v>
      </c>
      <c r="AS209" t="s">
        <v>420</v>
      </c>
      <c r="AT209">
        <v>0</v>
      </c>
      <c r="AU209">
        <v>0</v>
      </c>
      <c r="AV209">
        <f>1-AT209/AU209</f>
        <v>0</v>
      </c>
      <c r="AW209">
        <v>0.5</v>
      </c>
      <c r="AX209">
        <f>CW209</f>
        <v>0</v>
      </c>
      <c r="AY209">
        <f>L209</f>
        <v>0</v>
      </c>
      <c r="AZ209">
        <f>AV209*AW209*AX209</f>
        <v>0</v>
      </c>
      <c r="BA209">
        <f>(AY209-AQ209)/AX209</f>
        <v>0</v>
      </c>
      <c r="BB209">
        <f>(AO209-AU209)/AU209</f>
        <v>0</v>
      </c>
      <c r="BC209">
        <f>AN209/(AP209+AN209/AU209)</f>
        <v>0</v>
      </c>
      <c r="BD209" t="s">
        <v>420</v>
      </c>
      <c r="BE209">
        <v>0</v>
      </c>
      <c r="BF209">
        <f>IF(BE209&lt;&gt;0, BE209, BC209)</f>
        <v>0</v>
      </c>
      <c r="BG209">
        <f>1-BF209/AU209</f>
        <v>0</v>
      </c>
      <c r="BH209">
        <f>(AU209-AT209)/(AU209-BF209)</f>
        <v>0</v>
      </c>
      <c r="BI209">
        <f>(AO209-AU209)/(AO209-BF209)</f>
        <v>0</v>
      </c>
      <c r="BJ209">
        <f>(AU209-AT209)/(AU209-AN209)</f>
        <v>0</v>
      </c>
      <c r="BK209">
        <f>(AO209-AU209)/(AO209-AN209)</f>
        <v>0</v>
      </c>
      <c r="BL209">
        <f>(BH209*BF209/AT209)</f>
        <v>0</v>
      </c>
      <c r="BM209">
        <f>(1-BL209)</f>
        <v>0</v>
      </c>
      <c r="CV209">
        <f>$B$11*DT209+$C$11*DU209+$F$11*EF209*(1-EI209)</f>
        <v>0</v>
      </c>
      <c r="CW209">
        <f>CV209*CX209</f>
        <v>0</v>
      </c>
      <c r="CX209">
        <f>($B$11*$D$9+$C$11*$D$9+$F$11*((ES209+EK209)/MAX(ES209+EK209+ET209, 0.1)*$I$9+ET209/MAX(ES209+EK209+ET209, 0.1)*$J$9))/($B$11+$C$11+$F$11)</f>
        <v>0</v>
      </c>
      <c r="CY209">
        <f>($B$11*$K$9+$C$11*$K$9+$F$11*((ES209+EK209)/MAX(ES209+EK209+ET209, 0.1)*$P$9+ET209/MAX(ES209+EK209+ET209, 0.1)*$Q$9))/($B$11+$C$11+$F$11)</f>
        <v>0</v>
      </c>
      <c r="CZ209">
        <v>2.7</v>
      </c>
      <c r="DA209">
        <v>0.5</v>
      </c>
      <c r="DB209" t="s">
        <v>421</v>
      </c>
      <c r="DC209">
        <v>2</v>
      </c>
      <c r="DD209">
        <v>1759446849</v>
      </c>
      <c r="DE209">
        <v>421.31425</v>
      </c>
      <c r="DF209">
        <v>420.00375</v>
      </c>
      <c r="DG209">
        <v>24.254625</v>
      </c>
      <c r="DH209">
        <v>24.2436</v>
      </c>
      <c r="DI209">
        <v>415.31125</v>
      </c>
      <c r="DJ209">
        <v>23.828</v>
      </c>
      <c r="DK209">
        <v>500.01775</v>
      </c>
      <c r="DL209">
        <v>90.575125</v>
      </c>
      <c r="DM209">
        <v>0.029550825</v>
      </c>
      <c r="DN209">
        <v>30.539575</v>
      </c>
      <c r="DO209">
        <v>30.01405</v>
      </c>
      <c r="DP209">
        <v>999.9</v>
      </c>
      <c r="DQ209">
        <v>0</v>
      </c>
      <c r="DR209">
        <v>0</v>
      </c>
      <c r="DS209">
        <v>9987.8075</v>
      </c>
      <c r="DT209">
        <v>0</v>
      </c>
      <c r="DU209">
        <v>0.723344</v>
      </c>
      <c r="DV209">
        <v>1.3107225</v>
      </c>
      <c r="DW209">
        <v>431.78725</v>
      </c>
      <c r="DX209">
        <v>430.43925</v>
      </c>
      <c r="DY209">
        <v>0.01098301</v>
      </c>
      <c r="DZ209">
        <v>420.00375</v>
      </c>
      <c r="EA209">
        <v>24.2436</v>
      </c>
      <c r="EB209">
        <v>2.196865</v>
      </c>
      <c r="EC209">
        <v>2.1958675</v>
      </c>
      <c r="ED209">
        <v>18.939475</v>
      </c>
      <c r="EE209">
        <v>18.932225</v>
      </c>
      <c r="EF209">
        <v>0.00500016</v>
      </c>
      <c r="EG209">
        <v>0</v>
      </c>
      <c r="EH209">
        <v>0</v>
      </c>
      <c r="EI209">
        <v>0</v>
      </c>
      <c r="EJ209">
        <v>351.05</v>
      </c>
      <c r="EK209">
        <v>0.00500016</v>
      </c>
      <c r="EL209">
        <v>-23.875</v>
      </c>
      <c r="EM209">
        <v>-2.025</v>
      </c>
      <c r="EN209">
        <v>38.062</v>
      </c>
      <c r="EO209">
        <v>42.187</v>
      </c>
      <c r="EP209">
        <v>40.187</v>
      </c>
      <c r="EQ209">
        <v>42.281</v>
      </c>
      <c r="ER209">
        <v>41.312</v>
      </c>
      <c r="ES209">
        <v>0</v>
      </c>
      <c r="ET209">
        <v>0</v>
      </c>
      <c r="EU209">
        <v>0</v>
      </c>
      <c r="EV209">
        <v>1759446853.7</v>
      </c>
      <c r="EW209">
        <v>0</v>
      </c>
      <c r="EX209">
        <v>349.757692307692</v>
      </c>
      <c r="EY209">
        <v>8.52991461726578</v>
      </c>
      <c r="EZ209">
        <v>1.97264959044026</v>
      </c>
      <c r="FA209">
        <v>-25.2807692307692</v>
      </c>
      <c r="FB209">
        <v>15</v>
      </c>
      <c r="FC209">
        <v>0</v>
      </c>
      <c r="FD209" t="s">
        <v>422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1.31695714285714</v>
      </c>
      <c r="FQ209">
        <v>-0.158053246753243</v>
      </c>
      <c r="FR209">
        <v>0.0510355438365643</v>
      </c>
      <c r="FS209">
        <v>1</v>
      </c>
      <c r="FT209">
        <v>350.073529411765</v>
      </c>
      <c r="FU209">
        <v>-8.75324673925131</v>
      </c>
      <c r="FV209">
        <v>4.9811591388734</v>
      </c>
      <c r="FW209">
        <v>-1</v>
      </c>
      <c r="FX209">
        <v>0.0146045685714286</v>
      </c>
      <c r="FY209">
        <v>-0.023331307012987</v>
      </c>
      <c r="FZ209">
        <v>0.00315730825931307</v>
      </c>
      <c r="GA209">
        <v>1</v>
      </c>
      <c r="GB209">
        <v>2</v>
      </c>
      <c r="GC209">
        <v>2</v>
      </c>
      <c r="GD209" t="s">
        <v>423</v>
      </c>
      <c r="GE209">
        <v>3.12594</v>
      </c>
      <c r="GF209">
        <v>2.65494</v>
      </c>
      <c r="GG209">
        <v>0.0890697</v>
      </c>
      <c r="GH209">
        <v>0.0897922</v>
      </c>
      <c r="GI209">
        <v>0.102136</v>
      </c>
      <c r="GJ209">
        <v>0.102769</v>
      </c>
      <c r="GK209">
        <v>23296.9</v>
      </c>
      <c r="GL209">
        <v>22173.4</v>
      </c>
      <c r="GM209">
        <v>22874.2</v>
      </c>
      <c r="GN209">
        <v>23723.3</v>
      </c>
      <c r="GO209">
        <v>35001.2</v>
      </c>
      <c r="GP209">
        <v>35232</v>
      </c>
      <c r="GQ209">
        <v>41238.3</v>
      </c>
      <c r="GR209">
        <v>42306.1</v>
      </c>
      <c r="GS209">
        <v>1.89487</v>
      </c>
      <c r="GT209">
        <v>1.81383</v>
      </c>
      <c r="GU209">
        <v>0.106078</v>
      </c>
      <c r="GV209">
        <v>0</v>
      </c>
      <c r="GW209">
        <v>28.2826</v>
      </c>
      <c r="GX209">
        <v>999.9</v>
      </c>
      <c r="GY209">
        <v>57.301</v>
      </c>
      <c r="GZ209">
        <v>29.487</v>
      </c>
      <c r="HA209">
        <v>26.1699</v>
      </c>
      <c r="HB209">
        <v>54.2347</v>
      </c>
      <c r="HC209">
        <v>40.5208</v>
      </c>
      <c r="HD209">
        <v>1</v>
      </c>
      <c r="HE209">
        <v>0.09844</v>
      </c>
      <c r="HF209">
        <v>-1.11685</v>
      </c>
      <c r="HG209">
        <v>20.2323</v>
      </c>
      <c r="HH209">
        <v>5.23436</v>
      </c>
      <c r="HI209">
        <v>11.992</v>
      </c>
      <c r="HJ209">
        <v>4.95575</v>
      </c>
      <c r="HK209">
        <v>3.304</v>
      </c>
      <c r="HL209">
        <v>9999</v>
      </c>
      <c r="HM209">
        <v>9999</v>
      </c>
      <c r="HN209">
        <v>9999</v>
      </c>
      <c r="HO209">
        <v>999.9</v>
      </c>
      <c r="HP209">
        <v>1.8685</v>
      </c>
      <c r="HQ209">
        <v>1.86417</v>
      </c>
      <c r="HR209">
        <v>1.8718</v>
      </c>
      <c r="HS209">
        <v>1.86264</v>
      </c>
      <c r="HT209">
        <v>1.86205</v>
      </c>
      <c r="HU209">
        <v>1.86859</v>
      </c>
      <c r="HV209">
        <v>1.85867</v>
      </c>
      <c r="HW209">
        <v>1.86508</v>
      </c>
      <c r="HX209">
        <v>5</v>
      </c>
      <c r="HY209">
        <v>0</v>
      </c>
      <c r="HZ209">
        <v>0</v>
      </c>
      <c r="IA209">
        <v>0</v>
      </c>
      <c r="IB209" t="s">
        <v>424</v>
      </c>
      <c r="IC209" t="s">
        <v>425</v>
      </c>
      <c r="ID209" t="s">
        <v>426</v>
      </c>
      <c r="IE209" t="s">
        <v>426</v>
      </c>
      <c r="IF209" t="s">
        <v>426</v>
      </c>
      <c r="IG209" t="s">
        <v>426</v>
      </c>
      <c r="IH209">
        <v>0</v>
      </c>
      <c r="II209">
        <v>100</v>
      </c>
      <c r="IJ209">
        <v>100</v>
      </c>
      <c r="IK209">
        <v>6.002</v>
      </c>
      <c r="IL209">
        <v>0.4267</v>
      </c>
      <c r="IM209">
        <v>4.33581596003083</v>
      </c>
      <c r="IN209">
        <v>0.00480937478205192</v>
      </c>
      <c r="IO209">
        <v>-2.11129389927988e-06</v>
      </c>
      <c r="IP209">
        <v>4.70916883727294e-10</v>
      </c>
      <c r="IQ209">
        <v>0.0744581765299928</v>
      </c>
      <c r="IR209">
        <v>0.00865277752241637</v>
      </c>
      <c r="IS209">
        <v>0.000116572056065873</v>
      </c>
      <c r="IT209">
        <v>5.89758572995984e-06</v>
      </c>
      <c r="IU209">
        <v>1</v>
      </c>
      <c r="IV209">
        <v>2033</v>
      </c>
      <c r="IW209">
        <v>1</v>
      </c>
      <c r="IX209">
        <v>28</v>
      </c>
      <c r="IY209">
        <v>29324114.2</v>
      </c>
      <c r="IZ209">
        <v>29324114.2</v>
      </c>
      <c r="JA209">
        <v>1.04248</v>
      </c>
      <c r="JB209">
        <v>2.39014</v>
      </c>
      <c r="JC209">
        <v>1.49902</v>
      </c>
      <c r="JD209">
        <v>2.3291</v>
      </c>
      <c r="JE209">
        <v>1.54419</v>
      </c>
      <c r="JF209">
        <v>2.28882</v>
      </c>
      <c r="JG209">
        <v>35.638</v>
      </c>
      <c r="JH209">
        <v>24.2539</v>
      </c>
      <c r="JI209">
        <v>18</v>
      </c>
      <c r="JJ209">
        <v>546.051</v>
      </c>
      <c r="JK209">
        <v>436.494</v>
      </c>
      <c r="JL209">
        <v>30.9588</v>
      </c>
      <c r="JM209">
        <v>28.9193</v>
      </c>
      <c r="JN209">
        <v>30.0001</v>
      </c>
      <c r="JO209">
        <v>28.7067</v>
      </c>
      <c r="JP209">
        <v>28.7297</v>
      </c>
      <c r="JQ209">
        <v>20.9011</v>
      </c>
      <c r="JR209">
        <v>17.7373</v>
      </c>
      <c r="JS209">
        <v>100</v>
      </c>
      <c r="JT209">
        <v>30.9487</v>
      </c>
      <c r="JU209">
        <v>420</v>
      </c>
      <c r="JV209">
        <v>24.2037</v>
      </c>
      <c r="JW209">
        <v>92.4259</v>
      </c>
      <c r="JX209">
        <v>98.5967</v>
      </c>
    </row>
    <row r="210" spans="1:284">
      <c r="A210">
        <v>194</v>
      </c>
      <c r="B210">
        <v>1759446854</v>
      </c>
      <c r="C210">
        <v>2815</v>
      </c>
      <c r="D210" t="s">
        <v>820</v>
      </c>
      <c r="E210" t="s">
        <v>821</v>
      </c>
      <c r="F210">
        <v>5</v>
      </c>
      <c r="G210" t="s">
        <v>775</v>
      </c>
      <c r="H210" t="s">
        <v>419</v>
      </c>
      <c r="I210">
        <v>1759446851.33333</v>
      </c>
      <c r="J210">
        <f>(K210)/1000</f>
        <v>0</v>
      </c>
      <c r="K210">
        <f>1000*DK210*AI210*(DG210-DH210)/(100*CZ210*(1000-AI210*DG210))</f>
        <v>0</v>
      </c>
      <c r="L210">
        <f>DK210*AI210*(DF210-DE210*(1000-AI210*DH210)/(1000-AI210*DG210))/(100*CZ210)</f>
        <v>0</v>
      </c>
      <c r="M210">
        <f>DE210 - IF(AI210&gt;1, L210*CZ210*100.0/(AK210), 0)</f>
        <v>0</v>
      </c>
      <c r="N210">
        <f>((T210-J210/2)*M210-L210)/(T210+J210/2)</f>
        <v>0</v>
      </c>
      <c r="O210">
        <f>N210*(DL210+DM210)/1000.0</f>
        <v>0</v>
      </c>
      <c r="P210">
        <f>(DE210 - IF(AI210&gt;1, L210*CZ210*100.0/(AK210), 0))*(DL210+DM210)/1000.0</f>
        <v>0</v>
      </c>
      <c r="Q210">
        <f>2.0/((1/S210-1/R210)+SIGN(S210)*SQRT((1/S210-1/R210)*(1/S210-1/R210) + 4*DA210/((DA210+1)*(DA210+1))*(2*1/S210*1/R210-1/R210*1/R210)))</f>
        <v>0</v>
      </c>
      <c r="R210">
        <f>IF(LEFT(DB210,1)&lt;&gt;"0",IF(LEFT(DB210,1)="1",3.0,DC210),$D$5+$E$5*(DS210*DL210/($K$5*1000))+$F$5*(DS210*DL210/($K$5*1000))*MAX(MIN(CZ210,$J$5),$I$5)*MAX(MIN(CZ210,$J$5),$I$5)+$G$5*MAX(MIN(CZ210,$J$5),$I$5)*(DS210*DL210/($K$5*1000))+$H$5*(DS210*DL210/($K$5*1000))*(DS210*DL210/($K$5*1000)))</f>
        <v>0</v>
      </c>
      <c r="S210">
        <f>J210*(1000-(1000*0.61365*exp(17.502*W210/(240.97+W210))/(DL210+DM210)+DG210)/2)/(1000*0.61365*exp(17.502*W210/(240.97+W210))/(DL210+DM210)-DG210)</f>
        <v>0</v>
      </c>
      <c r="T210">
        <f>1/((DA210+1)/(Q210/1.6)+1/(R210/1.37)) + DA210/((DA210+1)/(Q210/1.6) + DA210/(R210/1.37))</f>
        <v>0</v>
      </c>
      <c r="U210">
        <f>(CV210*CY210)</f>
        <v>0</v>
      </c>
      <c r="V210">
        <f>(DN210+(U210+2*0.95*5.67E-8*(((DN210+$B$7)+273)^4-(DN210+273)^4)-44100*J210)/(1.84*29.3*R210+8*0.95*5.67E-8*(DN210+273)^3))</f>
        <v>0</v>
      </c>
      <c r="W210">
        <f>($C$7*DO210+$D$7*DP210+$E$7*V210)</f>
        <v>0</v>
      </c>
      <c r="X210">
        <f>0.61365*exp(17.502*W210/(240.97+W210))</f>
        <v>0</v>
      </c>
      <c r="Y210">
        <f>(Z210/AA210*100)</f>
        <v>0</v>
      </c>
      <c r="Z210">
        <f>DG210*(DL210+DM210)/1000</f>
        <v>0</v>
      </c>
      <c r="AA210">
        <f>0.61365*exp(17.502*DN210/(240.97+DN210))</f>
        <v>0</v>
      </c>
      <c r="AB210">
        <f>(X210-DG210*(DL210+DM210)/1000)</f>
        <v>0</v>
      </c>
      <c r="AC210">
        <f>(-J210*44100)</f>
        <v>0</v>
      </c>
      <c r="AD210">
        <f>2*29.3*R210*0.92*(DN210-W210)</f>
        <v>0</v>
      </c>
      <c r="AE210">
        <f>2*0.95*5.67E-8*(((DN210+$B$7)+273)^4-(W210+273)^4)</f>
        <v>0</v>
      </c>
      <c r="AF210">
        <f>U210+AE210+AC210+AD210</f>
        <v>0</v>
      </c>
      <c r="AG210">
        <v>0</v>
      </c>
      <c r="AH210">
        <v>0</v>
      </c>
      <c r="AI210">
        <f>IF(AG210*$H$13&gt;=AK210,1.0,(AK210/(AK210-AG210*$H$13)))</f>
        <v>0</v>
      </c>
      <c r="AJ210">
        <f>(AI210-1)*100</f>
        <v>0</v>
      </c>
      <c r="AK210">
        <f>MAX(0,($B$13+$C$13*DS210)/(1+$D$13*DS210)*DL210/(DN210+273)*$E$13)</f>
        <v>0</v>
      </c>
      <c r="AL210" t="s">
        <v>420</v>
      </c>
      <c r="AM210" t="s">
        <v>420</v>
      </c>
      <c r="AN210">
        <v>0</v>
      </c>
      <c r="AO210">
        <v>0</v>
      </c>
      <c r="AP210">
        <f>1-AN210/AO210</f>
        <v>0</v>
      </c>
      <c r="AQ210">
        <v>0</v>
      </c>
      <c r="AR210" t="s">
        <v>420</v>
      </c>
      <c r="AS210" t="s">
        <v>420</v>
      </c>
      <c r="AT210">
        <v>0</v>
      </c>
      <c r="AU210">
        <v>0</v>
      </c>
      <c r="AV210">
        <f>1-AT210/AU210</f>
        <v>0</v>
      </c>
      <c r="AW210">
        <v>0.5</v>
      </c>
      <c r="AX210">
        <f>CW210</f>
        <v>0</v>
      </c>
      <c r="AY210">
        <f>L210</f>
        <v>0</v>
      </c>
      <c r="AZ210">
        <f>AV210*AW210*AX210</f>
        <v>0</v>
      </c>
      <c r="BA210">
        <f>(AY210-AQ210)/AX210</f>
        <v>0</v>
      </c>
      <c r="BB210">
        <f>(AO210-AU210)/AU210</f>
        <v>0</v>
      </c>
      <c r="BC210">
        <f>AN210/(AP210+AN210/AU210)</f>
        <v>0</v>
      </c>
      <c r="BD210" t="s">
        <v>420</v>
      </c>
      <c r="BE210">
        <v>0</v>
      </c>
      <c r="BF210">
        <f>IF(BE210&lt;&gt;0, BE210, BC210)</f>
        <v>0</v>
      </c>
      <c r="BG210">
        <f>1-BF210/AU210</f>
        <v>0</v>
      </c>
      <c r="BH210">
        <f>(AU210-AT210)/(AU210-BF210)</f>
        <v>0</v>
      </c>
      <c r="BI210">
        <f>(AO210-AU210)/(AO210-BF210)</f>
        <v>0</v>
      </c>
      <c r="BJ210">
        <f>(AU210-AT210)/(AU210-AN210)</f>
        <v>0</v>
      </c>
      <c r="BK210">
        <f>(AO210-AU210)/(AO210-AN210)</f>
        <v>0</v>
      </c>
      <c r="BL210">
        <f>(BH210*BF210/AT210)</f>
        <v>0</v>
      </c>
      <c r="BM210">
        <f>(1-BL210)</f>
        <v>0</v>
      </c>
      <c r="CV210">
        <f>$B$11*DT210+$C$11*DU210+$F$11*EF210*(1-EI210)</f>
        <v>0</v>
      </c>
      <c r="CW210">
        <f>CV210*CX210</f>
        <v>0</v>
      </c>
      <c r="CX210">
        <f>($B$11*$D$9+$C$11*$D$9+$F$11*((ES210+EK210)/MAX(ES210+EK210+ET210, 0.1)*$I$9+ET210/MAX(ES210+EK210+ET210, 0.1)*$J$9))/($B$11+$C$11+$F$11)</f>
        <v>0</v>
      </c>
      <c r="CY210">
        <f>($B$11*$K$9+$C$11*$K$9+$F$11*((ES210+EK210)/MAX(ES210+EK210+ET210, 0.1)*$P$9+ET210/MAX(ES210+EK210+ET210, 0.1)*$Q$9))/($B$11+$C$11+$F$11)</f>
        <v>0</v>
      </c>
      <c r="CZ210">
        <v>2.7</v>
      </c>
      <c r="DA210">
        <v>0.5</v>
      </c>
      <c r="DB210" t="s">
        <v>421</v>
      </c>
      <c r="DC210">
        <v>2</v>
      </c>
      <c r="DD210">
        <v>1759446851.33333</v>
      </c>
      <c r="DE210">
        <v>421.325</v>
      </c>
      <c r="DF210">
        <v>420.006333333333</v>
      </c>
      <c r="DG210">
        <v>24.2561333333333</v>
      </c>
      <c r="DH210">
        <v>24.2436</v>
      </c>
      <c r="DI210">
        <v>415.322</v>
      </c>
      <c r="DJ210">
        <v>23.8294333333333</v>
      </c>
      <c r="DK210">
        <v>500.059333333333</v>
      </c>
      <c r="DL210">
        <v>90.5745333333333</v>
      </c>
      <c r="DM210">
        <v>0.0295536333333333</v>
      </c>
      <c r="DN210">
        <v>30.542</v>
      </c>
      <c r="DO210">
        <v>30.0132</v>
      </c>
      <c r="DP210">
        <v>999.9</v>
      </c>
      <c r="DQ210">
        <v>0</v>
      </c>
      <c r="DR210">
        <v>0</v>
      </c>
      <c r="DS210">
        <v>9971.66666666667</v>
      </c>
      <c r="DT210">
        <v>0</v>
      </c>
      <c r="DU210">
        <v>0.723344</v>
      </c>
      <c r="DV210">
        <v>1.31870666666667</v>
      </c>
      <c r="DW210">
        <v>431.798666666667</v>
      </c>
      <c r="DX210">
        <v>430.442</v>
      </c>
      <c r="DY210">
        <v>0.0124766333333333</v>
      </c>
      <c r="DZ210">
        <v>420.006333333333</v>
      </c>
      <c r="EA210">
        <v>24.2436</v>
      </c>
      <c r="EB210">
        <v>2.19698666666667</v>
      </c>
      <c r="EC210">
        <v>2.19585333333333</v>
      </c>
      <c r="ED210">
        <v>18.9403666666667</v>
      </c>
      <c r="EE210">
        <v>18.9321333333333</v>
      </c>
      <c r="EF210">
        <v>0.00500016</v>
      </c>
      <c r="EG210">
        <v>0</v>
      </c>
      <c r="EH210">
        <v>0</v>
      </c>
      <c r="EI210">
        <v>0</v>
      </c>
      <c r="EJ210">
        <v>350.033333333333</v>
      </c>
      <c r="EK210">
        <v>0.00500016</v>
      </c>
      <c r="EL210">
        <v>-25.5666666666667</v>
      </c>
      <c r="EM210">
        <v>-1.8</v>
      </c>
      <c r="EN210">
        <v>38.062</v>
      </c>
      <c r="EO210">
        <v>42.187</v>
      </c>
      <c r="EP210">
        <v>40.187</v>
      </c>
      <c r="EQ210">
        <v>42.2913333333333</v>
      </c>
      <c r="ER210">
        <v>41.312</v>
      </c>
      <c r="ES210">
        <v>0</v>
      </c>
      <c r="ET210">
        <v>0</v>
      </c>
      <c r="EU210">
        <v>0</v>
      </c>
      <c r="EV210">
        <v>1759446856.1</v>
      </c>
      <c r="EW210">
        <v>0</v>
      </c>
      <c r="EX210">
        <v>350.330769230769</v>
      </c>
      <c r="EY210">
        <v>14.6393162624728</v>
      </c>
      <c r="EZ210">
        <v>-7.18290593178414</v>
      </c>
      <c r="FA210">
        <v>-26.0961538461539</v>
      </c>
      <c r="FB210">
        <v>15</v>
      </c>
      <c r="FC210">
        <v>0</v>
      </c>
      <c r="FD210" t="s">
        <v>422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1.311223</v>
      </c>
      <c r="FQ210">
        <v>-0.0447230075187999</v>
      </c>
      <c r="FR210">
        <v>0.0499743939533037</v>
      </c>
      <c r="FS210">
        <v>1</v>
      </c>
      <c r="FT210">
        <v>350.382352941176</v>
      </c>
      <c r="FU210">
        <v>-4.60504201824929</v>
      </c>
      <c r="FV210">
        <v>4.98229043644383</v>
      </c>
      <c r="FW210">
        <v>-1</v>
      </c>
      <c r="FX210">
        <v>0.013311197</v>
      </c>
      <c r="FY210">
        <v>-0.00796672150375942</v>
      </c>
      <c r="FZ210">
        <v>0.00188647984886428</v>
      </c>
      <c r="GA210">
        <v>1</v>
      </c>
      <c r="GB210">
        <v>2</v>
      </c>
      <c r="GC210">
        <v>2</v>
      </c>
      <c r="GD210" t="s">
        <v>423</v>
      </c>
      <c r="GE210">
        <v>3.12591</v>
      </c>
      <c r="GF210">
        <v>2.65496</v>
      </c>
      <c r="GG210">
        <v>0.0890689</v>
      </c>
      <c r="GH210">
        <v>0.0897899</v>
      </c>
      <c r="GI210">
        <v>0.102135</v>
      </c>
      <c r="GJ210">
        <v>0.102766</v>
      </c>
      <c r="GK210">
        <v>23296.9</v>
      </c>
      <c r="GL210">
        <v>22173.4</v>
      </c>
      <c r="GM210">
        <v>22874.2</v>
      </c>
      <c r="GN210">
        <v>23723.2</v>
      </c>
      <c r="GO210">
        <v>35001.2</v>
      </c>
      <c r="GP210">
        <v>35232.1</v>
      </c>
      <c r="GQ210">
        <v>41238.4</v>
      </c>
      <c r="GR210">
        <v>42306</v>
      </c>
      <c r="GS210">
        <v>1.89508</v>
      </c>
      <c r="GT210">
        <v>1.81352</v>
      </c>
      <c r="GU210">
        <v>0.105668</v>
      </c>
      <c r="GV210">
        <v>0</v>
      </c>
      <c r="GW210">
        <v>28.2818</v>
      </c>
      <c r="GX210">
        <v>999.9</v>
      </c>
      <c r="GY210">
        <v>57.301</v>
      </c>
      <c r="GZ210">
        <v>29.497</v>
      </c>
      <c r="HA210">
        <v>26.1852</v>
      </c>
      <c r="HB210">
        <v>54.1847</v>
      </c>
      <c r="HC210">
        <v>40.6571</v>
      </c>
      <c r="HD210">
        <v>1</v>
      </c>
      <c r="HE210">
        <v>0.098407</v>
      </c>
      <c r="HF210">
        <v>-1.10775</v>
      </c>
      <c r="HG210">
        <v>20.2324</v>
      </c>
      <c r="HH210">
        <v>5.23436</v>
      </c>
      <c r="HI210">
        <v>11.992</v>
      </c>
      <c r="HJ210">
        <v>4.9559</v>
      </c>
      <c r="HK210">
        <v>3.304</v>
      </c>
      <c r="HL210">
        <v>9999</v>
      </c>
      <c r="HM210">
        <v>9999</v>
      </c>
      <c r="HN210">
        <v>9999</v>
      </c>
      <c r="HO210">
        <v>999.9</v>
      </c>
      <c r="HP210">
        <v>1.8685</v>
      </c>
      <c r="HQ210">
        <v>1.86417</v>
      </c>
      <c r="HR210">
        <v>1.8718</v>
      </c>
      <c r="HS210">
        <v>1.86264</v>
      </c>
      <c r="HT210">
        <v>1.86205</v>
      </c>
      <c r="HU210">
        <v>1.86859</v>
      </c>
      <c r="HV210">
        <v>1.85867</v>
      </c>
      <c r="HW210">
        <v>1.86508</v>
      </c>
      <c r="HX210">
        <v>5</v>
      </c>
      <c r="HY210">
        <v>0</v>
      </c>
      <c r="HZ210">
        <v>0</v>
      </c>
      <c r="IA210">
        <v>0</v>
      </c>
      <c r="IB210" t="s">
        <v>424</v>
      </c>
      <c r="IC210" t="s">
        <v>425</v>
      </c>
      <c r="ID210" t="s">
        <v>426</v>
      </c>
      <c r="IE210" t="s">
        <v>426</v>
      </c>
      <c r="IF210" t="s">
        <v>426</v>
      </c>
      <c r="IG210" t="s">
        <v>426</v>
      </c>
      <c r="IH210">
        <v>0</v>
      </c>
      <c r="II210">
        <v>100</v>
      </c>
      <c r="IJ210">
        <v>100</v>
      </c>
      <c r="IK210">
        <v>6.002</v>
      </c>
      <c r="IL210">
        <v>0.4267</v>
      </c>
      <c r="IM210">
        <v>4.33581596003083</v>
      </c>
      <c r="IN210">
        <v>0.00480937478205192</v>
      </c>
      <c r="IO210">
        <v>-2.11129389927988e-06</v>
      </c>
      <c r="IP210">
        <v>4.70916883727294e-10</v>
      </c>
      <c r="IQ210">
        <v>0.0744581765299928</v>
      </c>
      <c r="IR210">
        <v>0.00865277752241637</v>
      </c>
      <c r="IS210">
        <v>0.000116572056065873</v>
      </c>
      <c r="IT210">
        <v>5.89758572995984e-06</v>
      </c>
      <c r="IU210">
        <v>1</v>
      </c>
      <c r="IV210">
        <v>2033</v>
      </c>
      <c r="IW210">
        <v>1</v>
      </c>
      <c r="IX210">
        <v>28</v>
      </c>
      <c r="IY210">
        <v>29324114.2</v>
      </c>
      <c r="IZ210">
        <v>29324114.2</v>
      </c>
      <c r="JA210">
        <v>1.04126</v>
      </c>
      <c r="JB210">
        <v>2.37549</v>
      </c>
      <c r="JC210">
        <v>1.49902</v>
      </c>
      <c r="JD210">
        <v>2.3291</v>
      </c>
      <c r="JE210">
        <v>1.54419</v>
      </c>
      <c r="JF210">
        <v>2.34009</v>
      </c>
      <c r="JG210">
        <v>35.6148</v>
      </c>
      <c r="JH210">
        <v>24.2626</v>
      </c>
      <c r="JI210">
        <v>18</v>
      </c>
      <c r="JJ210">
        <v>546.182</v>
      </c>
      <c r="JK210">
        <v>436.305</v>
      </c>
      <c r="JL210">
        <v>30.9547</v>
      </c>
      <c r="JM210">
        <v>28.918</v>
      </c>
      <c r="JN210">
        <v>30.0001</v>
      </c>
      <c r="JO210">
        <v>28.7067</v>
      </c>
      <c r="JP210">
        <v>28.7286</v>
      </c>
      <c r="JQ210">
        <v>20.9029</v>
      </c>
      <c r="JR210">
        <v>17.7373</v>
      </c>
      <c r="JS210">
        <v>100</v>
      </c>
      <c r="JT210">
        <v>30.9487</v>
      </c>
      <c r="JU210">
        <v>420</v>
      </c>
      <c r="JV210">
        <v>24.2037</v>
      </c>
      <c r="JW210">
        <v>92.426</v>
      </c>
      <c r="JX210">
        <v>98.5964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2025-10-02T18:15:23Z</dcterms:created>
  <dcterms:modified xsi:type="dcterms:W3CDTF">2025-10-02T18:15:23Z</dcterms:modified>
</cp:coreProperties>
</file>