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<sst xmlns="http://schemas.openxmlformats.org/spreadsheetml/2006/main" count="10102" uniqueCount="1215">
  <si>
    <t>File opened</t>
  </si>
  <si>
    <t>2025-10-02 09:17:38</t>
  </si>
  <si>
    <t>Console s/n</t>
  </si>
  <si>
    <t>68C-901364</t>
  </si>
  <si>
    <t>Console ver</t>
  </si>
  <si>
    <t>Bluestem v.2.1.11</t>
  </si>
  <si>
    <t>Scripts ver</t>
  </si>
  <si>
    <t>2023.02  2.1.11, Jun 2023</t>
  </si>
  <si>
    <t>Head s/n</t>
  </si>
  <si>
    <t>68H-581364</t>
  </si>
  <si>
    <t>Head ver</t>
  </si>
  <si>
    <t>1.4.23</t>
  </si>
  <si>
    <t>Head cal</t>
  </si>
  <si>
    <t>{"chamberpressurezero": "2.62959", "h2obzero": "1.10982", "co2aspanconc2": "301.4", "h2obspan2": "0", "tbzero": "0.339216", "h2obspan2a": "0.0647193", "flowbzero": "0.28105", "h2oaspan2a": "0.0642495", "h2obspanconc2": "0", "co2aspan2": "-0.0352407", "co2bspanconc1": "2473", "oxygen": "21", "co2bspan2b": "0.297586", "co2bspan2a": "0.300636", "h2oaspanconc1": "11.69", "h2obspanconc1": "11.69", "co2azero": "0.900515", "co2aspan2a": "0.300986", "ssb_ref": "50169", "h2oaspan1": "1.01062", "h2oaspan2": "0", "co2aspan1": "1.00063", "h2oaspanconc2": "0", "co2aspanconc1": "2473", "ssa_ref": "45138", "h2obspan1": "1.01187", "co2aspan2b": "0.297984", "co2bspan1": "1.00051", "h2oaspan2b": "0.0649319", "co2bzero": "0.901409", "tazero": "0.20418", "flowmeterzero": "2.49091", "h2obspan2b": "0.0654872", "flowazero": "0.29401", "co2bspan2": "-0.0354637", "h2oazero": "1.10043", "co2bspanconc2": "301.4"}</t>
  </si>
  <si>
    <t>Factory cal date</t>
  </si>
  <si>
    <t>19 Oct 2023</t>
  </si>
  <si>
    <t>CO2 rangematch</t>
  </si>
  <si>
    <t>Wed Oct  1 09:13</t>
  </si>
  <si>
    <t>H2O rangematch</t>
  </si>
  <si>
    <t>Wed Oct  1 09:20</t>
  </si>
  <si>
    <t>Chamber type</t>
  </si>
  <si>
    <t>6800-01A</t>
  </si>
  <si>
    <t>Chamber s/n</t>
  </si>
  <si>
    <t>MPF-282120</t>
  </si>
  <si>
    <t>Chamber rev</t>
  </si>
  <si>
    <t>0</t>
  </si>
  <si>
    <t>Chamber cal</t>
  </si>
  <si>
    <t>Fluorometer</t>
  </si>
  <si>
    <t>Flr. Version</t>
  </si>
  <si>
    <t>09:17:38</t>
  </si>
  <si>
    <t>Stability Definition:	ΔH2O (Meas2): Slp&lt;0.1 Per=20	ΔCO2 (Meas2): Slp&lt;0.5 Per=20	F (FlrLS): Per=20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</si>
  <si>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</si>
  <si>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</si>
  <si>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</si>
  <si>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</si>
  <si>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</si>
  <si>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</si>
  <si>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</si>
  <si>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</si>
  <si>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</si>
  <si>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</si>
  <si>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</si>
  <si>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</si>
  <si>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</si>
  <si>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</si>
  <si>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</si>
  <si>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</si>
  <si>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</si>
  <si>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</si>
  <si>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</si>
  <si>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</si>
  <si>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</si>
  <si>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</si>
  <si>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</si>
  <si>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</si>
  <si>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Fluorescent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</si>
  <si>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</si>
  <si>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</si>
  <si>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</si>
  <si>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</si>
  <si>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</si>
  <si>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</si>
  <si>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</si>
  <si>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</si>
  <si>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</si>
  <si>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</si>
  <si>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</si>
  <si>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</si>
  <si>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</si>
  <si>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</si>
  <si>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</si>
  <si>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</si>
  <si>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</si>
  <si>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</si>
  <si>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</si>
  <si>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</si>
  <si>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</si>
  <si>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</si>
  <si>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</si>
  <si>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</si>
  <si>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</si>
  <si>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</si>
  <si>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4.17413 185.566 355.131 642.016 881.933 1090.39 1263.2 1410.44</t>
  </si>
  <si>
    <t>Fs_true</t>
  </si>
  <si>
    <t>-0.397971 213.493 376.89 615.419 799.683 1006.02 1201.15 1401.14</t>
  </si>
  <si>
    <t>leak_wt</t>
  </si>
  <si>
    <t>SysObs</t>
  </si>
  <si>
    <t>UserDefCon</t>
  </si>
  <si>
    <t>GasEx</t>
  </si>
  <si>
    <t>Dynamic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</si>
  <si>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</si>
  <si>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</si>
  <si>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</si>
  <si>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</si>
  <si>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</si>
  <si>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</si>
  <si>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</si>
  <si>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</si>
  <si>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</si>
  <si>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</si>
  <si>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</si>
  <si>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</si>
  <si>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</si>
  <si>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</si>
  <si>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</si>
  <si>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</si>
  <si>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</si>
  <si>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</si>
  <si>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</si>
  <si>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</si>
  <si>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</si>
  <si>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</si>
  <si>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</si>
  <si>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</si>
  <si>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id</t>
  </si>
  <si>
    <t>machine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</si>
  <si>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</si>
  <si>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</si>
  <si>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</si>
  <si>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</si>
  <si>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</si>
  <si>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</si>
  <si>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</si>
  <si>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</si>
  <si>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</si>
  <si>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</si>
  <si>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</si>
  <si>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</si>
  <si>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</si>
  <si>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</si>
  <si>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</si>
  <si>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</si>
  <si>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</si>
  <si>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</si>
  <si>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</si>
  <si>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</si>
  <si>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</si>
  <si>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</si>
  <si>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</si>
  <si>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</si>
  <si>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</si>
  <si>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</si>
  <si>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</si>
  <si>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</si>
  <si>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</si>
  <si>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</si>
  <si>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</si>
  <si>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</si>
  <si>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</si>
  <si>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</si>
  <si>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</si>
  <si>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</si>
  <si>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</si>
  <si>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</si>
  <si>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</si>
  <si>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</si>
  <si>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</si>
  <si>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</si>
  <si>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</si>
  <si>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</si>
  <si>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</si>
  <si>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</si>
  <si>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</si>
  <si>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</si>
  <si>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</si>
  <si>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</si>
  <si>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</si>
  <si>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</si>
  <si>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</si>
  <si>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</si>
  <si>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</si>
  <si>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</si>
  <si>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</si>
  <si>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alt._Fo'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</si>
  <si>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</si>
  <si>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</si>
  <si>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</si>
  <si>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</si>
  <si>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</si>
  <si>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</si>
  <si>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</si>
  <si>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</si>
  <si>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</si>
  <si>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</si>
  <si>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</si>
  <si>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</si>
  <si>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P1_Fmax</t>
  </si>
  <si>
    <t>T@P1_Fmax</t>
  </si>
  <si>
    <t>Q@P1_Fmax</t>
  </si>
  <si>
    <t>P1_PredF</t>
  </si>
  <si>
    <t>P1_ΔF</t>
  </si>
  <si>
    <t>P2_dur</t>
  </si>
  <si>
    <t>P2_ramp</t>
  </si>
  <si>
    <t>P2_int</t>
  </si>
  <si>
    <t>P2_int_se</t>
  </si>
  <si>
    <t>P2_slp</t>
  </si>
  <si>
    <t>P2_slp_se</t>
  </si>
  <si>
    <t>P2_R2</t>
  </si>
  <si>
    <t>P2_dQdt</t>
  </si>
  <si>
    <t>P3_dur</t>
  </si>
  <si>
    <t>P3_Fmax</t>
  </si>
  <si>
    <t>T@P3_Fmax</t>
  </si>
  <si>
    <t>Q@P3_Fmax</t>
  </si>
  <si>
    <t>P3_PredF</t>
  </si>
  <si>
    <t>P3_ΔF</t>
  </si>
  <si>
    <t>Dur</t>
  </si>
  <si>
    <t>DCo</t>
  </si>
  <si>
    <t>InitSlope</t>
  </si>
  <si>
    <t>F1</t>
  </si>
  <si>
    <t>T@F1</t>
  </si>
  <si>
    <t>T@HIR</t>
  </si>
  <si>
    <t>F2</t>
  </si>
  <si>
    <t>T@F2</t>
  </si>
  <si>
    <t>DCmax</t>
  </si>
  <si>
    <t>T@DCmax</t>
  </si>
  <si>
    <t>PhiPS2_dc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</si>
  <si>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</si>
  <si>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</si>
  <si>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</si>
  <si>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</si>
  <si>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</si>
  <si>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</si>
  <si>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</si>
  <si>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</si>
  <si>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</si>
  <si>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</si>
  <si>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</si>
  <si>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</si>
  <si>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</si>
  <si>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</si>
  <si>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</si>
  <si>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</si>
  <si>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</si>
  <si>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</si>
  <si>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</si>
  <si>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</si>
  <si>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</si>
  <si>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</si>
  <si>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</si>
  <si>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</si>
  <si>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</si>
  <si>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</si>
  <si>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</si>
  <si>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</si>
  <si>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</si>
  <si>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</si>
  <si>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</si>
  <si>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</si>
  <si>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</si>
  <si>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</si>
  <si>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</si>
  <si>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</si>
  <si>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</si>
  <si>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</si>
  <si>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</si>
  <si>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</si>
  <si>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</si>
  <si>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</si>
  <si>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</si>
  <si>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</si>
  <si>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</si>
  <si>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</si>
  <si>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</si>
  <si>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</si>
  <si>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</si>
  <si>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</si>
  <si>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</si>
  <si>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</si>
  <si>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</si>
  <si>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</si>
  <si>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</si>
  <si>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</si>
  <si>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</si>
  <si>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</si>
  <si>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</si>
  <si>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</si>
  <si>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</si>
  <si>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</si>
  <si>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</si>
  <si>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</si>
  <si>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</si>
  <si>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</si>
  <si>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</si>
  <si>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</si>
  <si>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</si>
  <si>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</si>
  <si>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</si>
  <si>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</si>
  <si>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</si>
  <si>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</si>
  <si>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</si>
  <si>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</si>
  <si>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</si>
  <si>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</si>
  <si>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</si>
  <si>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</si>
  <si>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</si>
  <si>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</si>
  <si>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</si>
  <si>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</si>
  <si>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</si>
  <si>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</si>
  <si>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</si>
  <si>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</si>
  <si>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</si>
  <si>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</si>
  <si>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</si>
  <si>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</si>
  <si>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</si>
  <si>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</si>
  <si>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</si>
  <si>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</si>
  <si>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</si>
  <si>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</si>
  <si>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</si>
  <si>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</si>
  <si>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</si>
  <si>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</si>
  <si>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</si>
  <si>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</si>
  <si>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</si>
  <si>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</si>
  <si>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</si>
  <si>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</si>
  <si>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</si>
  <si>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</si>
  <si>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</si>
  <si>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</si>
  <si>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</si>
  <si>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</si>
  <si>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</si>
  <si>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</si>
  <si>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</si>
  <si>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</si>
  <si>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CO2_hrs</t>
  </si>
  <si>
    <t>AccCO2_soda</t>
  </si>
  <si>
    <t>AccH2O_des</t>
  </si>
  <si>
    <t>AccH2O_hum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</si>
  <si>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</si>
  <si>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</si>
  <si>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</si>
  <si>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</si>
  <si>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</si>
  <si>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</si>
  <si>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</si>
  <si>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</si>
  <si>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</si>
  <si>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</si>
  <si>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</si>
  <si>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</si>
  <si>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</si>
  <si>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</si>
  <si>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</si>
  <si>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</si>
  <si>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</si>
  <si>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</si>
  <si>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</si>
  <si>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</si>
  <si>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</si>
  <si>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</si>
  <si>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</si>
  <si>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</si>
  <si>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</si>
  <si>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</si>
  <si>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</si>
  <si>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</si>
  <si>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</si>
  <si>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</si>
  <si>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</si>
  <si>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</si>
  <si>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</si>
  <si>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</si>
  <si>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</si>
  <si>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</si>
  <si>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</si>
  <si>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</si>
  <si>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</si>
  <si>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</si>
  <si>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</si>
  <si>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</si>
  <si>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</si>
  <si>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</si>
  <si>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</si>
  <si>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</si>
  <si>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</si>
  <si>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</si>
  <si>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</si>
  <si>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</si>
  <si>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</si>
  <si>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</si>
  <si>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</si>
  <si>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</si>
  <si>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</si>
  <si>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</si>
  <si>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</si>
  <si>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</si>
  <si>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</si>
  <si>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</si>
  <si>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</si>
  <si>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</si>
  <si>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</si>
  <si>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</si>
  <si>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</si>
  <si>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</si>
  <si>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</si>
  <si>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</si>
  <si>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</si>
  <si>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</si>
  <si>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</si>
  <si>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</si>
  <si>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</si>
  <si>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</si>
  <si>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</si>
  <si>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µmol µmol⁻¹</t>
  </si>
  <si>
    <t>ms</t>
  </si>
  <si>
    <t>centimol m⁻² s⁻¹</t>
  </si>
  <si>
    <t>mol m⁻² s⁻²</t>
  </si>
  <si>
    <t>s⁻¹</t>
  </si>
  <si>
    <t>J/µmol</t>
  </si>
  <si>
    <t>cm²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</si>
  <si>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</si>
  <si>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</si>
  <si>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</si>
  <si>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</si>
  <si>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</si>
  <si>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</si>
  <si>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</si>
  <si>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</si>
  <si>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</si>
  <si>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mV</t>
  </si>
  <si>
    <t>hrs</t>
  </si>
  <si>
    <t>mg</t>
  </si>
  <si>
    <t>min</t>
  </si>
  <si>
    <t>20251002 10:33:40</t>
  </si>
  <si>
    <t>10:33:40</t>
  </si>
  <si>
    <t>98</t>
  </si>
  <si>
    <t>ozzie</t>
  </si>
  <si>
    <t>-</t>
  </si>
  <si>
    <t>0: Broadleaf</t>
  </si>
  <si>
    <t>--:--:--</t>
  </si>
  <si>
    <t>2/2</t>
  </si>
  <si>
    <t>11111111</t>
  </si>
  <si>
    <t>oooooooo</t>
  </si>
  <si>
    <t>off</t>
  </si>
  <si>
    <t>20251002 10:33:45</t>
  </si>
  <si>
    <t>10:33:45</t>
  </si>
  <si>
    <t>20251002 10:33:50</t>
  </si>
  <si>
    <t>10:33:50</t>
  </si>
  <si>
    <t>1/2</t>
  </si>
  <si>
    <t>20251002 10:33:55</t>
  </si>
  <si>
    <t>10:33:55</t>
  </si>
  <si>
    <t>20251002 10:34:00</t>
  </si>
  <si>
    <t>10:34:00</t>
  </si>
  <si>
    <t>20251002 10:34:05</t>
  </si>
  <si>
    <t>10:34:05</t>
  </si>
  <si>
    <t>20251002 10:34:10</t>
  </si>
  <si>
    <t>10:34:10</t>
  </si>
  <si>
    <t>20251002 10:34:15</t>
  </si>
  <si>
    <t>10:34:15</t>
  </si>
  <si>
    <t>20251002 10:34:20</t>
  </si>
  <si>
    <t>10:34:20</t>
  </si>
  <si>
    <t>20251002 10:34:25</t>
  </si>
  <si>
    <t>10:34:25</t>
  </si>
  <si>
    <t>0/2</t>
  </si>
  <si>
    <t>20251002 10:34:30</t>
  </si>
  <si>
    <t>10:34:30</t>
  </si>
  <si>
    <t>20251002 10:34:35</t>
  </si>
  <si>
    <t>10:34:35</t>
  </si>
  <si>
    <t>20251002 10:34:40</t>
  </si>
  <si>
    <t>10:34:40</t>
  </si>
  <si>
    <t>20251002 10:34:45</t>
  </si>
  <si>
    <t>10:34:45</t>
  </si>
  <si>
    <t>20251002 10:34:50</t>
  </si>
  <si>
    <t>10:34:50</t>
  </si>
  <si>
    <t>20251002 10:34:55</t>
  </si>
  <si>
    <t>10:34:55</t>
  </si>
  <si>
    <t>20251002 10:35:00</t>
  </si>
  <si>
    <t>10:35:00</t>
  </si>
  <si>
    <t>20251002 10:35:05</t>
  </si>
  <si>
    <t>10:35:05</t>
  </si>
  <si>
    <t>20251002 10:35:10</t>
  </si>
  <si>
    <t>10:35:10</t>
  </si>
  <si>
    <t>20251002 10:35:15</t>
  </si>
  <si>
    <t>10:35:15</t>
  </si>
  <si>
    <t>20251002 10:35:20</t>
  </si>
  <si>
    <t>10:35:20</t>
  </si>
  <si>
    <t>20251002 10:35:25</t>
  </si>
  <si>
    <t>10:35:25</t>
  </si>
  <si>
    <t>20251002 10:35:30</t>
  </si>
  <si>
    <t>10:35:30</t>
  </si>
  <si>
    <t>20251002 10:35:35</t>
  </si>
  <si>
    <t>10:35:35</t>
  </si>
  <si>
    <t>20251002 10:37:12</t>
  </si>
  <si>
    <t>10:37:12</t>
  </si>
  <si>
    <t>20251002 10:37:17</t>
  </si>
  <si>
    <t>10:37:17</t>
  </si>
  <si>
    <t>20251002 10:37:22</t>
  </si>
  <si>
    <t>10:37:22</t>
  </si>
  <si>
    <t>20251002 10:37:27</t>
  </si>
  <si>
    <t>10:37:27</t>
  </si>
  <si>
    <t>20251002 10:37:32</t>
  </si>
  <si>
    <t>10:37:32</t>
  </si>
  <si>
    <t>20251002 10:37:37</t>
  </si>
  <si>
    <t>10:37:37</t>
  </si>
  <si>
    <t>20251002 10:37:42</t>
  </si>
  <si>
    <t>10:37:42</t>
  </si>
  <si>
    <t>20251002 10:37:47</t>
  </si>
  <si>
    <t>10:37:47</t>
  </si>
  <si>
    <t>20251002 10:37:52</t>
  </si>
  <si>
    <t>10:37:52</t>
  </si>
  <si>
    <t>20251002 10:37:57</t>
  </si>
  <si>
    <t>10:37:57</t>
  </si>
  <si>
    <t>20251002 10:38:02</t>
  </si>
  <si>
    <t>10:38:02</t>
  </si>
  <si>
    <t>20251002 10:38:07</t>
  </si>
  <si>
    <t>10:38:07</t>
  </si>
  <si>
    <t>20251002 10:38:12</t>
  </si>
  <si>
    <t>10:38:12</t>
  </si>
  <si>
    <t>20251002 10:38:17</t>
  </si>
  <si>
    <t>10:38:17</t>
  </si>
  <si>
    <t>20251002 10:38:22</t>
  </si>
  <si>
    <t>10:38:22</t>
  </si>
  <si>
    <t>20251002 10:38:27</t>
  </si>
  <si>
    <t>10:38:27</t>
  </si>
  <si>
    <t>20251002 10:38:32</t>
  </si>
  <si>
    <t>10:38:32</t>
  </si>
  <si>
    <t>20251002 10:38:37</t>
  </si>
  <si>
    <t>10:38:37</t>
  </si>
  <si>
    <t>20251002 10:38:42</t>
  </si>
  <si>
    <t>10:38:42</t>
  </si>
  <si>
    <t>20251002 10:38:47</t>
  </si>
  <si>
    <t>10:38:47</t>
  </si>
  <si>
    <t>20251002 10:38:52</t>
  </si>
  <si>
    <t>10:38:52</t>
  </si>
  <si>
    <t>20251002 10:38:57</t>
  </si>
  <si>
    <t>10:38:57</t>
  </si>
  <si>
    <t>20251002 10:39:02</t>
  </si>
  <si>
    <t>10:39:02</t>
  </si>
  <si>
    <t>20251002 10:39:07</t>
  </si>
  <si>
    <t>10:39:07</t>
  </si>
  <si>
    <t>20251002 10:39:12</t>
  </si>
  <si>
    <t>10:39:12</t>
  </si>
  <si>
    <t>20251002 10:39:17</t>
  </si>
  <si>
    <t>10:39:17</t>
  </si>
  <si>
    <t>20251002 10:39:22</t>
  </si>
  <si>
    <t>10:39:22</t>
  </si>
  <si>
    <t>20251002 10:39:27</t>
  </si>
  <si>
    <t>10:39:27</t>
  </si>
  <si>
    <t>20251002 10:39:32</t>
  </si>
  <si>
    <t>10:39:32</t>
  </si>
  <si>
    <t>20251002 10:39:37</t>
  </si>
  <si>
    <t>10:39:37</t>
  </si>
  <si>
    <t>20251002 10:39:42</t>
  </si>
  <si>
    <t>10:39:42</t>
  </si>
  <si>
    <t>20251002 10:39:47</t>
  </si>
  <si>
    <t>10:39:47</t>
  </si>
  <si>
    <t>20251002 10:39:52</t>
  </si>
  <si>
    <t>10:39:52</t>
  </si>
  <si>
    <t>20251002 10:39:57</t>
  </si>
  <si>
    <t>10:39:57</t>
  </si>
  <si>
    <t>20251002 10:40:02</t>
  </si>
  <si>
    <t>10:40:02</t>
  </si>
  <si>
    <t>20251002 10:40:07</t>
  </si>
  <si>
    <t>10:40:07</t>
  </si>
  <si>
    <t>20251002 10:40:12</t>
  </si>
  <si>
    <t>10:40:12</t>
  </si>
  <si>
    <t>20251002 10:40:17</t>
  </si>
  <si>
    <t>10:40:17</t>
  </si>
  <si>
    <t>20251002 10:40:22</t>
  </si>
  <si>
    <t>10:40:22</t>
  </si>
  <si>
    <t>20251002 10:40:27</t>
  </si>
  <si>
    <t>10:40:27</t>
  </si>
  <si>
    <t>20251002 10:40:32</t>
  </si>
  <si>
    <t>10:40:32</t>
  </si>
  <si>
    <t>20251002 10:40:37</t>
  </si>
  <si>
    <t>10:40:37</t>
  </si>
  <si>
    <t>20251002 10:40:42</t>
  </si>
  <si>
    <t>10:40:42</t>
  </si>
  <si>
    <t>20251002 10:40:47</t>
  </si>
  <si>
    <t>10:40:47</t>
  </si>
  <si>
    <t>20251002 10:40:52</t>
  </si>
  <si>
    <t>10:40:52</t>
  </si>
  <si>
    <t>20251002 10:40:57</t>
  </si>
  <si>
    <t>10:40:57</t>
  </si>
  <si>
    <t>20251002 10:41:02</t>
  </si>
  <si>
    <t>10:41:02</t>
  </si>
  <si>
    <t>20251002 10:41:07</t>
  </si>
  <si>
    <t>10:41:07</t>
  </si>
  <si>
    <t>20251002 10:41:12</t>
  </si>
  <si>
    <t>10:41:12</t>
  </si>
  <si>
    <t>20251002 10:41:17</t>
  </si>
  <si>
    <t>10:41:17</t>
  </si>
  <si>
    <t>20251002 10:41:22</t>
  </si>
  <si>
    <t>10:41:22</t>
  </si>
  <si>
    <t>20251002 10:41:27</t>
  </si>
  <si>
    <t>10:41:27</t>
  </si>
  <si>
    <t>20251002 10:41:32</t>
  </si>
  <si>
    <t>10:41:32</t>
  </si>
  <si>
    <t>20251002 10:41:37</t>
  </si>
  <si>
    <t>10:41:37</t>
  </si>
  <si>
    <t>20251002 10:41:42</t>
  </si>
  <si>
    <t>10:41:42</t>
  </si>
  <si>
    <t>20251002 10:41:47</t>
  </si>
  <si>
    <t>10:41:47</t>
  </si>
  <si>
    <t>20251002 10:41:52</t>
  </si>
  <si>
    <t>10:41:52</t>
  </si>
  <si>
    <t>20251002 10:41:57</t>
  </si>
  <si>
    <t>10:41:57</t>
  </si>
  <si>
    <t>20251002 10:42:02</t>
  </si>
  <si>
    <t>10:42:02</t>
  </si>
  <si>
    <t>20251002 10:42:07</t>
  </si>
  <si>
    <t>10:42:07</t>
  </si>
  <si>
    <t>20251002 10:42:12</t>
  </si>
  <si>
    <t>10:42:12</t>
  </si>
  <si>
    <t>20251002 10:42:17</t>
  </si>
  <si>
    <t>10:42:17</t>
  </si>
  <si>
    <t>20251002 10:42:22</t>
  </si>
  <si>
    <t>10:42:22</t>
  </si>
  <si>
    <t>20251002 10:42:27</t>
  </si>
  <si>
    <t>10:42:27</t>
  </si>
  <si>
    <t>20251002 10:42:32</t>
  </si>
  <si>
    <t>10:42:32</t>
  </si>
  <si>
    <t>20251002 10:42:37</t>
  </si>
  <si>
    <t>10:42:37</t>
  </si>
  <si>
    <t>20251002 10:42:42</t>
  </si>
  <si>
    <t>10:42:42</t>
  </si>
  <si>
    <t>20251002 10:42:47</t>
  </si>
  <si>
    <t>10:42:47</t>
  </si>
  <si>
    <t>20251002 10:42:52</t>
  </si>
  <si>
    <t>10:42:52</t>
  </si>
  <si>
    <t>20251002 10:42:57</t>
  </si>
  <si>
    <t>10:42:57</t>
  </si>
  <si>
    <t>20251002 10:43:02</t>
  </si>
  <si>
    <t>10:43:02</t>
  </si>
  <si>
    <t>20251002 10:43:07</t>
  </si>
  <si>
    <t>10:43:07</t>
  </si>
  <si>
    <t>20251002 11:48:20</t>
  </si>
  <si>
    <t>11:48:20</t>
  </si>
  <si>
    <t>99</t>
  </si>
  <si>
    <t>20251002 11:48:26</t>
  </si>
  <si>
    <t>11:48:26</t>
  </si>
  <si>
    <t>20251002 11:48:30</t>
  </si>
  <si>
    <t>11:48:30</t>
  </si>
  <si>
    <t>20251002 11:48:35</t>
  </si>
  <si>
    <t>11:48:35</t>
  </si>
  <si>
    <t>20251002 11:48:40</t>
  </si>
  <si>
    <t>11:48:40</t>
  </si>
  <si>
    <t>20251002 11:48:45</t>
  </si>
  <si>
    <t>11:48:45</t>
  </si>
  <si>
    <t>20251002 11:48:50</t>
  </si>
  <si>
    <t>11:48:50</t>
  </si>
  <si>
    <t>20251002 11:48:55</t>
  </si>
  <si>
    <t>11:48:55</t>
  </si>
  <si>
    <t>20251002 11:49:00</t>
  </si>
  <si>
    <t>11:49:00</t>
  </si>
  <si>
    <t>20251002 11:49:05</t>
  </si>
  <si>
    <t>11:49:05</t>
  </si>
  <si>
    <t>20251002 11:49:10</t>
  </si>
  <si>
    <t>11:49:10</t>
  </si>
  <si>
    <t>20251002 11:49:15</t>
  </si>
  <si>
    <t>11:49:15</t>
  </si>
  <si>
    <t>20251002 11:49:20</t>
  </si>
  <si>
    <t>11:49:20</t>
  </si>
  <si>
    <t>20251002 11:49:25</t>
  </si>
  <si>
    <t>11:49:25</t>
  </si>
  <si>
    <t>20251002 11:49:30</t>
  </si>
  <si>
    <t>11:49:30</t>
  </si>
  <si>
    <t>20251002 11:49:35</t>
  </si>
  <si>
    <t>11:49:35</t>
  </si>
  <si>
    <t>20251002 11:49:40</t>
  </si>
  <si>
    <t>11:49:40</t>
  </si>
  <si>
    <t>20251002 11:49:45</t>
  </si>
  <si>
    <t>11:49:45</t>
  </si>
  <si>
    <t>20251002 11:49:50</t>
  </si>
  <si>
    <t>11:49:50</t>
  </si>
  <si>
    <t>20251002 11:49:55</t>
  </si>
  <si>
    <t>11:49:55</t>
  </si>
  <si>
    <t>20251002 11:50:00</t>
  </si>
  <si>
    <t>11:50:00</t>
  </si>
  <si>
    <t>20251002 11:50:05</t>
  </si>
  <si>
    <t>11:50:05</t>
  </si>
  <si>
    <t>20251002 11:50:10</t>
  </si>
  <si>
    <t>11:50:10</t>
  </si>
  <si>
    <t>20251002 11:50:15</t>
  </si>
  <si>
    <t>11:50:15</t>
  </si>
  <si>
    <t>20251002 11:51:52</t>
  </si>
  <si>
    <t>11:51:52</t>
  </si>
  <si>
    <t>20251002 11:51:57</t>
  </si>
  <si>
    <t>11:51:57</t>
  </si>
  <si>
    <t>20251002 11:52:02</t>
  </si>
  <si>
    <t>11:52:02</t>
  </si>
  <si>
    <t>20251002 11:52:07</t>
  </si>
  <si>
    <t>11:52:07</t>
  </si>
  <si>
    <t>20251002 11:52:12</t>
  </si>
  <si>
    <t>11:52:12</t>
  </si>
  <si>
    <t>20251002 11:52:17</t>
  </si>
  <si>
    <t>11:52:17</t>
  </si>
  <si>
    <t>20251002 11:52:22</t>
  </si>
  <si>
    <t>11:52:22</t>
  </si>
  <si>
    <t>20251002 11:52:27</t>
  </si>
  <si>
    <t>11:52:27</t>
  </si>
  <si>
    <t>20251002 11:52:32</t>
  </si>
  <si>
    <t>11:52:32</t>
  </si>
  <si>
    <t>20251002 11:52:37</t>
  </si>
  <si>
    <t>11:52:37</t>
  </si>
  <si>
    <t>20251002 11:52:42</t>
  </si>
  <si>
    <t>11:52:42</t>
  </si>
  <si>
    <t>20251002 11:52:47</t>
  </si>
  <si>
    <t>11:52:47</t>
  </si>
  <si>
    <t>20251002 11:52:52</t>
  </si>
  <si>
    <t>11:52:52</t>
  </si>
  <si>
    <t>20251002 11:52:57</t>
  </si>
  <si>
    <t>11:52:57</t>
  </si>
  <si>
    <t>20251002 11:53:02</t>
  </si>
  <si>
    <t>11:53:02</t>
  </si>
  <si>
    <t>20251002 11:53:07</t>
  </si>
  <si>
    <t>11:53:07</t>
  </si>
  <si>
    <t>20251002 11:53:12</t>
  </si>
  <si>
    <t>11:53:12</t>
  </si>
  <si>
    <t>20251002 11:53:17</t>
  </si>
  <si>
    <t>11:53:17</t>
  </si>
  <si>
    <t>20251002 11:53:22</t>
  </si>
  <si>
    <t>11:53:22</t>
  </si>
  <si>
    <t>20251002 11:53:27</t>
  </si>
  <si>
    <t>11:53:27</t>
  </si>
  <si>
    <t>20251002 11:53:32</t>
  </si>
  <si>
    <t>11:53:32</t>
  </si>
  <si>
    <t>20251002 11:53:37</t>
  </si>
  <si>
    <t>11:53:37</t>
  </si>
  <si>
    <t>20251002 11:53:42</t>
  </si>
  <si>
    <t>11:53:42</t>
  </si>
  <si>
    <t>20251002 11:53:47</t>
  </si>
  <si>
    <t>11:53:47</t>
  </si>
  <si>
    <t>20251002 11:53:52</t>
  </si>
  <si>
    <t>11:53:52</t>
  </si>
  <si>
    <t>20251002 11:53:57</t>
  </si>
  <si>
    <t>11:53:57</t>
  </si>
  <si>
    <t>20251002 11:54:02</t>
  </si>
  <si>
    <t>11:54:02</t>
  </si>
  <si>
    <t>20251002 11:54:07</t>
  </si>
  <si>
    <t>11:54:07</t>
  </si>
  <si>
    <t>20251002 11:54:12</t>
  </si>
  <si>
    <t>11:54:12</t>
  </si>
  <si>
    <t>20251002 11:54:17</t>
  </si>
  <si>
    <t>11:54:17</t>
  </si>
  <si>
    <t>20251002 11:54:22</t>
  </si>
  <si>
    <t>11:54:22</t>
  </si>
  <si>
    <t>20251002 11:54:27</t>
  </si>
  <si>
    <t>11:54:27</t>
  </si>
  <si>
    <t>20251002 11:54:32</t>
  </si>
  <si>
    <t>11:54:32</t>
  </si>
  <si>
    <t>20251002 11:54:37</t>
  </si>
  <si>
    <t>11:54:37</t>
  </si>
  <si>
    <t>20251002 11:54:42</t>
  </si>
  <si>
    <t>11:54:42</t>
  </si>
  <si>
    <t>20251002 11:54:47</t>
  </si>
  <si>
    <t>11:54:47</t>
  </si>
  <si>
    <t>20251002 11:54:52</t>
  </si>
  <si>
    <t>11:54:52</t>
  </si>
  <si>
    <t>20251002 11:54:57</t>
  </si>
  <si>
    <t>11:54:57</t>
  </si>
  <si>
    <t>20251002 11:55:02</t>
  </si>
  <si>
    <t>11:55:02</t>
  </si>
  <si>
    <t>20251002 11:55:07</t>
  </si>
  <si>
    <t>11:55:07</t>
  </si>
  <si>
    <t>20251002 11:55:12</t>
  </si>
  <si>
    <t>11:55:12</t>
  </si>
  <si>
    <t>20251002 11:55:17</t>
  </si>
  <si>
    <t>11:55:17</t>
  </si>
  <si>
    <t>20251002 11:55:22</t>
  </si>
  <si>
    <t>11:55:22</t>
  </si>
  <si>
    <t>20251002 11:55:27</t>
  </si>
  <si>
    <t>11:55:27</t>
  </si>
  <si>
    <t>20251002 11:55:32</t>
  </si>
  <si>
    <t>11:55:32</t>
  </si>
  <si>
    <t>20251002 11:55:37</t>
  </si>
  <si>
    <t>11:55:37</t>
  </si>
  <si>
    <t>20251002 11:55:42</t>
  </si>
  <si>
    <t>11:55:42</t>
  </si>
  <si>
    <t>20251002 11:55:47</t>
  </si>
  <si>
    <t>11:55:47</t>
  </si>
  <si>
    <t>20251002 11:55:52</t>
  </si>
  <si>
    <t>11:55:52</t>
  </si>
  <si>
    <t>20251002 11:55:57</t>
  </si>
  <si>
    <t>11:55:57</t>
  </si>
  <si>
    <t>20251002 11:56:02</t>
  </si>
  <si>
    <t>11:56:02</t>
  </si>
  <si>
    <t>20251002 11:56:07</t>
  </si>
  <si>
    <t>11:56:07</t>
  </si>
  <si>
    <t>20251002 11:56:12</t>
  </si>
  <si>
    <t>11:56:12</t>
  </si>
  <si>
    <t>20251002 11:56:17</t>
  </si>
  <si>
    <t>11:56:17</t>
  </si>
  <si>
    <t>20251002 11:56:22</t>
  </si>
  <si>
    <t>11:56:22</t>
  </si>
  <si>
    <t>20251002 11:56:27</t>
  </si>
  <si>
    <t>11:56:27</t>
  </si>
  <si>
    <t>20251002 11:56:32</t>
  </si>
  <si>
    <t>11:56:32</t>
  </si>
  <si>
    <t>20251002 11:56:37</t>
  </si>
  <si>
    <t>11:56:37</t>
  </si>
  <si>
    <t>20251002 11:56:42</t>
  </si>
  <si>
    <t>11:56:42</t>
  </si>
  <si>
    <t>20251002 11:56:47</t>
  </si>
  <si>
    <t>11:56:47</t>
  </si>
  <si>
    <t>20251002 11:56:52</t>
  </si>
  <si>
    <t>11:56:52</t>
  </si>
  <si>
    <t>20251002 11:56:57</t>
  </si>
  <si>
    <t>11:56:57</t>
  </si>
  <si>
    <t>20251002 11:57:02</t>
  </si>
  <si>
    <t>11:57:02</t>
  </si>
  <si>
    <t>20251002 11:57:07</t>
  </si>
  <si>
    <t>11:57:07</t>
  </si>
  <si>
    <t>20251002 11:57:12</t>
  </si>
  <si>
    <t>11:57:12</t>
  </si>
  <si>
    <t>20251002 11:57:17</t>
  </si>
  <si>
    <t>11:57:17</t>
  </si>
  <si>
    <t>20251002 11:57:22</t>
  </si>
  <si>
    <t>11:57:22</t>
  </si>
  <si>
    <t>20251002 11:57:27</t>
  </si>
  <si>
    <t>11:57:27</t>
  </si>
  <si>
    <t>20251002 11:57:32</t>
  </si>
  <si>
    <t>11:57:32</t>
  </si>
  <si>
    <t>20251002 11:57:37</t>
  </si>
  <si>
    <t>11:57:37</t>
  </si>
  <si>
    <t>20251002 11:57:42</t>
  </si>
  <si>
    <t>11:57:42</t>
  </si>
  <si>
    <t>20251002 11:57:47</t>
  </si>
  <si>
    <t>11:57:47</t>
  </si>
  <si>
    <t>20251002 13:21:33</t>
  </si>
  <si>
    <t>13:21:33</t>
  </si>
  <si>
    <t>65</t>
  </si>
  <si>
    <t>20251002 13:21:38</t>
  </si>
  <si>
    <t>13:21:38</t>
  </si>
  <si>
    <t>20251002 13:21:43</t>
  </si>
  <si>
    <t>13:21:43</t>
  </si>
  <si>
    <t>20251002 13:21:48</t>
  </si>
  <si>
    <t>13:21:48</t>
  </si>
  <si>
    <t>20251002 13:21:53</t>
  </si>
  <si>
    <t>13:21:53</t>
  </si>
  <si>
    <t>20251002 13:21:58</t>
  </si>
  <si>
    <t>13:21:58</t>
  </si>
  <si>
    <t>20251002 13:22:03</t>
  </si>
  <si>
    <t>13:22:03</t>
  </si>
  <si>
    <t>20251002 13:22:08</t>
  </si>
  <si>
    <t>13:22:08</t>
  </si>
  <si>
    <t>20251002 13:22:13</t>
  </si>
  <si>
    <t>13:22:13</t>
  </si>
  <si>
    <t>20251002 13:22:18</t>
  </si>
  <si>
    <t>13:22:18</t>
  </si>
  <si>
    <t>20251002 13:22:23</t>
  </si>
  <si>
    <t>13:22:23</t>
  </si>
  <si>
    <t>20251002 13:22:28</t>
  </si>
  <si>
    <t>13:22:28</t>
  </si>
  <si>
    <t>20251002 13:22:33</t>
  </si>
  <si>
    <t>13:22:33</t>
  </si>
  <si>
    <t>20251002 13:22:38</t>
  </si>
  <si>
    <t>13:22:38</t>
  </si>
  <si>
    <t>20251002 13:22:43</t>
  </si>
  <si>
    <t>13:22:43</t>
  </si>
  <si>
    <t>20251002 13:22:48</t>
  </si>
  <si>
    <t>13:22:48</t>
  </si>
  <si>
    <t>20251002 13:22:53</t>
  </si>
  <si>
    <t>13:22:53</t>
  </si>
  <si>
    <t>20251002 13:22:58</t>
  </si>
  <si>
    <t>13:22:58</t>
  </si>
  <si>
    <t>20251002 13:23:03</t>
  </si>
  <si>
    <t>13:23:03</t>
  </si>
  <si>
    <t>20251002 13:23:08</t>
  </si>
  <si>
    <t>13:23:08</t>
  </si>
  <si>
    <t>20251002 13:23:13</t>
  </si>
  <si>
    <t>13:23:13</t>
  </si>
  <si>
    <t>20251002 13:23:18</t>
  </si>
  <si>
    <t>13:23:18</t>
  </si>
  <si>
    <t>20251002 13:23:23</t>
  </si>
  <si>
    <t>13:23:23</t>
  </si>
  <si>
    <t>20251002 13:23:28</t>
  </si>
  <si>
    <t>13:23:28</t>
  </si>
  <si>
    <t>20251002 13:25:05</t>
  </si>
  <si>
    <t>13:25:05</t>
  </si>
  <si>
    <t>20251002 13:25:10</t>
  </si>
  <si>
    <t>13:25:10</t>
  </si>
  <si>
    <t>20251002 13:25:15</t>
  </si>
  <si>
    <t>13:25:15</t>
  </si>
  <si>
    <t>20251002 13:25:20</t>
  </si>
  <si>
    <t>13:25:20</t>
  </si>
  <si>
    <t>20251002 13:25:25</t>
  </si>
  <si>
    <t>13:25:25</t>
  </si>
  <si>
    <t>20251002 13:25:30</t>
  </si>
  <si>
    <t>13:25:30</t>
  </si>
  <si>
    <t>20251002 13:25:35</t>
  </si>
  <si>
    <t>13:25:35</t>
  </si>
  <si>
    <t>20251002 13:25:40</t>
  </si>
  <si>
    <t>13:25:40</t>
  </si>
  <si>
    <t>20251002 13:25:45</t>
  </si>
  <si>
    <t>13:25:45</t>
  </si>
  <si>
    <t>20251002 13:25:50</t>
  </si>
  <si>
    <t>13:25:50</t>
  </si>
  <si>
    <t>20251002 13:25:55</t>
  </si>
  <si>
    <t>13:25:55</t>
  </si>
  <si>
    <t>20251002 13:26:00</t>
  </si>
  <si>
    <t>13:26:00</t>
  </si>
  <si>
    <t>20251002 13:26:05</t>
  </si>
  <si>
    <t>13:26:05</t>
  </si>
  <si>
    <t>20251002 13:26:10</t>
  </si>
  <si>
    <t>13:26:10</t>
  </si>
  <si>
    <t>20251002 13:26:15</t>
  </si>
  <si>
    <t>13:26:15</t>
  </si>
  <si>
    <t>20251002 13:26:20</t>
  </si>
  <si>
    <t>13:26:20</t>
  </si>
  <si>
    <t>20251002 13:26:25</t>
  </si>
  <si>
    <t>13:26:25</t>
  </si>
  <si>
    <t>20251002 13:26:30</t>
  </si>
  <si>
    <t>13:26:30</t>
  </si>
  <si>
    <t>20251002 13:26:35</t>
  </si>
  <si>
    <t>13:26:35</t>
  </si>
  <si>
    <t>20251002 13:26:40</t>
  </si>
  <si>
    <t>13:26:40</t>
  </si>
  <si>
    <t>20251002 13:26:45</t>
  </si>
  <si>
    <t>13:26:45</t>
  </si>
  <si>
    <t>20251002 13:26:50</t>
  </si>
  <si>
    <t>13:26:50</t>
  </si>
  <si>
    <t>20251002 13:26:55</t>
  </si>
  <si>
    <t>13:26:55</t>
  </si>
  <si>
    <t>20251002 13:27:00</t>
  </si>
  <si>
    <t>13:27:00</t>
  </si>
  <si>
    <t>20251002 13:27:05</t>
  </si>
  <si>
    <t>13:27:05</t>
  </si>
  <si>
    <t>20251002 13:27:10</t>
  </si>
  <si>
    <t>13:27:10</t>
  </si>
  <si>
    <t>20251002 13:27:15</t>
  </si>
  <si>
    <t>13:27:15</t>
  </si>
  <si>
    <t>20251002 13:27:20</t>
  </si>
  <si>
    <t>13:27:20</t>
  </si>
  <si>
    <t>20251002 13:27:25</t>
  </si>
  <si>
    <t>13:27:25</t>
  </si>
  <si>
    <t>20251002 13:27:30</t>
  </si>
  <si>
    <t>13:27:30</t>
  </si>
  <si>
    <t>20251002 13:27:35</t>
  </si>
  <si>
    <t>13:27:35</t>
  </si>
  <si>
    <t>20251002 13:27:40</t>
  </si>
  <si>
    <t>13:27:40</t>
  </si>
  <si>
    <t>20251002 13:27:45</t>
  </si>
  <si>
    <t>13:27:45</t>
  </si>
  <si>
    <t>20251002 13:27:50</t>
  </si>
  <si>
    <t>13:27:50</t>
  </si>
  <si>
    <t>20251002 13:27:55</t>
  </si>
  <si>
    <t>13:27:55</t>
  </si>
  <si>
    <t>20251002 13:28:00</t>
  </si>
  <si>
    <t>13:28:00</t>
  </si>
  <si>
    <t>20251002 13:28:05</t>
  </si>
  <si>
    <t>13:28:05</t>
  </si>
  <si>
    <t>20251002 13:28:10</t>
  </si>
  <si>
    <t>13:28:10</t>
  </si>
  <si>
    <t>20251002 13:28:15</t>
  </si>
  <si>
    <t>13:28:15</t>
  </si>
  <si>
    <t>20251002 13:28:20</t>
  </si>
  <si>
    <t>13:28:20</t>
  </si>
  <si>
    <t>20251002 13:28:25</t>
  </si>
  <si>
    <t>13:28:25</t>
  </si>
  <si>
    <t>20251002 13:28:30</t>
  </si>
  <si>
    <t>13:28:30</t>
  </si>
  <si>
    <t>20251002 13:28:35</t>
  </si>
  <si>
    <t>13:28:35</t>
  </si>
  <si>
    <t>20251002 13:28:40</t>
  </si>
  <si>
    <t>13:28:40</t>
  </si>
  <si>
    <t>20251002 13:28:45</t>
  </si>
  <si>
    <t>13:28:45</t>
  </si>
  <si>
    <t>20251002 13:28:50</t>
  </si>
  <si>
    <t>13:28:50</t>
  </si>
  <si>
    <t>20251002 13:28:55</t>
  </si>
  <si>
    <t>13:28:55</t>
  </si>
  <si>
    <t>20251002 13:29:00</t>
  </si>
  <si>
    <t>13:29:00</t>
  </si>
  <si>
    <t>20251002 13:29:05</t>
  </si>
  <si>
    <t>13:29:05</t>
  </si>
  <si>
    <t>20251002 13:29:10</t>
  </si>
  <si>
    <t>13:29:10</t>
  </si>
  <si>
    <t>20251002 13:29:15</t>
  </si>
  <si>
    <t>13:29:15</t>
  </si>
  <si>
    <t>20251002 13:29:20</t>
  </si>
  <si>
    <t>13:29:20</t>
  </si>
  <si>
    <t>20251002 13:29:25</t>
  </si>
  <si>
    <t>13:29:25</t>
  </si>
  <si>
    <t>20251002 13:29:30</t>
  </si>
  <si>
    <t>13:29:30</t>
  </si>
  <si>
    <t>20251002 13:29:35</t>
  </si>
  <si>
    <t>13:29:35</t>
  </si>
  <si>
    <t>20251002 13:29:40</t>
  </si>
  <si>
    <t>13:29:40</t>
  </si>
  <si>
    <t>20251002 13:29:45</t>
  </si>
  <si>
    <t>13:29:45</t>
  </si>
  <si>
    <t>20251002 13:29:50</t>
  </si>
  <si>
    <t>13:29:50</t>
  </si>
  <si>
    <t>20251002 13:29:55</t>
  </si>
  <si>
    <t>13:29:55</t>
  </si>
  <si>
    <t>20251002 13:30:00</t>
  </si>
  <si>
    <t>13:30:00</t>
  </si>
  <si>
    <t>20251002 13:30:05</t>
  </si>
  <si>
    <t>13:30:05</t>
  </si>
  <si>
    <t>20251002 13:30:10</t>
  </si>
  <si>
    <t>13:30:10</t>
  </si>
  <si>
    <t>20251002 13:30:15</t>
  </si>
  <si>
    <t>13:30:15</t>
  </si>
  <si>
    <t>20251002 13:30:20</t>
  </si>
  <si>
    <t>13:30:20</t>
  </si>
  <si>
    <t>20251002 13:30:25</t>
  </si>
  <si>
    <t>13:30:25</t>
  </si>
  <si>
    <t>20251002 13:30:30</t>
  </si>
  <si>
    <t>13:30:30</t>
  </si>
  <si>
    <t>20251002 13:30:35</t>
  </si>
  <si>
    <t>13:30:35</t>
  </si>
  <si>
    <t>20251002 13:30:40</t>
  </si>
  <si>
    <t>13:30:40</t>
  </si>
  <si>
    <t>20251002 13:30:45</t>
  </si>
  <si>
    <t>13:30:45</t>
  </si>
  <si>
    <t>20251002 13:30:50</t>
  </si>
  <si>
    <t>13:30:50</t>
  </si>
  <si>
    <t>20251002 13:30:55</t>
  </si>
  <si>
    <t>13:30:55</t>
  </si>
  <si>
    <t>20251002 13:31:00</t>
  </si>
  <si>
    <t>13:31:00</t>
  </si>
  <si>
    <t>20251002 14:34:48</t>
  </si>
  <si>
    <t>14:34:48</t>
  </si>
  <si>
    <t>125</t>
  </si>
  <si>
    <t>20251002 14:34:53</t>
  </si>
  <si>
    <t>14:34:53</t>
  </si>
  <si>
    <t>20251002 14:34:58</t>
  </si>
  <si>
    <t>14:34:58</t>
  </si>
  <si>
    <t>20251002 14:35:03</t>
  </si>
  <si>
    <t>14:35:03</t>
  </si>
  <si>
    <t>20251002 14:35:08</t>
  </si>
  <si>
    <t>14:35:08</t>
  </si>
  <si>
    <t>20251002 14:35:13</t>
  </si>
  <si>
    <t>14:35:13</t>
  </si>
  <si>
    <t>20251002 14:35:18</t>
  </si>
  <si>
    <t>14:35:18</t>
  </si>
  <si>
    <t>20251002 14:35:23</t>
  </si>
  <si>
    <t>14:35:23</t>
  </si>
  <si>
    <t>20251002 14:35:28</t>
  </si>
  <si>
    <t>14:35:28</t>
  </si>
  <si>
    <t>20251002 14:35:33</t>
  </si>
  <si>
    <t>14:35:33</t>
  </si>
  <si>
    <t>20251002 14:35:38</t>
  </si>
  <si>
    <t>14:35:38</t>
  </si>
  <si>
    <t>20251002 14:35:43</t>
  </si>
  <si>
    <t>14:35:43</t>
  </si>
  <si>
    <t>20251002 14:35:48</t>
  </si>
  <si>
    <t>14:35:48</t>
  </si>
  <si>
    <t>20251002 14:35:53</t>
  </si>
  <si>
    <t>14:35:53</t>
  </si>
  <si>
    <t>20251002 14:35:58</t>
  </si>
  <si>
    <t>14:35:58</t>
  </si>
  <si>
    <t>20251002 14:36:03</t>
  </si>
  <si>
    <t>14:36:03</t>
  </si>
  <si>
    <t>20251002 14:36:08</t>
  </si>
  <si>
    <t>14:36:08</t>
  </si>
  <si>
    <t>20251002 14:36:13</t>
  </si>
  <si>
    <t>14:36:13</t>
  </si>
  <si>
    <t>20251002 14:36:18</t>
  </si>
  <si>
    <t>14:36:18</t>
  </si>
  <si>
    <t>20251002 14:36:23</t>
  </si>
  <si>
    <t>14:36:23</t>
  </si>
  <si>
    <t>20251002 14:36:28</t>
  </si>
  <si>
    <t>14:36:28</t>
  </si>
  <si>
    <t>20251002 14:36:33</t>
  </si>
  <si>
    <t>14:36:33</t>
  </si>
  <si>
    <t>20251002 14:36:38</t>
  </si>
  <si>
    <t>14:36:38</t>
  </si>
  <si>
    <t>20251002 14:36:43</t>
  </si>
  <si>
    <t>14:36:43</t>
  </si>
  <si>
    <t>20251002 14:38:20</t>
  </si>
  <si>
    <t>14:38:20</t>
  </si>
  <si>
    <t>20251002 14:38:25</t>
  </si>
  <si>
    <t>14:38:25</t>
  </si>
  <si>
    <t>20251002 14:38:30</t>
  </si>
  <si>
    <t>14:38:30</t>
  </si>
  <si>
    <t>20251002 14:38:35</t>
  </si>
  <si>
    <t>14:38:35</t>
  </si>
  <si>
    <t>20251002 14:38:40</t>
  </si>
  <si>
    <t>14:38:40</t>
  </si>
  <si>
    <t>20251002 14:38:45</t>
  </si>
  <si>
    <t>14:38:45</t>
  </si>
  <si>
    <t>20251002 14:38:50</t>
  </si>
  <si>
    <t>14:38:50</t>
  </si>
  <si>
    <t>20251002 14:38:55</t>
  </si>
  <si>
    <t>14:38:55</t>
  </si>
  <si>
    <t>20251002 14:39:00</t>
  </si>
  <si>
    <t>14:39:00</t>
  </si>
  <si>
    <t>20251002 14:39:05</t>
  </si>
  <si>
    <t>14:39:05</t>
  </si>
  <si>
    <t>20251002 14:39:10</t>
  </si>
  <si>
    <t>14:39:10</t>
  </si>
  <si>
    <t>20251002 14:39:15</t>
  </si>
  <si>
    <t>14:39:15</t>
  </si>
  <si>
    <t>20251002 14:39:20</t>
  </si>
  <si>
    <t>14:39:20</t>
  </si>
  <si>
    <t>20251002 14:39:25</t>
  </si>
  <si>
    <t>14:39:25</t>
  </si>
  <si>
    <t>20251002 14:39:30</t>
  </si>
  <si>
    <t>14:39:30</t>
  </si>
  <si>
    <t>20251002 14:39:35</t>
  </si>
  <si>
    <t>14:39:35</t>
  </si>
  <si>
    <t>20251002 14:39:40</t>
  </si>
  <si>
    <t>14:39:40</t>
  </si>
  <si>
    <t>20251002 14:39:45</t>
  </si>
  <si>
    <t>14:39:45</t>
  </si>
  <si>
    <t>20251002 14:39:50</t>
  </si>
  <si>
    <t>14:39:50</t>
  </si>
  <si>
    <t>20251002 14:39:55</t>
  </si>
  <si>
    <t>14:39:55</t>
  </si>
  <si>
    <t>20251002 14:40:00</t>
  </si>
  <si>
    <t>14:40:00</t>
  </si>
  <si>
    <t>20251002 14:40:05</t>
  </si>
  <si>
    <t>14:40:05</t>
  </si>
  <si>
    <t>20251002 14:40:10</t>
  </si>
  <si>
    <t>14:40:10</t>
  </si>
  <si>
    <t>20251002 14:40:15</t>
  </si>
  <si>
    <t>14:40:15</t>
  </si>
  <si>
    <t>20251002 14:40:20</t>
  </si>
  <si>
    <t>14:40:20</t>
  </si>
  <si>
    <t>20251002 14:40:25</t>
  </si>
  <si>
    <t>14:40:25</t>
  </si>
  <si>
    <t>20251002 14:40:30</t>
  </si>
  <si>
    <t>14:40:30</t>
  </si>
  <si>
    <t>20251002 14:40:35</t>
  </si>
  <si>
    <t>14:40:35</t>
  </si>
  <si>
    <t>20251002 14:40:40</t>
  </si>
  <si>
    <t>14:40:40</t>
  </si>
  <si>
    <t>20251002 14:40:45</t>
  </si>
  <si>
    <t>14:40:45</t>
  </si>
  <si>
    <t>20251002 14:40:50</t>
  </si>
  <si>
    <t>14:40:50</t>
  </si>
  <si>
    <t>20251002 14:40:55</t>
  </si>
  <si>
    <t>14:40:55</t>
  </si>
  <si>
    <t>20251002 14:41:00</t>
  </si>
  <si>
    <t>14:41:00</t>
  </si>
  <si>
    <t>20251002 14:41:05</t>
  </si>
  <si>
    <t>14:41:05</t>
  </si>
  <si>
    <t>20251002 14:41:10</t>
  </si>
  <si>
    <t>14:41:10</t>
  </si>
  <si>
    <t>20251002 14:41:15</t>
  </si>
  <si>
    <t>14:41:15</t>
  </si>
  <si>
    <t>20251002 14:41:20</t>
  </si>
  <si>
    <t>14:41:20</t>
  </si>
  <si>
    <t>20251002 14:41:25</t>
  </si>
  <si>
    <t>14:41:25</t>
  </si>
  <si>
    <t>20251002 14:41:30</t>
  </si>
  <si>
    <t>14:41:30</t>
  </si>
  <si>
    <t>20251002 14:41:35</t>
  </si>
  <si>
    <t>14:41:35</t>
  </si>
  <si>
    <t>20251002 14:41:40</t>
  </si>
  <si>
    <t>14:41:40</t>
  </si>
  <si>
    <t>20251002 14:41:45</t>
  </si>
  <si>
    <t>14:41:45</t>
  </si>
  <si>
    <t>20251002 14:41:50</t>
  </si>
  <si>
    <t>14:41:50</t>
  </si>
  <si>
    <t>20251002 14:41:55</t>
  </si>
  <si>
    <t>14:41:55</t>
  </si>
  <si>
    <t>20251002 14:42:00</t>
  </si>
  <si>
    <t>14:42:00</t>
  </si>
  <si>
    <t>20251002 14:42:05</t>
  </si>
  <si>
    <t>14:42:05</t>
  </si>
  <si>
    <t>20251002 14:42:10</t>
  </si>
  <si>
    <t>14:42:10</t>
  </si>
  <si>
    <t>20251002 14:42:15</t>
  </si>
  <si>
    <t>14:42:15</t>
  </si>
  <si>
    <t>20251002 14:42:20</t>
  </si>
  <si>
    <t>14:42:20</t>
  </si>
  <si>
    <t>20251002 14:42:25</t>
  </si>
  <si>
    <t>14:42:25</t>
  </si>
  <si>
    <t>20251002 14:42:30</t>
  </si>
  <si>
    <t>14:42:30</t>
  </si>
  <si>
    <t>20251002 14:42:35</t>
  </si>
  <si>
    <t>14:42:35</t>
  </si>
  <si>
    <t>20251002 14:42:40</t>
  </si>
  <si>
    <t>14:42:40</t>
  </si>
  <si>
    <t>20251002 14:42:45</t>
  </si>
  <si>
    <t>14:42:45</t>
  </si>
  <si>
    <t>20251002 14:42:50</t>
  </si>
  <si>
    <t>14:42:50</t>
  </si>
  <si>
    <t>20251002 14:42:55</t>
  </si>
  <si>
    <t>14:42:55</t>
  </si>
  <si>
    <t>20251002 14:43:00</t>
  </si>
  <si>
    <t>14:43:00</t>
  </si>
  <si>
    <t>20251002 14:43:05</t>
  </si>
  <si>
    <t>14:43:05</t>
  </si>
  <si>
    <t>20251002 14:43:10</t>
  </si>
  <si>
    <t>14:43:10</t>
  </si>
  <si>
    <t>20251002 14:43:15</t>
  </si>
  <si>
    <t>14:43:15</t>
  </si>
  <si>
    <t>20251002 14:43:20</t>
  </si>
  <si>
    <t>14:43:20</t>
  </si>
  <si>
    <t>20251002 14:43:25</t>
  </si>
  <si>
    <t>14:43:25</t>
  </si>
  <si>
    <t>20251002 14:43:30</t>
  </si>
  <si>
    <t>14:43:30</t>
  </si>
  <si>
    <t>20251002 14:43:35</t>
  </si>
  <si>
    <t>14:43:35</t>
  </si>
  <si>
    <t>20251002 14:43:40</t>
  </si>
  <si>
    <t>14:43:40</t>
  </si>
  <si>
    <t>20251002 14:43:45</t>
  </si>
  <si>
    <t>14:43:45</t>
  </si>
  <si>
    <t>20251002 14:43:50</t>
  </si>
  <si>
    <t>14:43:50</t>
  </si>
  <si>
    <t>20251002 14:43:55</t>
  </si>
  <si>
    <t>14:43:55</t>
  </si>
  <si>
    <t>20251002 14:44:00</t>
  </si>
  <si>
    <t>14:44:00</t>
  </si>
  <si>
    <t>20251002 14:44:05</t>
  </si>
  <si>
    <t>14:44:05</t>
  </si>
  <si>
    <t>20251002 14:44:10</t>
  </si>
  <si>
    <t>14:44:10</t>
  </si>
  <si>
    <t>20251002 14:44:15</t>
  </si>
  <si>
    <t>14:44:15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</si>
</sst>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KK400"/>
  <sheetViews>
    <sheetView tabSelected="1" workbookViewId="0"/>
  </sheetViews>
  <sheetFormatPr defaultRowHeight="15"/>
  <sheetData>
    <row r="2" spans="1:297">
      <c r="A2" t="s">
        <v>31</v>
      </c>
      <c r="B2" t="s">
        <v>32</v>
      </c>
      <c r="C2" t="s">
        <v>33</v>
      </c>
    </row>
    <row r="3" spans="1:297">
      <c r="B3">
        <v>4</v>
      </c>
      <c r="C3">
        <v>21</v>
      </c>
    </row>
    <row r="4" spans="1:297">
      <c r="A4" t="s">
        <v>34</v>
      </c>
      <c r="B4" t="s">
        <v>35</v>
      </c>
      <c r="C4" t="s">
        <v>36</v>
      </c>
      <c r="D4" t="s">
        <v>38</v>
      </c>
      <c r="E4" t="s">
        <v>39</v>
      </c>
      <c r="F4" t="s">
        <v>40</v>
      </c>
      <c r="G4" t="s">
        <v>41</v>
      </c>
      <c r="H4" t="s">
        <v>42</v>
      </c>
      <c r="I4" t="s">
        <v>43</v>
      </c>
      <c r="J4" t="s">
        <v>44</v>
      </c>
      <c r="K4" t="s">
        <v>45</v>
      </c>
    </row>
    <row r="5" spans="1:297">
      <c r="B5" t="s">
        <v>21</v>
      </c>
      <c r="C5" t="s">
        <v>37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297">
      <c r="A6" t="s">
        <v>46</v>
      </c>
      <c r="B6" t="s">
        <v>47</v>
      </c>
      <c r="C6" t="s">
        <v>48</v>
      </c>
      <c r="D6" t="s">
        <v>49</v>
      </c>
      <c r="E6" t="s">
        <v>50</v>
      </c>
    </row>
    <row r="7" spans="1:297">
      <c r="B7">
        <v>0</v>
      </c>
      <c r="C7">
        <v>0</v>
      </c>
      <c r="D7">
        <v>0</v>
      </c>
      <c r="E7">
        <v>1</v>
      </c>
    </row>
    <row r="8" spans="1:297">
      <c r="A8" t="s">
        <v>51</v>
      </c>
      <c r="B8" t="s">
        <v>52</v>
      </c>
      <c r="C8" t="s">
        <v>54</v>
      </c>
      <c r="D8" t="s">
        <v>56</v>
      </c>
      <c r="E8" t="s">
        <v>57</v>
      </c>
      <c r="F8" t="s">
        <v>58</v>
      </c>
      <c r="G8" t="s">
        <v>59</v>
      </c>
      <c r="H8" t="s">
        <v>60</v>
      </c>
      <c r="I8" t="s">
        <v>61</v>
      </c>
      <c r="J8" t="s">
        <v>62</v>
      </c>
      <c r="K8" t="s">
        <v>63</v>
      </c>
      <c r="L8" t="s">
        <v>64</v>
      </c>
      <c r="M8" t="s">
        <v>65</v>
      </c>
      <c r="N8" t="s">
        <v>66</v>
      </c>
      <c r="O8" t="s">
        <v>67</v>
      </c>
      <c r="P8" t="s">
        <v>68</v>
      </c>
      <c r="Q8" t="s">
        <v>69</v>
      </c>
    </row>
    <row r="9" spans="1:297">
      <c r="B9" t="s">
        <v>53</v>
      </c>
      <c r="C9" t="s">
        <v>55</v>
      </c>
      <c r="D9">
        <v>0.76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0.1725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97">
      <c r="A10" t="s">
        <v>70</v>
      </c>
      <c r="B10" t="s">
        <v>71</v>
      </c>
      <c r="C10" t="s">
        <v>72</v>
      </c>
      <c r="D10" t="s">
        <v>73</v>
      </c>
      <c r="E10" t="s">
        <v>74</v>
      </c>
      <c r="F10" t="s">
        <v>75</v>
      </c>
    </row>
    <row r="11" spans="1:297">
      <c r="B11">
        <v>0</v>
      </c>
      <c r="C11">
        <v>0</v>
      </c>
      <c r="D11">
        <v>0</v>
      </c>
      <c r="E11">
        <v>0</v>
      </c>
      <c r="F11">
        <v>1</v>
      </c>
    </row>
    <row r="12" spans="1:297">
      <c r="A12" t="s">
        <v>76</v>
      </c>
      <c r="B12" t="s">
        <v>77</v>
      </c>
      <c r="C12" t="s">
        <v>78</v>
      </c>
      <c r="D12" t="s">
        <v>79</v>
      </c>
      <c r="E12" t="s">
        <v>80</v>
      </c>
      <c r="F12" t="s">
        <v>81</v>
      </c>
      <c r="G12" t="s">
        <v>83</v>
      </c>
      <c r="H12" t="s">
        <v>85</v>
      </c>
    </row>
    <row r="13" spans="1:297">
      <c r="B13">
        <v>-6276</v>
      </c>
      <c r="C13">
        <v>6.6</v>
      </c>
      <c r="D13">
        <v>1.709e-05</v>
      </c>
      <c r="E13">
        <v>3.11</v>
      </c>
      <c r="F13" t="s">
        <v>82</v>
      </c>
      <c r="G13" t="s">
        <v>84</v>
      </c>
      <c r="H13">
        <v>0</v>
      </c>
    </row>
    <row r="14" spans="1:297">
      <c r="A14" t="s">
        <v>86</v>
      </c>
      <c r="B14" t="s">
        <v>86</v>
      </c>
      <c r="C14" t="s">
        <v>86</v>
      </c>
      <c r="D14" t="s">
        <v>86</v>
      </c>
      <c r="E14" t="s">
        <v>86</v>
      </c>
      <c r="F14" t="s">
        <v>86</v>
      </c>
      <c r="G14" t="s">
        <v>87</v>
      </c>
      <c r="H14" t="s">
        <v>87</v>
      </c>
      <c r="I14" t="s">
        <v>88</v>
      </c>
      <c r="J14" t="s">
        <v>88</v>
      </c>
      <c r="K14" t="s">
        <v>88</v>
      </c>
      <c r="L14" t="s">
        <v>88</v>
      </c>
      <c r="M14" t="s">
        <v>88</v>
      </c>
      <c r="N14" t="s">
        <v>88</v>
      </c>
      <c r="O14" t="s">
        <v>88</v>
      </c>
      <c r="P14" t="s">
        <v>88</v>
      </c>
      <c r="Q14" t="s">
        <v>88</v>
      </c>
      <c r="R14" t="s">
        <v>88</v>
      </c>
      <c r="S14" t="s">
        <v>88</v>
      </c>
      <c r="T14" t="s">
        <v>88</v>
      </c>
      <c r="U14" t="s">
        <v>88</v>
      </c>
      <c r="V14" t="s">
        <v>88</v>
      </c>
      <c r="W14" t="s">
        <v>88</v>
      </c>
      <c r="X14" t="s">
        <v>88</v>
      </c>
      <c r="Y14" t="s">
        <v>88</v>
      </c>
      <c r="Z14" t="s">
        <v>88</v>
      </c>
      <c r="AA14" t="s">
        <v>88</v>
      </c>
      <c r="AB14" t="s">
        <v>88</v>
      </c>
      <c r="AC14" t="s">
        <v>88</v>
      </c>
      <c r="AD14" t="s">
        <v>88</v>
      </c>
      <c r="AE14" t="s">
        <v>88</v>
      </c>
      <c r="AF14" t="s">
        <v>88</v>
      </c>
      <c r="AG14" t="s">
        <v>88</v>
      </c>
      <c r="AH14" t="s">
        <v>88</v>
      </c>
      <c r="AI14" t="s">
        <v>89</v>
      </c>
      <c r="AJ14" t="s">
        <v>89</v>
      </c>
      <c r="AK14" t="s">
        <v>89</v>
      </c>
      <c r="AL14" t="s">
        <v>89</v>
      </c>
      <c r="AM14" t="s">
        <v>89</v>
      </c>
      <c r="AN14" t="s">
        <v>89</v>
      </c>
      <c r="AO14" t="s">
        <v>89</v>
      </c>
      <c r="AP14" t="s">
        <v>89</v>
      </c>
      <c r="AQ14" t="s">
        <v>89</v>
      </c>
      <c r="AR14" t="s">
        <v>89</v>
      </c>
      <c r="AS14" t="s">
        <v>90</v>
      </c>
      <c r="AT14" t="s">
        <v>90</v>
      </c>
      <c r="AU14" t="s">
        <v>90</v>
      </c>
      <c r="AV14" t="s">
        <v>90</v>
      </c>
      <c r="AW14" t="s">
        <v>90</v>
      </c>
      <c r="AX14" t="s">
        <v>91</v>
      </c>
      <c r="AY14" t="s">
        <v>91</v>
      </c>
      <c r="AZ14" t="s">
        <v>91</v>
      </c>
      <c r="BA14" t="s">
        <v>91</v>
      </c>
      <c r="BB14" t="s">
        <v>91</v>
      </c>
      <c r="BC14" t="s">
        <v>91</v>
      </c>
      <c r="BD14" t="s">
        <v>91</v>
      </c>
      <c r="BE14" t="s">
        <v>91</v>
      </c>
      <c r="BF14" t="s">
        <v>91</v>
      </c>
      <c r="BG14" t="s">
        <v>91</v>
      </c>
      <c r="BH14" t="s">
        <v>91</v>
      </c>
      <c r="BI14" t="s">
        <v>91</v>
      </c>
      <c r="BJ14" t="s">
        <v>91</v>
      </c>
      <c r="BK14" t="s">
        <v>91</v>
      </c>
      <c r="BL14" t="s">
        <v>91</v>
      </c>
      <c r="BM14" t="s">
        <v>91</v>
      </c>
      <c r="BN14" t="s">
        <v>91</v>
      </c>
      <c r="BO14" t="s">
        <v>91</v>
      </c>
      <c r="BP14" t="s">
        <v>91</v>
      </c>
      <c r="BQ14" t="s">
        <v>91</v>
      </c>
      <c r="BR14" t="s">
        <v>91</v>
      </c>
      <c r="BS14" t="s">
        <v>91</v>
      </c>
      <c r="BT14" t="s">
        <v>91</v>
      </c>
      <c r="BU14" t="s">
        <v>91</v>
      </c>
      <c r="BV14" t="s">
        <v>91</v>
      </c>
      <c r="BW14" t="s">
        <v>91</v>
      </c>
      <c r="BX14" t="s">
        <v>91</v>
      </c>
      <c r="BY14" t="s">
        <v>91</v>
      </c>
      <c r="BZ14" t="s">
        <v>92</v>
      </c>
      <c r="CA14" t="s">
        <v>92</v>
      </c>
      <c r="CB14" t="s">
        <v>92</v>
      </c>
      <c r="CC14" t="s">
        <v>92</v>
      </c>
      <c r="CD14" t="s">
        <v>92</v>
      </c>
      <c r="CE14" t="s">
        <v>92</v>
      </c>
      <c r="CF14" t="s">
        <v>92</v>
      </c>
      <c r="CG14" t="s">
        <v>92</v>
      </c>
      <c r="CH14" t="s">
        <v>92</v>
      </c>
      <c r="CI14" t="s">
        <v>92</v>
      </c>
      <c r="CJ14" t="s">
        <v>92</v>
      </c>
      <c r="CK14" t="s">
        <v>92</v>
      </c>
      <c r="CL14" t="s">
        <v>92</v>
      </c>
      <c r="CM14" t="s">
        <v>92</v>
      </c>
      <c r="CN14" t="s">
        <v>92</v>
      </c>
      <c r="CO14" t="s">
        <v>92</v>
      </c>
      <c r="CP14" t="s">
        <v>92</v>
      </c>
      <c r="CQ14" t="s">
        <v>92</v>
      </c>
      <c r="CR14" t="s">
        <v>92</v>
      </c>
      <c r="CS14" t="s">
        <v>92</v>
      </c>
      <c r="CT14" t="s">
        <v>92</v>
      </c>
      <c r="CU14" t="s">
        <v>93</v>
      </c>
      <c r="CV14" t="s">
        <v>93</v>
      </c>
      <c r="CW14" t="s">
        <v>93</v>
      </c>
      <c r="CX14" t="s">
        <v>93</v>
      </c>
      <c r="CY14" t="s">
        <v>93</v>
      </c>
      <c r="CZ14" t="s">
        <v>93</v>
      </c>
      <c r="DA14" t="s">
        <v>93</v>
      </c>
      <c r="DB14" t="s">
        <v>93</v>
      </c>
      <c r="DC14" t="s">
        <v>93</v>
      </c>
      <c r="DD14" t="s">
        <v>93</v>
      </c>
      <c r="DE14" t="s">
        <v>93</v>
      </c>
      <c r="DF14" t="s">
        <v>93</v>
      </c>
      <c r="DG14" t="s">
        <v>93</v>
      </c>
      <c r="DH14" t="s">
        <v>94</v>
      </c>
      <c r="DI14" t="s">
        <v>94</v>
      </c>
      <c r="DJ14" t="s">
        <v>94</v>
      </c>
      <c r="DK14" t="s">
        <v>94</v>
      </c>
      <c r="DL14" t="s">
        <v>95</v>
      </c>
      <c r="DM14" t="s">
        <v>95</v>
      </c>
      <c r="DN14" t="s">
        <v>95</v>
      </c>
      <c r="DO14" t="s">
        <v>95</v>
      </c>
      <c r="DP14" t="s">
        <v>95</v>
      </c>
      <c r="DQ14" t="s">
        <v>96</v>
      </c>
      <c r="DR14" t="s">
        <v>96</v>
      </c>
      <c r="DS14" t="s">
        <v>96</v>
      </c>
      <c r="DT14" t="s">
        <v>96</v>
      </c>
      <c r="DU14" t="s">
        <v>96</v>
      </c>
      <c r="DV14" t="s">
        <v>96</v>
      </c>
      <c r="DW14" t="s">
        <v>96</v>
      </c>
      <c r="DX14" t="s">
        <v>96</v>
      </c>
      <c r="DY14" t="s">
        <v>96</v>
      </c>
      <c r="DZ14" t="s">
        <v>96</v>
      </c>
      <c r="EA14" t="s">
        <v>96</v>
      </c>
      <c r="EB14" t="s">
        <v>96</v>
      </c>
      <c r="EC14" t="s">
        <v>96</v>
      </c>
      <c r="ED14" t="s">
        <v>96</v>
      </c>
      <c r="EE14" t="s">
        <v>96</v>
      </c>
      <c r="EF14" t="s">
        <v>96</v>
      </c>
      <c r="EG14" t="s">
        <v>96</v>
      </c>
      <c r="EH14" t="s">
        <v>96</v>
      </c>
      <c r="EI14" t="s">
        <v>97</v>
      </c>
      <c r="EJ14" t="s">
        <v>97</v>
      </c>
      <c r="EK14" t="s">
        <v>97</v>
      </c>
      <c r="EL14" t="s">
        <v>97</v>
      </c>
      <c r="EM14" t="s">
        <v>97</v>
      </c>
      <c r="EN14" t="s">
        <v>97</v>
      </c>
      <c r="EO14" t="s">
        <v>97</v>
      </c>
      <c r="EP14" t="s">
        <v>97</v>
      </c>
      <c r="EQ14" t="s">
        <v>97</v>
      </c>
      <c r="ER14" t="s">
        <v>97</v>
      </c>
      <c r="ES14" t="s">
        <v>98</v>
      </c>
      <c r="ET14" t="s">
        <v>98</v>
      </c>
      <c r="EU14" t="s">
        <v>98</v>
      </c>
      <c r="EV14" t="s">
        <v>98</v>
      </c>
      <c r="EW14" t="s">
        <v>98</v>
      </c>
      <c r="EX14" t="s">
        <v>98</v>
      </c>
      <c r="EY14" t="s">
        <v>98</v>
      </c>
      <c r="EZ14" t="s">
        <v>98</v>
      </c>
      <c r="FA14" t="s">
        <v>98</v>
      </c>
      <c r="FB14" t="s">
        <v>98</v>
      </c>
      <c r="FC14" t="s">
        <v>98</v>
      </c>
      <c r="FD14" t="s">
        <v>98</v>
      </c>
      <c r="FE14" t="s">
        <v>98</v>
      </c>
      <c r="FF14" t="s">
        <v>98</v>
      </c>
      <c r="FG14" t="s">
        <v>98</v>
      </c>
      <c r="FH14" t="s">
        <v>98</v>
      </c>
      <c r="FI14" t="s">
        <v>98</v>
      </c>
      <c r="FJ14" t="s">
        <v>98</v>
      </c>
      <c r="FK14" t="s">
        <v>99</v>
      </c>
      <c r="FL14" t="s">
        <v>99</v>
      </c>
      <c r="FM14" t="s">
        <v>99</v>
      </c>
      <c r="FN14" t="s">
        <v>99</v>
      </c>
      <c r="FO14" t="s">
        <v>99</v>
      </c>
      <c r="FP14" t="s">
        <v>100</v>
      </c>
      <c r="FQ14" t="s">
        <v>100</v>
      </c>
      <c r="FR14" t="s">
        <v>100</v>
      </c>
      <c r="FS14" t="s">
        <v>100</v>
      </c>
      <c r="FT14" t="s">
        <v>100</v>
      </c>
      <c r="FU14" t="s">
        <v>100</v>
      </c>
      <c r="FV14" t="s">
        <v>100</v>
      </c>
      <c r="FW14" t="s">
        <v>100</v>
      </c>
      <c r="FX14" t="s">
        <v>100</v>
      </c>
      <c r="FY14" t="s">
        <v>100</v>
      </c>
      <c r="FZ14" t="s">
        <v>100</v>
      </c>
      <c r="GA14" t="s">
        <v>100</v>
      </c>
      <c r="GB14" t="s">
        <v>100</v>
      </c>
      <c r="GC14" t="s">
        <v>101</v>
      </c>
      <c r="GD14" t="s">
        <v>101</v>
      </c>
      <c r="GE14" t="s">
        <v>101</v>
      </c>
      <c r="GF14" t="s">
        <v>101</v>
      </c>
      <c r="GG14" t="s">
        <v>101</v>
      </c>
      <c r="GH14" t="s">
        <v>101</v>
      </c>
      <c r="GI14" t="s">
        <v>101</v>
      </c>
      <c r="GJ14" t="s">
        <v>101</v>
      </c>
      <c r="GK14" t="s">
        <v>101</v>
      </c>
      <c r="GL14" t="s">
        <v>101</v>
      </c>
      <c r="GM14" t="s">
        <v>101</v>
      </c>
      <c r="GN14" t="s">
        <v>101</v>
      </c>
      <c r="GO14" t="s">
        <v>101</v>
      </c>
      <c r="GP14" t="s">
        <v>101</v>
      </c>
      <c r="GQ14" t="s">
        <v>101</v>
      </c>
      <c r="GR14" t="s">
        <v>102</v>
      </c>
      <c r="GS14" t="s">
        <v>102</v>
      </c>
      <c r="GT14" t="s">
        <v>102</v>
      </c>
      <c r="GU14" t="s">
        <v>102</v>
      </c>
      <c r="GV14" t="s">
        <v>102</v>
      </c>
      <c r="GW14" t="s">
        <v>102</v>
      </c>
      <c r="GX14" t="s">
        <v>102</v>
      </c>
      <c r="GY14" t="s">
        <v>102</v>
      </c>
      <c r="GZ14" t="s">
        <v>102</v>
      </c>
      <c r="HA14" t="s">
        <v>102</v>
      </c>
      <c r="HB14" t="s">
        <v>102</v>
      </c>
      <c r="HC14" t="s">
        <v>102</v>
      </c>
      <c r="HD14" t="s">
        <v>102</v>
      </c>
      <c r="HE14" t="s">
        <v>102</v>
      </c>
      <c r="HF14" t="s">
        <v>102</v>
      </c>
      <c r="HG14" t="s">
        <v>102</v>
      </c>
      <c r="HH14" t="s">
        <v>102</v>
      </c>
      <c r="HI14" t="s">
        <v>102</v>
      </c>
      <c r="HJ14" t="s">
        <v>103</v>
      </c>
      <c r="HK14" t="s">
        <v>103</v>
      </c>
      <c r="HL14" t="s">
        <v>103</v>
      </c>
      <c r="HM14" t="s">
        <v>103</v>
      </c>
      <c r="HN14" t="s">
        <v>103</v>
      </c>
      <c r="HO14" t="s">
        <v>103</v>
      </c>
      <c r="HP14" t="s">
        <v>103</v>
      </c>
      <c r="HQ14" t="s">
        <v>103</v>
      </c>
      <c r="HR14" t="s">
        <v>103</v>
      </c>
      <c r="HS14" t="s">
        <v>103</v>
      </c>
      <c r="HT14" t="s">
        <v>103</v>
      </c>
      <c r="HU14" t="s">
        <v>103</v>
      </c>
      <c r="HV14" t="s">
        <v>103</v>
      </c>
      <c r="HW14" t="s">
        <v>103</v>
      </c>
      <c r="HX14" t="s">
        <v>103</v>
      </c>
      <c r="HY14" t="s">
        <v>103</v>
      </c>
      <c r="HZ14" t="s">
        <v>103</v>
      </c>
      <c r="IA14" t="s">
        <v>103</v>
      </c>
      <c r="IB14" t="s">
        <v>103</v>
      </c>
      <c r="IC14" t="s">
        <v>104</v>
      </c>
      <c r="ID14" t="s">
        <v>104</v>
      </c>
      <c r="IE14" t="s">
        <v>104</v>
      </c>
      <c r="IF14" t="s">
        <v>104</v>
      </c>
      <c r="IG14" t="s">
        <v>104</v>
      </c>
      <c r="IH14" t="s">
        <v>104</v>
      </c>
      <c r="II14" t="s">
        <v>104</v>
      </c>
      <c r="IJ14" t="s">
        <v>104</v>
      </c>
      <c r="IK14" t="s">
        <v>104</v>
      </c>
      <c r="IL14" t="s">
        <v>104</v>
      </c>
      <c r="IM14" t="s">
        <v>104</v>
      </c>
      <c r="IN14" t="s">
        <v>104</v>
      </c>
      <c r="IO14" t="s">
        <v>104</v>
      </c>
      <c r="IP14" t="s">
        <v>104</v>
      </c>
      <c r="IQ14" t="s">
        <v>104</v>
      </c>
      <c r="IR14" t="s">
        <v>104</v>
      </c>
      <c r="IS14" t="s">
        <v>104</v>
      </c>
      <c r="IT14" t="s">
        <v>104</v>
      </c>
      <c r="IU14" t="s">
        <v>104</v>
      </c>
      <c r="IV14" t="s">
        <v>105</v>
      </c>
      <c r="IW14" t="s">
        <v>105</v>
      </c>
      <c r="IX14" t="s">
        <v>105</v>
      </c>
      <c r="IY14" t="s">
        <v>105</v>
      </c>
      <c r="IZ14" t="s">
        <v>105</v>
      </c>
      <c r="JA14" t="s">
        <v>105</v>
      </c>
      <c r="JB14" t="s">
        <v>105</v>
      </c>
      <c r="JC14" t="s">
        <v>105</v>
      </c>
      <c r="JD14" t="s">
        <v>105</v>
      </c>
      <c r="JE14" t="s">
        <v>105</v>
      </c>
      <c r="JF14" t="s">
        <v>105</v>
      </c>
      <c r="JG14" t="s">
        <v>105</v>
      </c>
      <c r="JH14" t="s">
        <v>105</v>
      </c>
      <c r="JI14" t="s">
        <v>105</v>
      </c>
      <c r="JJ14" t="s">
        <v>105</v>
      </c>
      <c r="JK14" t="s">
        <v>105</v>
      </c>
      <c r="JL14" t="s">
        <v>105</v>
      </c>
      <c r="JM14" t="s">
        <v>105</v>
      </c>
      <c r="JN14" t="s">
        <v>106</v>
      </c>
      <c r="JO14" t="s">
        <v>106</v>
      </c>
      <c r="JP14" t="s">
        <v>106</v>
      </c>
      <c r="JQ14" t="s">
        <v>106</v>
      </c>
      <c r="JR14" t="s">
        <v>106</v>
      </c>
      <c r="JS14" t="s">
        <v>106</v>
      </c>
      <c r="JT14" t="s">
        <v>106</v>
      </c>
      <c r="JU14" t="s">
        <v>106</v>
      </c>
      <c r="JV14" t="s">
        <v>107</v>
      </c>
      <c r="JW14" t="s">
        <v>107</v>
      </c>
      <c r="JX14" t="s">
        <v>107</v>
      </c>
      <c r="JY14" t="s">
        <v>107</v>
      </c>
      <c r="JZ14" t="s">
        <v>107</v>
      </c>
      <c r="KA14" t="s">
        <v>107</v>
      </c>
      <c r="KB14" t="s">
        <v>107</v>
      </c>
      <c r="KC14" t="s">
        <v>107</v>
      </c>
      <c r="KD14" t="s">
        <v>107</v>
      </c>
      <c r="KE14" t="s">
        <v>107</v>
      </c>
      <c r="KF14" t="s">
        <v>107</v>
      </c>
      <c r="KG14" t="s">
        <v>107</v>
      </c>
      <c r="KH14" t="s">
        <v>107</v>
      </c>
      <c r="KI14" t="s">
        <v>107</v>
      </c>
      <c r="KJ14" t="s">
        <v>107</v>
      </c>
      <c r="KK14" t="s">
        <v>107</v>
      </c>
    </row>
    <row r="15" spans="1:297">
      <c r="A15" t="s">
        <v>108</v>
      </c>
      <c r="B15" t="s">
        <v>109</v>
      </c>
      <c r="C15" t="s">
        <v>110</v>
      </c>
      <c r="D15" t="s">
        <v>111</v>
      </c>
      <c r="E15" t="s">
        <v>112</v>
      </c>
      <c r="F15" t="s">
        <v>113</v>
      </c>
      <c r="G15" t="s">
        <v>114</v>
      </c>
      <c r="H15" t="s">
        <v>115</v>
      </c>
      <c r="I15" t="s">
        <v>116</v>
      </c>
      <c r="J15" t="s">
        <v>117</v>
      </c>
      <c r="K15" t="s">
        <v>118</v>
      </c>
      <c r="L15" t="s">
        <v>119</v>
      </c>
      <c r="M15" t="s">
        <v>120</v>
      </c>
      <c r="N15" t="s">
        <v>121</v>
      </c>
      <c r="O15" t="s">
        <v>122</v>
      </c>
      <c r="P15" t="s">
        <v>123</v>
      </c>
      <c r="Q15" t="s">
        <v>124</v>
      </c>
      <c r="R15" t="s">
        <v>125</v>
      </c>
      <c r="S15" t="s">
        <v>126</v>
      </c>
      <c r="T15" t="s">
        <v>127</v>
      </c>
      <c r="U15" t="s">
        <v>128</v>
      </c>
      <c r="V15" t="s">
        <v>129</v>
      </c>
      <c r="W15" t="s">
        <v>130</v>
      </c>
      <c r="X15" t="s">
        <v>131</v>
      </c>
      <c r="Y15" t="s">
        <v>132</v>
      </c>
      <c r="Z15" t="s">
        <v>133</v>
      </c>
      <c r="AA15" t="s">
        <v>134</v>
      </c>
      <c r="AB15" t="s">
        <v>135</v>
      </c>
      <c r="AC15" t="s">
        <v>136</v>
      </c>
      <c r="AD15" t="s">
        <v>137</v>
      </c>
      <c r="AE15" t="s">
        <v>138</v>
      </c>
      <c r="AF15" t="s">
        <v>139</v>
      </c>
      <c r="AG15" t="s">
        <v>140</v>
      </c>
      <c r="AH15" t="s">
        <v>141</v>
      </c>
      <c r="AI15" t="s">
        <v>142</v>
      </c>
      <c r="AJ15" t="s">
        <v>143</v>
      </c>
      <c r="AK15" t="s">
        <v>144</v>
      </c>
      <c r="AL15" t="s">
        <v>145</v>
      </c>
      <c r="AM15" t="s">
        <v>146</v>
      </c>
      <c r="AN15" t="s">
        <v>147</v>
      </c>
      <c r="AO15" t="s">
        <v>148</v>
      </c>
      <c r="AP15" t="s">
        <v>149</v>
      </c>
      <c r="AQ15" t="s">
        <v>150</v>
      </c>
      <c r="AR15" t="s">
        <v>151</v>
      </c>
      <c r="AS15" t="s">
        <v>90</v>
      </c>
      <c r="AT15" t="s">
        <v>152</v>
      </c>
      <c r="AU15" t="s">
        <v>153</v>
      </c>
      <c r="AV15" t="s">
        <v>154</v>
      </c>
      <c r="AW15" t="s">
        <v>155</v>
      </c>
      <c r="AX15" t="s">
        <v>156</v>
      </c>
      <c r="AY15" t="s">
        <v>157</v>
      </c>
      <c r="AZ15" t="s">
        <v>158</v>
      </c>
      <c r="BA15" t="s">
        <v>159</v>
      </c>
      <c r="BB15" t="s">
        <v>160</v>
      </c>
      <c r="BC15" t="s">
        <v>161</v>
      </c>
      <c r="BD15" t="s">
        <v>162</v>
      </c>
      <c r="BE15" t="s">
        <v>163</v>
      </c>
      <c r="BF15" t="s">
        <v>164</v>
      </c>
      <c r="BG15" t="s">
        <v>165</v>
      </c>
      <c r="BH15" t="s">
        <v>166</v>
      </c>
      <c r="BI15" t="s">
        <v>167</v>
      </c>
      <c r="BJ15" t="s">
        <v>168</v>
      </c>
      <c r="BK15" t="s">
        <v>169</v>
      </c>
      <c r="BL15" t="s">
        <v>170</v>
      </c>
      <c r="BM15" t="s">
        <v>171</v>
      </c>
      <c r="BN15" t="s">
        <v>172</v>
      </c>
      <c r="BO15" t="s">
        <v>173</v>
      </c>
      <c r="BP15" t="s">
        <v>174</v>
      </c>
      <c r="BQ15" t="s">
        <v>175</v>
      </c>
      <c r="BR15" t="s">
        <v>176</v>
      </c>
      <c r="BS15" t="s">
        <v>177</v>
      </c>
      <c r="BT15" t="s">
        <v>178</v>
      </c>
      <c r="BU15" t="s">
        <v>179</v>
      </c>
      <c r="BV15" t="s">
        <v>180</v>
      </c>
      <c r="BW15" t="s">
        <v>181</v>
      </c>
      <c r="BX15" t="s">
        <v>182</v>
      </c>
      <c r="BY15" t="s">
        <v>183</v>
      </c>
      <c r="BZ15" t="s">
        <v>184</v>
      </c>
      <c r="CA15" t="s">
        <v>185</v>
      </c>
      <c r="CB15" t="s">
        <v>186</v>
      </c>
      <c r="CC15" t="s">
        <v>187</v>
      </c>
      <c r="CD15" t="s">
        <v>188</v>
      </c>
      <c r="CE15" t="s">
        <v>189</v>
      </c>
      <c r="CF15" t="s">
        <v>190</v>
      </c>
      <c r="CG15" t="s">
        <v>191</v>
      </c>
      <c r="CH15" t="s">
        <v>192</v>
      </c>
      <c r="CI15" t="s">
        <v>193</v>
      </c>
      <c r="CJ15" t="s">
        <v>194</v>
      </c>
      <c r="CK15" t="s">
        <v>195</v>
      </c>
      <c r="CL15" t="s">
        <v>196</v>
      </c>
      <c r="CM15" t="s">
        <v>197</v>
      </c>
      <c r="CN15" t="s">
        <v>198</v>
      </c>
      <c r="CO15" t="s">
        <v>199</v>
      </c>
      <c r="CP15" t="s">
        <v>200</v>
      </c>
      <c r="CQ15" t="s">
        <v>201</v>
      </c>
      <c r="CR15" t="s">
        <v>202</v>
      </c>
      <c r="CS15" t="s">
        <v>203</v>
      </c>
      <c r="CT15" t="s">
        <v>204</v>
      </c>
      <c r="CU15" t="s">
        <v>184</v>
      </c>
      <c r="CV15" t="s">
        <v>205</v>
      </c>
      <c r="CW15" t="s">
        <v>206</v>
      </c>
      <c r="CX15" t="s">
        <v>207</v>
      </c>
      <c r="CY15" t="s">
        <v>158</v>
      </c>
      <c r="CZ15" t="s">
        <v>208</v>
      </c>
      <c r="DA15" t="s">
        <v>209</v>
      </c>
      <c r="DB15" t="s">
        <v>210</v>
      </c>
      <c r="DC15" t="s">
        <v>211</v>
      </c>
      <c r="DD15" t="s">
        <v>212</v>
      </c>
      <c r="DE15" t="s">
        <v>213</v>
      </c>
      <c r="DF15" t="s">
        <v>214</v>
      </c>
      <c r="DG15" t="s">
        <v>215</v>
      </c>
      <c r="DH15" t="s">
        <v>216</v>
      </c>
      <c r="DI15" t="s">
        <v>217</v>
      </c>
      <c r="DJ15" t="s">
        <v>218</v>
      </c>
      <c r="DK15" t="s">
        <v>219</v>
      </c>
      <c r="DL15" t="s">
        <v>220</v>
      </c>
      <c r="DM15" t="s">
        <v>221</v>
      </c>
      <c r="DN15" t="s">
        <v>222</v>
      </c>
      <c r="DO15" t="s">
        <v>223</v>
      </c>
      <c r="DP15" t="s">
        <v>224</v>
      </c>
      <c r="DQ15" t="s">
        <v>116</v>
      </c>
      <c r="DR15" t="s">
        <v>225</v>
      </c>
      <c r="DS15" t="s">
        <v>226</v>
      </c>
      <c r="DT15" t="s">
        <v>227</v>
      </c>
      <c r="DU15" t="s">
        <v>228</v>
      </c>
      <c r="DV15" t="s">
        <v>229</v>
      </c>
      <c r="DW15" t="s">
        <v>230</v>
      </c>
      <c r="DX15" t="s">
        <v>231</v>
      </c>
      <c r="DY15" t="s">
        <v>232</v>
      </c>
      <c r="DZ15" t="s">
        <v>233</v>
      </c>
      <c r="EA15" t="s">
        <v>234</v>
      </c>
      <c r="EB15" t="s">
        <v>235</v>
      </c>
      <c r="EC15" t="s">
        <v>236</v>
      </c>
      <c r="ED15" t="s">
        <v>237</v>
      </c>
      <c r="EE15" t="s">
        <v>238</v>
      </c>
      <c r="EF15" t="s">
        <v>239</v>
      </c>
      <c r="EG15" t="s">
        <v>240</v>
      </c>
      <c r="EH15" t="s">
        <v>241</v>
      </c>
      <c r="EI15" t="s">
        <v>242</v>
      </c>
      <c r="EJ15" t="s">
        <v>243</v>
      </c>
      <c r="EK15" t="s">
        <v>244</v>
      </c>
      <c r="EL15" t="s">
        <v>245</v>
      </c>
      <c r="EM15" t="s">
        <v>246</v>
      </c>
      <c r="EN15" t="s">
        <v>247</v>
      </c>
      <c r="EO15" t="s">
        <v>248</v>
      </c>
      <c r="EP15" t="s">
        <v>249</v>
      </c>
      <c r="EQ15" t="s">
        <v>250</v>
      </c>
      <c r="ER15" t="s">
        <v>251</v>
      </c>
      <c r="ES15" t="s">
        <v>252</v>
      </c>
      <c r="ET15" t="s">
        <v>253</v>
      </c>
      <c r="EU15" t="s">
        <v>254</v>
      </c>
      <c r="EV15" t="s">
        <v>255</v>
      </c>
      <c r="EW15" t="s">
        <v>256</v>
      </c>
      <c r="EX15" t="s">
        <v>257</v>
      </c>
      <c r="EY15" t="s">
        <v>258</v>
      </c>
      <c r="EZ15" t="s">
        <v>259</v>
      </c>
      <c r="FA15" t="s">
        <v>260</v>
      </c>
      <c r="FB15" t="s">
        <v>261</v>
      </c>
      <c r="FC15" t="s">
        <v>262</v>
      </c>
      <c r="FD15" t="s">
        <v>263</v>
      </c>
      <c r="FE15" t="s">
        <v>264</v>
      </c>
      <c r="FF15" t="s">
        <v>265</v>
      </c>
      <c r="FG15" t="s">
        <v>266</v>
      </c>
      <c r="FH15" t="s">
        <v>267</v>
      </c>
      <c r="FI15" t="s">
        <v>268</v>
      </c>
      <c r="FJ15" t="s">
        <v>269</v>
      </c>
      <c r="FK15" t="s">
        <v>270</v>
      </c>
      <c r="FL15" t="s">
        <v>271</v>
      </c>
      <c r="FM15" t="s">
        <v>272</v>
      </c>
      <c r="FN15" t="s">
        <v>273</v>
      </c>
      <c r="FO15" t="s">
        <v>274</v>
      </c>
      <c r="FP15" t="s">
        <v>109</v>
      </c>
      <c r="FQ15" t="s">
        <v>112</v>
      </c>
      <c r="FR15" t="s">
        <v>275</v>
      </c>
      <c r="FS15" t="s">
        <v>276</v>
      </c>
      <c r="FT15" t="s">
        <v>277</v>
      </c>
      <c r="FU15" t="s">
        <v>278</v>
      </c>
      <c r="FV15" t="s">
        <v>279</v>
      </c>
      <c r="FW15" t="s">
        <v>280</v>
      </c>
      <c r="FX15" t="s">
        <v>281</v>
      </c>
      <c r="FY15" t="s">
        <v>282</v>
      </c>
      <c r="FZ15" t="s">
        <v>283</v>
      </c>
      <c r="GA15" t="s">
        <v>284</v>
      </c>
      <c r="GB15" t="s">
        <v>285</v>
      </c>
      <c r="GC15" t="s">
        <v>286</v>
      </c>
      <c r="GD15" t="s">
        <v>287</v>
      </c>
      <c r="GE15" t="s">
        <v>288</v>
      </c>
      <c r="GF15" t="s">
        <v>289</v>
      </c>
      <c r="GG15" t="s">
        <v>290</v>
      </c>
      <c r="GH15" t="s">
        <v>291</v>
      </c>
      <c r="GI15" t="s">
        <v>292</v>
      </c>
      <c r="GJ15" t="s">
        <v>293</v>
      </c>
      <c r="GK15" t="s">
        <v>294</v>
      </c>
      <c r="GL15" t="s">
        <v>295</v>
      </c>
      <c r="GM15" t="s">
        <v>296</v>
      </c>
      <c r="GN15" t="s">
        <v>297</v>
      </c>
      <c r="GO15" t="s">
        <v>298</v>
      </c>
      <c r="GP15" t="s">
        <v>299</v>
      </c>
      <c r="GQ15" t="s">
        <v>300</v>
      </c>
      <c r="GR15" t="s">
        <v>301</v>
      </c>
      <c r="GS15" t="s">
        <v>302</v>
      </c>
      <c r="GT15" t="s">
        <v>303</v>
      </c>
      <c r="GU15" t="s">
        <v>304</v>
      </c>
      <c r="GV15" t="s">
        <v>305</v>
      </c>
      <c r="GW15" t="s">
        <v>306</v>
      </c>
      <c r="GX15" t="s">
        <v>307</v>
      </c>
      <c r="GY15" t="s">
        <v>308</v>
      </c>
      <c r="GZ15" t="s">
        <v>309</v>
      </c>
      <c r="HA15" t="s">
        <v>310</v>
      </c>
      <c r="HB15" t="s">
        <v>311</v>
      </c>
      <c r="HC15" t="s">
        <v>312</v>
      </c>
      <c r="HD15" t="s">
        <v>313</v>
      </c>
      <c r="HE15" t="s">
        <v>314</v>
      </c>
      <c r="HF15" t="s">
        <v>315</v>
      </c>
      <c r="HG15" t="s">
        <v>316</v>
      </c>
      <c r="HH15" t="s">
        <v>317</v>
      </c>
      <c r="HI15" t="s">
        <v>318</v>
      </c>
      <c r="HJ15" t="s">
        <v>319</v>
      </c>
      <c r="HK15" t="s">
        <v>320</v>
      </c>
      <c r="HL15" t="s">
        <v>321</v>
      </c>
      <c r="HM15" t="s">
        <v>322</v>
      </c>
      <c r="HN15" t="s">
        <v>323</v>
      </c>
      <c r="HO15" t="s">
        <v>324</v>
      </c>
      <c r="HP15" t="s">
        <v>325</v>
      </c>
      <c r="HQ15" t="s">
        <v>326</v>
      </c>
      <c r="HR15" t="s">
        <v>327</v>
      </c>
      <c r="HS15" t="s">
        <v>328</v>
      </c>
      <c r="HT15" t="s">
        <v>329</v>
      </c>
      <c r="HU15" t="s">
        <v>330</v>
      </c>
      <c r="HV15" t="s">
        <v>331</v>
      </c>
      <c r="HW15" t="s">
        <v>332</v>
      </c>
      <c r="HX15" t="s">
        <v>333</v>
      </c>
      <c r="HY15" t="s">
        <v>334</v>
      </c>
      <c r="HZ15" t="s">
        <v>335</v>
      </c>
      <c r="IA15" t="s">
        <v>336</v>
      </c>
      <c r="IB15" t="s">
        <v>337</v>
      </c>
      <c r="IC15" t="s">
        <v>338</v>
      </c>
      <c r="ID15" t="s">
        <v>339</v>
      </c>
      <c r="IE15" t="s">
        <v>340</v>
      </c>
      <c r="IF15" t="s">
        <v>341</v>
      </c>
      <c r="IG15" t="s">
        <v>342</v>
      </c>
      <c r="IH15" t="s">
        <v>343</v>
      </c>
      <c r="II15" t="s">
        <v>344</v>
      </c>
      <c r="IJ15" t="s">
        <v>345</v>
      </c>
      <c r="IK15" t="s">
        <v>346</v>
      </c>
      <c r="IL15" t="s">
        <v>347</v>
      </c>
      <c r="IM15" t="s">
        <v>348</v>
      </c>
      <c r="IN15" t="s">
        <v>349</v>
      </c>
      <c r="IO15" t="s">
        <v>350</v>
      </c>
      <c r="IP15" t="s">
        <v>351</v>
      </c>
      <c r="IQ15" t="s">
        <v>352</v>
      </c>
      <c r="IR15" t="s">
        <v>353</v>
      </c>
      <c r="IS15" t="s">
        <v>354</v>
      </c>
      <c r="IT15" t="s">
        <v>355</v>
      </c>
      <c r="IU15" t="s">
        <v>356</v>
      </c>
      <c r="IV15" t="s">
        <v>357</v>
      </c>
      <c r="IW15" t="s">
        <v>358</v>
      </c>
      <c r="IX15" t="s">
        <v>359</v>
      </c>
      <c r="IY15" t="s">
        <v>360</v>
      </c>
      <c r="IZ15" t="s">
        <v>361</v>
      </c>
      <c r="JA15" t="s">
        <v>362</v>
      </c>
      <c r="JB15" t="s">
        <v>363</v>
      </c>
      <c r="JC15" t="s">
        <v>364</v>
      </c>
      <c r="JD15" t="s">
        <v>365</v>
      </c>
      <c r="JE15" t="s">
        <v>366</v>
      </c>
      <c r="JF15" t="s">
        <v>367</v>
      </c>
      <c r="JG15" t="s">
        <v>368</v>
      </c>
      <c r="JH15" t="s">
        <v>369</v>
      </c>
      <c r="JI15" t="s">
        <v>370</v>
      </c>
      <c r="JJ15" t="s">
        <v>371</v>
      </c>
      <c r="JK15" t="s">
        <v>372</v>
      </c>
      <c r="JL15" t="s">
        <v>373</v>
      </c>
      <c r="JM15" t="s">
        <v>374</v>
      </c>
      <c r="JN15" t="s">
        <v>375</v>
      </c>
      <c r="JO15" t="s">
        <v>376</v>
      </c>
      <c r="JP15" t="s">
        <v>377</v>
      </c>
      <c r="JQ15" t="s">
        <v>378</v>
      </c>
      <c r="JR15" t="s">
        <v>379</v>
      </c>
      <c r="JS15" t="s">
        <v>380</v>
      </c>
      <c r="JT15" t="s">
        <v>381</v>
      </c>
      <c r="JU15" t="s">
        <v>382</v>
      </c>
      <c r="JV15" t="s">
        <v>383</v>
      </c>
      <c r="JW15" t="s">
        <v>384</v>
      </c>
      <c r="JX15" t="s">
        <v>385</v>
      </c>
      <c r="JY15" t="s">
        <v>386</v>
      </c>
      <c r="JZ15" t="s">
        <v>387</v>
      </c>
      <c r="KA15" t="s">
        <v>388</v>
      </c>
      <c r="KB15" t="s">
        <v>389</v>
      </c>
      <c r="KC15" t="s">
        <v>390</v>
      </c>
      <c r="KD15" t="s">
        <v>391</v>
      </c>
      <c r="KE15" t="s">
        <v>392</v>
      </c>
      <c r="KF15" t="s">
        <v>393</v>
      </c>
      <c r="KG15" t="s">
        <v>394</v>
      </c>
      <c r="KH15" t="s">
        <v>395</v>
      </c>
      <c r="KI15" t="s">
        <v>396</v>
      </c>
      <c r="KJ15" t="s">
        <v>397</v>
      </c>
      <c r="KK15" t="s">
        <v>398</v>
      </c>
    </row>
    <row r="16" spans="1:297">
      <c r="B16" t="s">
        <v>399</v>
      </c>
      <c r="C16" t="s">
        <v>399</v>
      </c>
      <c r="F16" t="s">
        <v>399</v>
      </c>
      <c r="I16" t="s">
        <v>399</v>
      </c>
      <c r="J16" t="s">
        <v>400</v>
      </c>
      <c r="K16" t="s">
        <v>401</v>
      </c>
      <c r="L16" t="s">
        <v>402</v>
      </c>
      <c r="M16" t="s">
        <v>403</v>
      </c>
      <c r="N16" t="s">
        <v>403</v>
      </c>
      <c r="O16" t="s">
        <v>232</v>
      </c>
      <c r="P16" t="s">
        <v>232</v>
      </c>
      <c r="Q16" t="s">
        <v>400</v>
      </c>
      <c r="R16" t="s">
        <v>400</v>
      </c>
      <c r="S16" t="s">
        <v>400</v>
      </c>
      <c r="T16" t="s">
        <v>400</v>
      </c>
      <c r="U16" t="s">
        <v>404</v>
      </c>
      <c r="V16" t="s">
        <v>405</v>
      </c>
      <c r="W16" t="s">
        <v>405</v>
      </c>
      <c r="X16" t="s">
        <v>406</v>
      </c>
      <c r="Y16" t="s">
        <v>407</v>
      </c>
      <c r="Z16" t="s">
        <v>406</v>
      </c>
      <c r="AA16" t="s">
        <v>406</v>
      </c>
      <c r="AB16" t="s">
        <v>406</v>
      </c>
      <c r="AC16" t="s">
        <v>404</v>
      </c>
      <c r="AD16" t="s">
        <v>404</v>
      </c>
      <c r="AE16" t="s">
        <v>404</v>
      </c>
      <c r="AF16" t="s">
        <v>404</v>
      </c>
      <c r="AG16" t="s">
        <v>402</v>
      </c>
      <c r="AH16" t="s">
        <v>401</v>
      </c>
      <c r="AI16" t="s">
        <v>402</v>
      </c>
      <c r="AJ16" t="s">
        <v>403</v>
      </c>
      <c r="AK16" t="s">
        <v>403</v>
      </c>
      <c r="AL16" t="s">
        <v>408</v>
      </c>
      <c r="AM16" t="s">
        <v>409</v>
      </c>
      <c r="AN16" t="s">
        <v>401</v>
      </c>
      <c r="AO16" t="s">
        <v>410</v>
      </c>
      <c r="AP16" t="s">
        <v>410</v>
      </c>
      <c r="AQ16" t="s">
        <v>411</v>
      </c>
      <c r="AR16" t="s">
        <v>409</v>
      </c>
      <c r="AS16" t="s">
        <v>412</v>
      </c>
      <c r="AT16" t="s">
        <v>407</v>
      </c>
      <c r="AV16" t="s">
        <v>407</v>
      </c>
      <c r="AW16" t="s">
        <v>412</v>
      </c>
      <c r="BC16" t="s">
        <v>402</v>
      </c>
      <c r="BJ16" t="s">
        <v>402</v>
      </c>
      <c r="BK16" t="s">
        <v>402</v>
      </c>
      <c r="BL16" t="s">
        <v>402</v>
      </c>
      <c r="BM16" t="s">
        <v>413</v>
      </c>
      <c r="CA16" t="s">
        <v>414</v>
      </c>
      <c r="CC16" t="s">
        <v>414</v>
      </c>
      <c r="CD16" t="s">
        <v>402</v>
      </c>
      <c r="CG16" t="s">
        <v>414</v>
      </c>
      <c r="CH16" t="s">
        <v>407</v>
      </c>
      <c r="CK16" t="s">
        <v>415</v>
      </c>
      <c r="CL16" t="s">
        <v>415</v>
      </c>
      <c r="CN16" t="s">
        <v>416</v>
      </c>
      <c r="CO16" t="s">
        <v>414</v>
      </c>
      <c r="CQ16" t="s">
        <v>414</v>
      </c>
      <c r="CR16" t="s">
        <v>402</v>
      </c>
      <c r="CV16" t="s">
        <v>414</v>
      </c>
      <c r="CX16" t="s">
        <v>417</v>
      </c>
      <c r="DA16" t="s">
        <v>414</v>
      </c>
      <c r="DB16" t="s">
        <v>414</v>
      </c>
      <c r="DD16" t="s">
        <v>414</v>
      </c>
      <c r="DF16" t="s">
        <v>414</v>
      </c>
      <c r="DH16" t="s">
        <v>402</v>
      </c>
      <c r="DI16" t="s">
        <v>402</v>
      </c>
      <c r="DK16" t="s">
        <v>418</v>
      </c>
      <c r="DL16" t="s">
        <v>419</v>
      </c>
      <c r="DO16" t="s">
        <v>400</v>
      </c>
      <c r="DQ16" t="s">
        <v>399</v>
      </c>
      <c r="DR16" t="s">
        <v>403</v>
      </c>
      <c r="DS16" t="s">
        <v>403</v>
      </c>
      <c r="DT16" t="s">
        <v>410</v>
      </c>
      <c r="DU16" t="s">
        <v>410</v>
      </c>
      <c r="DV16" t="s">
        <v>403</v>
      </c>
      <c r="DW16" t="s">
        <v>410</v>
      </c>
      <c r="DX16" t="s">
        <v>412</v>
      </c>
      <c r="DY16" t="s">
        <v>406</v>
      </c>
      <c r="DZ16" t="s">
        <v>406</v>
      </c>
      <c r="EA16" t="s">
        <v>405</v>
      </c>
      <c r="EB16" t="s">
        <v>405</v>
      </c>
      <c r="EC16" t="s">
        <v>405</v>
      </c>
      <c r="ED16" t="s">
        <v>405</v>
      </c>
      <c r="EE16" t="s">
        <v>405</v>
      </c>
      <c r="EF16" t="s">
        <v>420</v>
      </c>
      <c r="EG16" t="s">
        <v>402</v>
      </c>
      <c r="EH16" t="s">
        <v>402</v>
      </c>
      <c r="EI16" t="s">
        <v>403</v>
      </c>
      <c r="EJ16" t="s">
        <v>403</v>
      </c>
      <c r="EK16" t="s">
        <v>403</v>
      </c>
      <c r="EL16" t="s">
        <v>410</v>
      </c>
      <c r="EM16" t="s">
        <v>403</v>
      </c>
      <c r="EN16" t="s">
        <v>410</v>
      </c>
      <c r="EO16" t="s">
        <v>406</v>
      </c>
      <c r="EP16" t="s">
        <v>406</v>
      </c>
      <c r="EQ16" t="s">
        <v>405</v>
      </c>
      <c r="ER16" t="s">
        <v>405</v>
      </c>
      <c r="ES16" t="s">
        <v>402</v>
      </c>
      <c r="EX16" t="s">
        <v>402</v>
      </c>
      <c r="FA16" t="s">
        <v>405</v>
      </c>
      <c r="FB16" t="s">
        <v>405</v>
      </c>
      <c r="FC16" t="s">
        <v>405</v>
      </c>
      <c r="FD16" t="s">
        <v>405</v>
      </c>
      <c r="FE16" t="s">
        <v>405</v>
      </c>
      <c r="FF16" t="s">
        <v>402</v>
      </c>
      <c r="FG16" t="s">
        <v>402</v>
      </c>
      <c r="FH16" t="s">
        <v>402</v>
      </c>
      <c r="FI16" t="s">
        <v>399</v>
      </c>
      <c r="FL16" t="s">
        <v>421</v>
      </c>
      <c r="FM16" t="s">
        <v>421</v>
      </c>
      <c r="FO16" t="s">
        <v>399</v>
      </c>
      <c r="FP16" t="s">
        <v>422</v>
      </c>
      <c r="FR16" t="s">
        <v>399</v>
      </c>
      <c r="FS16" t="s">
        <v>399</v>
      </c>
      <c r="FU16" t="s">
        <v>423</v>
      </c>
      <c r="FV16" t="s">
        <v>424</v>
      </c>
      <c r="FW16" t="s">
        <v>423</v>
      </c>
      <c r="FX16" t="s">
        <v>424</v>
      </c>
      <c r="FY16" t="s">
        <v>423</v>
      </c>
      <c r="FZ16" t="s">
        <v>424</v>
      </c>
      <c r="GA16" t="s">
        <v>407</v>
      </c>
      <c r="GB16" t="s">
        <v>407</v>
      </c>
      <c r="GC16" t="s">
        <v>403</v>
      </c>
      <c r="GD16" t="s">
        <v>425</v>
      </c>
      <c r="GE16" t="s">
        <v>403</v>
      </c>
      <c r="GH16" t="s">
        <v>426</v>
      </c>
      <c r="GK16" t="s">
        <v>410</v>
      </c>
      <c r="GL16" t="s">
        <v>427</v>
      </c>
      <c r="GM16" t="s">
        <v>410</v>
      </c>
      <c r="GR16" t="s">
        <v>428</v>
      </c>
      <c r="GS16" t="s">
        <v>428</v>
      </c>
      <c r="HF16" t="s">
        <v>428</v>
      </c>
      <c r="HG16" t="s">
        <v>428</v>
      </c>
      <c r="HH16" t="s">
        <v>429</v>
      </c>
      <c r="HI16" t="s">
        <v>429</v>
      </c>
      <c r="HJ16" t="s">
        <v>405</v>
      </c>
      <c r="HK16" t="s">
        <v>405</v>
      </c>
      <c r="HL16" t="s">
        <v>407</v>
      </c>
      <c r="HM16" t="s">
        <v>405</v>
      </c>
      <c r="HN16" t="s">
        <v>410</v>
      </c>
      <c r="HO16" t="s">
        <v>407</v>
      </c>
      <c r="HP16" t="s">
        <v>407</v>
      </c>
      <c r="HR16" t="s">
        <v>428</v>
      </c>
      <c r="HS16" t="s">
        <v>428</v>
      </c>
      <c r="HT16" t="s">
        <v>428</v>
      </c>
      <c r="HU16" t="s">
        <v>428</v>
      </c>
      <c r="HV16" t="s">
        <v>428</v>
      </c>
      <c r="HW16" t="s">
        <v>428</v>
      </c>
      <c r="HX16" t="s">
        <v>428</v>
      </c>
      <c r="HY16" t="s">
        <v>430</v>
      </c>
      <c r="HZ16" t="s">
        <v>431</v>
      </c>
      <c r="IA16" t="s">
        <v>431</v>
      </c>
      <c r="IB16" t="s">
        <v>431</v>
      </c>
      <c r="IC16" t="s">
        <v>428</v>
      </c>
      <c r="ID16" t="s">
        <v>428</v>
      </c>
      <c r="IE16" t="s">
        <v>428</v>
      </c>
      <c r="IF16" t="s">
        <v>428</v>
      </c>
      <c r="IG16" t="s">
        <v>428</v>
      </c>
      <c r="IH16" t="s">
        <v>428</v>
      </c>
      <c r="II16" t="s">
        <v>428</v>
      </c>
      <c r="IJ16" t="s">
        <v>428</v>
      </c>
      <c r="IK16" t="s">
        <v>428</v>
      </c>
      <c r="IL16" t="s">
        <v>428</v>
      </c>
      <c r="IM16" t="s">
        <v>428</v>
      </c>
      <c r="IN16" t="s">
        <v>428</v>
      </c>
      <c r="IU16" t="s">
        <v>428</v>
      </c>
      <c r="IV16" t="s">
        <v>407</v>
      </c>
      <c r="IW16" t="s">
        <v>407</v>
      </c>
      <c r="IX16" t="s">
        <v>423</v>
      </c>
      <c r="IY16" t="s">
        <v>424</v>
      </c>
      <c r="IZ16" t="s">
        <v>423</v>
      </c>
      <c r="JD16" t="s">
        <v>424</v>
      </c>
      <c r="JH16" t="s">
        <v>403</v>
      </c>
      <c r="JI16" t="s">
        <v>403</v>
      </c>
      <c r="JJ16" t="s">
        <v>410</v>
      </c>
      <c r="JK16" t="s">
        <v>410</v>
      </c>
      <c r="JL16" t="s">
        <v>432</v>
      </c>
      <c r="JM16" t="s">
        <v>432</v>
      </c>
      <c r="JN16" t="s">
        <v>428</v>
      </c>
      <c r="JO16" t="s">
        <v>428</v>
      </c>
      <c r="JP16" t="s">
        <v>428</v>
      </c>
      <c r="JQ16" t="s">
        <v>428</v>
      </c>
      <c r="JR16" t="s">
        <v>428</v>
      </c>
      <c r="JS16" t="s">
        <v>428</v>
      </c>
      <c r="JT16" t="s">
        <v>405</v>
      </c>
      <c r="JU16" t="s">
        <v>428</v>
      </c>
      <c r="JW16" t="s">
        <v>412</v>
      </c>
      <c r="JX16" t="s">
        <v>412</v>
      </c>
      <c r="JY16" t="s">
        <v>405</v>
      </c>
      <c r="JZ16" t="s">
        <v>405</v>
      </c>
      <c r="KA16" t="s">
        <v>405</v>
      </c>
      <c r="KB16" t="s">
        <v>405</v>
      </c>
      <c r="KC16" t="s">
        <v>405</v>
      </c>
      <c r="KD16" t="s">
        <v>407</v>
      </c>
      <c r="KE16" t="s">
        <v>407</v>
      </c>
      <c r="KF16" t="s">
        <v>407</v>
      </c>
      <c r="KG16" t="s">
        <v>405</v>
      </c>
      <c r="KH16" t="s">
        <v>403</v>
      </c>
      <c r="KI16" t="s">
        <v>410</v>
      </c>
      <c r="KJ16" t="s">
        <v>407</v>
      </c>
      <c r="KK16" t="s">
        <v>407</v>
      </c>
    </row>
    <row r="17" spans="1:297">
      <c r="A17">
        <v>1</v>
      </c>
      <c r="B17">
        <v>1759419220.1</v>
      </c>
      <c r="C17">
        <v>0</v>
      </c>
      <c r="D17" t="s">
        <v>433</v>
      </c>
      <c r="E17" t="s">
        <v>434</v>
      </c>
      <c r="F17">
        <v>5</v>
      </c>
      <c r="G17" t="s">
        <v>435</v>
      </c>
      <c r="H17" t="s">
        <v>436</v>
      </c>
      <c r="I17">
        <v>1759419211.6</v>
      </c>
      <c r="J17">
        <f>(K17)/1000</f>
        <v>0</v>
      </c>
      <c r="K17">
        <f>IF(DP17, AN17, AH17)</f>
        <v>0</v>
      </c>
      <c r="L17">
        <f>IF(DP17, AI17, AG17)</f>
        <v>0</v>
      </c>
      <c r="M17">
        <f>DR17 - IF(AU17&gt;1, L17*DL17*100.0/(AW17), 0)</f>
        <v>0</v>
      </c>
      <c r="N17">
        <f>((T17-J17/2)*M17-L17)/(T17+J17/2)</f>
        <v>0</v>
      </c>
      <c r="O17">
        <f>N17*(DY17+DZ17)/1000.0</f>
        <v>0</v>
      </c>
      <c r="P17">
        <f>(DR17 - IF(AU17&gt;1, L17*DL17*100.0/(AW17), 0))*(DY17+DZ17)/1000.0</f>
        <v>0</v>
      </c>
      <c r="Q17">
        <f>2.0/((1/S17-1/R17)+SIGN(S17)*SQRT((1/S17-1/R17)*(1/S17-1/R17) + 4*DM17/((DM17+1)*(DM17+1))*(2*1/S17*1/R17-1/R17*1/R17)))</f>
        <v>0</v>
      </c>
      <c r="R17">
        <f>IF(LEFT(DN17,1)&lt;&gt;"0",IF(LEFT(DN17,1)="1",3.0,DO17),$D$5+$E$5*(EF17*DY17/($K$5*1000))+$F$5*(EF17*DY17/($K$5*1000))*MAX(MIN(DL17,$J$5),$I$5)*MAX(MIN(DL17,$J$5),$I$5)+$G$5*MAX(MIN(DL17,$J$5),$I$5)*(EF17*DY17/($K$5*1000))+$H$5*(EF17*DY17/($K$5*1000))*(EF17*DY17/($K$5*1000)))</f>
        <v>0</v>
      </c>
      <c r="S17">
        <f>J17*(1000-(1000*0.61365*exp(17.502*W17/(240.97+W17))/(DY17+DZ17)+DT17)/2)/(1000*0.61365*exp(17.502*W17/(240.97+W17))/(DY17+DZ17)-DT17)</f>
        <v>0</v>
      </c>
      <c r="T17">
        <f>1/((DM17+1)/(Q17/1.6)+1/(R17/1.37)) + DM17/((DM17+1)/(Q17/1.6) + DM17/(R17/1.37))</f>
        <v>0</v>
      </c>
      <c r="U17">
        <f>(DH17*DK17)</f>
        <v>0</v>
      </c>
      <c r="V17">
        <f>(EA17+(U17+2*0.95*5.67E-8*(((EA17+$B$7)+273)^4-(EA17+273)^4)-44100*J17)/(1.84*29.3*R17+8*0.95*5.67E-8*(EA17+273)^3))</f>
        <v>0</v>
      </c>
      <c r="W17">
        <f>($C$7*EB17+$D$7*EC17+$E$7*V17)</f>
        <v>0</v>
      </c>
      <c r="X17">
        <f>0.61365*exp(17.502*W17/(240.97+W17))</f>
        <v>0</v>
      </c>
      <c r="Y17">
        <f>(Z17/AA17*100)</f>
        <v>0</v>
      </c>
      <c r="Z17">
        <f>DT17*(DY17+DZ17)/1000</f>
        <v>0</v>
      </c>
      <c r="AA17">
        <f>0.61365*exp(17.502*EA17/(240.97+EA17))</f>
        <v>0</v>
      </c>
      <c r="AB17">
        <f>(X17-DT17*(DY17+DZ17)/1000)</f>
        <v>0</v>
      </c>
      <c r="AC17">
        <f>(-J17*44100)</f>
        <v>0</v>
      </c>
      <c r="AD17">
        <f>2*29.3*R17*0.92*(EA17-W17)</f>
        <v>0</v>
      </c>
      <c r="AE17">
        <f>2*0.95*5.67E-8*(((EA17+$B$7)+273)^4-(W17+273)^4)</f>
        <v>0</v>
      </c>
      <c r="AF17">
        <f>U17+AE17+AC17+AD17</f>
        <v>0</v>
      </c>
      <c r="AG17">
        <f>DX17*AU17*(DS17-DR17*(1000-AU17*DU17)/(1000-AU17*DT17))/(100*DL17)</f>
        <v>0</v>
      </c>
      <c r="AH17">
        <f>1000*DX17*AU17*(DT17-DU17)/(100*DL17*(1000-AU17*DT17))</f>
        <v>0</v>
      </c>
      <c r="AI17">
        <f>(AJ17 - AK17 - DY17*1E3/(8.314*(EA17+273.15)) * AM17/DX17 * AL17) * DX17/(100*DL17) * (1000 - DU17)/1000</f>
        <v>0</v>
      </c>
      <c r="AJ17">
        <v>429.407737975866</v>
      </c>
      <c r="AK17">
        <v>425.331418181818</v>
      </c>
      <c r="AL17">
        <v>-2.21616161595945e-05</v>
      </c>
      <c r="AM17">
        <v>64.6</v>
      </c>
      <c r="AN17">
        <f>(AP17 - AO17 + DY17*1E3/(8.314*(EA17+273.15)) * AR17/DX17 * AQ17) * DX17/(100*DL17) * 1000/(1000 - AP17)</f>
        <v>0</v>
      </c>
      <c r="AO17">
        <v>22.0132218190557</v>
      </c>
      <c r="AP17">
        <v>22.7778090909091</v>
      </c>
      <c r="AQ17">
        <v>-2.2455769424429e-06</v>
      </c>
      <c r="AR17">
        <v>120.712376557345</v>
      </c>
      <c r="AS17">
        <v>0</v>
      </c>
      <c r="AT17">
        <v>0</v>
      </c>
      <c r="AU17">
        <f>IF(AS17*$H$13&gt;=AW17,1.0,(AW17/(AW17-AS17*$H$13)))</f>
        <v>0</v>
      </c>
      <c r="AV17">
        <f>(AU17-1)*100</f>
        <v>0</v>
      </c>
      <c r="AW17">
        <f>MAX(0,($B$13+$C$13*EF17)/(1+$D$13*EF17)*DY17/(EA17+273)*$E$13)</f>
        <v>0</v>
      </c>
      <c r="AX17" t="s">
        <v>437</v>
      </c>
      <c r="AY17" t="s">
        <v>437</v>
      </c>
      <c r="AZ17">
        <v>0</v>
      </c>
      <c r="BA17">
        <v>0</v>
      </c>
      <c r="BB17">
        <f>1-AZ17/BA17</f>
        <v>0</v>
      </c>
      <c r="BC17">
        <v>0</v>
      </c>
      <c r="BD17" t="s">
        <v>437</v>
      </c>
      <c r="BE17" t="s">
        <v>437</v>
      </c>
      <c r="BF17">
        <v>0</v>
      </c>
      <c r="BG17">
        <v>0</v>
      </c>
      <c r="BH17">
        <f>1-BF17/BG17</f>
        <v>0</v>
      </c>
      <c r="BI17">
        <v>0.5</v>
      </c>
      <c r="BJ17">
        <f>DI17</f>
        <v>0</v>
      </c>
      <c r="BK17">
        <f>L17</f>
        <v>0</v>
      </c>
      <c r="BL17">
        <f>BH17*BI17*BJ17</f>
        <v>0</v>
      </c>
      <c r="BM17">
        <f>(BK17-BC17)/BJ17</f>
        <v>0</v>
      </c>
      <c r="BN17">
        <f>(BA17-BG17)/BG17</f>
        <v>0</v>
      </c>
      <c r="BO17">
        <f>AZ17/(BB17+AZ17/BG17)</f>
        <v>0</v>
      </c>
      <c r="BP17" t="s">
        <v>437</v>
      </c>
      <c r="BQ17">
        <v>0</v>
      </c>
      <c r="BR17">
        <f>IF(BQ17&lt;&gt;0, BQ17, BO17)</f>
        <v>0</v>
      </c>
      <c r="BS17">
        <f>1-BR17/BG17</f>
        <v>0</v>
      </c>
      <c r="BT17">
        <f>(BG17-BF17)/(BG17-BR17)</f>
        <v>0</v>
      </c>
      <c r="BU17">
        <f>(BA17-BG17)/(BA17-BR17)</f>
        <v>0</v>
      </c>
      <c r="BV17">
        <f>(BG17-BF17)/(BG17-AZ17)</f>
        <v>0</v>
      </c>
      <c r="BW17">
        <f>(BA17-BG17)/(BA17-AZ17)</f>
        <v>0</v>
      </c>
      <c r="BX17">
        <f>(BT17*BR17/BF17)</f>
        <v>0</v>
      </c>
      <c r="BY17">
        <f>(1-BX17)</f>
        <v>0</v>
      </c>
      <c r="DH17">
        <f>$B$11*EG17+$C$11*EH17+$F$11*ES17*(1-EV17)</f>
        <v>0</v>
      </c>
      <c r="DI17">
        <f>DH17*DJ17</f>
        <v>0</v>
      </c>
      <c r="DJ17">
        <f>($B$11*$D$9+$C$11*$D$9+$F$11*((FF17+EX17)/MAX(FF17+EX17+FG17, 0.1)*$I$9+FG17/MAX(FF17+EX17+FG17, 0.1)*$J$9))/($B$11+$C$11+$F$11)</f>
        <v>0</v>
      </c>
      <c r="DK17">
        <f>($B$11*$K$9+$C$11*$K$9+$F$11*((FF17+EX17)/MAX(FF17+EX17+FG17, 0.1)*$P$9+FG17/MAX(FF17+EX17+FG17, 0.1)*$Q$9))/($B$11+$C$11+$F$11)</f>
        <v>0</v>
      </c>
      <c r="DL17">
        <v>2.44</v>
      </c>
      <c r="DM17">
        <v>0.5</v>
      </c>
      <c r="DN17" t="s">
        <v>438</v>
      </c>
      <c r="DO17">
        <v>2</v>
      </c>
      <c r="DP17" t="b">
        <v>1</v>
      </c>
      <c r="DQ17">
        <v>1759419211.6</v>
      </c>
      <c r="DR17">
        <v>415.6541875</v>
      </c>
      <c r="DS17">
        <v>419.9496875</v>
      </c>
      <c r="DT17">
        <v>22.7767875</v>
      </c>
      <c r="DU17">
        <v>22.0147625</v>
      </c>
      <c r="DV17">
        <v>413.4493125</v>
      </c>
      <c r="DW17">
        <v>22.4694625</v>
      </c>
      <c r="DX17">
        <v>500.0183125</v>
      </c>
      <c r="DY17">
        <v>90.80988125</v>
      </c>
      <c r="DZ17">
        <v>0.032357675</v>
      </c>
      <c r="EA17">
        <v>29.5247375</v>
      </c>
      <c r="EB17">
        <v>29.98419375</v>
      </c>
      <c r="EC17">
        <v>999.9</v>
      </c>
      <c r="ED17">
        <v>0</v>
      </c>
      <c r="EE17">
        <v>0</v>
      </c>
      <c r="EF17">
        <v>10006.71875</v>
      </c>
      <c r="EG17">
        <v>0</v>
      </c>
      <c r="EH17">
        <v>13.129</v>
      </c>
      <c r="EI17">
        <v>-4.295595</v>
      </c>
      <c r="EJ17">
        <v>425.342125</v>
      </c>
      <c r="EK17">
        <v>429.4029375</v>
      </c>
      <c r="EL17">
        <v>0.7620294375</v>
      </c>
      <c r="EM17">
        <v>419.9496875</v>
      </c>
      <c r="EN17">
        <v>22.0147625</v>
      </c>
      <c r="EO17">
        <v>2.068358125</v>
      </c>
      <c r="EP17">
        <v>1.999158125</v>
      </c>
      <c r="EQ17">
        <v>17.977575</v>
      </c>
      <c r="ER17">
        <v>17.4376625</v>
      </c>
      <c r="ES17">
        <v>1999.995625</v>
      </c>
      <c r="ET17">
        <v>0.98</v>
      </c>
      <c r="EU17">
        <v>0.0199996</v>
      </c>
      <c r="EV17">
        <v>0</v>
      </c>
      <c r="EW17">
        <v>363.9986875</v>
      </c>
      <c r="EX17">
        <v>5.00059</v>
      </c>
      <c r="EY17">
        <v>7421.39375</v>
      </c>
      <c r="EZ17">
        <v>17360.28125</v>
      </c>
      <c r="FA17">
        <v>41.125</v>
      </c>
      <c r="FB17">
        <v>40.933125</v>
      </c>
      <c r="FC17">
        <v>40.5</v>
      </c>
      <c r="FD17">
        <v>40.425375</v>
      </c>
      <c r="FE17">
        <v>42.00775</v>
      </c>
      <c r="FF17">
        <v>1955.095625</v>
      </c>
      <c r="FG17">
        <v>39.9</v>
      </c>
      <c r="FH17">
        <v>0</v>
      </c>
      <c r="FI17">
        <v>1759419218.2</v>
      </c>
      <c r="FJ17">
        <v>0</v>
      </c>
      <c r="FK17">
        <v>363.9348</v>
      </c>
      <c r="FL17">
        <v>-2.52707692993024</v>
      </c>
      <c r="FM17">
        <v>-51.0830769086562</v>
      </c>
      <c r="FN17">
        <v>7420.1412</v>
      </c>
      <c r="FO17">
        <v>15</v>
      </c>
      <c r="FP17">
        <v>0</v>
      </c>
      <c r="FQ17" t="s">
        <v>439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-4.31302857142857</v>
      </c>
      <c r="GD17">
        <v>0.130123636363635</v>
      </c>
      <c r="GE17">
        <v>0.0449067812554083</v>
      </c>
      <c r="GF17">
        <v>1</v>
      </c>
      <c r="GG17">
        <v>364.164294117647</v>
      </c>
      <c r="GH17">
        <v>-2.52757831452674</v>
      </c>
      <c r="GI17">
        <v>0.316482276189156</v>
      </c>
      <c r="GJ17">
        <v>-1</v>
      </c>
      <c r="GK17">
        <v>0.75909</v>
      </c>
      <c r="GL17">
        <v>0.0474034285714293</v>
      </c>
      <c r="GM17">
        <v>0.00505549771465255</v>
      </c>
      <c r="GN17">
        <v>1</v>
      </c>
      <c r="GO17">
        <v>2</v>
      </c>
      <c r="GP17">
        <v>2</v>
      </c>
      <c r="GQ17" t="s">
        <v>440</v>
      </c>
      <c r="GR17">
        <v>3.13247</v>
      </c>
      <c r="GS17">
        <v>2.71056</v>
      </c>
      <c r="GT17">
        <v>0.0891513</v>
      </c>
      <c r="GU17">
        <v>0.0903593</v>
      </c>
      <c r="GV17">
        <v>0.0997552</v>
      </c>
      <c r="GW17">
        <v>0.0979849</v>
      </c>
      <c r="GX17">
        <v>34351.6</v>
      </c>
      <c r="GY17">
        <v>36754</v>
      </c>
      <c r="GZ17">
        <v>34119.6</v>
      </c>
      <c r="HA17">
        <v>36581.2</v>
      </c>
      <c r="HB17">
        <v>43366.8</v>
      </c>
      <c r="HC17">
        <v>47359.1</v>
      </c>
      <c r="HD17">
        <v>53211.2</v>
      </c>
      <c r="HE17">
        <v>58452.4</v>
      </c>
      <c r="HF17">
        <v>1.96115</v>
      </c>
      <c r="HG17">
        <v>1.80155</v>
      </c>
      <c r="HH17">
        <v>0.130277</v>
      </c>
      <c r="HI17">
        <v>0</v>
      </c>
      <c r="HJ17">
        <v>27.8522</v>
      </c>
      <c r="HK17">
        <v>999.9</v>
      </c>
      <c r="HL17">
        <v>56.33</v>
      </c>
      <c r="HM17">
        <v>30.071</v>
      </c>
      <c r="HN17">
        <v>26.5365</v>
      </c>
      <c r="HO17">
        <v>54.5055</v>
      </c>
      <c r="HP17">
        <v>45.8734</v>
      </c>
      <c r="HQ17">
        <v>1</v>
      </c>
      <c r="HR17">
        <v>0.037091</v>
      </c>
      <c r="HS17">
        <v>-0.161501</v>
      </c>
      <c r="HT17">
        <v>20.1125</v>
      </c>
      <c r="HU17">
        <v>5.19692</v>
      </c>
      <c r="HV17">
        <v>12.004</v>
      </c>
      <c r="HW17">
        <v>4.9738</v>
      </c>
      <c r="HX17">
        <v>3.29393</v>
      </c>
      <c r="HY17">
        <v>999.9</v>
      </c>
      <c r="HZ17">
        <v>9999</v>
      </c>
      <c r="IA17">
        <v>9999</v>
      </c>
      <c r="IB17">
        <v>9999</v>
      </c>
      <c r="IC17">
        <v>1.86325</v>
      </c>
      <c r="ID17">
        <v>1.86813</v>
      </c>
      <c r="IE17">
        <v>1.86785</v>
      </c>
      <c r="IF17">
        <v>1.86905</v>
      </c>
      <c r="IG17">
        <v>1.86988</v>
      </c>
      <c r="IH17">
        <v>1.86593</v>
      </c>
      <c r="II17">
        <v>1.86706</v>
      </c>
      <c r="IJ17">
        <v>1.86844</v>
      </c>
      <c r="IK17">
        <v>5</v>
      </c>
      <c r="IL17">
        <v>0</v>
      </c>
      <c r="IM17">
        <v>0</v>
      </c>
      <c r="IN17">
        <v>0</v>
      </c>
      <c r="IO17" t="s">
        <v>441</v>
      </c>
      <c r="IP17" t="s">
        <v>442</v>
      </c>
      <c r="IQ17" t="s">
        <v>443</v>
      </c>
      <c r="IR17" t="s">
        <v>443</v>
      </c>
      <c r="IS17" t="s">
        <v>443</v>
      </c>
      <c r="IT17" t="s">
        <v>443</v>
      </c>
      <c r="IU17">
        <v>0</v>
      </c>
      <c r="IV17">
        <v>100</v>
      </c>
      <c r="IW17">
        <v>100</v>
      </c>
      <c r="IX17">
        <v>2.204</v>
      </c>
      <c r="IY17">
        <v>0.3074</v>
      </c>
      <c r="IZ17">
        <v>0.735386519928015</v>
      </c>
      <c r="JA17">
        <v>0.00382527381972642</v>
      </c>
      <c r="JB17">
        <v>-7.52988299776221e-07</v>
      </c>
      <c r="JC17">
        <v>2.3530235652091e-10</v>
      </c>
      <c r="JD17">
        <v>-0.102343420517576</v>
      </c>
      <c r="JE17">
        <v>-0.0169045395245839</v>
      </c>
      <c r="JF17">
        <v>0.00204458040624254</v>
      </c>
      <c r="JG17">
        <v>-2.13992253470799e-05</v>
      </c>
      <c r="JH17">
        <v>5</v>
      </c>
      <c r="JI17">
        <v>2167</v>
      </c>
      <c r="JJ17">
        <v>1</v>
      </c>
      <c r="JK17">
        <v>29</v>
      </c>
      <c r="JL17">
        <v>29323653.7</v>
      </c>
      <c r="JM17">
        <v>29323653.7</v>
      </c>
      <c r="JN17">
        <v>1.00708</v>
      </c>
      <c r="JO17">
        <v>2.62573</v>
      </c>
      <c r="JP17">
        <v>1.54785</v>
      </c>
      <c r="JQ17">
        <v>2.31201</v>
      </c>
      <c r="JR17">
        <v>1.64673</v>
      </c>
      <c r="JS17">
        <v>2.35107</v>
      </c>
      <c r="JT17">
        <v>33.7155</v>
      </c>
      <c r="JU17">
        <v>24.1926</v>
      </c>
      <c r="JV17">
        <v>18</v>
      </c>
      <c r="JW17">
        <v>505.119</v>
      </c>
      <c r="JX17">
        <v>402.179</v>
      </c>
      <c r="JY17">
        <v>27.1369</v>
      </c>
      <c r="JZ17">
        <v>27.8112</v>
      </c>
      <c r="KA17">
        <v>30.0003</v>
      </c>
      <c r="KB17">
        <v>27.7502</v>
      </c>
      <c r="KC17">
        <v>27.7001</v>
      </c>
      <c r="KD17">
        <v>20.1118</v>
      </c>
      <c r="KE17">
        <v>22.0465</v>
      </c>
      <c r="KF17">
        <v>57.6239</v>
      </c>
      <c r="KG17">
        <v>27.1518</v>
      </c>
      <c r="KH17">
        <v>413.101</v>
      </c>
      <c r="KI17">
        <v>22.0549</v>
      </c>
      <c r="KJ17">
        <v>96.7376</v>
      </c>
      <c r="KK17">
        <v>94.7135</v>
      </c>
    </row>
    <row r="18" spans="1:297">
      <c r="A18">
        <v>2</v>
      </c>
      <c r="B18">
        <v>1759419225.1</v>
      </c>
      <c r="C18">
        <v>5</v>
      </c>
      <c r="D18" t="s">
        <v>444</v>
      </c>
      <c r="E18" t="s">
        <v>445</v>
      </c>
      <c r="F18">
        <v>5</v>
      </c>
      <c r="G18" t="s">
        <v>435</v>
      </c>
      <c r="H18" t="s">
        <v>436</v>
      </c>
      <c r="I18">
        <v>1759419216.36667</v>
      </c>
      <c r="J18">
        <f>(K18)/1000</f>
        <v>0</v>
      </c>
      <c r="K18">
        <f>IF(DP18, AN18, AH18)</f>
        <v>0</v>
      </c>
      <c r="L18">
        <f>IF(DP18, AI18, AG18)</f>
        <v>0</v>
      </c>
      <c r="M18">
        <f>DR18 - IF(AU18&gt;1, L18*DL18*100.0/(AW18), 0)</f>
        <v>0</v>
      </c>
      <c r="N18">
        <f>((T18-J18/2)*M18-L18)/(T18+J18/2)</f>
        <v>0</v>
      </c>
      <c r="O18">
        <f>N18*(DY18+DZ18)/1000.0</f>
        <v>0</v>
      </c>
      <c r="P18">
        <f>(DR18 - IF(AU18&gt;1, L18*DL18*100.0/(AW18), 0))*(DY18+DZ18)/1000.0</f>
        <v>0</v>
      </c>
      <c r="Q18">
        <f>2.0/((1/S18-1/R18)+SIGN(S18)*SQRT((1/S18-1/R18)*(1/S18-1/R18) + 4*DM18/((DM18+1)*(DM18+1))*(2*1/S18*1/R18-1/R18*1/R18)))</f>
        <v>0</v>
      </c>
      <c r="R18">
        <f>IF(LEFT(DN18,1)&lt;&gt;"0",IF(LEFT(DN18,1)="1",3.0,DO18),$D$5+$E$5*(EF18*DY18/($K$5*1000))+$F$5*(EF18*DY18/($K$5*1000))*MAX(MIN(DL18,$J$5),$I$5)*MAX(MIN(DL18,$J$5),$I$5)+$G$5*MAX(MIN(DL18,$J$5),$I$5)*(EF18*DY18/($K$5*1000))+$H$5*(EF18*DY18/($K$5*1000))*(EF18*DY18/($K$5*1000)))</f>
        <v>0</v>
      </c>
      <c r="S18">
        <f>J18*(1000-(1000*0.61365*exp(17.502*W18/(240.97+W18))/(DY18+DZ18)+DT18)/2)/(1000*0.61365*exp(17.502*W18/(240.97+W18))/(DY18+DZ18)-DT18)</f>
        <v>0</v>
      </c>
      <c r="T18">
        <f>1/((DM18+1)/(Q18/1.6)+1/(R18/1.37)) + DM18/((DM18+1)/(Q18/1.6) + DM18/(R18/1.37))</f>
        <v>0</v>
      </c>
      <c r="U18">
        <f>(DH18*DK18)</f>
        <v>0</v>
      </c>
      <c r="V18">
        <f>(EA18+(U18+2*0.95*5.67E-8*(((EA18+$B$7)+273)^4-(EA18+273)^4)-44100*J18)/(1.84*29.3*R18+8*0.95*5.67E-8*(EA18+273)^3))</f>
        <v>0</v>
      </c>
      <c r="W18">
        <f>($C$7*EB18+$D$7*EC18+$E$7*V18)</f>
        <v>0</v>
      </c>
      <c r="X18">
        <f>0.61365*exp(17.502*W18/(240.97+W18))</f>
        <v>0</v>
      </c>
      <c r="Y18">
        <f>(Z18/AA18*100)</f>
        <v>0</v>
      </c>
      <c r="Z18">
        <f>DT18*(DY18+DZ18)/1000</f>
        <v>0</v>
      </c>
      <c r="AA18">
        <f>0.61365*exp(17.502*EA18/(240.97+EA18))</f>
        <v>0</v>
      </c>
      <c r="AB18">
        <f>(X18-DT18*(DY18+DZ18)/1000)</f>
        <v>0</v>
      </c>
      <c r="AC18">
        <f>(-J18*44100)</f>
        <v>0</v>
      </c>
      <c r="AD18">
        <f>2*29.3*R18*0.92*(EA18-W18)</f>
        <v>0</v>
      </c>
      <c r="AE18">
        <f>2*0.95*5.67E-8*(((EA18+$B$7)+273)^4-(W18+273)^4)</f>
        <v>0</v>
      </c>
      <c r="AF18">
        <f>U18+AE18+AC18+AD18</f>
        <v>0</v>
      </c>
      <c r="AG18">
        <f>DX18*AU18*(DS18-DR18*(1000-AU18*DU18)/(1000-AU18*DT18))/(100*DL18)</f>
        <v>0</v>
      </c>
      <c r="AH18">
        <f>1000*DX18*AU18*(DT18-DU18)/(100*DL18*(1000-AU18*DT18))</f>
        <v>0</v>
      </c>
      <c r="AI18">
        <f>(AJ18 - AK18 - DY18*1E3/(8.314*(EA18+273.15)) * AM18/DX18 * AL18) * DX18/(100*DL18) * (1000 - DU18)/1000</f>
        <v>0</v>
      </c>
      <c r="AJ18">
        <v>429.157741391991</v>
      </c>
      <c r="AK18">
        <v>425.248181818182</v>
      </c>
      <c r="AL18">
        <v>-0.0205904545454812</v>
      </c>
      <c r="AM18">
        <v>64.6</v>
      </c>
      <c r="AN18">
        <f>(AP18 - AO18 + DY18*1E3/(8.314*(EA18+273.15)) * AR18/DX18 * AQ18) * DX18/(100*DL18) * 1000/(1000 - AP18)</f>
        <v>0</v>
      </c>
      <c r="AO18">
        <v>22.0141320005848</v>
      </c>
      <c r="AP18">
        <v>22.7765212121212</v>
      </c>
      <c r="AQ18">
        <v>-4.92342098653386e-06</v>
      </c>
      <c r="AR18">
        <v>120.712376557345</v>
      </c>
      <c r="AS18">
        <v>0</v>
      </c>
      <c r="AT18">
        <v>0</v>
      </c>
      <c r="AU18">
        <f>IF(AS18*$H$13&gt;=AW18,1.0,(AW18/(AW18-AS18*$H$13)))</f>
        <v>0</v>
      </c>
      <c r="AV18">
        <f>(AU18-1)*100</f>
        <v>0</v>
      </c>
      <c r="AW18">
        <f>MAX(0,($B$13+$C$13*EF18)/(1+$D$13*EF18)*DY18/(EA18+273)*$E$13)</f>
        <v>0</v>
      </c>
      <c r="AX18" t="s">
        <v>437</v>
      </c>
      <c r="AY18" t="s">
        <v>437</v>
      </c>
      <c r="AZ18">
        <v>0</v>
      </c>
      <c r="BA18">
        <v>0</v>
      </c>
      <c r="BB18">
        <f>1-AZ18/BA18</f>
        <v>0</v>
      </c>
      <c r="BC18">
        <v>0</v>
      </c>
      <c r="BD18" t="s">
        <v>437</v>
      </c>
      <c r="BE18" t="s">
        <v>437</v>
      </c>
      <c r="BF18">
        <v>0</v>
      </c>
      <c r="BG18">
        <v>0</v>
      </c>
      <c r="BH18">
        <f>1-BF18/BG18</f>
        <v>0</v>
      </c>
      <c r="BI18">
        <v>0.5</v>
      </c>
      <c r="BJ18">
        <f>DI18</f>
        <v>0</v>
      </c>
      <c r="BK18">
        <f>L18</f>
        <v>0</v>
      </c>
      <c r="BL18">
        <f>BH18*BI18*BJ18</f>
        <v>0</v>
      </c>
      <c r="BM18">
        <f>(BK18-BC18)/BJ18</f>
        <v>0</v>
      </c>
      <c r="BN18">
        <f>(BA18-BG18)/BG18</f>
        <v>0</v>
      </c>
      <c r="BO18">
        <f>AZ18/(BB18+AZ18/BG18)</f>
        <v>0</v>
      </c>
      <c r="BP18" t="s">
        <v>437</v>
      </c>
      <c r="BQ18">
        <v>0</v>
      </c>
      <c r="BR18">
        <f>IF(BQ18&lt;&gt;0, BQ18, BO18)</f>
        <v>0</v>
      </c>
      <c r="BS18">
        <f>1-BR18/BG18</f>
        <v>0</v>
      </c>
      <c r="BT18">
        <f>(BG18-BF18)/(BG18-BR18)</f>
        <v>0</v>
      </c>
      <c r="BU18">
        <f>(BA18-BG18)/(BA18-BR18)</f>
        <v>0</v>
      </c>
      <c r="BV18">
        <f>(BG18-BF18)/(BG18-AZ18)</f>
        <v>0</v>
      </c>
      <c r="BW18">
        <f>(BA18-BG18)/(BA18-AZ18)</f>
        <v>0</v>
      </c>
      <c r="BX18">
        <f>(BT18*BR18/BF18)</f>
        <v>0</v>
      </c>
      <c r="BY18">
        <f>(1-BX18)</f>
        <v>0</v>
      </c>
      <c r="DH18">
        <f>$B$11*EG18+$C$11*EH18+$F$11*ES18*(1-EV18)</f>
        <v>0</v>
      </c>
      <c r="DI18">
        <f>DH18*DJ18</f>
        <v>0</v>
      </c>
      <c r="DJ18">
        <f>($B$11*$D$9+$C$11*$D$9+$F$11*((FF18+EX18)/MAX(FF18+EX18+FG18, 0.1)*$I$9+FG18/MAX(FF18+EX18+FG18, 0.1)*$J$9))/($B$11+$C$11+$F$11)</f>
        <v>0</v>
      </c>
      <c r="DK18">
        <f>($B$11*$K$9+$C$11*$K$9+$F$11*((FF18+EX18)/MAX(FF18+EX18+FG18, 0.1)*$P$9+FG18/MAX(FF18+EX18+FG18, 0.1)*$Q$9))/($B$11+$C$11+$F$11)</f>
        <v>0</v>
      </c>
      <c r="DL18">
        <v>2.44</v>
      </c>
      <c r="DM18">
        <v>0.5</v>
      </c>
      <c r="DN18" t="s">
        <v>438</v>
      </c>
      <c r="DO18">
        <v>2</v>
      </c>
      <c r="DP18" t="b">
        <v>1</v>
      </c>
      <c r="DQ18">
        <v>1759419216.36667</v>
      </c>
      <c r="DR18">
        <v>415.634466666667</v>
      </c>
      <c r="DS18">
        <v>419.827933333333</v>
      </c>
      <c r="DT18">
        <v>22.7775666666667</v>
      </c>
      <c r="DU18">
        <v>22.0144333333333</v>
      </c>
      <c r="DV18">
        <v>413.4298</v>
      </c>
      <c r="DW18">
        <v>22.4702066666667</v>
      </c>
      <c r="DX18">
        <v>500.018733333333</v>
      </c>
      <c r="DY18">
        <v>90.8099066666667</v>
      </c>
      <c r="DZ18">
        <v>0.0323314333333333</v>
      </c>
      <c r="EA18">
        <v>29.5253466666667</v>
      </c>
      <c r="EB18">
        <v>29.9802133333333</v>
      </c>
      <c r="EC18">
        <v>999.9</v>
      </c>
      <c r="ED18">
        <v>0</v>
      </c>
      <c r="EE18">
        <v>0</v>
      </c>
      <c r="EF18">
        <v>10004.1666666667</v>
      </c>
      <c r="EG18">
        <v>0</v>
      </c>
      <c r="EH18">
        <v>13.129</v>
      </c>
      <c r="EI18">
        <v>-4.19345933333333</v>
      </c>
      <c r="EJ18">
        <v>425.322466666667</v>
      </c>
      <c r="EK18">
        <v>429.278266666667</v>
      </c>
      <c r="EL18">
        <v>0.7631286</v>
      </c>
      <c r="EM18">
        <v>419.827933333333</v>
      </c>
      <c r="EN18">
        <v>22.0144333333333</v>
      </c>
      <c r="EO18">
        <v>2.06842866666667</v>
      </c>
      <c r="EP18">
        <v>1.99912933333333</v>
      </c>
      <c r="EQ18">
        <v>17.97812</v>
      </c>
      <c r="ER18">
        <v>17.4374333333333</v>
      </c>
      <c r="ES18">
        <v>1999.99133333333</v>
      </c>
      <c r="ET18">
        <v>0.98</v>
      </c>
      <c r="EU18">
        <v>0.0199996</v>
      </c>
      <c r="EV18">
        <v>0</v>
      </c>
      <c r="EW18">
        <v>363.8246</v>
      </c>
      <c r="EX18">
        <v>5.00059</v>
      </c>
      <c r="EY18">
        <v>7417.27933333333</v>
      </c>
      <c r="EZ18">
        <v>17360.2466666667</v>
      </c>
      <c r="FA18">
        <v>41.125</v>
      </c>
      <c r="FB18">
        <v>40.937</v>
      </c>
      <c r="FC18">
        <v>40.5</v>
      </c>
      <c r="FD18">
        <v>40.4287333333333</v>
      </c>
      <c r="FE18">
        <v>42.0165333333333</v>
      </c>
      <c r="FF18">
        <v>1955.09133333333</v>
      </c>
      <c r="FG18">
        <v>39.9</v>
      </c>
      <c r="FH18">
        <v>0</v>
      </c>
      <c r="FI18">
        <v>1759419223</v>
      </c>
      <c r="FJ18">
        <v>0</v>
      </c>
      <c r="FK18">
        <v>363.70944</v>
      </c>
      <c r="FL18">
        <v>-2.92330769486642</v>
      </c>
      <c r="FM18">
        <v>-50.6230768414331</v>
      </c>
      <c r="FN18">
        <v>7416.118</v>
      </c>
      <c r="FO18">
        <v>15</v>
      </c>
      <c r="FP18">
        <v>0</v>
      </c>
      <c r="FQ18" t="s">
        <v>439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-4.271695</v>
      </c>
      <c r="GD18">
        <v>0.263593984962404</v>
      </c>
      <c r="GE18">
        <v>0.102178538915958</v>
      </c>
      <c r="GF18">
        <v>1</v>
      </c>
      <c r="GG18">
        <v>363.895117647059</v>
      </c>
      <c r="GH18">
        <v>-2.45974026629741</v>
      </c>
      <c r="GI18">
        <v>0.306741485782978</v>
      </c>
      <c r="GJ18">
        <v>-1</v>
      </c>
      <c r="GK18">
        <v>0.7623032</v>
      </c>
      <c r="GL18">
        <v>0.018620842105262</v>
      </c>
      <c r="GM18">
        <v>0.00215825289528359</v>
      </c>
      <c r="GN18">
        <v>1</v>
      </c>
      <c r="GO18">
        <v>2</v>
      </c>
      <c r="GP18">
        <v>2</v>
      </c>
      <c r="GQ18" t="s">
        <v>440</v>
      </c>
      <c r="GR18">
        <v>3.13253</v>
      </c>
      <c r="GS18">
        <v>2.71009</v>
      </c>
      <c r="GT18">
        <v>0.0891147</v>
      </c>
      <c r="GU18">
        <v>0.089935</v>
      </c>
      <c r="GV18">
        <v>0.0997487</v>
      </c>
      <c r="GW18">
        <v>0.0979881</v>
      </c>
      <c r="GX18">
        <v>34352.6</v>
      </c>
      <c r="GY18">
        <v>36770.7</v>
      </c>
      <c r="GZ18">
        <v>34119.3</v>
      </c>
      <c r="HA18">
        <v>36580.8</v>
      </c>
      <c r="HB18">
        <v>43366.6</v>
      </c>
      <c r="HC18">
        <v>47358.4</v>
      </c>
      <c r="HD18">
        <v>53210.6</v>
      </c>
      <c r="HE18">
        <v>58451.8</v>
      </c>
      <c r="HF18">
        <v>1.96137</v>
      </c>
      <c r="HG18">
        <v>1.80103</v>
      </c>
      <c r="HH18">
        <v>0.131764</v>
      </c>
      <c r="HI18">
        <v>0</v>
      </c>
      <c r="HJ18">
        <v>27.8467</v>
      </c>
      <c r="HK18">
        <v>999.9</v>
      </c>
      <c r="HL18">
        <v>56.33</v>
      </c>
      <c r="HM18">
        <v>30.071</v>
      </c>
      <c r="HN18">
        <v>26.5396</v>
      </c>
      <c r="HO18">
        <v>54.6655</v>
      </c>
      <c r="HP18">
        <v>46.1338</v>
      </c>
      <c r="HQ18">
        <v>1</v>
      </c>
      <c r="HR18">
        <v>0.0373984</v>
      </c>
      <c r="HS18">
        <v>-0.169725</v>
      </c>
      <c r="HT18">
        <v>20.1123</v>
      </c>
      <c r="HU18">
        <v>5.19632</v>
      </c>
      <c r="HV18">
        <v>12.004</v>
      </c>
      <c r="HW18">
        <v>4.97385</v>
      </c>
      <c r="HX18">
        <v>3.294</v>
      </c>
      <c r="HY18">
        <v>999.9</v>
      </c>
      <c r="HZ18">
        <v>9999</v>
      </c>
      <c r="IA18">
        <v>9999</v>
      </c>
      <c r="IB18">
        <v>9999</v>
      </c>
      <c r="IC18">
        <v>1.86325</v>
      </c>
      <c r="ID18">
        <v>1.86813</v>
      </c>
      <c r="IE18">
        <v>1.86788</v>
      </c>
      <c r="IF18">
        <v>1.86905</v>
      </c>
      <c r="IG18">
        <v>1.86988</v>
      </c>
      <c r="IH18">
        <v>1.86595</v>
      </c>
      <c r="II18">
        <v>1.86706</v>
      </c>
      <c r="IJ18">
        <v>1.86844</v>
      </c>
      <c r="IK18">
        <v>5</v>
      </c>
      <c r="IL18">
        <v>0</v>
      </c>
      <c r="IM18">
        <v>0</v>
      </c>
      <c r="IN18">
        <v>0</v>
      </c>
      <c r="IO18" t="s">
        <v>441</v>
      </c>
      <c r="IP18" t="s">
        <v>442</v>
      </c>
      <c r="IQ18" t="s">
        <v>443</v>
      </c>
      <c r="IR18" t="s">
        <v>443</v>
      </c>
      <c r="IS18" t="s">
        <v>443</v>
      </c>
      <c r="IT18" t="s">
        <v>443</v>
      </c>
      <c r="IU18">
        <v>0</v>
      </c>
      <c r="IV18">
        <v>100</v>
      </c>
      <c r="IW18">
        <v>100</v>
      </c>
      <c r="IX18">
        <v>2.204</v>
      </c>
      <c r="IY18">
        <v>0.3073</v>
      </c>
      <c r="IZ18">
        <v>0.735386519928015</v>
      </c>
      <c r="JA18">
        <v>0.00382527381972642</v>
      </c>
      <c r="JB18">
        <v>-7.52988299776221e-07</v>
      </c>
      <c r="JC18">
        <v>2.3530235652091e-10</v>
      </c>
      <c r="JD18">
        <v>-0.102343420517576</v>
      </c>
      <c r="JE18">
        <v>-0.0169045395245839</v>
      </c>
      <c r="JF18">
        <v>0.00204458040624254</v>
      </c>
      <c r="JG18">
        <v>-2.13992253470799e-05</v>
      </c>
      <c r="JH18">
        <v>5</v>
      </c>
      <c r="JI18">
        <v>2167</v>
      </c>
      <c r="JJ18">
        <v>1</v>
      </c>
      <c r="JK18">
        <v>29</v>
      </c>
      <c r="JL18">
        <v>29323653.8</v>
      </c>
      <c r="JM18">
        <v>29323653.8</v>
      </c>
      <c r="JN18">
        <v>0.982666</v>
      </c>
      <c r="JO18">
        <v>2.62085</v>
      </c>
      <c r="JP18">
        <v>1.54785</v>
      </c>
      <c r="JQ18">
        <v>2.31201</v>
      </c>
      <c r="JR18">
        <v>1.64551</v>
      </c>
      <c r="JS18">
        <v>2.37671</v>
      </c>
      <c r="JT18">
        <v>33.7155</v>
      </c>
      <c r="JU18">
        <v>24.1926</v>
      </c>
      <c r="JV18">
        <v>18</v>
      </c>
      <c r="JW18">
        <v>505.296</v>
      </c>
      <c r="JX18">
        <v>401.915</v>
      </c>
      <c r="JY18">
        <v>27.1509</v>
      </c>
      <c r="JZ18">
        <v>27.8149</v>
      </c>
      <c r="KA18">
        <v>30.0004</v>
      </c>
      <c r="KB18">
        <v>27.7533</v>
      </c>
      <c r="KC18">
        <v>27.7036</v>
      </c>
      <c r="KD18">
        <v>19.6305</v>
      </c>
      <c r="KE18">
        <v>22.0465</v>
      </c>
      <c r="KF18">
        <v>57.6239</v>
      </c>
      <c r="KG18">
        <v>27.164</v>
      </c>
      <c r="KH18">
        <v>399.552</v>
      </c>
      <c r="KI18">
        <v>22.06</v>
      </c>
      <c r="KJ18">
        <v>96.7365</v>
      </c>
      <c r="KK18">
        <v>94.7125</v>
      </c>
    </row>
    <row r="19" spans="1:297">
      <c r="A19">
        <v>3</v>
      </c>
      <c r="B19">
        <v>1759419230.1</v>
      </c>
      <c r="C19">
        <v>10</v>
      </c>
      <c r="D19" t="s">
        <v>446</v>
      </c>
      <c r="E19" t="s">
        <v>447</v>
      </c>
      <c r="F19">
        <v>5</v>
      </c>
      <c r="G19" t="s">
        <v>435</v>
      </c>
      <c r="H19" t="s">
        <v>436</v>
      </c>
      <c r="I19">
        <v>1759419221.45714</v>
      </c>
      <c r="J19">
        <f>(K19)/1000</f>
        <v>0</v>
      </c>
      <c r="K19">
        <f>IF(DP19, AN19, AH19)</f>
        <v>0</v>
      </c>
      <c r="L19">
        <f>IF(DP19, AI19, AG19)</f>
        <v>0</v>
      </c>
      <c r="M19">
        <f>DR19 - IF(AU19&gt;1, L19*DL19*100.0/(AW19), 0)</f>
        <v>0</v>
      </c>
      <c r="N19">
        <f>((T19-J19/2)*M19-L19)/(T19+J19/2)</f>
        <v>0</v>
      </c>
      <c r="O19">
        <f>N19*(DY19+DZ19)/1000.0</f>
        <v>0</v>
      </c>
      <c r="P19">
        <f>(DR19 - IF(AU19&gt;1, L19*DL19*100.0/(AW19), 0))*(DY19+DZ19)/1000.0</f>
        <v>0</v>
      </c>
      <c r="Q19">
        <f>2.0/((1/S19-1/R19)+SIGN(S19)*SQRT((1/S19-1/R19)*(1/S19-1/R19) + 4*DM19/((DM19+1)*(DM19+1))*(2*1/S19*1/R19-1/R19*1/R19)))</f>
        <v>0</v>
      </c>
      <c r="R19">
        <f>IF(LEFT(DN19,1)&lt;&gt;"0",IF(LEFT(DN19,1)="1",3.0,DO19),$D$5+$E$5*(EF19*DY19/($K$5*1000))+$F$5*(EF19*DY19/($K$5*1000))*MAX(MIN(DL19,$J$5),$I$5)*MAX(MIN(DL19,$J$5),$I$5)+$G$5*MAX(MIN(DL19,$J$5),$I$5)*(EF19*DY19/($K$5*1000))+$H$5*(EF19*DY19/($K$5*1000))*(EF19*DY19/($K$5*1000)))</f>
        <v>0</v>
      </c>
      <c r="S19">
        <f>J19*(1000-(1000*0.61365*exp(17.502*W19/(240.97+W19))/(DY19+DZ19)+DT19)/2)/(1000*0.61365*exp(17.502*W19/(240.97+W19))/(DY19+DZ19)-DT19)</f>
        <v>0</v>
      </c>
      <c r="T19">
        <f>1/((DM19+1)/(Q19/1.6)+1/(R19/1.37)) + DM19/((DM19+1)/(Q19/1.6) + DM19/(R19/1.37))</f>
        <v>0</v>
      </c>
      <c r="U19">
        <f>(DH19*DK19)</f>
        <v>0</v>
      </c>
      <c r="V19">
        <f>(EA19+(U19+2*0.95*5.67E-8*(((EA19+$B$7)+273)^4-(EA19+273)^4)-44100*J19)/(1.84*29.3*R19+8*0.95*5.67E-8*(EA19+273)^3))</f>
        <v>0</v>
      </c>
      <c r="W19">
        <f>($C$7*EB19+$D$7*EC19+$E$7*V19)</f>
        <v>0</v>
      </c>
      <c r="X19">
        <f>0.61365*exp(17.502*W19/(240.97+W19))</f>
        <v>0</v>
      </c>
      <c r="Y19">
        <f>(Z19/AA19*100)</f>
        <v>0</v>
      </c>
      <c r="Z19">
        <f>DT19*(DY19+DZ19)/1000</f>
        <v>0</v>
      </c>
      <c r="AA19">
        <f>0.61365*exp(17.502*EA19/(240.97+EA19))</f>
        <v>0</v>
      </c>
      <c r="AB19">
        <f>(X19-DT19*(DY19+DZ19)/1000)</f>
        <v>0</v>
      </c>
      <c r="AC19">
        <f>(-J19*44100)</f>
        <v>0</v>
      </c>
      <c r="AD19">
        <f>2*29.3*R19*0.92*(EA19-W19)</f>
        <v>0</v>
      </c>
      <c r="AE19">
        <f>2*0.95*5.67E-8*(((EA19+$B$7)+273)^4-(W19+273)^4)</f>
        <v>0</v>
      </c>
      <c r="AF19">
        <f>U19+AE19+AC19+AD19</f>
        <v>0</v>
      </c>
      <c r="AG19">
        <f>DX19*AU19*(DS19-DR19*(1000-AU19*DU19)/(1000-AU19*DT19))/(100*DL19)</f>
        <v>0</v>
      </c>
      <c r="AH19">
        <f>1000*DX19*AU19*(DT19-DU19)/(100*DL19*(1000-AU19*DT19))</f>
        <v>0</v>
      </c>
      <c r="AI19">
        <f>(AJ19 - AK19 - DY19*1E3/(8.314*(EA19+273.15)) * AM19/DX19 * AL19) * DX19/(100*DL19) * (1000 - DU19)/1000</f>
        <v>0</v>
      </c>
      <c r="AJ19">
        <v>423.507239086147</v>
      </c>
      <c r="AK19">
        <v>422.693787878788</v>
      </c>
      <c r="AL19">
        <v>-0.62316196969704</v>
      </c>
      <c r="AM19">
        <v>64.6</v>
      </c>
      <c r="AN19">
        <f>(AP19 - AO19 + DY19*1E3/(8.314*(EA19+273.15)) * AR19/DX19 * AQ19) * DX19/(100*DL19) * 1000/(1000 - AP19)</f>
        <v>0</v>
      </c>
      <c r="AO19">
        <v>22.0142054026781</v>
      </c>
      <c r="AP19">
        <v>22.7754393939394</v>
      </c>
      <c r="AQ19">
        <v>-1.79445925867237e-06</v>
      </c>
      <c r="AR19">
        <v>120.712376557345</v>
      </c>
      <c r="AS19">
        <v>0</v>
      </c>
      <c r="AT19">
        <v>0</v>
      </c>
      <c r="AU19">
        <f>IF(AS19*$H$13&gt;=AW19,1.0,(AW19/(AW19-AS19*$H$13)))</f>
        <v>0</v>
      </c>
      <c r="AV19">
        <f>(AU19-1)*100</f>
        <v>0</v>
      </c>
      <c r="AW19">
        <f>MAX(0,($B$13+$C$13*EF19)/(1+$D$13*EF19)*DY19/(EA19+273)*$E$13)</f>
        <v>0</v>
      </c>
      <c r="AX19" t="s">
        <v>437</v>
      </c>
      <c r="AY19" t="s">
        <v>437</v>
      </c>
      <c r="AZ19">
        <v>0</v>
      </c>
      <c r="BA19">
        <v>0</v>
      </c>
      <c r="BB19">
        <f>1-AZ19/BA19</f>
        <v>0</v>
      </c>
      <c r="BC19">
        <v>0</v>
      </c>
      <c r="BD19" t="s">
        <v>437</v>
      </c>
      <c r="BE19" t="s">
        <v>437</v>
      </c>
      <c r="BF19">
        <v>0</v>
      </c>
      <c r="BG19">
        <v>0</v>
      </c>
      <c r="BH19">
        <f>1-BF19/BG19</f>
        <v>0</v>
      </c>
      <c r="BI19">
        <v>0.5</v>
      </c>
      <c r="BJ19">
        <f>DI19</f>
        <v>0</v>
      </c>
      <c r="BK19">
        <f>L19</f>
        <v>0</v>
      </c>
      <c r="BL19">
        <f>BH19*BI19*BJ19</f>
        <v>0</v>
      </c>
      <c r="BM19">
        <f>(BK19-BC19)/BJ19</f>
        <v>0</v>
      </c>
      <c r="BN19">
        <f>(BA19-BG19)/BG19</f>
        <v>0</v>
      </c>
      <c r="BO19">
        <f>AZ19/(BB19+AZ19/BG19)</f>
        <v>0</v>
      </c>
      <c r="BP19" t="s">
        <v>437</v>
      </c>
      <c r="BQ19">
        <v>0</v>
      </c>
      <c r="BR19">
        <f>IF(BQ19&lt;&gt;0, BQ19, BO19)</f>
        <v>0</v>
      </c>
      <c r="BS19">
        <f>1-BR19/BG19</f>
        <v>0</v>
      </c>
      <c r="BT19">
        <f>(BG19-BF19)/(BG19-BR19)</f>
        <v>0</v>
      </c>
      <c r="BU19">
        <f>(BA19-BG19)/(BA19-BR19)</f>
        <v>0</v>
      </c>
      <c r="BV19">
        <f>(BG19-BF19)/(BG19-AZ19)</f>
        <v>0</v>
      </c>
      <c r="BW19">
        <f>(BA19-BG19)/(BA19-AZ19)</f>
        <v>0</v>
      </c>
      <c r="BX19">
        <f>(BT19*BR19/BF19)</f>
        <v>0</v>
      </c>
      <c r="BY19">
        <f>(1-BX19)</f>
        <v>0</v>
      </c>
      <c r="DH19">
        <f>$B$11*EG19+$C$11*EH19+$F$11*ES19*(1-EV19)</f>
        <v>0</v>
      </c>
      <c r="DI19">
        <f>DH19*DJ19</f>
        <v>0</v>
      </c>
      <c r="DJ19">
        <f>($B$11*$D$9+$C$11*$D$9+$F$11*((FF19+EX19)/MAX(FF19+EX19+FG19, 0.1)*$I$9+FG19/MAX(FF19+EX19+FG19, 0.1)*$J$9))/($B$11+$C$11+$F$11)</f>
        <v>0</v>
      </c>
      <c r="DK19">
        <f>($B$11*$K$9+$C$11*$K$9+$F$11*((FF19+EX19)/MAX(FF19+EX19+FG19, 0.1)*$P$9+FG19/MAX(FF19+EX19+FG19, 0.1)*$Q$9))/($B$11+$C$11+$F$11)</f>
        <v>0</v>
      </c>
      <c r="DL19">
        <v>2.44</v>
      </c>
      <c r="DM19">
        <v>0.5</v>
      </c>
      <c r="DN19" t="s">
        <v>438</v>
      </c>
      <c r="DO19">
        <v>2</v>
      </c>
      <c r="DP19" t="b">
        <v>1</v>
      </c>
      <c r="DQ19">
        <v>1759419221.45714</v>
      </c>
      <c r="DR19">
        <v>415.206285714286</v>
      </c>
      <c r="DS19">
        <v>417.479571428571</v>
      </c>
      <c r="DT19">
        <v>22.7770857142857</v>
      </c>
      <c r="DU19">
        <v>22.0139928571429</v>
      </c>
      <c r="DV19">
        <v>413.003</v>
      </c>
      <c r="DW19">
        <v>22.4697428571429</v>
      </c>
      <c r="DX19">
        <v>500.002071428571</v>
      </c>
      <c r="DY19">
        <v>90.8096142857143</v>
      </c>
      <c r="DZ19">
        <v>0.0322726928571429</v>
      </c>
      <c r="EA19">
        <v>29.5258142857143</v>
      </c>
      <c r="EB19">
        <v>29.98115</v>
      </c>
      <c r="EC19">
        <v>999.9</v>
      </c>
      <c r="ED19">
        <v>0</v>
      </c>
      <c r="EE19">
        <v>0</v>
      </c>
      <c r="EF19">
        <v>10004.5092857143</v>
      </c>
      <c r="EG19">
        <v>0</v>
      </c>
      <c r="EH19">
        <v>13.129</v>
      </c>
      <c r="EI19">
        <v>-2.27330607142857</v>
      </c>
      <c r="EJ19">
        <v>424.884071428572</v>
      </c>
      <c r="EK19">
        <v>426.876857142857</v>
      </c>
      <c r="EL19">
        <v>0.763082571428571</v>
      </c>
      <c r="EM19">
        <v>417.479571428571</v>
      </c>
      <c r="EN19">
        <v>22.0139928571429</v>
      </c>
      <c r="EO19">
        <v>2.06837928571429</v>
      </c>
      <c r="EP19">
        <v>1.99908285714286</v>
      </c>
      <c r="EQ19">
        <v>17.9777285714286</v>
      </c>
      <c r="ER19">
        <v>17.4370714285714</v>
      </c>
      <c r="ES19">
        <v>1999.98928571429</v>
      </c>
      <c r="ET19">
        <v>0.98</v>
      </c>
      <c r="EU19">
        <v>0.0199996</v>
      </c>
      <c r="EV19">
        <v>0</v>
      </c>
      <c r="EW19">
        <v>363.565</v>
      </c>
      <c r="EX19">
        <v>5.00059</v>
      </c>
      <c r="EY19">
        <v>7413.08714285714</v>
      </c>
      <c r="EZ19">
        <v>17360.2214285714</v>
      </c>
      <c r="FA19">
        <v>41.125</v>
      </c>
      <c r="FB19">
        <v>40.937</v>
      </c>
      <c r="FC19">
        <v>40.5</v>
      </c>
      <c r="FD19">
        <v>40.4325714285714</v>
      </c>
      <c r="FE19">
        <v>42.0265714285714</v>
      </c>
      <c r="FF19">
        <v>1955.08928571429</v>
      </c>
      <c r="FG19">
        <v>39.9</v>
      </c>
      <c r="FH19">
        <v>0</v>
      </c>
      <c r="FI19">
        <v>1759419228.4</v>
      </c>
      <c r="FJ19">
        <v>0</v>
      </c>
      <c r="FK19">
        <v>363.473769230769</v>
      </c>
      <c r="FL19">
        <v>-3.20724786653316</v>
      </c>
      <c r="FM19">
        <v>-46.4656410207944</v>
      </c>
      <c r="FN19">
        <v>7412.01538461538</v>
      </c>
      <c r="FO19">
        <v>15</v>
      </c>
      <c r="FP19">
        <v>0</v>
      </c>
      <c r="FQ19" t="s">
        <v>439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-3.29359928571429</v>
      </c>
      <c r="GD19">
        <v>14.4596111688312</v>
      </c>
      <c r="GE19">
        <v>2.0832919121762</v>
      </c>
      <c r="GF19">
        <v>0</v>
      </c>
      <c r="GG19">
        <v>363.701382352941</v>
      </c>
      <c r="GH19">
        <v>-2.89193277637474</v>
      </c>
      <c r="GI19">
        <v>0.340729754454954</v>
      </c>
      <c r="GJ19">
        <v>-1</v>
      </c>
      <c r="GK19">
        <v>0.762686380952381</v>
      </c>
      <c r="GL19">
        <v>0.00136503896103843</v>
      </c>
      <c r="GM19">
        <v>0.00164618128019252</v>
      </c>
      <c r="GN19">
        <v>1</v>
      </c>
      <c r="GO19">
        <v>1</v>
      </c>
      <c r="GP19">
        <v>2</v>
      </c>
      <c r="GQ19" t="s">
        <v>448</v>
      </c>
      <c r="GR19">
        <v>3.13248</v>
      </c>
      <c r="GS19">
        <v>2.71035</v>
      </c>
      <c r="GT19">
        <v>0.0884848</v>
      </c>
      <c r="GU19">
        <v>0.0878166</v>
      </c>
      <c r="GV19">
        <v>0.0997451</v>
      </c>
      <c r="GW19">
        <v>0.0979852</v>
      </c>
      <c r="GX19">
        <v>34376.5</v>
      </c>
      <c r="GY19">
        <v>36856</v>
      </c>
      <c r="GZ19">
        <v>34119.4</v>
      </c>
      <c r="HA19">
        <v>36580.5</v>
      </c>
      <c r="HB19">
        <v>43366.9</v>
      </c>
      <c r="HC19">
        <v>47358</v>
      </c>
      <c r="HD19">
        <v>53210.7</v>
      </c>
      <c r="HE19">
        <v>58451.4</v>
      </c>
      <c r="HF19">
        <v>1.96092</v>
      </c>
      <c r="HG19">
        <v>1.80138</v>
      </c>
      <c r="HH19">
        <v>0.131007</v>
      </c>
      <c r="HI19">
        <v>0</v>
      </c>
      <c r="HJ19">
        <v>27.8402</v>
      </c>
      <c r="HK19">
        <v>999.9</v>
      </c>
      <c r="HL19">
        <v>56.33</v>
      </c>
      <c r="HM19">
        <v>30.071</v>
      </c>
      <c r="HN19">
        <v>26.5374</v>
      </c>
      <c r="HO19">
        <v>54.8255</v>
      </c>
      <c r="HP19">
        <v>45.8173</v>
      </c>
      <c r="HQ19">
        <v>1</v>
      </c>
      <c r="HR19">
        <v>0.0374746</v>
      </c>
      <c r="HS19">
        <v>-0.168913</v>
      </c>
      <c r="HT19">
        <v>20.1123</v>
      </c>
      <c r="HU19">
        <v>5.19647</v>
      </c>
      <c r="HV19">
        <v>12.004</v>
      </c>
      <c r="HW19">
        <v>4.97385</v>
      </c>
      <c r="HX19">
        <v>3.29398</v>
      </c>
      <c r="HY19">
        <v>999.9</v>
      </c>
      <c r="HZ19">
        <v>9999</v>
      </c>
      <c r="IA19">
        <v>9999</v>
      </c>
      <c r="IB19">
        <v>9999</v>
      </c>
      <c r="IC19">
        <v>1.86325</v>
      </c>
      <c r="ID19">
        <v>1.86813</v>
      </c>
      <c r="IE19">
        <v>1.86788</v>
      </c>
      <c r="IF19">
        <v>1.86905</v>
      </c>
      <c r="IG19">
        <v>1.86989</v>
      </c>
      <c r="IH19">
        <v>1.86593</v>
      </c>
      <c r="II19">
        <v>1.86705</v>
      </c>
      <c r="IJ19">
        <v>1.86845</v>
      </c>
      <c r="IK19">
        <v>5</v>
      </c>
      <c r="IL19">
        <v>0</v>
      </c>
      <c r="IM19">
        <v>0</v>
      </c>
      <c r="IN19">
        <v>0</v>
      </c>
      <c r="IO19" t="s">
        <v>441</v>
      </c>
      <c r="IP19" t="s">
        <v>442</v>
      </c>
      <c r="IQ19" t="s">
        <v>443</v>
      </c>
      <c r="IR19" t="s">
        <v>443</v>
      </c>
      <c r="IS19" t="s">
        <v>443</v>
      </c>
      <c r="IT19" t="s">
        <v>443</v>
      </c>
      <c r="IU19">
        <v>0</v>
      </c>
      <c r="IV19">
        <v>100</v>
      </c>
      <c r="IW19">
        <v>100</v>
      </c>
      <c r="IX19">
        <v>2.191</v>
      </c>
      <c r="IY19">
        <v>0.3073</v>
      </c>
      <c r="IZ19">
        <v>0.735386519928015</v>
      </c>
      <c r="JA19">
        <v>0.00382527381972642</v>
      </c>
      <c r="JB19">
        <v>-7.52988299776221e-07</v>
      </c>
      <c r="JC19">
        <v>2.3530235652091e-10</v>
      </c>
      <c r="JD19">
        <v>-0.102343420517576</v>
      </c>
      <c r="JE19">
        <v>-0.0169045395245839</v>
      </c>
      <c r="JF19">
        <v>0.00204458040624254</v>
      </c>
      <c r="JG19">
        <v>-2.13992253470799e-05</v>
      </c>
      <c r="JH19">
        <v>5</v>
      </c>
      <c r="JI19">
        <v>2167</v>
      </c>
      <c r="JJ19">
        <v>1</v>
      </c>
      <c r="JK19">
        <v>29</v>
      </c>
      <c r="JL19">
        <v>29323653.8</v>
      </c>
      <c r="JM19">
        <v>29323653.8</v>
      </c>
      <c r="JN19">
        <v>0.953369</v>
      </c>
      <c r="JO19">
        <v>2.62329</v>
      </c>
      <c r="JP19">
        <v>1.54785</v>
      </c>
      <c r="JQ19">
        <v>2.31201</v>
      </c>
      <c r="JR19">
        <v>1.64673</v>
      </c>
      <c r="JS19">
        <v>2.36938</v>
      </c>
      <c r="JT19">
        <v>33.7155</v>
      </c>
      <c r="JU19">
        <v>24.1926</v>
      </c>
      <c r="JV19">
        <v>18</v>
      </c>
      <c r="JW19">
        <v>505.026</v>
      </c>
      <c r="JX19">
        <v>402.128</v>
      </c>
      <c r="JY19">
        <v>27.1648</v>
      </c>
      <c r="JZ19">
        <v>27.8179</v>
      </c>
      <c r="KA19">
        <v>30.0002</v>
      </c>
      <c r="KB19">
        <v>27.7563</v>
      </c>
      <c r="KC19">
        <v>27.7065</v>
      </c>
      <c r="KD19">
        <v>19.0678</v>
      </c>
      <c r="KE19">
        <v>22.0465</v>
      </c>
      <c r="KF19">
        <v>57.6239</v>
      </c>
      <c r="KG19">
        <v>27.1772</v>
      </c>
      <c r="KH19">
        <v>379.305</v>
      </c>
      <c r="KI19">
        <v>22.0565</v>
      </c>
      <c r="KJ19">
        <v>96.7368</v>
      </c>
      <c r="KK19">
        <v>94.7118</v>
      </c>
    </row>
    <row r="20" spans="1:297">
      <c r="A20">
        <v>4</v>
      </c>
      <c r="B20">
        <v>1759419235.1</v>
      </c>
      <c r="C20">
        <v>15</v>
      </c>
      <c r="D20" t="s">
        <v>449</v>
      </c>
      <c r="E20" t="s">
        <v>450</v>
      </c>
      <c r="F20">
        <v>5</v>
      </c>
      <c r="G20" t="s">
        <v>435</v>
      </c>
      <c r="H20" t="s">
        <v>436</v>
      </c>
      <c r="I20">
        <v>1759419226.94615</v>
      </c>
      <c r="J20">
        <f>(K20)/1000</f>
        <v>0</v>
      </c>
      <c r="K20">
        <f>IF(DP20, AN20, AH20)</f>
        <v>0</v>
      </c>
      <c r="L20">
        <f>IF(DP20, AI20, AG20)</f>
        <v>0</v>
      </c>
      <c r="M20">
        <f>DR20 - IF(AU20&gt;1, L20*DL20*100.0/(AW20), 0)</f>
        <v>0</v>
      </c>
      <c r="N20">
        <f>((T20-J20/2)*M20-L20)/(T20+J20/2)</f>
        <v>0</v>
      </c>
      <c r="O20">
        <f>N20*(DY20+DZ20)/1000.0</f>
        <v>0</v>
      </c>
      <c r="P20">
        <f>(DR20 - IF(AU20&gt;1, L20*DL20*100.0/(AW20), 0))*(DY20+DZ20)/1000.0</f>
        <v>0</v>
      </c>
      <c r="Q20">
        <f>2.0/((1/S20-1/R20)+SIGN(S20)*SQRT((1/S20-1/R20)*(1/S20-1/R20) + 4*DM20/((DM20+1)*(DM20+1))*(2*1/S20*1/R20-1/R20*1/R20)))</f>
        <v>0</v>
      </c>
      <c r="R20">
        <f>IF(LEFT(DN20,1)&lt;&gt;"0",IF(LEFT(DN20,1)="1",3.0,DO20),$D$5+$E$5*(EF20*DY20/($K$5*1000))+$F$5*(EF20*DY20/($K$5*1000))*MAX(MIN(DL20,$J$5),$I$5)*MAX(MIN(DL20,$J$5),$I$5)+$G$5*MAX(MIN(DL20,$J$5),$I$5)*(EF20*DY20/($K$5*1000))+$H$5*(EF20*DY20/($K$5*1000))*(EF20*DY20/($K$5*1000)))</f>
        <v>0</v>
      </c>
      <c r="S20">
        <f>J20*(1000-(1000*0.61365*exp(17.502*W20/(240.97+W20))/(DY20+DZ20)+DT20)/2)/(1000*0.61365*exp(17.502*W20/(240.97+W20))/(DY20+DZ20)-DT20)</f>
        <v>0</v>
      </c>
      <c r="T20">
        <f>1/((DM20+1)/(Q20/1.6)+1/(R20/1.37)) + DM20/((DM20+1)/(Q20/1.6) + DM20/(R20/1.37))</f>
        <v>0</v>
      </c>
      <c r="U20">
        <f>(DH20*DK20)</f>
        <v>0</v>
      </c>
      <c r="V20">
        <f>(EA20+(U20+2*0.95*5.67E-8*(((EA20+$B$7)+273)^4-(EA20+273)^4)-44100*J20)/(1.84*29.3*R20+8*0.95*5.67E-8*(EA20+273)^3))</f>
        <v>0</v>
      </c>
      <c r="W20">
        <f>($C$7*EB20+$D$7*EC20+$E$7*V20)</f>
        <v>0</v>
      </c>
      <c r="X20">
        <f>0.61365*exp(17.502*W20/(240.97+W20))</f>
        <v>0</v>
      </c>
      <c r="Y20">
        <f>(Z20/AA20*100)</f>
        <v>0</v>
      </c>
      <c r="Z20">
        <f>DT20*(DY20+DZ20)/1000</f>
        <v>0</v>
      </c>
      <c r="AA20">
        <f>0.61365*exp(17.502*EA20/(240.97+EA20))</f>
        <v>0</v>
      </c>
      <c r="AB20">
        <f>(X20-DT20*(DY20+DZ20)/1000)</f>
        <v>0</v>
      </c>
      <c r="AC20">
        <f>(-J20*44100)</f>
        <v>0</v>
      </c>
      <c r="AD20">
        <f>2*29.3*R20*0.92*(EA20-W20)</f>
        <v>0</v>
      </c>
      <c r="AE20">
        <f>2*0.95*5.67E-8*(((EA20+$B$7)+273)^4-(W20+273)^4)</f>
        <v>0</v>
      </c>
      <c r="AF20">
        <f>U20+AE20+AC20+AD20</f>
        <v>0</v>
      </c>
      <c r="AG20">
        <f>DX20*AU20*(DS20-DR20*(1000-AU20*DU20)/(1000-AU20*DT20))/(100*DL20)</f>
        <v>0</v>
      </c>
      <c r="AH20">
        <f>1000*DX20*AU20*(DT20-DU20)/(100*DL20*(1000-AU20*DT20))</f>
        <v>0</v>
      </c>
      <c r="AI20">
        <f>(AJ20 - AK20 - DY20*1E3/(8.314*(EA20+273.15)) * AM20/DX20 * AL20) * DX20/(100*DL20) * (1000 - DU20)/1000</f>
        <v>0</v>
      </c>
      <c r="AJ20">
        <v>408.636378492208</v>
      </c>
      <c r="AK20">
        <v>413.528254545454</v>
      </c>
      <c r="AL20">
        <v>-1.96070196969704</v>
      </c>
      <c r="AM20">
        <v>64.6</v>
      </c>
      <c r="AN20">
        <f>(AP20 - AO20 + DY20*1E3/(8.314*(EA20+273.15)) * AR20/DX20 * AQ20) * DX20/(100*DL20) * 1000/(1000 - AP20)</f>
        <v>0</v>
      </c>
      <c r="AO20">
        <v>22.0136219735907</v>
      </c>
      <c r="AP20">
        <v>22.7739181818182</v>
      </c>
      <c r="AQ20">
        <v>-6.63088397002124e-06</v>
      </c>
      <c r="AR20">
        <v>120.712376557345</v>
      </c>
      <c r="AS20">
        <v>0</v>
      </c>
      <c r="AT20">
        <v>0</v>
      </c>
      <c r="AU20">
        <f>IF(AS20*$H$13&gt;=AW20,1.0,(AW20/(AW20-AS20*$H$13)))</f>
        <v>0</v>
      </c>
      <c r="AV20">
        <f>(AU20-1)*100</f>
        <v>0</v>
      </c>
      <c r="AW20">
        <f>MAX(0,($B$13+$C$13*EF20)/(1+$D$13*EF20)*DY20/(EA20+273)*$E$13)</f>
        <v>0</v>
      </c>
      <c r="AX20" t="s">
        <v>437</v>
      </c>
      <c r="AY20" t="s">
        <v>437</v>
      </c>
      <c r="AZ20">
        <v>0</v>
      </c>
      <c r="BA20">
        <v>0</v>
      </c>
      <c r="BB20">
        <f>1-AZ20/BA20</f>
        <v>0</v>
      </c>
      <c r="BC20">
        <v>0</v>
      </c>
      <c r="BD20" t="s">
        <v>437</v>
      </c>
      <c r="BE20" t="s">
        <v>437</v>
      </c>
      <c r="BF20">
        <v>0</v>
      </c>
      <c r="BG20">
        <v>0</v>
      </c>
      <c r="BH20">
        <f>1-BF20/BG20</f>
        <v>0</v>
      </c>
      <c r="BI20">
        <v>0.5</v>
      </c>
      <c r="BJ20">
        <f>DI20</f>
        <v>0</v>
      </c>
      <c r="BK20">
        <f>L20</f>
        <v>0</v>
      </c>
      <c r="BL20">
        <f>BH20*BI20*BJ20</f>
        <v>0</v>
      </c>
      <c r="BM20">
        <f>(BK20-BC20)/BJ20</f>
        <v>0</v>
      </c>
      <c r="BN20">
        <f>(BA20-BG20)/BG20</f>
        <v>0</v>
      </c>
      <c r="BO20">
        <f>AZ20/(BB20+AZ20/BG20)</f>
        <v>0</v>
      </c>
      <c r="BP20" t="s">
        <v>437</v>
      </c>
      <c r="BQ20">
        <v>0</v>
      </c>
      <c r="BR20">
        <f>IF(BQ20&lt;&gt;0, BQ20, BO20)</f>
        <v>0</v>
      </c>
      <c r="BS20">
        <f>1-BR20/BG20</f>
        <v>0</v>
      </c>
      <c r="BT20">
        <f>(BG20-BF20)/(BG20-BR20)</f>
        <v>0</v>
      </c>
      <c r="BU20">
        <f>(BA20-BG20)/(BA20-BR20)</f>
        <v>0</v>
      </c>
      <c r="BV20">
        <f>(BG20-BF20)/(BG20-AZ20)</f>
        <v>0</v>
      </c>
      <c r="BW20">
        <f>(BA20-BG20)/(BA20-AZ20)</f>
        <v>0</v>
      </c>
      <c r="BX20">
        <f>(BT20*BR20/BF20)</f>
        <v>0</v>
      </c>
      <c r="BY20">
        <f>(1-BX20)</f>
        <v>0</v>
      </c>
      <c r="DH20">
        <f>$B$11*EG20+$C$11*EH20+$F$11*ES20*(1-EV20)</f>
        <v>0</v>
      </c>
      <c r="DI20">
        <f>DH20*DJ20</f>
        <v>0</v>
      </c>
      <c r="DJ20">
        <f>($B$11*$D$9+$C$11*$D$9+$F$11*((FF20+EX20)/MAX(FF20+EX20+FG20, 0.1)*$I$9+FG20/MAX(FF20+EX20+FG20, 0.1)*$J$9))/($B$11+$C$11+$F$11)</f>
        <v>0</v>
      </c>
      <c r="DK20">
        <f>($B$11*$K$9+$C$11*$K$9+$F$11*((FF20+EX20)/MAX(FF20+EX20+FG20, 0.1)*$P$9+FG20/MAX(FF20+EX20+FG20, 0.1)*$Q$9))/($B$11+$C$11+$F$11)</f>
        <v>0</v>
      </c>
      <c r="DL20">
        <v>2.44</v>
      </c>
      <c r="DM20">
        <v>0.5</v>
      </c>
      <c r="DN20" t="s">
        <v>438</v>
      </c>
      <c r="DO20">
        <v>2</v>
      </c>
      <c r="DP20" t="b">
        <v>1</v>
      </c>
      <c r="DQ20">
        <v>1759419226.94615</v>
      </c>
      <c r="DR20">
        <v>412.576692307692</v>
      </c>
      <c r="DS20">
        <v>410.132307692308</v>
      </c>
      <c r="DT20">
        <v>22.7759615384615</v>
      </c>
      <c r="DU20">
        <v>22.0138846153846</v>
      </c>
      <c r="DV20">
        <v>410.382153846154</v>
      </c>
      <c r="DW20">
        <v>22.4686692307692</v>
      </c>
      <c r="DX20">
        <v>500.008538461538</v>
      </c>
      <c r="DY20">
        <v>90.8082692307692</v>
      </c>
      <c r="DZ20">
        <v>0.0323173</v>
      </c>
      <c r="EA20">
        <v>29.5255</v>
      </c>
      <c r="EB20">
        <v>29.9837923076923</v>
      </c>
      <c r="EC20">
        <v>999.9</v>
      </c>
      <c r="ED20">
        <v>0</v>
      </c>
      <c r="EE20">
        <v>0</v>
      </c>
      <c r="EF20">
        <v>9997.97307692308</v>
      </c>
      <c r="EG20">
        <v>0</v>
      </c>
      <c r="EH20">
        <v>13.129</v>
      </c>
      <c r="EI20">
        <v>2.44435192307692</v>
      </c>
      <c r="EJ20">
        <v>422.192692307692</v>
      </c>
      <c r="EK20">
        <v>419.364307692308</v>
      </c>
      <c r="EL20">
        <v>0.762065384615385</v>
      </c>
      <c r="EM20">
        <v>410.132307692308</v>
      </c>
      <c r="EN20">
        <v>22.0138846153846</v>
      </c>
      <c r="EO20">
        <v>2.06824615384615</v>
      </c>
      <c r="EP20">
        <v>1.99904307692308</v>
      </c>
      <c r="EQ20">
        <v>17.9767076923077</v>
      </c>
      <c r="ER20">
        <v>17.4367615384615</v>
      </c>
      <c r="ES20">
        <v>1999.98769230769</v>
      </c>
      <c r="ET20">
        <v>0.98</v>
      </c>
      <c r="EU20">
        <v>0.0199996</v>
      </c>
      <c r="EV20">
        <v>0</v>
      </c>
      <c r="EW20">
        <v>363.300538461538</v>
      </c>
      <c r="EX20">
        <v>5.00059</v>
      </c>
      <c r="EY20">
        <v>7408.96076923077</v>
      </c>
      <c r="EZ20">
        <v>17360.1923076923</v>
      </c>
      <c r="FA20">
        <v>41.125</v>
      </c>
      <c r="FB20">
        <v>40.937</v>
      </c>
      <c r="FC20">
        <v>40.5</v>
      </c>
      <c r="FD20">
        <v>40.437</v>
      </c>
      <c r="FE20">
        <v>42.0286153846154</v>
      </c>
      <c r="FF20">
        <v>1955.08769230769</v>
      </c>
      <c r="FG20">
        <v>39.9</v>
      </c>
      <c r="FH20">
        <v>0</v>
      </c>
      <c r="FI20">
        <v>1759419233.2</v>
      </c>
      <c r="FJ20">
        <v>0</v>
      </c>
      <c r="FK20">
        <v>363.263538461538</v>
      </c>
      <c r="FL20">
        <v>-2.21661538545557</v>
      </c>
      <c r="FM20">
        <v>-45.5487179717478</v>
      </c>
      <c r="FN20">
        <v>7408.36</v>
      </c>
      <c r="FO20">
        <v>15</v>
      </c>
      <c r="FP20">
        <v>0</v>
      </c>
      <c r="FQ20" t="s">
        <v>439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-0.0726517499999995</v>
      </c>
      <c r="GD20">
        <v>50.3468492481203</v>
      </c>
      <c r="GE20">
        <v>5.38090299050291</v>
      </c>
      <c r="GF20">
        <v>0</v>
      </c>
      <c r="GG20">
        <v>363.453058823529</v>
      </c>
      <c r="GH20">
        <v>-2.78206264333554</v>
      </c>
      <c r="GI20">
        <v>0.334837532260619</v>
      </c>
      <c r="GJ20">
        <v>-1</v>
      </c>
      <c r="GK20">
        <v>0.76274245</v>
      </c>
      <c r="GL20">
        <v>-0.0121851879699236</v>
      </c>
      <c r="GM20">
        <v>0.00146720109306803</v>
      </c>
      <c r="GN20">
        <v>1</v>
      </c>
      <c r="GO20">
        <v>1</v>
      </c>
      <c r="GP20">
        <v>2</v>
      </c>
      <c r="GQ20" t="s">
        <v>448</v>
      </c>
      <c r="GR20">
        <v>3.13251</v>
      </c>
      <c r="GS20">
        <v>2.71021</v>
      </c>
      <c r="GT20">
        <v>0.0868519</v>
      </c>
      <c r="GU20">
        <v>0.085097</v>
      </c>
      <c r="GV20">
        <v>0.0997317</v>
      </c>
      <c r="GW20">
        <v>0.0979767</v>
      </c>
      <c r="GX20">
        <v>34438</v>
      </c>
      <c r="GY20">
        <v>36965.3</v>
      </c>
      <c r="GZ20">
        <v>34119.3</v>
      </c>
      <c r="HA20">
        <v>36580</v>
      </c>
      <c r="HB20">
        <v>43367.2</v>
      </c>
      <c r="HC20">
        <v>47357.6</v>
      </c>
      <c r="HD20">
        <v>53210.5</v>
      </c>
      <c r="HE20">
        <v>58450.8</v>
      </c>
      <c r="HF20">
        <v>1.96125</v>
      </c>
      <c r="HG20">
        <v>1.80088</v>
      </c>
      <c r="HH20">
        <v>0.132281</v>
      </c>
      <c r="HI20">
        <v>0</v>
      </c>
      <c r="HJ20">
        <v>27.8336</v>
      </c>
      <c r="HK20">
        <v>999.9</v>
      </c>
      <c r="HL20">
        <v>56.33</v>
      </c>
      <c r="HM20">
        <v>30.081</v>
      </c>
      <c r="HN20">
        <v>26.5526</v>
      </c>
      <c r="HO20">
        <v>54.6555</v>
      </c>
      <c r="HP20">
        <v>45.9535</v>
      </c>
      <c r="HQ20">
        <v>1</v>
      </c>
      <c r="HR20">
        <v>0.0377769</v>
      </c>
      <c r="HS20">
        <v>-0.182089</v>
      </c>
      <c r="HT20">
        <v>20.1122</v>
      </c>
      <c r="HU20">
        <v>5.19588</v>
      </c>
      <c r="HV20">
        <v>12.004</v>
      </c>
      <c r="HW20">
        <v>4.97365</v>
      </c>
      <c r="HX20">
        <v>3.29393</v>
      </c>
      <c r="HY20">
        <v>999.9</v>
      </c>
      <c r="HZ20">
        <v>9999</v>
      </c>
      <c r="IA20">
        <v>9999</v>
      </c>
      <c r="IB20">
        <v>9999</v>
      </c>
      <c r="IC20">
        <v>1.86325</v>
      </c>
      <c r="ID20">
        <v>1.86813</v>
      </c>
      <c r="IE20">
        <v>1.86786</v>
      </c>
      <c r="IF20">
        <v>1.86905</v>
      </c>
      <c r="IG20">
        <v>1.86989</v>
      </c>
      <c r="IH20">
        <v>1.8659</v>
      </c>
      <c r="II20">
        <v>1.86707</v>
      </c>
      <c r="IJ20">
        <v>1.86845</v>
      </c>
      <c r="IK20">
        <v>5</v>
      </c>
      <c r="IL20">
        <v>0</v>
      </c>
      <c r="IM20">
        <v>0</v>
      </c>
      <c r="IN20">
        <v>0</v>
      </c>
      <c r="IO20" t="s">
        <v>441</v>
      </c>
      <c r="IP20" t="s">
        <v>442</v>
      </c>
      <c r="IQ20" t="s">
        <v>443</v>
      </c>
      <c r="IR20" t="s">
        <v>443</v>
      </c>
      <c r="IS20" t="s">
        <v>443</v>
      </c>
      <c r="IT20" t="s">
        <v>443</v>
      </c>
      <c r="IU20">
        <v>0</v>
      </c>
      <c r="IV20">
        <v>100</v>
      </c>
      <c r="IW20">
        <v>100</v>
      </c>
      <c r="IX20">
        <v>2.159</v>
      </c>
      <c r="IY20">
        <v>0.3071</v>
      </c>
      <c r="IZ20">
        <v>0.735386519928015</v>
      </c>
      <c r="JA20">
        <v>0.00382527381972642</v>
      </c>
      <c r="JB20">
        <v>-7.52988299776221e-07</v>
      </c>
      <c r="JC20">
        <v>2.3530235652091e-10</v>
      </c>
      <c r="JD20">
        <v>-0.102343420517576</v>
      </c>
      <c r="JE20">
        <v>-0.0169045395245839</v>
      </c>
      <c r="JF20">
        <v>0.00204458040624254</v>
      </c>
      <c r="JG20">
        <v>-2.13992253470799e-05</v>
      </c>
      <c r="JH20">
        <v>5</v>
      </c>
      <c r="JI20">
        <v>2167</v>
      </c>
      <c r="JJ20">
        <v>1</v>
      </c>
      <c r="JK20">
        <v>29</v>
      </c>
      <c r="JL20">
        <v>29323653.9</v>
      </c>
      <c r="JM20">
        <v>29323653.9</v>
      </c>
      <c r="JN20">
        <v>0.92041</v>
      </c>
      <c r="JO20">
        <v>2.62695</v>
      </c>
      <c r="JP20">
        <v>1.54785</v>
      </c>
      <c r="JQ20">
        <v>2.31079</v>
      </c>
      <c r="JR20">
        <v>1.64673</v>
      </c>
      <c r="JS20">
        <v>2.37183</v>
      </c>
      <c r="JT20">
        <v>33.7155</v>
      </c>
      <c r="JU20">
        <v>24.1926</v>
      </c>
      <c r="JV20">
        <v>18</v>
      </c>
      <c r="JW20">
        <v>505.272</v>
      </c>
      <c r="JX20">
        <v>401.874</v>
      </c>
      <c r="JY20">
        <v>27.1764</v>
      </c>
      <c r="JZ20">
        <v>27.8214</v>
      </c>
      <c r="KA20">
        <v>30.0004</v>
      </c>
      <c r="KB20">
        <v>27.7598</v>
      </c>
      <c r="KC20">
        <v>27.7094</v>
      </c>
      <c r="KD20">
        <v>18.3979</v>
      </c>
      <c r="KE20">
        <v>22.0465</v>
      </c>
      <c r="KF20">
        <v>57.6239</v>
      </c>
      <c r="KG20">
        <v>27.1836</v>
      </c>
      <c r="KH20">
        <v>365.695</v>
      </c>
      <c r="KI20">
        <v>22.0618</v>
      </c>
      <c r="KJ20">
        <v>96.7364</v>
      </c>
      <c r="KK20">
        <v>94.7106</v>
      </c>
    </row>
    <row r="21" spans="1:297">
      <c r="A21">
        <v>5</v>
      </c>
      <c r="B21">
        <v>1759419240.1</v>
      </c>
      <c r="C21">
        <v>20</v>
      </c>
      <c r="D21" t="s">
        <v>451</v>
      </c>
      <c r="E21" t="s">
        <v>452</v>
      </c>
      <c r="F21">
        <v>5</v>
      </c>
      <c r="G21" t="s">
        <v>435</v>
      </c>
      <c r="H21" t="s">
        <v>436</v>
      </c>
      <c r="I21">
        <v>1759419231.94615</v>
      </c>
      <c r="J21">
        <f>(K21)/1000</f>
        <v>0</v>
      </c>
      <c r="K21">
        <f>IF(DP21, AN21, AH21)</f>
        <v>0</v>
      </c>
      <c r="L21">
        <f>IF(DP21, AI21, AG21)</f>
        <v>0</v>
      </c>
      <c r="M21">
        <f>DR21 - IF(AU21&gt;1, L21*DL21*100.0/(AW21), 0)</f>
        <v>0</v>
      </c>
      <c r="N21">
        <f>((T21-J21/2)*M21-L21)/(T21+J21/2)</f>
        <v>0</v>
      </c>
      <c r="O21">
        <f>N21*(DY21+DZ21)/1000.0</f>
        <v>0</v>
      </c>
      <c r="P21">
        <f>(DR21 - IF(AU21&gt;1, L21*DL21*100.0/(AW21), 0))*(DY21+DZ21)/1000.0</f>
        <v>0</v>
      </c>
      <c r="Q21">
        <f>2.0/((1/S21-1/R21)+SIGN(S21)*SQRT((1/S21-1/R21)*(1/S21-1/R21) + 4*DM21/((DM21+1)*(DM21+1))*(2*1/S21*1/R21-1/R21*1/R21)))</f>
        <v>0</v>
      </c>
      <c r="R21">
        <f>IF(LEFT(DN21,1)&lt;&gt;"0",IF(LEFT(DN21,1)="1",3.0,DO21),$D$5+$E$5*(EF21*DY21/($K$5*1000))+$F$5*(EF21*DY21/($K$5*1000))*MAX(MIN(DL21,$J$5),$I$5)*MAX(MIN(DL21,$J$5),$I$5)+$G$5*MAX(MIN(DL21,$J$5),$I$5)*(EF21*DY21/($K$5*1000))+$H$5*(EF21*DY21/($K$5*1000))*(EF21*DY21/($K$5*1000)))</f>
        <v>0</v>
      </c>
      <c r="S21">
        <f>J21*(1000-(1000*0.61365*exp(17.502*W21/(240.97+W21))/(DY21+DZ21)+DT21)/2)/(1000*0.61365*exp(17.502*W21/(240.97+W21))/(DY21+DZ21)-DT21)</f>
        <v>0</v>
      </c>
      <c r="T21">
        <f>1/((DM21+1)/(Q21/1.6)+1/(R21/1.37)) + DM21/((DM21+1)/(Q21/1.6) + DM21/(R21/1.37))</f>
        <v>0</v>
      </c>
      <c r="U21">
        <f>(DH21*DK21)</f>
        <v>0</v>
      </c>
      <c r="V21">
        <f>(EA21+(U21+2*0.95*5.67E-8*(((EA21+$B$7)+273)^4-(EA21+273)^4)-44100*J21)/(1.84*29.3*R21+8*0.95*5.67E-8*(EA21+273)^3))</f>
        <v>0</v>
      </c>
      <c r="W21">
        <f>($C$7*EB21+$D$7*EC21+$E$7*V21)</f>
        <v>0</v>
      </c>
      <c r="X21">
        <f>0.61365*exp(17.502*W21/(240.97+W21))</f>
        <v>0</v>
      </c>
      <c r="Y21">
        <f>(Z21/AA21*100)</f>
        <v>0</v>
      </c>
      <c r="Z21">
        <f>DT21*(DY21+DZ21)/1000</f>
        <v>0</v>
      </c>
      <c r="AA21">
        <f>0.61365*exp(17.502*EA21/(240.97+EA21))</f>
        <v>0</v>
      </c>
      <c r="AB21">
        <f>(X21-DT21*(DY21+DZ21)/1000)</f>
        <v>0</v>
      </c>
      <c r="AC21">
        <f>(-J21*44100)</f>
        <v>0</v>
      </c>
      <c r="AD21">
        <f>2*29.3*R21*0.92*(EA21-W21)</f>
        <v>0</v>
      </c>
      <c r="AE21">
        <f>2*0.95*5.67E-8*(((EA21+$B$7)+273)^4-(W21+273)^4)</f>
        <v>0</v>
      </c>
      <c r="AF21">
        <f>U21+AE21+AC21+AD21</f>
        <v>0</v>
      </c>
      <c r="AG21">
        <f>DX21*AU21*(DS21-DR21*(1000-AU21*DU21)/(1000-AU21*DT21))/(100*DL21)</f>
        <v>0</v>
      </c>
      <c r="AH21">
        <f>1000*DX21*AU21*(DT21-DU21)/(100*DL21*(1000-AU21*DT21))</f>
        <v>0</v>
      </c>
      <c r="AI21">
        <f>(AJ21 - AK21 - DY21*1E3/(8.314*(EA21+273.15)) * AM21/DX21 * AL21) * DX21/(100*DL21) * (1000 - DU21)/1000</f>
        <v>0</v>
      </c>
      <c r="AJ21">
        <v>391.843701271645</v>
      </c>
      <c r="AK21">
        <v>400.309448484848</v>
      </c>
      <c r="AL21">
        <v>-2.74616712121217</v>
      </c>
      <c r="AM21">
        <v>64.6</v>
      </c>
      <c r="AN21">
        <f>(AP21 - AO21 + DY21*1E3/(8.314*(EA21+273.15)) * AR21/DX21 * AQ21) * DX21/(100*DL21) * 1000/(1000 - AP21)</f>
        <v>0</v>
      </c>
      <c r="AO21">
        <v>22.012311299662</v>
      </c>
      <c r="AP21">
        <v>22.7714763636364</v>
      </c>
      <c r="AQ21">
        <v>-4.03480188214888e-06</v>
      </c>
      <c r="AR21">
        <v>120.712376557345</v>
      </c>
      <c r="AS21">
        <v>0</v>
      </c>
      <c r="AT21">
        <v>0</v>
      </c>
      <c r="AU21">
        <f>IF(AS21*$H$13&gt;=AW21,1.0,(AW21/(AW21-AS21*$H$13)))</f>
        <v>0</v>
      </c>
      <c r="AV21">
        <f>(AU21-1)*100</f>
        <v>0</v>
      </c>
      <c r="AW21">
        <f>MAX(0,($B$13+$C$13*EF21)/(1+$D$13*EF21)*DY21/(EA21+273)*$E$13)</f>
        <v>0</v>
      </c>
      <c r="AX21" t="s">
        <v>437</v>
      </c>
      <c r="AY21" t="s">
        <v>437</v>
      </c>
      <c r="AZ21">
        <v>0</v>
      </c>
      <c r="BA21">
        <v>0</v>
      </c>
      <c r="BB21">
        <f>1-AZ21/BA21</f>
        <v>0</v>
      </c>
      <c r="BC21">
        <v>0</v>
      </c>
      <c r="BD21" t="s">
        <v>437</v>
      </c>
      <c r="BE21" t="s">
        <v>437</v>
      </c>
      <c r="BF21">
        <v>0</v>
      </c>
      <c r="BG21">
        <v>0</v>
      </c>
      <c r="BH21">
        <f>1-BF21/BG21</f>
        <v>0</v>
      </c>
      <c r="BI21">
        <v>0.5</v>
      </c>
      <c r="BJ21">
        <f>DI21</f>
        <v>0</v>
      </c>
      <c r="BK21">
        <f>L21</f>
        <v>0</v>
      </c>
      <c r="BL21">
        <f>BH21*BI21*BJ21</f>
        <v>0</v>
      </c>
      <c r="BM21">
        <f>(BK21-BC21)/BJ21</f>
        <v>0</v>
      </c>
      <c r="BN21">
        <f>(BA21-BG21)/BG21</f>
        <v>0</v>
      </c>
      <c r="BO21">
        <f>AZ21/(BB21+AZ21/BG21)</f>
        <v>0</v>
      </c>
      <c r="BP21" t="s">
        <v>437</v>
      </c>
      <c r="BQ21">
        <v>0</v>
      </c>
      <c r="BR21">
        <f>IF(BQ21&lt;&gt;0, BQ21, BO21)</f>
        <v>0</v>
      </c>
      <c r="BS21">
        <f>1-BR21/BG21</f>
        <v>0</v>
      </c>
      <c r="BT21">
        <f>(BG21-BF21)/(BG21-BR21)</f>
        <v>0</v>
      </c>
      <c r="BU21">
        <f>(BA21-BG21)/(BA21-BR21)</f>
        <v>0</v>
      </c>
      <c r="BV21">
        <f>(BG21-BF21)/(BG21-AZ21)</f>
        <v>0</v>
      </c>
      <c r="BW21">
        <f>(BA21-BG21)/(BA21-AZ21)</f>
        <v>0</v>
      </c>
      <c r="BX21">
        <f>(BT21*BR21/BF21)</f>
        <v>0</v>
      </c>
      <c r="BY21">
        <f>(1-BX21)</f>
        <v>0</v>
      </c>
      <c r="DH21">
        <f>$B$11*EG21+$C$11*EH21+$F$11*ES21*(1-EV21)</f>
        <v>0</v>
      </c>
      <c r="DI21">
        <f>DH21*DJ21</f>
        <v>0</v>
      </c>
      <c r="DJ21">
        <f>($B$11*$D$9+$C$11*$D$9+$F$11*((FF21+EX21)/MAX(FF21+EX21+FG21, 0.1)*$I$9+FG21/MAX(FF21+EX21+FG21, 0.1)*$J$9))/($B$11+$C$11+$F$11)</f>
        <v>0</v>
      </c>
      <c r="DK21">
        <f>($B$11*$K$9+$C$11*$K$9+$F$11*((FF21+EX21)/MAX(FF21+EX21+FG21, 0.1)*$P$9+FG21/MAX(FF21+EX21+FG21, 0.1)*$Q$9))/($B$11+$C$11+$F$11)</f>
        <v>0</v>
      </c>
      <c r="DL21">
        <v>2.44</v>
      </c>
      <c r="DM21">
        <v>0.5</v>
      </c>
      <c r="DN21" t="s">
        <v>438</v>
      </c>
      <c r="DO21">
        <v>2</v>
      </c>
      <c r="DP21" t="b">
        <v>1</v>
      </c>
      <c r="DQ21">
        <v>1759419231.94615</v>
      </c>
      <c r="DR21">
        <v>406.336692307692</v>
      </c>
      <c r="DS21">
        <v>398.006307692308</v>
      </c>
      <c r="DT21">
        <v>22.7742</v>
      </c>
      <c r="DU21">
        <v>22.0134</v>
      </c>
      <c r="DV21">
        <v>404.162846153846</v>
      </c>
      <c r="DW21">
        <v>22.4669692307692</v>
      </c>
      <c r="DX21">
        <v>499.993923076923</v>
      </c>
      <c r="DY21">
        <v>90.8071692307692</v>
      </c>
      <c r="DZ21">
        <v>0.0323636769230769</v>
      </c>
      <c r="EA21">
        <v>29.5235692307692</v>
      </c>
      <c r="EB21">
        <v>29.9856153846154</v>
      </c>
      <c r="EC21">
        <v>999.9</v>
      </c>
      <c r="ED21">
        <v>0</v>
      </c>
      <c r="EE21">
        <v>0</v>
      </c>
      <c r="EF21">
        <v>9988.79846153846</v>
      </c>
      <c r="EG21">
        <v>0</v>
      </c>
      <c r="EH21">
        <v>13.129</v>
      </c>
      <c r="EI21">
        <v>8.33034576923077</v>
      </c>
      <c r="EJ21">
        <v>415.806384615385</v>
      </c>
      <c r="EK21">
        <v>406.965230769231</v>
      </c>
      <c r="EL21">
        <v>0.760782</v>
      </c>
      <c r="EM21">
        <v>398.006307692308</v>
      </c>
      <c r="EN21">
        <v>22.0134</v>
      </c>
      <c r="EO21">
        <v>2.06806076923077</v>
      </c>
      <c r="EP21">
        <v>1.99897461538462</v>
      </c>
      <c r="EQ21">
        <v>17.9752769230769</v>
      </c>
      <c r="ER21">
        <v>17.4362307692308</v>
      </c>
      <c r="ES21">
        <v>1999.98769230769</v>
      </c>
      <c r="ET21">
        <v>0.98</v>
      </c>
      <c r="EU21">
        <v>0.0199996</v>
      </c>
      <c r="EV21">
        <v>0</v>
      </c>
      <c r="EW21">
        <v>363.15</v>
      </c>
      <c r="EX21">
        <v>5.00059</v>
      </c>
      <c r="EY21">
        <v>7405.15076923077</v>
      </c>
      <c r="EZ21">
        <v>17360.2</v>
      </c>
      <c r="FA21">
        <v>41.125</v>
      </c>
      <c r="FB21">
        <v>40.937</v>
      </c>
      <c r="FC21">
        <v>40.5</v>
      </c>
      <c r="FD21">
        <v>40.437</v>
      </c>
      <c r="FE21">
        <v>42.0429230769231</v>
      </c>
      <c r="FF21">
        <v>1955.08769230769</v>
      </c>
      <c r="FG21">
        <v>39.9</v>
      </c>
      <c r="FH21">
        <v>0</v>
      </c>
      <c r="FI21">
        <v>1759419238</v>
      </c>
      <c r="FJ21">
        <v>0</v>
      </c>
      <c r="FK21">
        <v>363.113307692308</v>
      </c>
      <c r="FL21">
        <v>-1.16799999764708</v>
      </c>
      <c r="FM21">
        <v>-45.062222152917</v>
      </c>
      <c r="FN21">
        <v>7404.68192307692</v>
      </c>
      <c r="FO21">
        <v>15</v>
      </c>
      <c r="FP21">
        <v>0</v>
      </c>
      <c r="FQ21" t="s">
        <v>439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5.50261575</v>
      </c>
      <c r="GD21">
        <v>75.866415112782</v>
      </c>
      <c r="GE21">
        <v>7.38612005344742</v>
      </c>
      <c r="GF21">
        <v>0</v>
      </c>
      <c r="GG21">
        <v>363.229264705882</v>
      </c>
      <c r="GH21">
        <v>-1.84056531697866</v>
      </c>
      <c r="GI21">
        <v>0.257550601404338</v>
      </c>
      <c r="GJ21">
        <v>-1</v>
      </c>
      <c r="GK21">
        <v>0.7612762</v>
      </c>
      <c r="GL21">
        <v>-0.0136760300751883</v>
      </c>
      <c r="GM21">
        <v>0.00146312639918771</v>
      </c>
      <c r="GN21">
        <v>1</v>
      </c>
      <c r="GO21">
        <v>1</v>
      </c>
      <c r="GP21">
        <v>2</v>
      </c>
      <c r="GQ21" t="s">
        <v>448</v>
      </c>
      <c r="GR21">
        <v>3.13247</v>
      </c>
      <c r="GS21">
        <v>2.71022</v>
      </c>
      <c r="GT21">
        <v>0.0845917</v>
      </c>
      <c r="GU21">
        <v>0.082323</v>
      </c>
      <c r="GV21">
        <v>0.099729</v>
      </c>
      <c r="GW21">
        <v>0.0979775</v>
      </c>
      <c r="GX21">
        <v>34522.4</v>
      </c>
      <c r="GY21">
        <v>37076.8</v>
      </c>
      <c r="GZ21">
        <v>34118.6</v>
      </c>
      <c r="HA21">
        <v>36579.5</v>
      </c>
      <c r="HB21">
        <v>43366.8</v>
      </c>
      <c r="HC21">
        <v>47356.9</v>
      </c>
      <c r="HD21">
        <v>53210.2</v>
      </c>
      <c r="HE21">
        <v>58450.4</v>
      </c>
      <c r="HF21">
        <v>1.96087</v>
      </c>
      <c r="HG21">
        <v>1.80095</v>
      </c>
      <c r="HH21">
        <v>0.132218</v>
      </c>
      <c r="HI21">
        <v>0</v>
      </c>
      <c r="HJ21">
        <v>27.8259</v>
      </c>
      <c r="HK21">
        <v>999.9</v>
      </c>
      <c r="HL21">
        <v>56.33</v>
      </c>
      <c r="HM21">
        <v>30.071</v>
      </c>
      <c r="HN21">
        <v>26.5381</v>
      </c>
      <c r="HO21">
        <v>54.7855</v>
      </c>
      <c r="HP21">
        <v>45.7772</v>
      </c>
      <c r="HQ21">
        <v>1</v>
      </c>
      <c r="HR21">
        <v>0.0380793</v>
      </c>
      <c r="HS21">
        <v>-0.162712</v>
      </c>
      <c r="HT21">
        <v>20.1123</v>
      </c>
      <c r="HU21">
        <v>5.19692</v>
      </c>
      <c r="HV21">
        <v>12.004</v>
      </c>
      <c r="HW21">
        <v>4.9738</v>
      </c>
      <c r="HX21">
        <v>3.2939</v>
      </c>
      <c r="HY21">
        <v>999.9</v>
      </c>
      <c r="HZ21">
        <v>9999</v>
      </c>
      <c r="IA21">
        <v>9999</v>
      </c>
      <c r="IB21">
        <v>9999</v>
      </c>
      <c r="IC21">
        <v>1.86325</v>
      </c>
      <c r="ID21">
        <v>1.86813</v>
      </c>
      <c r="IE21">
        <v>1.86788</v>
      </c>
      <c r="IF21">
        <v>1.86905</v>
      </c>
      <c r="IG21">
        <v>1.86991</v>
      </c>
      <c r="IH21">
        <v>1.8659</v>
      </c>
      <c r="II21">
        <v>1.86707</v>
      </c>
      <c r="IJ21">
        <v>1.86844</v>
      </c>
      <c r="IK21">
        <v>5</v>
      </c>
      <c r="IL21">
        <v>0</v>
      </c>
      <c r="IM21">
        <v>0</v>
      </c>
      <c r="IN21">
        <v>0</v>
      </c>
      <c r="IO21" t="s">
        <v>441</v>
      </c>
      <c r="IP21" t="s">
        <v>442</v>
      </c>
      <c r="IQ21" t="s">
        <v>443</v>
      </c>
      <c r="IR21" t="s">
        <v>443</v>
      </c>
      <c r="IS21" t="s">
        <v>443</v>
      </c>
      <c r="IT21" t="s">
        <v>443</v>
      </c>
      <c r="IU21">
        <v>0</v>
      </c>
      <c r="IV21">
        <v>100</v>
      </c>
      <c r="IW21">
        <v>100</v>
      </c>
      <c r="IX21">
        <v>2.114</v>
      </c>
      <c r="IY21">
        <v>0.3071</v>
      </c>
      <c r="IZ21">
        <v>0.735386519928015</v>
      </c>
      <c r="JA21">
        <v>0.00382527381972642</v>
      </c>
      <c r="JB21">
        <v>-7.52988299776221e-07</v>
      </c>
      <c r="JC21">
        <v>2.3530235652091e-10</v>
      </c>
      <c r="JD21">
        <v>-0.102343420517576</v>
      </c>
      <c r="JE21">
        <v>-0.0169045395245839</v>
      </c>
      <c r="JF21">
        <v>0.00204458040624254</v>
      </c>
      <c r="JG21">
        <v>-2.13992253470799e-05</v>
      </c>
      <c r="JH21">
        <v>5</v>
      </c>
      <c r="JI21">
        <v>2167</v>
      </c>
      <c r="JJ21">
        <v>1</v>
      </c>
      <c r="JK21">
        <v>29</v>
      </c>
      <c r="JL21">
        <v>29323654</v>
      </c>
      <c r="JM21">
        <v>29323654</v>
      </c>
      <c r="JN21">
        <v>0.888672</v>
      </c>
      <c r="JO21">
        <v>2.63428</v>
      </c>
      <c r="JP21">
        <v>1.54785</v>
      </c>
      <c r="JQ21">
        <v>2.31201</v>
      </c>
      <c r="JR21">
        <v>1.64673</v>
      </c>
      <c r="JS21">
        <v>2.26807</v>
      </c>
      <c r="JT21">
        <v>33.7381</v>
      </c>
      <c r="JU21">
        <v>24.1838</v>
      </c>
      <c r="JV21">
        <v>18</v>
      </c>
      <c r="JW21">
        <v>505.051</v>
      </c>
      <c r="JX21">
        <v>401.939</v>
      </c>
      <c r="JY21">
        <v>27.1862</v>
      </c>
      <c r="JZ21">
        <v>27.8244</v>
      </c>
      <c r="KA21">
        <v>30.0002</v>
      </c>
      <c r="KB21">
        <v>27.7627</v>
      </c>
      <c r="KC21">
        <v>27.7129</v>
      </c>
      <c r="KD21">
        <v>17.7791</v>
      </c>
      <c r="KE21">
        <v>22.0465</v>
      </c>
      <c r="KF21">
        <v>57.6239</v>
      </c>
      <c r="KG21">
        <v>27.1954</v>
      </c>
      <c r="KH21">
        <v>352.175</v>
      </c>
      <c r="KI21">
        <v>22.0642</v>
      </c>
      <c r="KJ21">
        <v>96.7353</v>
      </c>
      <c r="KK21">
        <v>94.7097</v>
      </c>
    </row>
    <row r="22" spans="1:297">
      <c r="A22">
        <v>6</v>
      </c>
      <c r="B22">
        <v>1759419245.1</v>
      </c>
      <c r="C22">
        <v>25</v>
      </c>
      <c r="D22" t="s">
        <v>453</v>
      </c>
      <c r="E22" t="s">
        <v>454</v>
      </c>
      <c r="F22">
        <v>5</v>
      </c>
      <c r="G22" t="s">
        <v>435</v>
      </c>
      <c r="H22" t="s">
        <v>436</v>
      </c>
      <c r="I22">
        <v>1759419236.94615</v>
      </c>
      <c r="J22">
        <f>(K22)/1000</f>
        <v>0</v>
      </c>
      <c r="K22">
        <f>IF(DP22, AN22, AH22)</f>
        <v>0</v>
      </c>
      <c r="L22">
        <f>IF(DP22, AI22, AG22)</f>
        <v>0</v>
      </c>
      <c r="M22">
        <f>DR22 - IF(AU22&gt;1, L22*DL22*100.0/(AW22), 0)</f>
        <v>0</v>
      </c>
      <c r="N22">
        <f>((T22-J22/2)*M22-L22)/(T22+J22/2)</f>
        <v>0</v>
      </c>
      <c r="O22">
        <f>N22*(DY22+DZ22)/1000.0</f>
        <v>0</v>
      </c>
      <c r="P22">
        <f>(DR22 - IF(AU22&gt;1, L22*DL22*100.0/(AW22), 0))*(DY22+DZ22)/1000.0</f>
        <v>0</v>
      </c>
      <c r="Q22">
        <f>2.0/((1/S22-1/R22)+SIGN(S22)*SQRT((1/S22-1/R22)*(1/S22-1/R22) + 4*DM22/((DM22+1)*(DM22+1))*(2*1/S22*1/R22-1/R22*1/R22)))</f>
        <v>0</v>
      </c>
      <c r="R22">
        <f>IF(LEFT(DN22,1)&lt;&gt;"0",IF(LEFT(DN22,1)="1",3.0,DO22),$D$5+$E$5*(EF22*DY22/($K$5*1000))+$F$5*(EF22*DY22/($K$5*1000))*MAX(MIN(DL22,$J$5),$I$5)*MAX(MIN(DL22,$J$5),$I$5)+$G$5*MAX(MIN(DL22,$J$5),$I$5)*(EF22*DY22/($K$5*1000))+$H$5*(EF22*DY22/($K$5*1000))*(EF22*DY22/($K$5*1000)))</f>
        <v>0</v>
      </c>
      <c r="S22">
        <f>J22*(1000-(1000*0.61365*exp(17.502*W22/(240.97+W22))/(DY22+DZ22)+DT22)/2)/(1000*0.61365*exp(17.502*W22/(240.97+W22))/(DY22+DZ22)-DT22)</f>
        <v>0</v>
      </c>
      <c r="T22">
        <f>1/((DM22+1)/(Q22/1.6)+1/(R22/1.37)) + DM22/((DM22+1)/(Q22/1.6) + DM22/(R22/1.37))</f>
        <v>0</v>
      </c>
      <c r="U22">
        <f>(DH22*DK22)</f>
        <v>0</v>
      </c>
      <c r="V22">
        <f>(EA22+(U22+2*0.95*5.67E-8*(((EA22+$B$7)+273)^4-(EA22+273)^4)-44100*J22)/(1.84*29.3*R22+8*0.95*5.67E-8*(EA22+273)^3))</f>
        <v>0</v>
      </c>
      <c r="W22">
        <f>($C$7*EB22+$D$7*EC22+$E$7*V22)</f>
        <v>0</v>
      </c>
      <c r="X22">
        <f>0.61365*exp(17.502*W22/(240.97+W22))</f>
        <v>0</v>
      </c>
      <c r="Y22">
        <f>(Z22/AA22*100)</f>
        <v>0</v>
      </c>
      <c r="Z22">
        <f>DT22*(DY22+DZ22)/1000</f>
        <v>0</v>
      </c>
      <c r="AA22">
        <f>0.61365*exp(17.502*EA22/(240.97+EA22))</f>
        <v>0</v>
      </c>
      <c r="AB22">
        <f>(X22-DT22*(DY22+DZ22)/1000)</f>
        <v>0</v>
      </c>
      <c r="AC22">
        <f>(-J22*44100)</f>
        <v>0</v>
      </c>
      <c r="AD22">
        <f>2*29.3*R22*0.92*(EA22-W22)</f>
        <v>0</v>
      </c>
      <c r="AE22">
        <f>2*0.95*5.67E-8*(((EA22+$B$7)+273)^4-(W22+273)^4)</f>
        <v>0</v>
      </c>
      <c r="AF22">
        <f>U22+AE22+AC22+AD22</f>
        <v>0</v>
      </c>
      <c r="AG22">
        <f>DX22*AU22*(DS22-DR22*(1000-AU22*DU22)/(1000-AU22*DT22))/(100*DL22)</f>
        <v>0</v>
      </c>
      <c r="AH22">
        <f>1000*DX22*AU22*(DT22-DU22)/(100*DL22*(1000-AU22*DT22))</f>
        <v>0</v>
      </c>
      <c r="AI22">
        <f>(AJ22 - AK22 - DY22*1E3/(8.314*(EA22+273.15)) * AM22/DX22 * AL22) * DX22/(100*DL22) * (1000 - DU22)/1000</f>
        <v>0</v>
      </c>
      <c r="AJ22">
        <v>375.283868157035</v>
      </c>
      <c r="AK22">
        <v>385.430290909091</v>
      </c>
      <c r="AL22">
        <v>-3.03067439393941</v>
      </c>
      <c r="AM22">
        <v>64.6</v>
      </c>
      <c r="AN22">
        <f>(AP22 - AO22 + DY22*1E3/(8.314*(EA22+273.15)) * AR22/DX22 * AQ22) * DX22/(100*DL22) * 1000/(1000 - AP22)</f>
        <v>0</v>
      </c>
      <c r="AO22">
        <v>22.0114964219456</v>
      </c>
      <c r="AP22">
        <v>22.7691690909091</v>
      </c>
      <c r="AQ22">
        <v>-6.73452911469588e-06</v>
      </c>
      <c r="AR22">
        <v>120.712376557345</v>
      </c>
      <c r="AS22">
        <v>0</v>
      </c>
      <c r="AT22">
        <v>0</v>
      </c>
      <c r="AU22">
        <f>IF(AS22*$H$13&gt;=AW22,1.0,(AW22/(AW22-AS22*$H$13)))</f>
        <v>0</v>
      </c>
      <c r="AV22">
        <f>(AU22-1)*100</f>
        <v>0</v>
      </c>
      <c r="AW22">
        <f>MAX(0,($B$13+$C$13*EF22)/(1+$D$13*EF22)*DY22/(EA22+273)*$E$13)</f>
        <v>0</v>
      </c>
      <c r="AX22" t="s">
        <v>437</v>
      </c>
      <c r="AY22" t="s">
        <v>437</v>
      </c>
      <c r="AZ22">
        <v>0</v>
      </c>
      <c r="BA22">
        <v>0</v>
      </c>
      <c r="BB22">
        <f>1-AZ22/BA22</f>
        <v>0</v>
      </c>
      <c r="BC22">
        <v>0</v>
      </c>
      <c r="BD22" t="s">
        <v>437</v>
      </c>
      <c r="BE22" t="s">
        <v>437</v>
      </c>
      <c r="BF22">
        <v>0</v>
      </c>
      <c r="BG22">
        <v>0</v>
      </c>
      <c r="BH22">
        <f>1-BF22/BG22</f>
        <v>0</v>
      </c>
      <c r="BI22">
        <v>0.5</v>
      </c>
      <c r="BJ22">
        <f>DI22</f>
        <v>0</v>
      </c>
      <c r="BK22">
        <f>L22</f>
        <v>0</v>
      </c>
      <c r="BL22">
        <f>BH22*BI22*BJ22</f>
        <v>0</v>
      </c>
      <c r="BM22">
        <f>(BK22-BC22)/BJ22</f>
        <v>0</v>
      </c>
      <c r="BN22">
        <f>(BA22-BG22)/BG22</f>
        <v>0</v>
      </c>
      <c r="BO22">
        <f>AZ22/(BB22+AZ22/BG22)</f>
        <v>0</v>
      </c>
      <c r="BP22" t="s">
        <v>437</v>
      </c>
      <c r="BQ22">
        <v>0</v>
      </c>
      <c r="BR22">
        <f>IF(BQ22&lt;&gt;0, BQ22, BO22)</f>
        <v>0</v>
      </c>
      <c r="BS22">
        <f>1-BR22/BG22</f>
        <v>0</v>
      </c>
      <c r="BT22">
        <f>(BG22-BF22)/(BG22-BR22)</f>
        <v>0</v>
      </c>
      <c r="BU22">
        <f>(BA22-BG22)/(BA22-BR22)</f>
        <v>0</v>
      </c>
      <c r="BV22">
        <f>(BG22-BF22)/(BG22-AZ22)</f>
        <v>0</v>
      </c>
      <c r="BW22">
        <f>(BA22-BG22)/(BA22-AZ22)</f>
        <v>0</v>
      </c>
      <c r="BX22">
        <f>(BT22*BR22/BF22)</f>
        <v>0</v>
      </c>
      <c r="BY22">
        <f>(1-BX22)</f>
        <v>0</v>
      </c>
      <c r="DH22">
        <f>$B$11*EG22+$C$11*EH22+$F$11*ES22*(1-EV22)</f>
        <v>0</v>
      </c>
      <c r="DI22">
        <f>DH22*DJ22</f>
        <v>0</v>
      </c>
      <c r="DJ22">
        <f>($B$11*$D$9+$C$11*$D$9+$F$11*((FF22+EX22)/MAX(FF22+EX22+FG22, 0.1)*$I$9+FG22/MAX(FF22+EX22+FG22, 0.1)*$J$9))/($B$11+$C$11+$F$11)</f>
        <v>0</v>
      </c>
      <c r="DK22">
        <f>($B$11*$K$9+$C$11*$K$9+$F$11*((FF22+EX22)/MAX(FF22+EX22+FG22, 0.1)*$P$9+FG22/MAX(FF22+EX22+FG22, 0.1)*$Q$9))/($B$11+$C$11+$F$11)</f>
        <v>0</v>
      </c>
      <c r="DL22">
        <v>2.44</v>
      </c>
      <c r="DM22">
        <v>0.5</v>
      </c>
      <c r="DN22" t="s">
        <v>438</v>
      </c>
      <c r="DO22">
        <v>2</v>
      </c>
      <c r="DP22" t="b">
        <v>1</v>
      </c>
      <c r="DQ22">
        <v>1759419236.94615</v>
      </c>
      <c r="DR22">
        <v>395.979769230769</v>
      </c>
      <c r="DS22">
        <v>382.529461538462</v>
      </c>
      <c r="DT22">
        <v>22.7724</v>
      </c>
      <c r="DU22">
        <v>22.0126</v>
      </c>
      <c r="DV22">
        <v>393.840384615385</v>
      </c>
      <c r="DW22">
        <v>22.4652461538462</v>
      </c>
      <c r="DX22">
        <v>499.999230769231</v>
      </c>
      <c r="DY22">
        <v>90.8061538461538</v>
      </c>
      <c r="DZ22">
        <v>0.0322711615384615</v>
      </c>
      <c r="EA22">
        <v>29.5208461538462</v>
      </c>
      <c r="EB22">
        <v>29.9871</v>
      </c>
      <c r="EC22">
        <v>999.9</v>
      </c>
      <c r="ED22">
        <v>0</v>
      </c>
      <c r="EE22">
        <v>0</v>
      </c>
      <c r="EF22">
        <v>9990.72153846154</v>
      </c>
      <c r="EG22">
        <v>0</v>
      </c>
      <c r="EH22">
        <v>13.129</v>
      </c>
      <c r="EI22">
        <v>13.4502461538462</v>
      </c>
      <c r="EJ22">
        <v>405.207384615385</v>
      </c>
      <c r="EK22">
        <v>391.139769230769</v>
      </c>
      <c r="EL22">
        <v>0.759788692307692</v>
      </c>
      <c r="EM22">
        <v>382.529461538462</v>
      </c>
      <c r="EN22">
        <v>22.0126</v>
      </c>
      <c r="EO22">
        <v>2.06787384615385</v>
      </c>
      <c r="EP22">
        <v>1.99887923076923</v>
      </c>
      <c r="EQ22">
        <v>17.9738461538462</v>
      </c>
      <c r="ER22">
        <v>17.4354769230769</v>
      </c>
      <c r="ES22">
        <v>1999.98538461538</v>
      </c>
      <c r="ET22">
        <v>0.98</v>
      </c>
      <c r="EU22">
        <v>0.0199996</v>
      </c>
      <c r="EV22">
        <v>0</v>
      </c>
      <c r="EW22">
        <v>362.956615384615</v>
      </c>
      <c r="EX22">
        <v>5.00059</v>
      </c>
      <c r="EY22">
        <v>7401.59692307692</v>
      </c>
      <c r="EZ22">
        <v>17360.1846153846</v>
      </c>
      <c r="FA22">
        <v>41.125</v>
      </c>
      <c r="FB22">
        <v>40.937</v>
      </c>
      <c r="FC22">
        <v>40.5143076923077</v>
      </c>
      <c r="FD22">
        <v>40.437</v>
      </c>
      <c r="FE22">
        <v>42.0524615384615</v>
      </c>
      <c r="FF22">
        <v>1955.08538461538</v>
      </c>
      <c r="FG22">
        <v>39.9</v>
      </c>
      <c r="FH22">
        <v>0</v>
      </c>
      <c r="FI22">
        <v>1759419242.8</v>
      </c>
      <c r="FJ22">
        <v>0</v>
      </c>
      <c r="FK22">
        <v>362.932846153846</v>
      </c>
      <c r="FL22">
        <v>-1.87487179183028</v>
      </c>
      <c r="FM22">
        <v>-43.7545299224623</v>
      </c>
      <c r="FN22">
        <v>7401.26538461539</v>
      </c>
      <c r="FO22">
        <v>15</v>
      </c>
      <c r="FP22">
        <v>0</v>
      </c>
      <c r="FQ22" t="s">
        <v>439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10.0328330952381</v>
      </c>
      <c r="GD22">
        <v>63.1745984415584</v>
      </c>
      <c r="GE22">
        <v>6.62935003807176</v>
      </c>
      <c r="GF22">
        <v>0</v>
      </c>
      <c r="GG22">
        <v>363.034294117647</v>
      </c>
      <c r="GH22">
        <v>-1.90178762367558</v>
      </c>
      <c r="GI22">
        <v>0.264439532664815</v>
      </c>
      <c r="GJ22">
        <v>-1</v>
      </c>
      <c r="GK22">
        <v>0.760168619047619</v>
      </c>
      <c r="GL22">
        <v>-0.0123974805194789</v>
      </c>
      <c r="GM22">
        <v>0.00140745712871156</v>
      </c>
      <c r="GN22">
        <v>1</v>
      </c>
      <c r="GO22">
        <v>1</v>
      </c>
      <c r="GP22">
        <v>2</v>
      </c>
      <c r="GQ22" t="s">
        <v>448</v>
      </c>
      <c r="GR22">
        <v>3.13254</v>
      </c>
      <c r="GS22">
        <v>2.70968</v>
      </c>
      <c r="GT22">
        <v>0.0820408</v>
      </c>
      <c r="GU22">
        <v>0.0795377</v>
      </c>
      <c r="GV22">
        <v>0.0997217</v>
      </c>
      <c r="GW22">
        <v>0.0979688</v>
      </c>
      <c r="GX22">
        <v>34619.1</v>
      </c>
      <c r="GY22">
        <v>37188.9</v>
      </c>
      <c r="GZ22">
        <v>34119</v>
      </c>
      <c r="HA22">
        <v>36579.1</v>
      </c>
      <c r="HB22">
        <v>43367.3</v>
      </c>
      <c r="HC22">
        <v>47356.7</v>
      </c>
      <c r="HD22">
        <v>53210.6</v>
      </c>
      <c r="HE22">
        <v>58449.9</v>
      </c>
      <c r="HF22">
        <v>1.96125</v>
      </c>
      <c r="HG22">
        <v>1.80042</v>
      </c>
      <c r="HH22">
        <v>0.13331</v>
      </c>
      <c r="HI22">
        <v>0</v>
      </c>
      <c r="HJ22">
        <v>27.8177</v>
      </c>
      <c r="HK22">
        <v>999.9</v>
      </c>
      <c r="HL22">
        <v>56.33</v>
      </c>
      <c r="HM22">
        <v>30.081</v>
      </c>
      <c r="HN22">
        <v>26.5518</v>
      </c>
      <c r="HO22">
        <v>54.5255</v>
      </c>
      <c r="HP22">
        <v>45.8814</v>
      </c>
      <c r="HQ22">
        <v>1</v>
      </c>
      <c r="HR22">
        <v>0.0381784</v>
      </c>
      <c r="HS22">
        <v>-0.185128</v>
      </c>
      <c r="HT22">
        <v>20.1122</v>
      </c>
      <c r="HU22">
        <v>5.19647</v>
      </c>
      <c r="HV22">
        <v>12.004</v>
      </c>
      <c r="HW22">
        <v>4.9736</v>
      </c>
      <c r="HX22">
        <v>3.29393</v>
      </c>
      <c r="HY22">
        <v>999.9</v>
      </c>
      <c r="HZ22">
        <v>9999</v>
      </c>
      <c r="IA22">
        <v>9999</v>
      </c>
      <c r="IB22">
        <v>9999</v>
      </c>
      <c r="IC22">
        <v>1.86325</v>
      </c>
      <c r="ID22">
        <v>1.86813</v>
      </c>
      <c r="IE22">
        <v>1.86788</v>
      </c>
      <c r="IF22">
        <v>1.86905</v>
      </c>
      <c r="IG22">
        <v>1.86993</v>
      </c>
      <c r="IH22">
        <v>1.86594</v>
      </c>
      <c r="II22">
        <v>1.86706</v>
      </c>
      <c r="IJ22">
        <v>1.86844</v>
      </c>
      <c r="IK22">
        <v>5</v>
      </c>
      <c r="IL22">
        <v>0</v>
      </c>
      <c r="IM22">
        <v>0</v>
      </c>
      <c r="IN22">
        <v>0</v>
      </c>
      <c r="IO22" t="s">
        <v>441</v>
      </c>
      <c r="IP22" t="s">
        <v>442</v>
      </c>
      <c r="IQ22" t="s">
        <v>443</v>
      </c>
      <c r="IR22" t="s">
        <v>443</v>
      </c>
      <c r="IS22" t="s">
        <v>443</v>
      </c>
      <c r="IT22" t="s">
        <v>443</v>
      </c>
      <c r="IU22">
        <v>0</v>
      </c>
      <c r="IV22">
        <v>100</v>
      </c>
      <c r="IW22">
        <v>100</v>
      </c>
      <c r="IX22">
        <v>2.065</v>
      </c>
      <c r="IY22">
        <v>0.307</v>
      </c>
      <c r="IZ22">
        <v>0.735386519928015</v>
      </c>
      <c r="JA22">
        <v>0.00382527381972642</v>
      </c>
      <c r="JB22">
        <v>-7.52988299776221e-07</v>
      </c>
      <c r="JC22">
        <v>2.3530235652091e-10</v>
      </c>
      <c r="JD22">
        <v>-0.102343420517576</v>
      </c>
      <c r="JE22">
        <v>-0.0169045395245839</v>
      </c>
      <c r="JF22">
        <v>0.00204458040624254</v>
      </c>
      <c r="JG22">
        <v>-2.13992253470799e-05</v>
      </c>
      <c r="JH22">
        <v>5</v>
      </c>
      <c r="JI22">
        <v>2167</v>
      </c>
      <c r="JJ22">
        <v>1</v>
      </c>
      <c r="JK22">
        <v>29</v>
      </c>
      <c r="JL22">
        <v>29323654.1</v>
      </c>
      <c r="JM22">
        <v>29323654.1</v>
      </c>
      <c r="JN22">
        <v>0.860596</v>
      </c>
      <c r="JO22">
        <v>2.62939</v>
      </c>
      <c r="JP22">
        <v>1.54785</v>
      </c>
      <c r="JQ22">
        <v>2.31079</v>
      </c>
      <c r="JR22">
        <v>1.64673</v>
      </c>
      <c r="JS22">
        <v>2.3584</v>
      </c>
      <c r="JT22">
        <v>33.7381</v>
      </c>
      <c r="JU22">
        <v>24.1926</v>
      </c>
      <c r="JV22">
        <v>18</v>
      </c>
      <c r="JW22">
        <v>505.324</v>
      </c>
      <c r="JX22">
        <v>401.672</v>
      </c>
      <c r="JY22">
        <v>27.1942</v>
      </c>
      <c r="JZ22">
        <v>27.8279</v>
      </c>
      <c r="KA22">
        <v>30.0003</v>
      </c>
      <c r="KB22">
        <v>27.7656</v>
      </c>
      <c r="KC22">
        <v>27.7159</v>
      </c>
      <c r="KD22">
        <v>17.1415</v>
      </c>
      <c r="KE22">
        <v>22.0465</v>
      </c>
      <c r="KF22">
        <v>57.6239</v>
      </c>
      <c r="KG22">
        <v>27.2022</v>
      </c>
      <c r="KH22">
        <v>331.907</v>
      </c>
      <c r="KI22">
        <v>22.0699</v>
      </c>
      <c r="KJ22">
        <v>96.7363</v>
      </c>
      <c r="KK22">
        <v>94.7089</v>
      </c>
    </row>
    <row r="23" spans="1:297">
      <c r="A23">
        <v>7</v>
      </c>
      <c r="B23">
        <v>1759419250.1</v>
      </c>
      <c r="C23">
        <v>30</v>
      </c>
      <c r="D23" t="s">
        <v>455</v>
      </c>
      <c r="E23" t="s">
        <v>456</v>
      </c>
      <c r="F23">
        <v>5</v>
      </c>
      <c r="G23" t="s">
        <v>435</v>
      </c>
      <c r="H23" t="s">
        <v>436</v>
      </c>
      <c r="I23">
        <v>1759419241.94615</v>
      </c>
      <c r="J23">
        <f>(K23)/1000</f>
        <v>0</v>
      </c>
      <c r="K23">
        <f>IF(DP23, AN23, AH23)</f>
        <v>0</v>
      </c>
      <c r="L23">
        <f>IF(DP23, AI23, AG23)</f>
        <v>0</v>
      </c>
      <c r="M23">
        <f>DR23 - IF(AU23&gt;1, L23*DL23*100.0/(AW23), 0)</f>
        <v>0</v>
      </c>
      <c r="N23">
        <f>((T23-J23/2)*M23-L23)/(T23+J23/2)</f>
        <v>0</v>
      </c>
      <c r="O23">
        <f>N23*(DY23+DZ23)/1000.0</f>
        <v>0</v>
      </c>
      <c r="P23">
        <f>(DR23 - IF(AU23&gt;1, L23*DL23*100.0/(AW23), 0))*(DY23+DZ23)/1000.0</f>
        <v>0</v>
      </c>
      <c r="Q23">
        <f>2.0/((1/S23-1/R23)+SIGN(S23)*SQRT((1/S23-1/R23)*(1/S23-1/R23) + 4*DM23/((DM23+1)*(DM23+1))*(2*1/S23*1/R23-1/R23*1/R23)))</f>
        <v>0</v>
      </c>
      <c r="R23">
        <f>IF(LEFT(DN23,1)&lt;&gt;"0",IF(LEFT(DN23,1)="1",3.0,DO23),$D$5+$E$5*(EF23*DY23/($K$5*1000))+$F$5*(EF23*DY23/($K$5*1000))*MAX(MIN(DL23,$J$5),$I$5)*MAX(MIN(DL23,$J$5),$I$5)+$G$5*MAX(MIN(DL23,$J$5),$I$5)*(EF23*DY23/($K$5*1000))+$H$5*(EF23*DY23/($K$5*1000))*(EF23*DY23/($K$5*1000)))</f>
        <v>0</v>
      </c>
      <c r="S23">
        <f>J23*(1000-(1000*0.61365*exp(17.502*W23/(240.97+W23))/(DY23+DZ23)+DT23)/2)/(1000*0.61365*exp(17.502*W23/(240.97+W23))/(DY23+DZ23)-DT23)</f>
        <v>0</v>
      </c>
      <c r="T23">
        <f>1/((DM23+1)/(Q23/1.6)+1/(R23/1.37)) + DM23/((DM23+1)/(Q23/1.6) + DM23/(R23/1.37))</f>
        <v>0</v>
      </c>
      <c r="U23">
        <f>(DH23*DK23)</f>
        <v>0</v>
      </c>
      <c r="V23">
        <f>(EA23+(U23+2*0.95*5.67E-8*(((EA23+$B$7)+273)^4-(EA23+273)^4)-44100*J23)/(1.84*29.3*R23+8*0.95*5.67E-8*(EA23+273)^3))</f>
        <v>0</v>
      </c>
      <c r="W23">
        <f>($C$7*EB23+$D$7*EC23+$E$7*V23)</f>
        <v>0</v>
      </c>
      <c r="X23">
        <f>0.61365*exp(17.502*W23/(240.97+W23))</f>
        <v>0</v>
      </c>
      <c r="Y23">
        <f>(Z23/AA23*100)</f>
        <v>0</v>
      </c>
      <c r="Z23">
        <f>DT23*(DY23+DZ23)/1000</f>
        <v>0</v>
      </c>
      <c r="AA23">
        <f>0.61365*exp(17.502*EA23/(240.97+EA23))</f>
        <v>0</v>
      </c>
      <c r="AB23">
        <f>(X23-DT23*(DY23+DZ23)/1000)</f>
        <v>0</v>
      </c>
      <c r="AC23">
        <f>(-J23*44100)</f>
        <v>0</v>
      </c>
      <c r="AD23">
        <f>2*29.3*R23*0.92*(EA23-W23)</f>
        <v>0</v>
      </c>
      <c r="AE23">
        <f>2*0.95*5.67E-8*(((EA23+$B$7)+273)^4-(W23+273)^4)</f>
        <v>0</v>
      </c>
      <c r="AF23">
        <f>U23+AE23+AC23+AD23</f>
        <v>0</v>
      </c>
      <c r="AG23">
        <f>DX23*AU23*(DS23-DR23*(1000-AU23*DU23)/(1000-AU23*DT23))/(100*DL23)</f>
        <v>0</v>
      </c>
      <c r="AH23">
        <f>1000*DX23*AU23*(DT23-DU23)/(100*DL23*(1000-AU23*DT23))</f>
        <v>0</v>
      </c>
      <c r="AI23">
        <f>(AJ23 - AK23 - DY23*1E3/(8.314*(EA23+273.15)) * AM23/DX23 * AL23) * DX23/(100*DL23) * (1000 - DU23)/1000</f>
        <v>0</v>
      </c>
      <c r="AJ23">
        <v>359.179266625325</v>
      </c>
      <c r="AK23">
        <v>369.888612121212</v>
      </c>
      <c r="AL23">
        <v>-3.11127303030308</v>
      </c>
      <c r="AM23">
        <v>64.6</v>
      </c>
      <c r="AN23">
        <f>(AP23 - AO23 + DY23*1E3/(8.314*(EA23+273.15)) * AR23/DX23 * AQ23) * DX23/(100*DL23) * 1000/(1000 - AP23)</f>
        <v>0</v>
      </c>
      <c r="AO23">
        <v>22.0112861103708</v>
      </c>
      <c r="AP23">
        <v>22.7667151515151</v>
      </c>
      <c r="AQ23">
        <v>-8.39418354265955e-06</v>
      </c>
      <c r="AR23">
        <v>120.712376557345</v>
      </c>
      <c r="AS23">
        <v>0</v>
      </c>
      <c r="AT23">
        <v>0</v>
      </c>
      <c r="AU23">
        <f>IF(AS23*$H$13&gt;=AW23,1.0,(AW23/(AW23-AS23*$H$13)))</f>
        <v>0</v>
      </c>
      <c r="AV23">
        <f>(AU23-1)*100</f>
        <v>0</v>
      </c>
      <c r="AW23">
        <f>MAX(0,($B$13+$C$13*EF23)/(1+$D$13*EF23)*DY23/(EA23+273)*$E$13)</f>
        <v>0</v>
      </c>
      <c r="AX23" t="s">
        <v>437</v>
      </c>
      <c r="AY23" t="s">
        <v>437</v>
      </c>
      <c r="AZ23">
        <v>0</v>
      </c>
      <c r="BA23">
        <v>0</v>
      </c>
      <c r="BB23">
        <f>1-AZ23/BA23</f>
        <v>0</v>
      </c>
      <c r="BC23">
        <v>0</v>
      </c>
      <c r="BD23" t="s">
        <v>437</v>
      </c>
      <c r="BE23" t="s">
        <v>437</v>
      </c>
      <c r="BF23">
        <v>0</v>
      </c>
      <c r="BG23">
        <v>0</v>
      </c>
      <c r="BH23">
        <f>1-BF23/BG23</f>
        <v>0</v>
      </c>
      <c r="BI23">
        <v>0.5</v>
      </c>
      <c r="BJ23">
        <f>DI23</f>
        <v>0</v>
      </c>
      <c r="BK23">
        <f>L23</f>
        <v>0</v>
      </c>
      <c r="BL23">
        <f>BH23*BI23*BJ23</f>
        <v>0</v>
      </c>
      <c r="BM23">
        <f>(BK23-BC23)/BJ23</f>
        <v>0</v>
      </c>
      <c r="BN23">
        <f>(BA23-BG23)/BG23</f>
        <v>0</v>
      </c>
      <c r="BO23">
        <f>AZ23/(BB23+AZ23/BG23)</f>
        <v>0</v>
      </c>
      <c r="BP23" t="s">
        <v>437</v>
      </c>
      <c r="BQ23">
        <v>0</v>
      </c>
      <c r="BR23">
        <f>IF(BQ23&lt;&gt;0, BQ23, BO23)</f>
        <v>0</v>
      </c>
      <c r="BS23">
        <f>1-BR23/BG23</f>
        <v>0</v>
      </c>
      <c r="BT23">
        <f>(BG23-BF23)/(BG23-BR23)</f>
        <v>0</v>
      </c>
      <c r="BU23">
        <f>(BA23-BG23)/(BA23-BR23)</f>
        <v>0</v>
      </c>
      <c r="BV23">
        <f>(BG23-BF23)/(BG23-AZ23)</f>
        <v>0</v>
      </c>
      <c r="BW23">
        <f>(BA23-BG23)/(BA23-AZ23)</f>
        <v>0</v>
      </c>
      <c r="BX23">
        <f>(BT23*BR23/BF23)</f>
        <v>0</v>
      </c>
      <c r="BY23">
        <f>(1-BX23)</f>
        <v>0</v>
      </c>
      <c r="DH23">
        <f>$B$11*EG23+$C$11*EH23+$F$11*ES23*(1-EV23)</f>
        <v>0</v>
      </c>
      <c r="DI23">
        <f>DH23*DJ23</f>
        <v>0</v>
      </c>
      <c r="DJ23">
        <f>($B$11*$D$9+$C$11*$D$9+$F$11*((FF23+EX23)/MAX(FF23+EX23+FG23, 0.1)*$I$9+FG23/MAX(FF23+EX23+FG23, 0.1)*$J$9))/($B$11+$C$11+$F$11)</f>
        <v>0</v>
      </c>
      <c r="DK23">
        <f>($B$11*$K$9+$C$11*$K$9+$F$11*((FF23+EX23)/MAX(FF23+EX23+FG23, 0.1)*$P$9+FG23/MAX(FF23+EX23+FG23, 0.1)*$Q$9))/($B$11+$C$11+$F$11)</f>
        <v>0</v>
      </c>
      <c r="DL23">
        <v>2.44</v>
      </c>
      <c r="DM23">
        <v>0.5</v>
      </c>
      <c r="DN23" t="s">
        <v>438</v>
      </c>
      <c r="DO23">
        <v>2</v>
      </c>
      <c r="DP23" t="b">
        <v>1</v>
      </c>
      <c r="DQ23">
        <v>1759419241.94615</v>
      </c>
      <c r="DR23">
        <v>382.637538461539</v>
      </c>
      <c r="DS23">
        <v>366.492384615385</v>
      </c>
      <c r="DT23">
        <v>22.7700153846154</v>
      </c>
      <c r="DU23">
        <v>22.0118769230769</v>
      </c>
      <c r="DV23">
        <v>380.542692307692</v>
      </c>
      <c r="DW23">
        <v>22.4629615384615</v>
      </c>
      <c r="DX23">
        <v>500.011076923077</v>
      </c>
      <c r="DY23">
        <v>90.8060769230769</v>
      </c>
      <c r="DZ23">
        <v>0.0321622230769231</v>
      </c>
      <c r="EA23">
        <v>29.5183923076923</v>
      </c>
      <c r="EB23">
        <v>29.9872538461538</v>
      </c>
      <c r="EC23">
        <v>999.9</v>
      </c>
      <c r="ED23">
        <v>0</v>
      </c>
      <c r="EE23">
        <v>0</v>
      </c>
      <c r="EF23">
        <v>9991.39461538462</v>
      </c>
      <c r="EG23">
        <v>0</v>
      </c>
      <c r="EH23">
        <v>13.129</v>
      </c>
      <c r="EI23">
        <v>16.1450846153846</v>
      </c>
      <c r="EJ23">
        <v>391.553384615385</v>
      </c>
      <c r="EK23">
        <v>374.741461538462</v>
      </c>
      <c r="EL23">
        <v>0.758135307692308</v>
      </c>
      <c r="EM23">
        <v>366.492384615385</v>
      </c>
      <c r="EN23">
        <v>22.0118769230769</v>
      </c>
      <c r="EO23">
        <v>2.06765538461538</v>
      </c>
      <c r="EP23">
        <v>1.99881076923077</v>
      </c>
      <c r="EQ23">
        <v>17.9721692307692</v>
      </c>
      <c r="ER23">
        <v>17.4349384615385</v>
      </c>
      <c r="ES23">
        <v>1999.97923076923</v>
      </c>
      <c r="ET23">
        <v>0.98</v>
      </c>
      <c r="EU23">
        <v>0.0199996</v>
      </c>
      <c r="EV23">
        <v>0</v>
      </c>
      <c r="EW23">
        <v>362.814923076923</v>
      </c>
      <c r="EX23">
        <v>5.00059</v>
      </c>
      <c r="EY23">
        <v>7397.73307692308</v>
      </c>
      <c r="EZ23">
        <v>17360.1384615385</v>
      </c>
      <c r="FA23">
        <v>41.125</v>
      </c>
      <c r="FB23">
        <v>40.937</v>
      </c>
      <c r="FC23">
        <v>40.5286153846154</v>
      </c>
      <c r="FD23">
        <v>40.437</v>
      </c>
      <c r="FE23">
        <v>42.0572307692308</v>
      </c>
      <c r="FF23">
        <v>1955.07923076923</v>
      </c>
      <c r="FG23">
        <v>39.9</v>
      </c>
      <c r="FH23">
        <v>0</v>
      </c>
      <c r="FI23">
        <v>1759419248.2</v>
      </c>
      <c r="FJ23">
        <v>0</v>
      </c>
      <c r="FK23">
        <v>362.75916</v>
      </c>
      <c r="FL23">
        <v>-2.61092307524719</v>
      </c>
      <c r="FM23">
        <v>-44.9784615211002</v>
      </c>
      <c r="FN23">
        <v>7396.9184</v>
      </c>
      <c r="FO23">
        <v>15</v>
      </c>
      <c r="FP23">
        <v>0</v>
      </c>
      <c r="FQ23" t="s">
        <v>439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14.659521</v>
      </c>
      <c r="GD23">
        <v>30.397144962406</v>
      </c>
      <c r="GE23">
        <v>3.17583992472684</v>
      </c>
      <c r="GF23">
        <v>0</v>
      </c>
      <c r="GG23">
        <v>362.870647058824</v>
      </c>
      <c r="GH23">
        <v>-1.89760122007706</v>
      </c>
      <c r="GI23">
        <v>0.257312339654372</v>
      </c>
      <c r="GJ23">
        <v>-1</v>
      </c>
      <c r="GK23">
        <v>0.7589169</v>
      </c>
      <c r="GL23">
        <v>-0.0175313684210524</v>
      </c>
      <c r="GM23">
        <v>0.00184177009694478</v>
      </c>
      <c r="GN23">
        <v>1</v>
      </c>
      <c r="GO23">
        <v>1</v>
      </c>
      <c r="GP23">
        <v>2</v>
      </c>
      <c r="GQ23" t="s">
        <v>448</v>
      </c>
      <c r="GR23">
        <v>3.13247</v>
      </c>
      <c r="GS23">
        <v>2.7103</v>
      </c>
      <c r="GT23">
        <v>0.0793738</v>
      </c>
      <c r="GU23">
        <v>0.0765926</v>
      </c>
      <c r="GV23">
        <v>0.0997096</v>
      </c>
      <c r="GW23">
        <v>0.0979681</v>
      </c>
      <c r="GX23">
        <v>34719.5</v>
      </c>
      <c r="GY23">
        <v>37307.9</v>
      </c>
      <c r="GZ23">
        <v>34118.9</v>
      </c>
      <c r="HA23">
        <v>36579.1</v>
      </c>
      <c r="HB23">
        <v>43367.4</v>
      </c>
      <c r="HC23">
        <v>47356.4</v>
      </c>
      <c r="HD23">
        <v>53210.3</v>
      </c>
      <c r="HE23">
        <v>58450</v>
      </c>
      <c r="HF23">
        <v>1.96078</v>
      </c>
      <c r="HG23">
        <v>1.8007</v>
      </c>
      <c r="HH23">
        <v>0.133052</v>
      </c>
      <c r="HI23">
        <v>0</v>
      </c>
      <c r="HJ23">
        <v>27.81</v>
      </c>
      <c r="HK23">
        <v>999.9</v>
      </c>
      <c r="HL23">
        <v>56.33</v>
      </c>
      <c r="HM23">
        <v>30.081</v>
      </c>
      <c r="HN23">
        <v>26.5505</v>
      </c>
      <c r="HO23">
        <v>55.0455</v>
      </c>
      <c r="HP23">
        <v>46.1579</v>
      </c>
      <c r="HQ23">
        <v>1</v>
      </c>
      <c r="HR23">
        <v>0.0385137</v>
      </c>
      <c r="HS23">
        <v>-0.171408</v>
      </c>
      <c r="HT23">
        <v>20.1123</v>
      </c>
      <c r="HU23">
        <v>5.19632</v>
      </c>
      <c r="HV23">
        <v>12.004</v>
      </c>
      <c r="HW23">
        <v>4.9738</v>
      </c>
      <c r="HX23">
        <v>3.29393</v>
      </c>
      <c r="HY23">
        <v>999.9</v>
      </c>
      <c r="HZ23">
        <v>9999</v>
      </c>
      <c r="IA23">
        <v>9999</v>
      </c>
      <c r="IB23">
        <v>9999</v>
      </c>
      <c r="IC23">
        <v>1.86325</v>
      </c>
      <c r="ID23">
        <v>1.86813</v>
      </c>
      <c r="IE23">
        <v>1.86789</v>
      </c>
      <c r="IF23">
        <v>1.86905</v>
      </c>
      <c r="IG23">
        <v>1.86987</v>
      </c>
      <c r="IH23">
        <v>1.86596</v>
      </c>
      <c r="II23">
        <v>1.86707</v>
      </c>
      <c r="IJ23">
        <v>1.86844</v>
      </c>
      <c r="IK23">
        <v>5</v>
      </c>
      <c r="IL23">
        <v>0</v>
      </c>
      <c r="IM23">
        <v>0</v>
      </c>
      <c r="IN23">
        <v>0</v>
      </c>
      <c r="IO23" t="s">
        <v>441</v>
      </c>
      <c r="IP23" t="s">
        <v>442</v>
      </c>
      <c r="IQ23" t="s">
        <v>443</v>
      </c>
      <c r="IR23" t="s">
        <v>443</v>
      </c>
      <c r="IS23" t="s">
        <v>443</v>
      </c>
      <c r="IT23" t="s">
        <v>443</v>
      </c>
      <c r="IU23">
        <v>0</v>
      </c>
      <c r="IV23">
        <v>100</v>
      </c>
      <c r="IW23">
        <v>100</v>
      </c>
      <c r="IX23">
        <v>2.013</v>
      </c>
      <c r="IY23">
        <v>0.3069</v>
      </c>
      <c r="IZ23">
        <v>0.735386519928015</v>
      </c>
      <c r="JA23">
        <v>0.00382527381972642</v>
      </c>
      <c r="JB23">
        <v>-7.52988299776221e-07</v>
      </c>
      <c r="JC23">
        <v>2.3530235652091e-10</v>
      </c>
      <c r="JD23">
        <v>-0.102343420517576</v>
      </c>
      <c r="JE23">
        <v>-0.0169045395245839</v>
      </c>
      <c r="JF23">
        <v>0.00204458040624254</v>
      </c>
      <c r="JG23">
        <v>-2.13992253470799e-05</v>
      </c>
      <c r="JH23">
        <v>5</v>
      </c>
      <c r="JI23">
        <v>2167</v>
      </c>
      <c r="JJ23">
        <v>1</v>
      </c>
      <c r="JK23">
        <v>29</v>
      </c>
      <c r="JL23">
        <v>29323654.2</v>
      </c>
      <c r="JM23">
        <v>29323654.2</v>
      </c>
      <c r="JN23">
        <v>0.825195</v>
      </c>
      <c r="JO23">
        <v>2.63428</v>
      </c>
      <c r="JP23">
        <v>1.54785</v>
      </c>
      <c r="JQ23">
        <v>2.31079</v>
      </c>
      <c r="JR23">
        <v>1.64673</v>
      </c>
      <c r="JS23">
        <v>2.34497</v>
      </c>
      <c r="JT23">
        <v>33.7381</v>
      </c>
      <c r="JU23">
        <v>24.1926</v>
      </c>
      <c r="JV23">
        <v>18</v>
      </c>
      <c r="JW23">
        <v>505.042</v>
      </c>
      <c r="JX23">
        <v>401.843</v>
      </c>
      <c r="JY23">
        <v>27.2038</v>
      </c>
      <c r="JZ23">
        <v>27.8315</v>
      </c>
      <c r="KA23">
        <v>30.0004</v>
      </c>
      <c r="KB23">
        <v>27.7691</v>
      </c>
      <c r="KC23">
        <v>27.7187</v>
      </c>
      <c r="KD23">
        <v>16.5026</v>
      </c>
      <c r="KE23">
        <v>22.0465</v>
      </c>
      <c r="KF23">
        <v>57.6239</v>
      </c>
      <c r="KG23">
        <v>27.2127</v>
      </c>
      <c r="KH23">
        <v>318.449</v>
      </c>
      <c r="KI23">
        <v>22.0781</v>
      </c>
      <c r="KJ23">
        <v>96.7358</v>
      </c>
      <c r="KK23">
        <v>94.7089</v>
      </c>
    </row>
    <row r="24" spans="1:297">
      <c r="A24">
        <v>8</v>
      </c>
      <c r="B24">
        <v>1759419255.1</v>
      </c>
      <c r="C24">
        <v>35</v>
      </c>
      <c r="D24" t="s">
        <v>457</v>
      </c>
      <c r="E24" t="s">
        <v>458</v>
      </c>
      <c r="F24">
        <v>5</v>
      </c>
      <c r="G24" t="s">
        <v>435</v>
      </c>
      <c r="H24" t="s">
        <v>436</v>
      </c>
      <c r="I24">
        <v>1759419246.94615</v>
      </c>
      <c r="J24">
        <f>(K24)/1000</f>
        <v>0</v>
      </c>
      <c r="K24">
        <f>IF(DP24, AN24, AH24)</f>
        <v>0</v>
      </c>
      <c r="L24">
        <f>IF(DP24, AI24, AG24)</f>
        <v>0</v>
      </c>
      <c r="M24">
        <f>DR24 - IF(AU24&gt;1, L24*DL24*100.0/(AW24), 0)</f>
        <v>0</v>
      </c>
      <c r="N24">
        <f>((T24-J24/2)*M24-L24)/(T24+J24/2)</f>
        <v>0</v>
      </c>
      <c r="O24">
        <f>N24*(DY24+DZ24)/1000.0</f>
        <v>0</v>
      </c>
      <c r="P24">
        <f>(DR24 - IF(AU24&gt;1, L24*DL24*100.0/(AW24), 0))*(DY24+DZ24)/1000.0</f>
        <v>0</v>
      </c>
      <c r="Q24">
        <f>2.0/((1/S24-1/R24)+SIGN(S24)*SQRT((1/S24-1/R24)*(1/S24-1/R24) + 4*DM24/((DM24+1)*(DM24+1))*(2*1/S24*1/R24-1/R24*1/R24)))</f>
        <v>0</v>
      </c>
      <c r="R24">
        <f>IF(LEFT(DN24,1)&lt;&gt;"0",IF(LEFT(DN24,1)="1",3.0,DO24),$D$5+$E$5*(EF24*DY24/($K$5*1000))+$F$5*(EF24*DY24/($K$5*1000))*MAX(MIN(DL24,$J$5),$I$5)*MAX(MIN(DL24,$J$5),$I$5)+$G$5*MAX(MIN(DL24,$J$5),$I$5)*(EF24*DY24/($K$5*1000))+$H$5*(EF24*DY24/($K$5*1000))*(EF24*DY24/($K$5*1000)))</f>
        <v>0</v>
      </c>
      <c r="S24">
        <f>J24*(1000-(1000*0.61365*exp(17.502*W24/(240.97+W24))/(DY24+DZ24)+DT24)/2)/(1000*0.61365*exp(17.502*W24/(240.97+W24))/(DY24+DZ24)-DT24)</f>
        <v>0</v>
      </c>
      <c r="T24">
        <f>1/((DM24+1)/(Q24/1.6)+1/(R24/1.37)) + DM24/((DM24+1)/(Q24/1.6) + DM24/(R24/1.37))</f>
        <v>0</v>
      </c>
      <c r="U24">
        <f>(DH24*DK24)</f>
        <v>0</v>
      </c>
      <c r="V24">
        <f>(EA24+(U24+2*0.95*5.67E-8*(((EA24+$B$7)+273)^4-(EA24+273)^4)-44100*J24)/(1.84*29.3*R24+8*0.95*5.67E-8*(EA24+273)^3))</f>
        <v>0</v>
      </c>
      <c r="W24">
        <f>($C$7*EB24+$D$7*EC24+$E$7*V24)</f>
        <v>0</v>
      </c>
      <c r="X24">
        <f>0.61365*exp(17.502*W24/(240.97+W24))</f>
        <v>0</v>
      </c>
      <c r="Y24">
        <f>(Z24/AA24*100)</f>
        <v>0</v>
      </c>
      <c r="Z24">
        <f>DT24*(DY24+DZ24)/1000</f>
        <v>0</v>
      </c>
      <c r="AA24">
        <f>0.61365*exp(17.502*EA24/(240.97+EA24))</f>
        <v>0</v>
      </c>
      <c r="AB24">
        <f>(X24-DT24*(DY24+DZ24)/1000)</f>
        <v>0</v>
      </c>
      <c r="AC24">
        <f>(-J24*44100)</f>
        <v>0</v>
      </c>
      <c r="AD24">
        <f>2*29.3*R24*0.92*(EA24-W24)</f>
        <v>0</v>
      </c>
      <c r="AE24">
        <f>2*0.95*5.67E-8*(((EA24+$B$7)+273)^4-(W24+273)^4)</f>
        <v>0</v>
      </c>
      <c r="AF24">
        <f>U24+AE24+AC24+AD24</f>
        <v>0</v>
      </c>
      <c r="AG24">
        <f>DX24*AU24*(DS24-DR24*(1000-AU24*DU24)/(1000-AU24*DT24))/(100*DL24)</f>
        <v>0</v>
      </c>
      <c r="AH24">
        <f>1000*DX24*AU24*(DT24-DU24)/(100*DL24*(1000-AU24*DT24))</f>
        <v>0</v>
      </c>
      <c r="AI24">
        <f>(AJ24 - AK24 - DY24*1E3/(8.314*(EA24+273.15)) * AM24/DX24 * AL24) * DX24/(100*DL24) * (1000 - DU24)/1000</f>
        <v>0</v>
      </c>
      <c r="AJ24">
        <v>341.893279203463</v>
      </c>
      <c r="AK24">
        <v>353.386036363636</v>
      </c>
      <c r="AL24">
        <v>-3.3255857575758</v>
      </c>
      <c r="AM24">
        <v>64.6</v>
      </c>
      <c r="AN24">
        <f>(AP24 - AO24 + DY24*1E3/(8.314*(EA24+273.15)) * AR24/DX24 * AQ24) * DX24/(100*DL24) * 1000/(1000 - AP24)</f>
        <v>0</v>
      </c>
      <c r="AO24">
        <v>22.009638369841</v>
      </c>
      <c r="AP24">
        <v>22.7643248484848</v>
      </c>
      <c r="AQ24">
        <v>-5.37516167588112e-06</v>
      </c>
      <c r="AR24">
        <v>120.712376557345</v>
      </c>
      <c r="AS24">
        <v>0</v>
      </c>
      <c r="AT24">
        <v>0</v>
      </c>
      <c r="AU24">
        <f>IF(AS24*$H$13&gt;=AW24,1.0,(AW24/(AW24-AS24*$H$13)))</f>
        <v>0</v>
      </c>
      <c r="AV24">
        <f>(AU24-1)*100</f>
        <v>0</v>
      </c>
      <c r="AW24">
        <f>MAX(0,($B$13+$C$13*EF24)/(1+$D$13*EF24)*DY24/(EA24+273)*$E$13)</f>
        <v>0</v>
      </c>
      <c r="AX24" t="s">
        <v>437</v>
      </c>
      <c r="AY24" t="s">
        <v>437</v>
      </c>
      <c r="AZ24">
        <v>0</v>
      </c>
      <c r="BA24">
        <v>0</v>
      </c>
      <c r="BB24">
        <f>1-AZ24/BA24</f>
        <v>0</v>
      </c>
      <c r="BC24">
        <v>0</v>
      </c>
      <c r="BD24" t="s">
        <v>437</v>
      </c>
      <c r="BE24" t="s">
        <v>437</v>
      </c>
      <c r="BF24">
        <v>0</v>
      </c>
      <c r="BG24">
        <v>0</v>
      </c>
      <c r="BH24">
        <f>1-BF24/BG24</f>
        <v>0</v>
      </c>
      <c r="BI24">
        <v>0.5</v>
      </c>
      <c r="BJ24">
        <f>DI24</f>
        <v>0</v>
      </c>
      <c r="BK24">
        <f>L24</f>
        <v>0</v>
      </c>
      <c r="BL24">
        <f>BH24*BI24*BJ24</f>
        <v>0</v>
      </c>
      <c r="BM24">
        <f>(BK24-BC24)/BJ24</f>
        <v>0</v>
      </c>
      <c r="BN24">
        <f>(BA24-BG24)/BG24</f>
        <v>0</v>
      </c>
      <c r="BO24">
        <f>AZ24/(BB24+AZ24/BG24)</f>
        <v>0</v>
      </c>
      <c r="BP24" t="s">
        <v>437</v>
      </c>
      <c r="BQ24">
        <v>0</v>
      </c>
      <c r="BR24">
        <f>IF(BQ24&lt;&gt;0, BQ24, BO24)</f>
        <v>0</v>
      </c>
      <c r="BS24">
        <f>1-BR24/BG24</f>
        <v>0</v>
      </c>
      <c r="BT24">
        <f>(BG24-BF24)/(BG24-BR24)</f>
        <v>0</v>
      </c>
      <c r="BU24">
        <f>(BA24-BG24)/(BA24-BR24)</f>
        <v>0</v>
      </c>
      <c r="BV24">
        <f>(BG24-BF24)/(BG24-AZ24)</f>
        <v>0</v>
      </c>
      <c r="BW24">
        <f>(BA24-BG24)/(BA24-AZ24)</f>
        <v>0</v>
      </c>
      <c r="BX24">
        <f>(BT24*BR24/BF24)</f>
        <v>0</v>
      </c>
      <c r="BY24">
        <f>(1-BX24)</f>
        <v>0</v>
      </c>
      <c r="DH24">
        <f>$B$11*EG24+$C$11*EH24+$F$11*ES24*(1-EV24)</f>
        <v>0</v>
      </c>
      <c r="DI24">
        <f>DH24*DJ24</f>
        <v>0</v>
      </c>
      <c r="DJ24">
        <f>($B$11*$D$9+$C$11*$D$9+$F$11*((FF24+EX24)/MAX(FF24+EX24+FG24, 0.1)*$I$9+FG24/MAX(FF24+EX24+FG24, 0.1)*$J$9))/($B$11+$C$11+$F$11)</f>
        <v>0</v>
      </c>
      <c r="DK24">
        <f>($B$11*$K$9+$C$11*$K$9+$F$11*((FF24+EX24)/MAX(FF24+EX24+FG24, 0.1)*$P$9+FG24/MAX(FF24+EX24+FG24, 0.1)*$Q$9))/($B$11+$C$11+$F$11)</f>
        <v>0</v>
      </c>
      <c r="DL24">
        <v>2.44</v>
      </c>
      <c r="DM24">
        <v>0.5</v>
      </c>
      <c r="DN24" t="s">
        <v>438</v>
      </c>
      <c r="DO24">
        <v>2</v>
      </c>
      <c r="DP24" t="b">
        <v>1</v>
      </c>
      <c r="DQ24">
        <v>1759419246.94615</v>
      </c>
      <c r="DR24">
        <v>367.770692307692</v>
      </c>
      <c r="DS24">
        <v>350.174384615385</v>
      </c>
      <c r="DT24">
        <v>22.7677307692308</v>
      </c>
      <c r="DU24">
        <v>22.0109846153846</v>
      </c>
      <c r="DV24">
        <v>365.725615384615</v>
      </c>
      <c r="DW24">
        <v>22.4607692307692</v>
      </c>
      <c r="DX24">
        <v>499.997692307692</v>
      </c>
      <c r="DY24">
        <v>90.8060076923077</v>
      </c>
      <c r="DZ24">
        <v>0.0321504230769231</v>
      </c>
      <c r="EA24">
        <v>29.5166923076923</v>
      </c>
      <c r="EB24">
        <v>29.9841846153846</v>
      </c>
      <c r="EC24">
        <v>999.9</v>
      </c>
      <c r="ED24">
        <v>0</v>
      </c>
      <c r="EE24">
        <v>0</v>
      </c>
      <c r="EF24">
        <v>9998.99076923077</v>
      </c>
      <c r="EG24">
        <v>0</v>
      </c>
      <c r="EH24">
        <v>13.129</v>
      </c>
      <c r="EI24">
        <v>17.5963153846154</v>
      </c>
      <c r="EJ24">
        <v>376.339307692308</v>
      </c>
      <c r="EK24">
        <v>358.055692307692</v>
      </c>
      <c r="EL24">
        <v>0.756739615384616</v>
      </c>
      <c r="EM24">
        <v>350.174384615385</v>
      </c>
      <c r="EN24">
        <v>22.0109846153846</v>
      </c>
      <c r="EO24">
        <v>2.06744615384615</v>
      </c>
      <c r="EP24">
        <v>1.99872923076923</v>
      </c>
      <c r="EQ24">
        <v>17.9705692307692</v>
      </c>
      <c r="ER24">
        <v>17.4342846153846</v>
      </c>
      <c r="ES24">
        <v>1999.99769230769</v>
      </c>
      <c r="ET24">
        <v>0.980000230769231</v>
      </c>
      <c r="EU24">
        <v>0.0199993615384615</v>
      </c>
      <c r="EV24">
        <v>0</v>
      </c>
      <c r="EW24">
        <v>362.571692307692</v>
      </c>
      <c r="EX24">
        <v>5.00059</v>
      </c>
      <c r="EY24">
        <v>7393.96692307692</v>
      </c>
      <c r="EZ24">
        <v>17360.3076923077</v>
      </c>
      <c r="FA24">
        <v>41.125</v>
      </c>
      <c r="FB24">
        <v>40.937</v>
      </c>
      <c r="FC24">
        <v>40.5476923076923</v>
      </c>
      <c r="FD24">
        <v>40.437</v>
      </c>
      <c r="FE24">
        <v>42.062</v>
      </c>
      <c r="FF24">
        <v>1955.09769230769</v>
      </c>
      <c r="FG24">
        <v>39.9</v>
      </c>
      <c r="FH24">
        <v>0</v>
      </c>
      <c r="FI24">
        <v>1759419253</v>
      </c>
      <c r="FJ24">
        <v>0</v>
      </c>
      <c r="FK24">
        <v>362.5212</v>
      </c>
      <c r="FL24">
        <v>-2.41853845670373</v>
      </c>
      <c r="FM24">
        <v>-50.8546152979049</v>
      </c>
      <c r="FN24">
        <v>7393.1824</v>
      </c>
      <c r="FO24">
        <v>15</v>
      </c>
      <c r="FP24">
        <v>0</v>
      </c>
      <c r="FQ24" t="s">
        <v>439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16.6856428571429</v>
      </c>
      <c r="GD24">
        <v>17.0935558441558</v>
      </c>
      <c r="GE24">
        <v>1.8088982157186</v>
      </c>
      <c r="GF24">
        <v>0</v>
      </c>
      <c r="GG24">
        <v>362.711294117647</v>
      </c>
      <c r="GH24">
        <v>-2.81744843241936</v>
      </c>
      <c r="GI24">
        <v>0.307977035947941</v>
      </c>
      <c r="GJ24">
        <v>-1</v>
      </c>
      <c r="GK24">
        <v>0.757529</v>
      </c>
      <c r="GL24">
        <v>-0.0166634805194802</v>
      </c>
      <c r="GM24">
        <v>0.00183258932089207</v>
      </c>
      <c r="GN24">
        <v>1</v>
      </c>
      <c r="GO24">
        <v>1</v>
      </c>
      <c r="GP24">
        <v>2</v>
      </c>
      <c r="GQ24" t="s">
        <v>448</v>
      </c>
      <c r="GR24">
        <v>3.13267</v>
      </c>
      <c r="GS24">
        <v>2.71008</v>
      </c>
      <c r="GT24">
        <v>0.0764907</v>
      </c>
      <c r="GU24">
        <v>0.073644</v>
      </c>
      <c r="GV24">
        <v>0.0997031</v>
      </c>
      <c r="GW24">
        <v>0.0979587</v>
      </c>
      <c r="GX24">
        <v>34827.7</v>
      </c>
      <c r="GY24">
        <v>37427</v>
      </c>
      <c r="GZ24">
        <v>34118.4</v>
      </c>
      <c r="HA24">
        <v>36579.1</v>
      </c>
      <c r="HB24">
        <v>43367</v>
      </c>
      <c r="HC24">
        <v>47356.6</v>
      </c>
      <c r="HD24">
        <v>53209.9</v>
      </c>
      <c r="HE24">
        <v>58450</v>
      </c>
      <c r="HF24">
        <v>1.961</v>
      </c>
      <c r="HG24">
        <v>1.80045</v>
      </c>
      <c r="HH24">
        <v>0.133574</v>
      </c>
      <c r="HI24">
        <v>0</v>
      </c>
      <c r="HJ24">
        <v>27.8022</v>
      </c>
      <c r="HK24">
        <v>999.9</v>
      </c>
      <c r="HL24">
        <v>56.33</v>
      </c>
      <c r="HM24">
        <v>30.071</v>
      </c>
      <c r="HN24">
        <v>26.5375</v>
      </c>
      <c r="HO24">
        <v>55.0555</v>
      </c>
      <c r="HP24">
        <v>45.9736</v>
      </c>
      <c r="HQ24">
        <v>1</v>
      </c>
      <c r="HR24">
        <v>0.0387144</v>
      </c>
      <c r="HS24">
        <v>-0.182704</v>
      </c>
      <c r="HT24">
        <v>20.1122</v>
      </c>
      <c r="HU24">
        <v>5.19588</v>
      </c>
      <c r="HV24">
        <v>12.004</v>
      </c>
      <c r="HW24">
        <v>4.97385</v>
      </c>
      <c r="HX24">
        <v>3.2938</v>
      </c>
      <c r="HY24">
        <v>999.9</v>
      </c>
      <c r="HZ24">
        <v>9999</v>
      </c>
      <c r="IA24">
        <v>9999</v>
      </c>
      <c r="IB24">
        <v>9999</v>
      </c>
      <c r="IC24">
        <v>1.86325</v>
      </c>
      <c r="ID24">
        <v>1.86813</v>
      </c>
      <c r="IE24">
        <v>1.86791</v>
      </c>
      <c r="IF24">
        <v>1.86905</v>
      </c>
      <c r="IG24">
        <v>1.8699</v>
      </c>
      <c r="IH24">
        <v>1.86598</v>
      </c>
      <c r="II24">
        <v>1.86706</v>
      </c>
      <c r="IJ24">
        <v>1.86844</v>
      </c>
      <c r="IK24">
        <v>5</v>
      </c>
      <c r="IL24">
        <v>0</v>
      </c>
      <c r="IM24">
        <v>0</v>
      </c>
      <c r="IN24">
        <v>0</v>
      </c>
      <c r="IO24" t="s">
        <v>441</v>
      </c>
      <c r="IP24" t="s">
        <v>442</v>
      </c>
      <c r="IQ24" t="s">
        <v>443</v>
      </c>
      <c r="IR24" t="s">
        <v>443</v>
      </c>
      <c r="IS24" t="s">
        <v>443</v>
      </c>
      <c r="IT24" t="s">
        <v>443</v>
      </c>
      <c r="IU24">
        <v>0</v>
      </c>
      <c r="IV24">
        <v>100</v>
      </c>
      <c r="IW24">
        <v>100</v>
      </c>
      <c r="IX24">
        <v>1.958</v>
      </c>
      <c r="IY24">
        <v>0.3068</v>
      </c>
      <c r="IZ24">
        <v>0.735386519928015</v>
      </c>
      <c r="JA24">
        <v>0.00382527381972642</v>
      </c>
      <c r="JB24">
        <v>-7.52988299776221e-07</v>
      </c>
      <c r="JC24">
        <v>2.3530235652091e-10</v>
      </c>
      <c r="JD24">
        <v>-0.102343420517576</v>
      </c>
      <c r="JE24">
        <v>-0.0169045395245839</v>
      </c>
      <c r="JF24">
        <v>0.00204458040624254</v>
      </c>
      <c r="JG24">
        <v>-2.13992253470799e-05</v>
      </c>
      <c r="JH24">
        <v>5</v>
      </c>
      <c r="JI24">
        <v>2167</v>
      </c>
      <c r="JJ24">
        <v>1</v>
      </c>
      <c r="JK24">
        <v>29</v>
      </c>
      <c r="JL24">
        <v>29323654.3</v>
      </c>
      <c r="JM24">
        <v>29323654.3</v>
      </c>
      <c r="JN24">
        <v>0.795898</v>
      </c>
      <c r="JO24">
        <v>2.63428</v>
      </c>
      <c r="JP24">
        <v>1.54785</v>
      </c>
      <c r="JQ24">
        <v>2.31201</v>
      </c>
      <c r="JR24">
        <v>1.64551</v>
      </c>
      <c r="JS24">
        <v>2.27661</v>
      </c>
      <c r="JT24">
        <v>33.7381</v>
      </c>
      <c r="JU24">
        <v>24.1926</v>
      </c>
      <c r="JV24">
        <v>18</v>
      </c>
      <c r="JW24">
        <v>505.217</v>
      </c>
      <c r="JX24">
        <v>401.73</v>
      </c>
      <c r="JY24">
        <v>27.2126</v>
      </c>
      <c r="JZ24">
        <v>27.8344</v>
      </c>
      <c r="KA24">
        <v>30.0003</v>
      </c>
      <c r="KB24">
        <v>27.7721</v>
      </c>
      <c r="KC24">
        <v>27.7222</v>
      </c>
      <c r="KD24">
        <v>15.8284</v>
      </c>
      <c r="KE24">
        <v>21.7755</v>
      </c>
      <c r="KF24">
        <v>57.6239</v>
      </c>
      <c r="KG24">
        <v>27.2282</v>
      </c>
      <c r="KH24">
        <v>298.186</v>
      </c>
      <c r="KI24">
        <v>22.0811</v>
      </c>
      <c r="KJ24">
        <v>96.7348</v>
      </c>
      <c r="KK24">
        <v>94.709</v>
      </c>
    </row>
    <row r="25" spans="1:297">
      <c r="A25">
        <v>9</v>
      </c>
      <c r="B25">
        <v>1759419260.1</v>
      </c>
      <c r="C25">
        <v>40</v>
      </c>
      <c r="D25" t="s">
        <v>459</v>
      </c>
      <c r="E25" t="s">
        <v>460</v>
      </c>
      <c r="F25">
        <v>5</v>
      </c>
      <c r="G25" t="s">
        <v>435</v>
      </c>
      <c r="H25" t="s">
        <v>436</v>
      </c>
      <c r="I25">
        <v>1759419251.94615</v>
      </c>
      <c r="J25">
        <f>(K25)/1000</f>
        <v>0</v>
      </c>
      <c r="K25">
        <f>IF(DP25, AN25, AH25)</f>
        <v>0</v>
      </c>
      <c r="L25">
        <f>IF(DP25, AI25, AG25)</f>
        <v>0</v>
      </c>
      <c r="M25">
        <f>DR25 - IF(AU25&gt;1, L25*DL25*100.0/(AW25), 0)</f>
        <v>0</v>
      </c>
      <c r="N25">
        <f>((T25-J25/2)*M25-L25)/(T25+J25/2)</f>
        <v>0</v>
      </c>
      <c r="O25">
        <f>N25*(DY25+DZ25)/1000.0</f>
        <v>0</v>
      </c>
      <c r="P25">
        <f>(DR25 - IF(AU25&gt;1, L25*DL25*100.0/(AW25), 0))*(DY25+DZ25)/1000.0</f>
        <v>0</v>
      </c>
      <c r="Q25">
        <f>2.0/((1/S25-1/R25)+SIGN(S25)*SQRT((1/S25-1/R25)*(1/S25-1/R25) + 4*DM25/((DM25+1)*(DM25+1))*(2*1/S25*1/R25-1/R25*1/R25)))</f>
        <v>0</v>
      </c>
      <c r="R25">
        <f>IF(LEFT(DN25,1)&lt;&gt;"0",IF(LEFT(DN25,1)="1",3.0,DO25),$D$5+$E$5*(EF25*DY25/($K$5*1000))+$F$5*(EF25*DY25/($K$5*1000))*MAX(MIN(DL25,$J$5),$I$5)*MAX(MIN(DL25,$J$5),$I$5)+$G$5*MAX(MIN(DL25,$J$5),$I$5)*(EF25*DY25/($K$5*1000))+$H$5*(EF25*DY25/($K$5*1000))*(EF25*DY25/($K$5*1000)))</f>
        <v>0</v>
      </c>
      <c r="S25">
        <f>J25*(1000-(1000*0.61365*exp(17.502*W25/(240.97+W25))/(DY25+DZ25)+DT25)/2)/(1000*0.61365*exp(17.502*W25/(240.97+W25))/(DY25+DZ25)-DT25)</f>
        <v>0</v>
      </c>
      <c r="T25">
        <f>1/((DM25+1)/(Q25/1.6)+1/(R25/1.37)) + DM25/((DM25+1)/(Q25/1.6) + DM25/(R25/1.37))</f>
        <v>0</v>
      </c>
      <c r="U25">
        <f>(DH25*DK25)</f>
        <v>0</v>
      </c>
      <c r="V25">
        <f>(EA25+(U25+2*0.95*5.67E-8*(((EA25+$B$7)+273)^4-(EA25+273)^4)-44100*J25)/(1.84*29.3*R25+8*0.95*5.67E-8*(EA25+273)^3))</f>
        <v>0</v>
      </c>
      <c r="W25">
        <f>($C$7*EB25+$D$7*EC25+$E$7*V25)</f>
        <v>0</v>
      </c>
      <c r="X25">
        <f>0.61365*exp(17.502*W25/(240.97+W25))</f>
        <v>0</v>
      </c>
      <c r="Y25">
        <f>(Z25/AA25*100)</f>
        <v>0</v>
      </c>
      <c r="Z25">
        <f>DT25*(DY25+DZ25)/1000</f>
        <v>0</v>
      </c>
      <c r="AA25">
        <f>0.61365*exp(17.502*EA25/(240.97+EA25))</f>
        <v>0</v>
      </c>
      <c r="AB25">
        <f>(X25-DT25*(DY25+DZ25)/1000)</f>
        <v>0</v>
      </c>
      <c r="AC25">
        <f>(-J25*44100)</f>
        <v>0</v>
      </c>
      <c r="AD25">
        <f>2*29.3*R25*0.92*(EA25-W25)</f>
        <v>0</v>
      </c>
      <c r="AE25">
        <f>2*0.95*5.67E-8*(((EA25+$B$7)+273)^4-(W25+273)^4)</f>
        <v>0</v>
      </c>
      <c r="AF25">
        <f>U25+AE25+AC25+AD25</f>
        <v>0</v>
      </c>
      <c r="AG25">
        <f>DX25*AU25*(DS25-DR25*(1000-AU25*DU25)/(1000-AU25*DT25))/(100*DL25)</f>
        <v>0</v>
      </c>
      <c r="AH25">
        <f>1000*DX25*AU25*(DT25-DU25)/(100*DL25*(1000-AU25*DT25))</f>
        <v>0</v>
      </c>
      <c r="AI25">
        <f>(AJ25 - AK25 - DY25*1E3/(8.314*(EA25+273.15)) * AM25/DX25 * AL25) * DX25/(100*DL25) * (1000 - DU25)/1000</f>
        <v>0</v>
      </c>
      <c r="AJ25">
        <v>325.475408716883</v>
      </c>
      <c r="AK25">
        <v>337.014024242424</v>
      </c>
      <c r="AL25">
        <v>-3.26714439393947</v>
      </c>
      <c r="AM25">
        <v>64.6</v>
      </c>
      <c r="AN25">
        <f>(AP25 - AO25 + DY25*1E3/(8.314*(EA25+273.15)) * AR25/DX25 * AQ25) * DX25/(100*DL25) * 1000/(1000 - AP25)</f>
        <v>0</v>
      </c>
      <c r="AO25">
        <v>22.0116927943113</v>
      </c>
      <c r="AP25">
        <v>22.7624515151515</v>
      </c>
      <c r="AQ25">
        <v>-4.15523088926915e-06</v>
      </c>
      <c r="AR25">
        <v>120.712376557345</v>
      </c>
      <c r="AS25">
        <v>0</v>
      </c>
      <c r="AT25">
        <v>0</v>
      </c>
      <c r="AU25">
        <f>IF(AS25*$H$13&gt;=AW25,1.0,(AW25/(AW25-AS25*$H$13)))</f>
        <v>0</v>
      </c>
      <c r="AV25">
        <f>(AU25-1)*100</f>
        <v>0</v>
      </c>
      <c r="AW25">
        <f>MAX(0,($B$13+$C$13*EF25)/(1+$D$13*EF25)*DY25/(EA25+273)*$E$13)</f>
        <v>0</v>
      </c>
      <c r="AX25" t="s">
        <v>437</v>
      </c>
      <c r="AY25" t="s">
        <v>437</v>
      </c>
      <c r="AZ25">
        <v>0</v>
      </c>
      <c r="BA25">
        <v>0</v>
      </c>
      <c r="BB25">
        <f>1-AZ25/BA25</f>
        <v>0</v>
      </c>
      <c r="BC25">
        <v>0</v>
      </c>
      <c r="BD25" t="s">
        <v>437</v>
      </c>
      <c r="BE25" t="s">
        <v>437</v>
      </c>
      <c r="BF25">
        <v>0</v>
      </c>
      <c r="BG25">
        <v>0</v>
      </c>
      <c r="BH25">
        <f>1-BF25/BG25</f>
        <v>0</v>
      </c>
      <c r="BI25">
        <v>0.5</v>
      </c>
      <c r="BJ25">
        <f>DI25</f>
        <v>0</v>
      </c>
      <c r="BK25">
        <f>L25</f>
        <v>0</v>
      </c>
      <c r="BL25">
        <f>BH25*BI25*BJ25</f>
        <v>0</v>
      </c>
      <c r="BM25">
        <f>(BK25-BC25)/BJ25</f>
        <v>0</v>
      </c>
      <c r="BN25">
        <f>(BA25-BG25)/BG25</f>
        <v>0</v>
      </c>
      <c r="BO25">
        <f>AZ25/(BB25+AZ25/BG25)</f>
        <v>0</v>
      </c>
      <c r="BP25" t="s">
        <v>437</v>
      </c>
      <c r="BQ25">
        <v>0</v>
      </c>
      <c r="BR25">
        <f>IF(BQ25&lt;&gt;0, BQ25, BO25)</f>
        <v>0</v>
      </c>
      <c r="BS25">
        <f>1-BR25/BG25</f>
        <v>0</v>
      </c>
      <c r="BT25">
        <f>(BG25-BF25)/(BG25-BR25)</f>
        <v>0</v>
      </c>
      <c r="BU25">
        <f>(BA25-BG25)/(BA25-BR25)</f>
        <v>0</v>
      </c>
      <c r="BV25">
        <f>(BG25-BF25)/(BG25-AZ25)</f>
        <v>0</v>
      </c>
      <c r="BW25">
        <f>(BA25-BG25)/(BA25-AZ25)</f>
        <v>0</v>
      </c>
      <c r="BX25">
        <f>(BT25*BR25/BF25)</f>
        <v>0</v>
      </c>
      <c r="BY25">
        <f>(1-BX25)</f>
        <v>0</v>
      </c>
      <c r="DH25">
        <f>$B$11*EG25+$C$11*EH25+$F$11*ES25*(1-EV25)</f>
        <v>0</v>
      </c>
      <c r="DI25">
        <f>DH25*DJ25</f>
        <v>0</v>
      </c>
      <c r="DJ25">
        <f>($B$11*$D$9+$C$11*$D$9+$F$11*((FF25+EX25)/MAX(FF25+EX25+FG25, 0.1)*$I$9+FG25/MAX(FF25+EX25+FG25, 0.1)*$J$9))/($B$11+$C$11+$F$11)</f>
        <v>0</v>
      </c>
      <c r="DK25">
        <f>($B$11*$K$9+$C$11*$K$9+$F$11*((FF25+EX25)/MAX(FF25+EX25+FG25, 0.1)*$P$9+FG25/MAX(FF25+EX25+FG25, 0.1)*$Q$9))/($B$11+$C$11+$F$11)</f>
        <v>0</v>
      </c>
      <c r="DL25">
        <v>2.44</v>
      </c>
      <c r="DM25">
        <v>0.5</v>
      </c>
      <c r="DN25" t="s">
        <v>438</v>
      </c>
      <c r="DO25">
        <v>2</v>
      </c>
      <c r="DP25" t="b">
        <v>1</v>
      </c>
      <c r="DQ25">
        <v>1759419251.94615</v>
      </c>
      <c r="DR25">
        <v>352.173384615385</v>
      </c>
      <c r="DS25">
        <v>333.937230769231</v>
      </c>
      <c r="DT25">
        <v>22.7653692307692</v>
      </c>
      <c r="DU25">
        <v>22.0106769230769</v>
      </c>
      <c r="DV25">
        <v>350.180846153846</v>
      </c>
      <c r="DW25">
        <v>22.4585076923077</v>
      </c>
      <c r="DX25">
        <v>499.995384615385</v>
      </c>
      <c r="DY25">
        <v>90.8057923076923</v>
      </c>
      <c r="DZ25">
        <v>0.0321937846153846</v>
      </c>
      <c r="EA25">
        <v>29.5163230769231</v>
      </c>
      <c r="EB25">
        <v>29.9821615384615</v>
      </c>
      <c r="EC25">
        <v>999.9</v>
      </c>
      <c r="ED25">
        <v>0</v>
      </c>
      <c r="EE25">
        <v>0</v>
      </c>
      <c r="EF25">
        <v>9990.43</v>
      </c>
      <c r="EG25">
        <v>0</v>
      </c>
      <c r="EH25">
        <v>13.129</v>
      </c>
      <c r="EI25">
        <v>18.2362</v>
      </c>
      <c r="EJ25">
        <v>360.377692307692</v>
      </c>
      <c r="EK25">
        <v>341.452923076923</v>
      </c>
      <c r="EL25">
        <v>0.754684</v>
      </c>
      <c r="EM25">
        <v>333.937230769231</v>
      </c>
      <c r="EN25">
        <v>22.0106769230769</v>
      </c>
      <c r="EO25">
        <v>2.06722692307692</v>
      </c>
      <c r="EP25">
        <v>1.99869692307692</v>
      </c>
      <c r="EQ25">
        <v>17.9688846153846</v>
      </c>
      <c r="ER25">
        <v>17.4340230769231</v>
      </c>
      <c r="ES25">
        <v>2000.01615384615</v>
      </c>
      <c r="ET25">
        <v>0.980000461538462</v>
      </c>
      <c r="EU25">
        <v>0.0199991230769231</v>
      </c>
      <c r="EV25">
        <v>0</v>
      </c>
      <c r="EW25">
        <v>362.356384615385</v>
      </c>
      <c r="EX25">
        <v>5.00059</v>
      </c>
      <c r="EY25">
        <v>7389.49076923077</v>
      </c>
      <c r="EZ25">
        <v>17360.4692307692</v>
      </c>
      <c r="FA25">
        <v>41.1297692307692</v>
      </c>
      <c r="FB25">
        <v>40.9418461538462</v>
      </c>
      <c r="FC25">
        <v>40.5572307692308</v>
      </c>
      <c r="FD25">
        <v>40.437</v>
      </c>
      <c r="FE25">
        <v>42.062</v>
      </c>
      <c r="FF25">
        <v>1955.11615384615</v>
      </c>
      <c r="FG25">
        <v>39.9</v>
      </c>
      <c r="FH25">
        <v>0</v>
      </c>
      <c r="FI25">
        <v>1759419257.8</v>
      </c>
      <c r="FJ25">
        <v>0</v>
      </c>
      <c r="FK25">
        <v>362.31508</v>
      </c>
      <c r="FL25">
        <v>-3.1963846237365</v>
      </c>
      <c r="FM25">
        <v>-56.053077015849</v>
      </c>
      <c r="FN25">
        <v>7388.7796</v>
      </c>
      <c r="FO25">
        <v>15</v>
      </c>
      <c r="FP25">
        <v>0</v>
      </c>
      <c r="FQ25" t="s">
        <v>439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17.889465</v>
      </c>
      <c r="GD25">
        <v>8.43355037593984</v>
      </c>
      <c r="GE25">
        <v>0.90081949539017</v>
      </c>
      <c r="GF25">
        <v>0</v>
      </c>
      <c r="GG25">
        <v>362.456970588235</v>
      </c>
      <c r="GH25">
        <v>-2.82953399658565</v>
      </c>
      <c r="GI25">
        <v>0.30636228892624</v>
      </c>
      <c r="GJ25">
        <v>-1</v>
      </c>
      <c r="GK25">
        <v>0.75566865</v>
      </c>
      <c r="GL25">
        <v>-0.0247153533834603</v>
      </c>
      <c r="GM25">
        <v>0.00328466706493977</v>
      </c>
      <c r="GN25">
        <v>1</v>
      </c>
      <c r="GO25">
        <v>1</v>
      </c>
      <c r="GP25">
        <v>2</v>
      </c>
      <c r="GQ25" t="s">
        <v>448</v>
      </c>
      <c r="GR25">
        <v>3.1325</v>
      </c>
      <c r="GS25">
        <v>2.71008</v>
      </c>
      <c r="GT25">
        <v>0.0735825</v>
      </c>
      <c r="GU25">
        <v>0.0704698</v>
      </c>
      <c r="GV25">
        <v>0.0996998</v>
      </c>
      <c r="GW25">
        <v>0.0980435</v>
      </c>
      <c r="GX25">
        <v>34937.1</v>
      </c>
      <c r="GY25">
        <v>37554.8</v>
      </c>
      <c r="GZ25">
        <v>34118.2</v>
      </c>
      <c r="HA25">
        <v>36578.7</v>
      </c>
      <c r="HB25">
        <v>43367</v>
      </c>
      <c r="HC25">
        <v>47351.2</v>
      </c>
      <c r="HD25">
        <v>53210.1</v>
      </c>
      <c r="HE25">
        <v>58449.4</v>
      </c>
      <c r="HF25">
        <v>1.96078</v>
      </c>
      <c r="HG25">
        <v>1.80058</v>
      </c>
      <c r="HH25">
        <v>0.134826</v>
      </c>
      <c r="HI25">
        <v>0</v>
      </c>
      <c r="HJ25">
        <v>27.7929</v>
      </c>
      <c r="HK25">
        <v>999.9</v>
      </c>
      <c r="HL25">
        <v>56.33</v>
      </c>
      <c r="HM25">
        <v>30.081</v>
      </c>
      <c r="HN25">
        <v>26.5521</v>
      </c>
      <c r="HO25">
        <v>54.6755</v>
      </c>
      <c r="HP25">
        <v>45.8253</v>
      </c>
      <c r="HQ25">
        <v>1</v>
      </c>
      <c r="HR25">
        <v>0.0389101</v>
      </c>
      <c r="HS25">
        <v>-0.208222</v>
      </c>
      <c r="HT25">
        <v>20.1122</v>
      </c>
      <c r="HU25">
        <v>5.19528</v>
      </c>
      <c r="HV25">
        <v>12.004</v>
      </c>
      <c r="HW25">
        <v>4.97385</v>
      </c>
      <c r="HX25">
        <v>3.2938</v>
      </c>
      <c r="HY25">
        <v>999.9</v>
      </c>
      <c r="HZ25">
        <v>9999</v>
      </c>
      <c r="IA25">
        <v>9999</v>
      </c>
      <c r="IB25">
        <v>9999</v>
      </c>
      <c r="IC25">
        <v>1.86325</v>
      </c>
      <c r="ID25">
        <v>1.86813</v>
      </c>
      <c r="IE25">
        <v>1.86789</v>
      </c>
      <c r="IF25">
        <v>1.86905</v>
      </c>
      <c r="IG25">
        <v>1.86984</v>
      </c>
      <c r="IH25">
        <v>1.86594</v>
      </c>
      <c r="II25">
        <v>1.86704</v>
      </c>
      <c r="IJ25">
        <v>1.86844</v>
      </c>
      <c r="IK25">
        <v>5</v>
      </c>
      <c r="IL25">
        <v>0</v>
      </c>
      <c r="IM25">
        <v>0</v>
      </c>
      <c r="IN25">
        <v>0</v>
      </c>
      <c r="IO25" t="s">
        <v>441</v>
      </c>
      <c r="IP25" t="s">
        <v>442</v>
      </c>
      <c r="IQ25" t="s">
        <v>443</v>
      </c>
      <c r="IR25" t="s">
        <v>443</v>
      </c>
      <c r="IS25" t="s">
        <v>443</v>
      </c>
      <c r="IT25" t="s">
        <v>443</v>
      </c>
      <c r="IU25">
        <v>0</v>
      </c>
      <c r="IV25">
        <v>100</v>
      </c>
      <c r="IW25">
        <v>100</v>
      </c>
      <c r="IX25">
        <v>1.904</v>
      </c>
      <c r="IY25">
        <v>0.3067</v>
      </c>
      <c r="IZ25">
        <v>0.735386519928015</v>
      </c>
      <c r="JA25">
        <v>0.00382527381972642</v>
      </c>
      <c r="JB25">
        <v>-7.52988299776221e-07</v>
      </c>
      <c r="JC25">
        <v>2.3530235652091e-10</v>
      </c>
      <c r="JD25">
        <v>-0.102343420517576</v>
      </c>
      <c r="JE25">
        <v>-0.0169045395245839</v>
      </c>
      <c r="JF25">
        <v>0.00204458040624254</v>
      </c>
      <c r="JG25">
        <v>-2.13992253470799e-05</v>
      </c>
      <c r="JH25">
        <v>5</v>
      </c>
      <c r="JI25">
        <v>2167</v>
      </c>
      <c r="JJ25">
        <v>1</v>
      </c>
      <c r="JK25">
        <v>29</v>
      </c>
      <c r="JL25">
        <v>29323654.3</v>
      </c>
      <c r="JM25">
        <v>29323654.3</v>
      </c>
      <c r="JN25">
        <v>0.759277</v>
      </c>
      <c r="JO25">
        <v>2.64282</v>
      </c>
      <c r="JP25">
        <v>1.54785</v>
      </c>
      <c r="JQ25">
        <v>2.31201</v>
      </c>
      <c r="JR25">
        <v>1.64673</v>
      </c>
      <c r="JS25">
        <v>2.26318</v>
      </c>
      <c r="JT25">
        <v>33.7381</v>
      </c>
      <c r="JU25">
        <v>24.1838</v>
      </c>
      <c r="JV25">
        <v>18</v>
      </c>
      <c r="JW25">
        <v>505.1</v>
      </c>
      <c r="JX25">
        <v>401.819</v>
      </c>
      <c r="JY25">
        <v>27.226</v>
      </c>
      <c r="JZ25">
        <v>27.8379</v>
      </c>
      <c r="KA25">
        <v>30.0004</v>
      </c>
      <c r="KB25">
        <v>27.7756</v>
      </c>
      <c r="KC25">
        <v>27.7251</v>
      </c>
      <c r="KD25">
        <v>15.1732</v>
      </c>
      <c r="KE25">
        <v>21.7755</v>
      </c>
      <c r="KF25">
        <v>57.6239</v>
      </c>
      <c r="KG25">
        <v>27.2401</v>
      </c>
      <c r="KH25">
        <v>284.673</v>
      </c>
      <c r="KI25">
        <v>22.0903</v>
      </c>
      <c r="KJ25">
        <v>96.7348</v>
      </c>
      <c r="KK25">
        <v>94.7079</v>
      </c>
    </row>
    <row r="26" spans="1:297">
      <c r="A26">
        <v>10</v>
      </c>
      <c r="B26">
        <v>1759419265.1</v>
      </c>
      <c r="C26">
        <v>45</v>
      </c>
      <c r="D26" t="s">
        <v>461</v>
      </c>
      <c r="E26" t="s">
        <v>462</v>
      </c>
      <c r="F26">
        <v>5</v>
      </c>
      <c r="G26" t="s">
        <v>435</v>
      </c>
      <c r="H26" t="s">
        <v>436</v>
      </c>
      <c r="I26">
        <v>1759419256.94615</v>
      </c>
      <c r="J26">
        <f>(K26)/1000</f>
        <v>0</v>
      </c>
      <c r="K26">
        <f>IF(DP26, AN26, AH26)</f>
        <v>0</v>
      </c>
      <c r="L26">
        <f>IF(DP26, AI26, AG26)</f>
        <v>0</v>
      </c>
      <c r="M26">
        <f>DR26 - IF(AU26&gt;1, L26*DL26*100.0/(AW26), 0)</f>
        <v>0</v>
      </c>
      <c r="N26">
        <f>((T26-J26/2)*M26-L26)/(T26+J26/2)</f>
        <v>0</v>
      </c>
      <c r="O26">
        <f>N26*(DY26+DZ26)/1000.0</f>
        <v>0</v>
      </c>
      <c r="P26">
        <f>(DR26 - IF(AU26&gt;1, L26*DL26*100.0/(AW26), 0))*(DY26+DZ26)/1000.0</f>
        <v>0</v>
      </c>
      <c r="Q26">
        <f>2.0/((1/S26-1/R26)+SIGN(S26)*SQRT((1/S26-1/R26)*(1/S26-1/R26) + 4*DM26/((DM26+1)*(DM26+1))*(2*1/S26*1/R26-1/R26*1/R26)))</f>
        <v>0</v>
      </c>
      <c r="R26">
        <f>IF(LEFT(DN26,1)&lt;&gt;"0",IF(LEFT(DN26,1)="1",3.0,DO26),$D$5+$E$5*(EF26*DY26/($K$5*1000))+$F$5*(EF26*DY26/($K$5*1000))*MAX(MIN(DL26,$J$5),$I$5)*MAX(MIN(DL26,$J$5),$I$5)+$G$5*MAX(MIN(DL26,$J$5),$I$5)*(EF26*DY26/($K$5*1000))+$H$5*(EF26*DY26/($K$5*1000))*(EF26*DY26/($K$5*1000)))</f>
        <v>0</v>
      </c>
      <c r="S26">
        <f>J26*(1000-(1000*0.61365*exp(17.502*W26/(240.97+W26))/(DY26+DZ26)+DT26)/2)/(1000*0.61365*exp(17.502*W26/(240.97+W26))/(DY26+DZ26)-DT26)</f>
        <v>0</v>
      </c>
      <c r="T26">
        <f>1/((DM26+1)/(Q26/1.6)+1/(R26/1.37)) + DM26/((DM26+1)/(Q26/1.6) + DM26/(R26/1.37))</f>
        <v>0</v>
      </c>
      <c r="U26">
        <f>(DH26*DK26)</f>
        <v>0</v>
      </c>
      <c r="V26">
        <f>(EA26+(U26+2*0.95*5.67E-8*(((EA26+$B$7)+273)^4-(EA26+273)^4)-44100*J26)/(1.84*29.3*R26+8*0.95*5.67E-8*(EA26+273)^3))</f>
        <v>0</v>
      </c>
      <c r="W26">
        <f>($C$7*EB26+$D$7*EC26+$E$7*V26)</f>
        <v>0</v>
      </c>
      <c r="X26">
        <f>0.61365*exp(17.502*W26/(240.97+W26))</f>
        <v>0</v>
      </c>
      <c r="Y26">
        <f>(Z26/AA26*100)</f>
        <v>0</v>
      </c>
      <c r="Z26">
        <f>DT26*(DY26+DZ26)/1000</f>
        <v>0</v>
      </c>
      <c r="AA26">
        <f>0.61365*exp(17.502*EA26/(240.97+EA26))</f>
        <v>0</v>
      </c>
      <c r="AB26">
        <f>(X26-DT26*(DY26+DZ26)/1000)</f>
        <v>0</v>
      </c>
      <c r="AC26">
        <f>(-J26*44100)</f>
        <v>0</v>
      </c>
      <c r="AD26">
        <f>2*29.3*R26*0.92*(EA26-W26)</f>
        <v>0</v>
      </c>
      <c r="AE26">
        <f>2*0.95*5.67E-8*(((EA26+$B$7)+273)^4-(W26+273)^4)</f>
        <v>0</v>
      </c>
      <c r="AF26">
        <f>U26+AE26+AC26+AD26</f>
        <v>0</v>
      </c>
      <c r="AG26">
        <f>DX26*AU26*(DS26-DR26*(1000-AU26*DU26)/(1000-AU26*DT26))/(100*DL26)</f>
        <v>0</v>
      </c>
      <c r="AH26">
        <f>1000*DX26*AU26*(DT26-DU26)/(100*DL26*(1000-AU26*DT26))</f>
        <v>0</v>
      </c>
      <c r="AI26">
        <f>(AJ26 - AK26 - DY26*1E3/(8.314*(EA26+273.15)) * AM26/DX26 * AL26) * DX26/(100*DL26) * (1000 - DU26)/1000</f>
        <v>0</v>
      </c>
      <c r="AJ26">
        <v>307.752093907468</v>
      </c>
      <c r="AK26">
        <v>319.902478787879</v>
      </c>
      <c r="AL26">
        <v>-3.43896969696973</v>
      </c>
      <c r="AM26">
        <v>64.6</v>
      </c>
      <c r="AN26">
        <f>(AP26 - AO26 + DY26*1E3/(8.314*(EA26+273.15)) * AR26/DX26 * AQ26) * DX26/(100*DL26) * 1000/(1000 - AP26)</f>
        <v>0</v>
      </c>
      <c r="AO26">
        <v>22.0710357194086</v>
      </c>
      <c r="AP26">
        <v>22.7793418181818</v>
      </c>
      <c r="AQ26">
        <v>5.52037432150927e-05</v>
      </c>
      <c r="AR26">
        <v>120.712376557345</v>
      </c>
      <c r="AS26">
        <v>0</v>
      </c>
      <c r="AT26">
        <v>0</v>
      </c>
      <c r="AU26">
        <f>IF(AS26*$H$13&gt;=AW26,1.0,(AW26/(AW26-AS26*$H$13)))</f>
        <v>0</v>
      </c>
      <c r="AV26">
        <f>(AU26-1)*100</f>
        <v>0</v>
      </c>
      <c r="AW26">
        <f>MAX(0,($B$13+$C$13*EF26)/(1+$D$13*EF26)*DY26/(EA26+273)*$E$13)</f>
        <v>0</v>
      </c>
      <c r="AX26" t="s">
        <v>437</v>
      </c>
      <c r="AY26" t="s">
        <v>437</v>
      </c>
      <c r="AZ26">
        <v>0</v>
      </c>
      <c r="BA26">
        <v>0</v>
      </c>
      <c r="BB26">
        <f>1-AZ26/BA26</f>
        <v>0</v>
      </c>
      <c r="BC26">
        <v>0</v>
      </c>
      <c r="BD26" t="s">
        <v>437</v>
      </c>
      <c r="BE26" t="s">
        <v>437</v>
      </c>
      <c r="BF26">
        <v>0</v>
      </c>
      <c r="BG26">
        <v>0</v>
      </c>
      <c r="BH26">
        <f>1-BF26/BG26</f>
        <v>0</v>
      </c>
      <c r="BI26">
        <v>0.5</v>
      </c>
      <c r="BJ26">
        <f>DI26</f>
        <v>0</v>
      </c>
      <c r="BK26">
        <f>L26</f>
        <v>0</v>
      </c>
      <c r="BL26">
        <f>BH26*BI26*BJ26</f>
        <v>0</v>
      </c>
      <c r="BM26">
        <f>(BK26-BC26)/BJ26</f>
        <v>0</v>
      </c>
      <c r="BN26">
        <f>(BA26-BG26)/BG26</f>
        <v>0</v>
      </c>
      <c r="BO26">
        <f>AZ26/(BB26+AZ26/BG26)</f>
        <v>0</v>
      </c>
      <c r="BP26" t="s">
        <v>437</v>
      </c>
      <c r="BQ26">
        <v>0</v>
      </c>
      <c r="BR26">
        <f>IF(BQ26&lt;&gt;0, BQ26, BO26)</f>
        <v>0</v>
      </c>
      <c r="BS26">
        <f>1-BR26/BG26</f>
        <v>0</v>
      </c>
      <c r="BT26">
        <f>(BG26-BF26)/(BG26-BR26)</f>
        <v>0</v>
      </c>
      <c r="BU26">
        <f>(BA26-BG26)/(BA26-BR26)</f>
        <v>0</v>
      </c>
      <c r="BV26">
        <f>(BG26-BF26)/(BG26-AZ26)</f>
        <v>0</v>
      </c>
      <c r="BW26">
        <f>(BA26-BG26)/(BA26-AZ26)</f>
        <v>0</v>
      </c>
      <c r="BX26">
        <f>(BT26*BR26/BF26)</f>
        <v>0</v>
      </c>
      <c r="BY26">
        <f>(1-BX26)</f>
        <v>0</v>
      </c>
      <c r="DH26">
        <f>$B$11*EG26+$C$11*EH26+$F$11*ES26*(1-EV26)</f>
        <v>0</v>
      </c>
      <c r="DI26">
        <f>DH26*DJ26</f>
        <v>0</v>
      </c>
      <c r="DJ26">
        <f>($B$11*$D$9+$C$11*$D$9+$F$11*((FF26+EX26)/MAX(FF26+EX26+FG26, 0.1)*$I$9+FG26/MAX(FF26+EX26+FG26, 0.1)*$J$9))/($B$11+$C$11+$F$11)</f>
        <v>0</v>
      </c>
      <c r="DK26">
        <f>($B$11*$K$9+$C$11*$K$9+$F$11*((FF26+EX26)/MAX(FF26+EX26+FG26, 0.1)*$P$9+FG26/MAX(FF26+EX26+FG26, 0.1)*$Q$9))/($B$11+$C$11+$F$11)</f>
        <v>0</v>
      </c>
      <c r="DL26">
        <v>2.44</v>
      </c>
      <c r="DM26">
        <v>0.5</v>
      </c>
      <c r="DN26" t="s">
        <v>438</v>
      </c>
      <c r="DO26">
        <v>2</v>
      </c>
      <c r="DP26" t="b">
        <v>1</v>
      </c>
      <c r="DQ26">
        <v>1759419256.94615</v>
      </c>
      <c r="DR26">
        <v>336.130384615385</v>
      </c>
      <c r="DS26">
        <v>317.148846153846</v>
      </c>
      <c r="DT26">
        <v>22.7664692307692</v>
      </c>
      <c r="DU26">
        <v>22.0292692307692</v>
      </c>
      <c r="DV26">
        <v>334.192076923077</v>
      </c>
      <c r="DW26">
        <v>22.4595538461538</v>
      </c>
      <c r="DX26">
        <v>500.012692307692</v>
      </c>
      <c r="DY26">
        <v>90.8054615384615</v>
      </c>
      <c r="DZ26">
        <v>0.0322398230769231</v>
      </c>
      <c r="EA26">
        <v>29.5160615384615</v>
      </c>
      <c r="EB26">
        <v>29.9827</v>
      </c>
      <c r="EC26">
        <v>999.9</v>
      </c>
      <c r="ED26">
        <v>0</v>
      </c>
      <c r="EE26">
        <v>0</v>
      </c>
      <c r="EF26">
        <v>9988.94384615385</v>
      </c>
      <c r="EG26">
        <v>0</v>
      </c>
      <c r="EH26">
        <v>13.129</v>
      </c>
      <c r="EI26">
        <v>18.9816076923077</v>
      </c>
      <c r="EJ26">
        <v>343.961153846154</v>
      </c>
      <c r="EK26">
        <v>324.292384615385</v>
      </c>
      <c r="EL26">
        <v>0.737198384615385</v>
      </c>
      <c r="EM26">
        <v>317.148846153846</v>
      </c>
      <c r="EN26">
        <v>22.0292692307692</v>
      </c>
      <c r="EO26">
        <v>2.06731923076923</v>
      </c>
      <c r="EP26">
        <v>2.00037769230769</v>
      </c>
      <c r="EQ26">
        <v>17.9696</v>
      </c>
      <c r="ER26">
        <v>17.4473153846154</v>
      </c>
      <c r="ES26">
        <v>2000.01307692308</v>
      </c>
      <c r="ET26">
        <v>0.980000461538462</v>
      </c>
      <c r="EU26">
        <v>0.0199991230769231</v>
      </c>
      <c r="EV26">
        <v>0</v>
      </c>
      <c r="EW26">
        <v>362.059384615385</v>
      </c>
      <c r="EX26">
        <v>5.00059</v>
      </c>
      <c r="EY26">
        <v>7384.81846153846</v>
      </c>
      <c r="EZ26">
        <v>17360.4461538462</v>
      </c>
      <c r="FA26">
        <v>41.1297692307692</v>
      </c>
      <c r="FB26">
        <v>40.9418461538462</v>
      </c>
      <c r="FC26">
        <v>40.562</v>
      </c>
      <c r="FD26">
        <v>40.4418461538462</v>
      </c>
      <c r="FE26">
        <v>42.062</v>
      </c>
      <c r="FF26">
        <v>1955.11307692308</v>
      </c>
      <c r="FG26">
        <v>39.9</v>
      </c>
      <c r="FH26">
        <v>0</v>
      </c>
      <c r="FI26">
        <v>1759419263.2</v>
      </c>
      <c r="FJ26">
        <v>0</v>
      </c>
      <c r="FK26">
        <v>362.0125</v>
      </c>
      <c r="FL26">
        <v>-3.57302564493749</v>
      </c>
      <c r="FM26">
        <v>-60.7801709948633</v>
      </c>
      <c r="FN26">
        <v>7383.90846153846</v>
      </c>
      <c r="FO26">
        <v>15</v>
      </c>
      <c r="FP26">
        <v>0</v>
      </c>
      <c r="FQ26" t="s">
        <v>439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18.5420428571429</v>
      </c>
      <c r="GD26">
        <v>7.83603116883116</v>
      </c>
      <c r="GE26">
        <v>0.873134459492776</v>
      </c>
      <c r="GF26">
        <v>0</v>
      </c>
      <c r="GG26">
        <v>362.210852941176</v>
      </c>
      <c r="GH26">
        <v>-3.40096256915581</v>
      </c>
      <c r="GI26">
        <v>0.361904938148203</v>
      </c>
      <c r="GJ26">
        <v>-1</v>
      </c>
      <c r="GK26">
        <v>0.743341571428571</v>
      </c>
      <c r="GL26">
        <v>-0.173396415584415</v>
      </c>
      <c r="GM26">
        <v>0.0220838177612378</v>
      </c>
      <c r="GN26">
        <v>0</v>
      </c>
      <c r="GO26">
        <v>0</v>
      </c>
      <c r="GP26">
        <v>2</v>
      </c>
      <c r="GQ26" t="s">
        <v>463</v>
      </c>
      <c r="GR26">
        <v>3.13234</v>
      </c>
      <c r="GS26">
        <v>2.71004</v>
      </c>
      <c r="GT26">
        <v>0.0704853</v>
      </c>
      <c r="GU26">
        <v>0.0673459</v>
      </c>
      <c r="GV26">
        <v>0.0997688</v>
      </c>
      <c r="GW26">
        <v>0.0982131</v>
      </c>
      <c r="GX26">
        <v>35053.9</v>
      </c>
      <c r="GY26">
        <v>37680.8</v>
      </c>
      <c r="GZ26">
        <v>34118.2</v>
      </c>
      <c r="HA26">
        <v>36578.5</v>
      </c>
      <c r="HB26">
        <v>43363.1</v>
      </c>
      <c r="HC26">
        <v>47341.4</v>
      </c>
      <c r="HD26">
        <v>53209.9</v>
      </c>
      <c r="HE26">
        <v>58448.9</v>
      </c>
      <c r="HF26">
        <v>1.9604</v>
      </c>
      <c r="HG26">
        <v>1.80088</v>
      </c>
      <c r="HH26">
        <v>0.134319</v>
      </c>
      <c r="HI26">
        <v>0</v>
      </c>
      <c r="HJ26">
        <v>27.7851</v>
      </c>
      <c r="HK26">
        <v>999.9</v>
      </c>
      <c r="HL26">
        <v>56.33</v>
      </c>
      <c r="HM26">
        <v>30.071</v>
      </c>
      <c r="HN26">
        <v>26.537</v>
      </c>
      <c r="HO26">
        <v>54.6555</v>
      </c>
      <c r="HP26">
        <v>45.8574</v>
      </c>
      <c r="HQ26">
        <v>1</v>
      </c>
      <c r="HR26">
        <v>0.0390523</v>
      </c>
      <c r="HS26">
        <v>-0.214243</v>
      </c>
      <c r="HT26">
        <v>20.1121</v>
      </c>
      <c r="HU26">
        <v>5.19513</v>
      </c>
      <c r="HV26">
        <v>12.004</v>
      </c>
      <c r="HW26">
        <v>4.97375</v>
      </c>
      <c r="HX26">
        <v>3.2938</v>
      </c>
      <c r="HY26">
        <v>999.9</v>
      </c>
      <c r="HZ26">
        <v>9999</v>
      </c>
      <c r="IA26">
        <v>9999</v>
      </c>
      <c r="IB26">
        <v>9999</v>
      </c>
      <c r="IC26">
        <v>1.86325</v>
      </c>
      <c r="ID26">
        <v>1.86813</v>
      </c>
      <c r="IE26">
        <v>1.86789</v>
      </c>
      <c r="IF26">
        <v>1.86905</v>
      </c>
      <c r="IG26">
        <v>1.86988</v>
      </c>
      <c r="IH26">
        <v>1.86595</v>
      </c>
      <c r="II26">
        <v>1.86705</v>
      </c>
      <c r="IJ26">
        <v>1.86844</v>
      </c>
      <c r="IK26">
        <v>5</v>
      </c>
      <c r="IL26">
        <v>0</v>
      </c>
      <c r="IM26">
        <v>0</v>
      </c>
      <c r="IN26">
        <v>0</v>
      </c>
      <c r="IO26" t="s">
        <v>441</v>
      </c>
      <c r="IP26" t="s">
        <v>442</v>
      </c>
      <c r="IQ26" t="s">
        <v>443</v>
      </c>
      <c r="IR26" t="s">
        <v>443</v>
      </c>
      <c r="IS26" t="s">
        <v>443</v>
      </c>
      <c r="IT26" t="s">
        <v>443</v>
      </c>
      <c r="IU26">
        <v>0</v>
      </c>
      <c r="IV26">
        <v>100</v>
      </c>
      <c r="IW26">
        <v>100</v>
      </c>
      <c r="IX26">
        <v>1.847</v>
      </c>
      <c r="IY26">
        <v>0.3077</v>
      </c>
      <c r="IZ26">
        <v>0.735386519928015</v>
      </c>
      <c r="JA26">
        <v>0.00382527381972642</v>
      </c>
      <c r="JB26">
        <v>-7.52988299776221e-07</v>
      </c>
      <c r="JC26">
        <v>2.3530235652091e-10</v>
      </c>
      <c r="JD26">
        <v>-0.102343420517576</v>
      </c>
      <c r="JE26">
        <v>-0.0169045395245839</v>
      </c>
      <c r="JF26">
        <v>0.00204458040624254</v>
      </c>
      <c r="JG26">
        <v>-2.13992253470799e-05</v>
      </c>
      <c r="JH26">
        <v>5</v>
      </c>
      <c r="JI26">
        <v>2167</v>
      </c>
      <c r="JJ26">
        <v>1</v>
      </c>
      <c r="JK26">
        <v>29</v>
      </c>
      <c r="JL26">
        <v>29323654.4</v>
      </c>
      <c r="JM26">
        <v>29323654.4</v>
      </c>
      <c r="JN26">
        <v>0.72876</v>
      </c>
      <c r="JO26">
        <v>2.6416</v>
      </c>
      <c r="JP26">
        <v>1.54785</v>
      </c>
      <c r="JQ26">
        <v>2.31201</v>
      </c>
      <c r="JR26">
        <v>1.64673</v>
      </c>
      <c r="JS26">
        <v>2.3645</v>
      </c>
      <c r="JT26">
        <v>33.7381</v>
      </c>
      <c r="JU26">
        <v>24.1926</v>
      </c>
      <c r="JV26">
        <v>18</v>
      </c>
      <c r="JW26">
        <v>504.879</v>
      </c>
      <c r="JX26">
        <v>402.007</v>
      </c>
      <c r="JY26">
        <v>27.2391</v>
      </c>
      <c r="JZ26">
        <v>27.8409</v>
      </c>
      <c r="KA26">
        <v>30.0003</v>
      </c>
      <c r="KB26">
        <v>27.7785</v>
      </c>
      <c r="KC26">
        <v>27.7286</v>
      </c>
      <c r="KD26">
        <v>14.4936</v>
      </c>
      <c r="KE26">
        <v>21.7755</v>
      </c>
      <c r="KF26">
        <v>57.6239</v>
      </c>
      <c r="KG26">
        <v>27.2495</v>
      </c>
      <c r="KH26">
        <v>264.452</v>
      </c>
      <c r="KI26">
        <v>22.0777</v>
      </c>
      <c r="KJ26">
        <v>96.7346</v>
      </c>
      <c r="KK26">
        <v>94.7073</v>
      </c>
    </row>
    <row r="27" spans="1:297">
      <c r="A27">
        <v>11</v>
      </c>
      <c r="B27">
        <v>1759419270.1</v>
      </c>
      <c r="C27">
        <v>50</v>
      </c>
      <c r="D27" t="s">
        <v>464</v>
      </c>
      <c r="E27" t="s">
        <v>465</v>
      </c>
      <c r="F27">
        <v>5</v>
      </c>
      <c r="G27" t="s">
        <v>435</v>
      </c>
      <c r="H27" t="s">
        <v>436</v>
      </c>
      <c r="I27">
        <v>1759419261.94615</v>
      </c>
      <c r="J27">
        <f>(K27)/1000</f>
        <v>0</v>
      </c>
      <c r="K27">
        <f>IF(DP27, AN27, AH27)</f>
        <v>0</v>
      </c>
      <c r="L27">
        <f>IF(DP27, AI27, AG27)</f>
        <v>0</v>
      </c>
      <c r="M27">
        <f>DR27 - IF(AU27&gt;1, L27*DL27*100.0/(AW27), 0)</f>
        <v>0</v>
      </c>
      <c r="N27">
        <f>((T27-J27/2)*M27-L27)/(T27+J27/2)</f>
        <v>0</v>
      </c>
      <c r="O27">
        <f>N27*(DY27+DZ27)/1000.0</f>
        <v>0</v>
      </c>
      <c r="P27">
        <f>(DR27 - IF(AU27&gt;1, L27*DL27*100.0/(AW27), 0))*(DY27+DZ27)/1000.0</f>
        <v>0</v>
      </c>
      <c r="Q27">
        <f>2.0/((1/S27-1/R27)+SIGN(S27)*SQRT((1/S27-1/R27)*(1/S27-1/R27) + 4*DM27/((DM27+1)*(DM27+1))*(2*1/S27*1/R27-1/R27*1/R27)))</f>
        <v>0</v>
      </c>
      <c r="R27">
        <f>IF(LEFT(DN27,1)&lt;&gt;"0",IF(LEFT(DN27,1)="1",3.0,DO27),$D$5+$E$5*(EF27*DY27/($K$5*1000))+$F$5*(EF27*DY27/($K$5*1000))*MAX(MIN(DL27,$J$5),$I$5)*MAX(MIN(DL27,$J$5),$I$5)+$G$5*MAX(MIN(DL27,$J$5),$I$5)*(EF27*DY27/($K$5*1000))+$H$5*(EF27*DY27/($K$5*1000))*(EF27*DY27/($K$5*1000)))</f>
        <v>0</v>
      </c>
      <c r="S27">
        <f>J27*(1000-(1000*0.61365*exp(17.502*W27/(240.97+W27))/(DY27+DZ27)+DT27)/2)/(1000*0.61365*exp(17.502*W27/(240.97+W27))/(DY27+DZ27)-DT27)</f>
        <v>0</v>
      </c>
      <c r="T27">
        <f>1/((DM27+1)/(Q27/1.6)+1/(R27/1.37)) + DM27/((DM27+1)/(Q27/1.6) + DM27/(R27/1.37))</f>
        <v>0</v>
      </c>
      <c r="U27">
        <f>(DH27*DK27)</f>
        <v>0</v>
      </c>
      <c r="V27">
        <f>(EA27+(U27+2*0.95*5.67E-8*(((EA27+$B$7)+273)^4-(EA27+273)^4)-44100*J27)/(1.84*29.3*R27+8*0.95*5.67E-8*(EA27+273)^3))</f>
        <v>0</v>
      </c>
      <c r="W27">
        <f>($C$7*EB27+$D$7*EC27+$E$7*V27)</f>
        <v>0</v>
      </c>
      <c r="X27">
        <f>0.61365*exp(17.502*W27/(240.97+W27))</f>
        <v>0</v>
      </c>
      <c r="Y27">
        <f>(Z27/AA27*100)</f>
        <v>0</v>
      </c>
      <c r="Z27">
        <f>DT27*(DY27+DZ27)/1000</f>
        <v>0</v>
      </c>
      <c r="AA27">
        <f>0.61365*exp(17.502*EA27/(240.97+EA27))</f>
        <v>0</v>
      </c>
      <c r="AB27">
        <f>(X27-DT27*(DY27+DZ27)/1000)</f>
        <v>0</v>
      </c>
      <c r="AC27">
        <f>(-J27*44100)</f>
        <v>0</v>
      </c>
      <c r="AD27">
        <f>2*29.3*R27*0.92*(EA27-W27)</f>
        <v>0</v>
      </c>
      <c r="AE27">
        <f>2*0.95*5.67E-8*(((EA27+$B$7)+273)^4-(W27+273)^4)</f>
        <v>0</v>
      </c>
      <c r="AF27">
        <f>U27+AE27+AC27+AD27</f>
        <v>0</v>
      </c>
      <c r="AG27">
        <f>DX27*AU27*(DS27-DR27*(1000-AU27*DU27)/(1000-AU27*DT27))/(100*DL27)</f>
        <v>0</v>
      </c>
      <c r="AH27">
        <f>1000*DX27*AU27*(DT27-DU27)/(100*DL27*(1000-AU27*DT27))</f>
        <v>0</v>
      </c>
      <c r="AI27">
        <f>(AJ27 - AK27 - DY27*1E3/(8.314*(EA27+273.15)) * AM27/DX27 * AL27) * DX27/(100*DL27) * (1000 - DU27)/1000</f>
        <v>0</v>
      </c>
      <c r="AJ27">
        <v>291.135102633225</v>
      </c>
      <c r="AK27">
        <v>303.189127272727</v>
      </c>
      <c r="AL27">
        <v>-3.33471015151519</v>
      </c>
      <c r="AM27">
        <v>64.6</v>
      </c>
      <c r="AN27">
        <f>(AP27 - AO27 + DY27*1E3/(8.314*(EA27+273.15)) * AR27/DX27 * AQ27) * DX27/(100*DL27) * 1000/(1000 - AP27)</f>
        <v>0</v>
      </c>
      <c r="AO27">
        <v>22.0931865399632</v>
      </c>
      <c r="AP27">
        <v>22.8065854545455</v>
      </c>
      <c r="AQ27">
        <v>0.00532191367945697</v>
      </c>
      <c r="AR27">
        <v>120.712376557345</v>
      </c>
      <c r="AS27">
        <v>0</v>
      </c>
      <c r="AT27">
        <v>0</v>
      </c>
      <c r="AU27">
        <f>IF(AS27*$H$13&gt;=AW27,1.0,(AW27/(AW27-AS27*$H$13)))</f>
        <v>0</v>
      </c>
      <c r="AV27">
        <f>(AU27-1)*100</f>
        <v>0</v>
      </c>
      <c r="AW27">
        <f>MAX(0,($B$13+$C$13*EF27)/(1+$D$13*EF27)*DY27/(EA27+273)*$E$13)</f>
        <v>0</v>
      </c>
      <c r="AX27" t="s">
        <v>437</v>
      </c>
      <c r="AY27" t="s">
        <v>437</v>
      </c>
      <c r="AZ27">
        <v>0</v>
      </c>
      <c r="BA27">
        <v>0</v>
      </c>
      <c r="BB27">
        <f>1-AZ27/BA27</f>
        <v>0</v>
      </c>
      <c r="BC27">
        <v>0</v>
      </c>
      <c r="BD27" t="s">
        <v>437</v>
      </c>
      <c r="BE27" t="s">
        <v>437</v>
      </c>
      <c r="BF27">
        <v>0</v>
      </c>
      <c r="BG27">
        <v>0</v>
      </c>
      <c r="BH27">
        <f>1-BF27/BG27</f>
        <v>0</v>
      </c>
      <c r="BI27">
        <v>0.5</v>
      </c>
      <c r="BJ27">
        <f>DI27</f>
        <v>0</v>
      </c>
      <c r="BK27">
        <f>L27</f>
        <v>0</v>
      </c>
      <c r="BL27">
        <f>BH27*BI27*BJ27</f>
        <v>0</v>
      </c>
      <c r="BM27">
        <f>(BK27-BC27)/BJ27</f>
        <v>0</v>
      </c>
      <c r="BN27">
        <f>(BA27-BG27)/BG27</f>
        <v>0</v>
      </c>
      <c r="BO27">
        <f>AZ27/(BB27+AZ27/BG27)</f>
        <v>0</v>
      </c>
      <c r="BP27" t="s">
        <v>437</v>
      </c>
      <c r="BQ27">
        <v>0</v>
      </c>
      <c r="BR27">
        <f>IF(BQ27&lt;&gt;0, BQ27, BO27)</f>
        <v>0</v>
      </c>
      <c r="BS27">
        <f>1-BR27/BG27</f>
        <v>0</v>
      </c>
      <c r="BT27">
        <f>(BG27-BF27)/(BG27-BR27)</f>
        <v>0</v>
      </c>
      <c r="BU27">
        <f>(BA27-BG27)/(BA27-BR27)</f>
        <v>0</v>
      </c>
      <c r="BV27">
        <f>(BG27-BF27)/(BG27-AZ27)</f>
        <v>0</v>
      </c>
      <c r="BW27">
        <f>(BA27-BG27)/(BA27-AZ27)</f>
        <v>0</v>
      </c>
      <c r="BX27">
        <f>(BT27*BR27/BF27)</f>
        <v>0</v>
      </c>
      <c r="BY27">
        <f>(1-BX27)</f>
        <v>0</v>
      </c>
      <c r="DH27">
        <f>$B$11*EG27+$C$11*EH27+$F$11*ES27*(1-EV27)</f>
        <v>0</v>
      </c>
      <c r="DI27">
        <f>DH27*DJ27</f>
        <v>0</v>
      </c>
      <c r="DJ27">
        <f>($B$11*$D$9+$C$11*$D$9+$F$11*((FF27+EX27)/MAX(FF27+EX27+FG27, 0.1)*$I$9+FG27/MAX(FF27+EX27+FG27, 0.1)*$J$9))/($B$11+$C$11+$F$11)</f>
        <v>0</v>
      </c>
      <c r="DK27">
        <f>($B$11*$K$9+$C$11*$K$9+$F$11*((FF27+EX27)/MAX(FF27+EX27+FG27, 0.1)*$P$9+FG27/MAX(FF27+EX27+FG27, 0.1)*$Q$9))/($B$11+$C$11+$F$11)</f>
        <v>0</v>
      </c>
      <c r="DL27">
        <v>2.44</v>
      </c>
      <c r="DM27">
        <v>0.5</v>
      </c>
      <c r="DN27" t="s">
        <v>438</v>
      </c>
      <c r="DO27">
        <v>2</v>
      </c>
      <c r="DP27" t="b">
        <v>1</v>
      </c>
      <c r="DQ27">
        <v>1759419261.94615</v>
      </c>
      <c r="DR27">
        <v>319.780615384615</v>
      </c>
      <c r="DS27">
        <v>300.612</v>
      </c>
      <c r="DT27">
        <v>22.7767230769231</v>
      </c>
      <c r="DU27">
        <v>22.0542307692308</v>
      </c>
      <c r="DV27">
        <v>317.897846153846</v>
      </c>
      <c r="DW27">
        <v>22.4694</v>
      </c>
      <c r="DX27">
        <v>500.018923076923</v>
      </c>
      <c r="DY27">
        <v>90.8061384615385</v>
      </c>
      <c r="DZ27">
        <v>0.0321338692307692</v>
      </c>
      <c r="EA27">
        <v>29.5174846153846</v>
      </c>
      <c r="EB27">
        <v>29.9797384615385</v>
      </c>
      <c r="EC27">
        <v>999.9</v>
      </c>
      <c r="ED27">
        <v>0</v>
      </c>
      <c r="EE27">
        <v>0</v>
      </c>
      <c r="EF27">
        <v>9994.81076923077</v>
      </c>
      <c r="EG27">
        <v>0</v>
      </c>
      <c r="EH27">
        <v>13.129</v>
      </c>
      <c r="EI27">
        <v>19.1687230769231</v>
      </c>
      <c r="EJ27">
        <v>327.233769230769</v>
      </c>
      <c r="EK27">
        <v>307.390769230769</v>
      </c>
      <c r="EL27">
        <v>0.722492307692308</v>
      </c>
      <c r="EM27">
        <v>300.612</v>
      </c>
      <c r="EN27">
        <v>22.0542307692308</v>
      </c>
      <c r="EO27">
        <v>2.06826615384615</v>
      </c>
      <c r="EP27">
        <v>2.00266</v>
      </c>
      <c r="EQ27">
        <v>17.9768692307692</v>
      </c>
      <c r="ER27">
        <v>17.4653615384615</v>
      </c>
      <c r="ES27">
        <v>1999.99</v>
      </c>
      <c r="ET27">
        <v>0.980000230769231</v>
      </c>
      <c r="EU27">
        <v>0.0199993615384615</v>
      </c>
      <c r="EV27">
        <v>0</v>
      </c>
      <c r="EW27">
        <v>361.765230769231</v>
      </c>
      <c r="EX27">
        <v>5.00059</v>
      </c>
      <c r="EY27">
        <v>7379.39384615385</v>
      </c>
      <c r="EZ27">
        <v>17360.2307692308</v>
      </c>
      <c r="FA27">
        <v>41.1345384615385</v>
      </c>
      <c r="FB27">
        <v>40.9563846153846</v>
      </c>
      <c r="FC27">
        <v>40.562</v>
      </c>
      <c r="FD27">
        <v>40.4515384615385</v>
      </c>
      <c r="FE27">
        <v>42.062</v>
      </c>
      <c r="FF27">
        <v>1955.09</v>
      </c>
      <c r="FG27">
        <v>39.9</v>
      </c>
      <c r="FH27">
        <v>0</v>
      </c>
      <c r="FI27">
        <v>1759419268</v>
      </c>
      <c r="FJ27">
        <v>0</v>
      </c>
      <c r="FK27">
        <v>361.780807692308</v>
      </c>
      <c r="FL27">
        <v>-2.8611623891689</v>
      </c>
      <c r="FM27">
        <v>-65.8598289661833</v>
      </c>
      <c r="FN27">
        <v>7378.67461538462</v>
      </c>
      <c r="FO27">
        <v>15</v>
      </c>
      <c r="FP27">
        <v>0</v>
      </c>
      <c r="FQ27" t="s">
        <v>439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19.069435</v>
      </c>
      <c r="GD27">
        <v>3.34073233082705</v>
      </c>
      <c r="GE27">
        <v>0.488119321759547</v>
      </c>
      <c r="GF27">
        <v>0</v>
      </c>
      <c r="GG27">
        <v>361.948911764706</v>
      </c>
      <c r="GH27">
        <v>-3.43582887869622</v>
      </c>
      <c r="GI27">
        <v>0.370561288702858</v>
      </c>
      <c r="GJ27">
        <v>-1</v>
      </c>
      <c r="GK27">
        <v>0.7297019</v>
      </c>
      <c r="GL27">
        <v>-0.227678977443609</v>
      </c>
      <c r="GM27">
        <v>0.0253081223323659</v>
      </c>
      <c r="GN27">
        <v>0</v>
      </c>
      <c r="GO27">
        <v>0</v>
      </c>
      <c r="GP27">
        <v>2</v>
      </c>
      <c r="GQ27" t="s">
        <v>463</v>
      </c>
      <c r="GR27">
        <v>3.1326</v>
      </c>
      <c r="GS27">
        <v>2.71014</v>
      </c>
      <c r="GT27">
        <v>0.0673946</v>
      </c>
      <c r="GU27">
        <v>0.0640461</v>
      </c>
      <c r="GV27">
        <v>0.0998458</v>
      </c>
      <c r="GW27">
        <v>0.0982264</v>
      </c>
      <c r="GX27">
        <v>35170.1</v>
      </c>
      <c r="GY27">
        <v>37814</v>
      </c>
      <c r="GZ27">
        <v>34117.9</v>
      </c>
      <c r="HA27">
        <v>36578.4</v>
      </c>
      <c r="HB27">
        <v>43358.7</v>
      </c>
      <c r="HC27">
        <v>47340.4</v>
      </c>
      <c r="HD27">
        <v>53209.5</v>
      </c>
      <c r="HE27">
        <v>58449</v>
      </c>
      <c r="HF27">
        <v>1.96058</v>
      </c>
      <c r="HG27">
        <v>1.8004</v>
      </c>
      <c r="HH27">
        <v>0.134852</v>
      </c>
      <c r="HI27">
        <v>0</v>
      </c>
      <c r="HJ27">
        <v>27.7792</v>
      </c>
      <c r="HK27">
        <v>999.9</v>
      </c>
      <c r="HL27">
        <v>56.33</v>
      </c>
      <c r="HM27">
        <v>30.071</v>
      </c>
      <c r="HN27">
        <v>26.5349</v>
      </c>
      <c r="HO27">
        <v>54.3055</v>
      </c>
      <c r="HP27">
        <v>46.0176</v>
      </c>
      <c r="HQ27">
        <v>1</v>
      </c>
      <c r="HR27">
        <v>0.0393064</v>
      </c>
      <c r="HS27">
        <v>-0.205428</v>
      </c>
      <c r="HT27">
        <v>20.1122</v>
      </c>
      <c r="HU27">
        <v>5.19528</v>
      </c>
      <c r="HV27">
        <v>12.004</v>
      </c>
      <c r="HW27">
        <v>4.9738</v>
      </c>
      <c r="HX27">
        <v>3.29383</v>
      </c>
      <c r="HY27">
        <v>999.9</v>
      </c>
      <c r="HZ27">
        <v>9999</v>
      </c>
      <c r="IA27">
        <v>9999</v>
      </c>
      <c r="IB27">
        <v>9999</v>
      </c>
      <c r="IC27">
        <v>1.86325</v>
      </c>
      <c r="ID27">
        <v>1.86813</v>
      </c>
      <c r="IE27">
        <v>1.86789</v>
      </c>
      <c r="IF27">
        <v>1.86905</v>
      </c>
      <c r="IG27">
        <v>1.86985</v>
      </c>
      <c r="IH27">
        <v>1.86593</v>
      </c>
      <c r="II27">
        <v>1.86705</v>
      </c>
      <c r="IJ27">
        <v>1.86844</v>
      </c>
      <c r="IK27">
        <v>5</v>
      </c>
      <c r="IL27">
        <v>0</v>
      </c>
      <c r="IM27">
        <v>0</v>
      </c>
      <c r="IN27">
        <v>0</v>
      </c>
      <c r="IO27" t="s">
        <v>441</v>
      </c>
      <c r="IP27" t="s">
        <v>442</v>
      </c>
      <c r="IQ27" t="s">
        <v>443</v>
      </c>
      <c r="IR27" t="s">
        <v>443</v>
      </c>
      <c r="IS27" t="s">
        <v>443</v>
      </c>
      <c r="IT27" t="s">
        <v>443</v>
      </c>
      <c r="IU27">
        <v>0</v>
      </c>
      <c r="IV27">
        <v>100</v>
      </c>
      <c r="IW27">
        <v>100</v>
      </c>
      <c r="IX27">
        <v>1.791</v>
      </c>
      <c r="IY27">
        <v>0.3086</v>
      </c>
      <c r="IZ27">
        <v>0.735386519928015</v>
      </c>
      <c r="JA27">
        <v>0.00382527381972642</v>
      </c>
      <c r="JB27">
        <v>-7.52988299776221e-07</v>
      </c>
      <c r="JC27">
        <v>2.3530235652091e-10</v>
      </c>
      <c r="JD27">
        <v>-0.102343420517576</v>
      </c>
      <c r="JE27">
        <v>-0.0169045395245839</v>
      </c>
      <c r="JF27">
        <v>0.00204458040624254</v>
      </c>
      <c r="JG27">
        <v>-2.13992253470799e-05</v>
      </c>
      <c r="JH27">
        <v>5</v>
      </c>
      <c r="JI27">
        <v>2167</v>
      </c>
      <c r="JJ27">
        <v>1</v>
      </c>
      <c r="JK27">
        <v>29</v>
      </c>
      <c r="JL27">
        <v>29323654.5</v>
      </c>
      <c r="JM27">
        <v>29323654.5</v>
      </c>
      <c r="JN27">
        <v>0.692139</v>
      </c>
      <c r="JO27">
        <v>2.63428</v>
      </c>
      <c r="JP27">
        <v>1.54785</v>
      </c>
      <c r="JQ27">
        <v>2.31201</v>
      </c>
      <c r="JR27">
        <v>1.64673</v>
      </c>
      <c r="JS27">
        <v>2.37671</v>
      </c>
      <c r="JT27">
        <v>33.7381</v>
      </c>
      <c r="JU27">
        <v>24.1926</v>
      </c>
      <c r="JV27">
        <v>18</v>
      </c>
      <c r="JW27">
        <v>505.025</v>
      </c>
      <c r="JX27">
        <v>401.767</v>
      </c>
      <c r="JY27">
        <v>27.2509</v>
      </c>
      <c r="JZ27">
        <v>27.8445</v>
      </c>
      <c r="KA27">
        <v>30.0002</v>
      </c>
      <c r="KB27">
        <v>27.782</v>
      </c>
      <c r="KC27">
        <v>27.7315</v>
      </c>
      <c r="KD27">
        <v>13.8282</v>
      </c>
      <c r="KE27">
        <v>21.7755</v>
      </c>
      <c r="KF27">
        <v>57.6239</v>
      </c>
      <c r="KG27">
        <v>27.2701</v>
      </c>
      <c r="KH27">
        <v>250.892</v>
      </c>
      <c r="KI27">
        <v>22.0777</v>
      </c>
      <c r="KJ27">
        <v>96.7337</v>
      </c>
      <c r="KK27">
        <v>94.7073</v>
      </c>
    </row>
    <row r="28" spans="1:297">
      <c r="A28">
        <v>12</v>
      </c>
      <c r="B28">
        <v>1759419275.1</v>
      </c>
      <c r="C28">
        <v>55</v>
      </c>
      <c r="D28" t="s">
        <v>466</v>
      </c>
      <c r="E28" t="s">
        <v>467</v>
      </c>
      <c r="F28">
        <v>5</v>
      </c>
      <c r="G28" t="s">
        <v>435</v>
      </c>
      <c r="H28" t="s">
        <v>436</v>
      </c>
      <c r="I28">
        <v>1759419266.94615</v>
      </c>
      <c r="J28">
        <f>(K28)/1000</f>
        <v>0</v>
      </c>
      <c r="K28">
        <f>IF(DP28, AN28, AH28)</f>
        <v>0</v>
      </c>
      <c r="L28">
        <f>IF(DP28, AI28, AG28)</f>
        <v>0</v>
      </c>
      <c r="M28">
        <f>DR28 - IF(AU28&gt;1, L28*DL28*100.0/(AW28), 0)</f>
        <v>0</v>
      </c>
      <c r="N28">
        <f>((T28-J28/2)*M28-L28)/(T28+J28/2)</f>
        <v>0</v>
      </c>
      <c r="O28">
        <f>N28*(DY28+DZ28)/1000.0</f>
        <v>0</v>
      </c>
      <c r="P28">
        <f>(DR28 - IF(AU28&gt;1, L28*DL28*100.0/(AW28), 0))*(DY28+DZ28)/1000.0</f>
        <v>0</v>
      </c>
      <c r="Q28">
        <f>2.0/((1/S28-1/R28)+SIGN(S28)*SQRT((1/S28-1/R28)*(1/S28-1/R28) + 4*DM28/((DM28+1)*(DM28+1))*(2*1/S28*1/R28-1/R28*1/R28)))</f>
        <v>0</v>
      </c>
      <c r="R28">
        <f>IF(LEFT(DN28,1)&lt;&gt;"0",IF(LEFT(DN28,1)="1",3.0,DO28),$D$5+$E$5*(EF28*DY28/($K$5*1000))+$F$5*(EF28*DY28/($K$5*1000))*MAX(MIN(DL28,$J$5),$I$5)*MAX(MIN(DL28,$J$5),$I$5)+$G$5*MAX(MIN(DL28,$J$5),$I$5)*(EF28*DY28/($K$5*1000))+$H$5*(EF28*DY28/($K$5*1000))*(EF28*DY28/($K$5*1000)))</f>
        <v>0</v>
      </c>
      <c r="S28">
        <f>J28*(1000-(1000*0.61365*exp(17.502*W28/(240.97+W28))/(DY28+DZ28)+DT28)/2)/(1000*0.61365*exp(17.502*W28/(240.97+W28))/(DY28+DZ28)-DT28)</f>
        <v>0</v>
      </c>
      <c r="T28">
        <f>1/((DM28+1)/(Q28/1.6)+1/(R28/1.37)) + DM28/((DM28+1)/(Q28/1.6) + DM28/(R28/1.37))</f>
        <v>0</v>
      </c>
      <c r="U28">
        <f>(DH28*DK28)</f>
        <v>0</v>
      </c>
      <c r="V28">
        <f>(EA28+(U28+2*0.95*5.67E-8*(((EA28+$B$7)+273)^4-(EA28+273)^4)-44100*J28)/(1.84*29.3*R28+8*0.95*5.67E-8*(EA28+273)^3))</f>
        <v>0</v>
      </c>
      <c r="W28">
        <f>($C$7*EB28+$D$7*EC28+$E$7*V28)</f>
        <v>0</v>
      </c>
      <c r="X28">
        <f>0.61365*exp(17.502*W28/(240.97+W28))</f>
        <v>0</v>
      </c>
      <c r="Y28">
        <f>(Z28/AA28*100)</f>
        <v>0</v>
      </c>
      <c r="Z28">
        <f>DT28*(DY28+DZ28)/1000</f>
        <v>0</v>
      </c>
      <c r="AA28">
        <f>0.61365*exp(17.502*EA28/(240.97+EA28))</f>
        <v>0</v>
      </c>
      <c r="AB28">
        <f>(X28-DT28*(DY28+DZ28)/1000)</f>
        <v>0</v>
      </c>
      <c r="AC28">
        <f>(-J28*44100)</f>
        <v>0</v>
      </c>
      <c r="AD28">
        <f>2*29.3*R28*0.92*(EA28-W28)</f>
        <v>0</v>
      </c>
      <c r="AE28">
        <f>2*0.95*5.67E-8*(((EA28+$B$7)+273)^4-(W28+273)^4)</f>
        <v>0</v>
      </c>
      <c r="AF28">
        <f>U28+AE28+AC28+AD28</f>
        <v>0</v>
      </c>
      <c r="AG28">
        <f>DX28*AU28*(DS28-DR28*(1000-AU28*DU28)/(1000-AU28*DT28))/(100*DL28)</f>
        <v>0</v>
      </c>
      <c r="AH28">
        <f>1000*DX28*AU28*(DT28-DU28)/(100*DL28*(1000-AU28*DT28))</f>
        <v>0</v>
      </c>
      <c r="AI28">
        <f>(AJ28 - AK28 - DY28*1E3/(8.314*(EA28+273.15)) * AM28/DX28 * AL28) * DX28/(100*DL28) * (1000 - DU28)/1000</f>
        <v>0</v>
      </c>
      <c r="AJ28">
        <v>273.497020308766</v>
      </c>
      <c r="AK28">
        <v>285.965424242424</v>
      </c>
      <c r="AL28">
        <v>-3.45105606060609</v>
      </c>
      <c r="AM28">
        <v>64.6</v>
      </c>
      <c r="AN28">
        <f>(AP28 - AO28 + DY28*1E3/(8.314*(EA28+273.15)) * AR28/DX28 * AQ28) * DX28/(100*DL28) * 1000/(1000 - AP28)</f>
        <v>0</v>
      </c>
      <c r="AO28">
        <v>22.0916432988756</v>
      </c>
      <c r="AP28">
        <v>22.8168448484848</v>
      </c>
      <c r="AQ28">
        <v>0.000839384363609231</v>
      </c>
      <c r="AR28">
        <v>120.712376557345</v>
      </c>
      <c r="AS28">
        <v>0</v>
      </c>
      <c r="AT28">
        <v>0</v>
      </c>
      <c r="AU28">
        <f>IF(AS28*$H$13&gt;=AW28,1.0,(AW28/(AW28-AS28*$H$13)))</f>
        <v>0</v>
      </c>
      <c r="AV28">
        <f>(AU28-1)*100</f>
        <v>0</v>
      </c>
      <c r="AW28">
        <f>MAX(0,($B$13+$C$13*EF28)/(1+$D$13*EF28)*DY28/(EA28+273)*$E$13)</f>
        <v>0</v>
      </c>
      <c r="AX28" t="s">
        <v>437</v>
      </c>
      <c r="AY28" t="s">
        <v>437</v>
      </c>
      <c r="AZ28">
        <v>0</v>
      </c>
      <c r="BA28">
        <v>0</v>
      </c>
      <c r="BB28">
        <f>1-AZ28/BA28</f>
        <v>0</v>
      </c>
      <c r="BC28">
        <v>0</v>
      </c>
      <c r="BD28" t="s">
        <v>437</v>
      </c>
      <c r="BE28" t="s">
        <v>437</v>
      </c>
      <c r="BF28">
        <v>0</v>
      </c>
      <c r="BG28">
        <v>0</v>
      </c>
      <c r="BH28">
        <f>1-BF28/BG28</f>
        <v>0</v>
      </c>
      <c r="BI28">
        <v>0.5</v>
      </c>
      <c r="BJ28">
        <f>DI28</f>
        <v>0</v>
      </c>
      <c r="BK28">
        <f>L28</f>
        <v>0</v>
      </c>
      <c r="BL28">
        <f>BH28*BI28*BJ28</f>
        <v>0</v>
      </c>
      <c r="BM28">
        <f>(BK28-BC28)/BJ28</f>
        <v>0</v>
      </c>
      <c r="BN28">
        <f>(BA28-BG28)/BG28</f>
        <v>0</v>
      </c>
      <c r="BO28">
        <f>AZ28/(BB28+AZ28/BG28)</f>
        <v>0</v>
      </c>
      <c r="BP28" t="s">
        <v>437</v>
      </c>
      <c r="BQ28">
        <v>0</v>
      </c>
      <c r="BR28">
        <f>IF(BQ28&lt;&gt;0, BQ28, BO28)</f>
        <v>0</v>
      </c>
      <c r="BS28">
        <f>1-BR28/BG28</f>
        <v>0</v>
      </c>
      <c r="BT28">
        <f>(BG28-BF28)/(BG28-BR28)</f>
        <v>0</v>
      </c>
      <c r="BU28">
        <f>(BA28-BG28)/(BA28-BR28)</f>
        <v>0</v>
      </c>
      <c r="BV28">
        <f>(BG28-BF28)/(BG28-AZ28)</f>
        <v>0</v>
      </c>
      <c r="BW28">
        <f>(BA28-BG28)/(BA28-AZ28)</f>
        <v>0</v>
      </c>
      <c r="BX28">
        <f>(BT28*BR28/BF28)</f>
        <v>0</v>
      </c>
      <c r="BY28">
        <f>(1-BX28)</f>
        <v>0</v>
      </c>
      <c r="DH28">
        <f>$B$11*EG28+$C$11*EH28+$F$11*ES28*(1-EV28)</f>
        <v>0</v>
      </c>
      <c r="DI28">
        <f>DH28*DJ28</f>
        <v>0</v>
      </c>
      <c r="DJ28">
        <f>($B$11*$D$9+$C$11*$D$9+$F$11*((FF28+EX28)/MAX(FF28+EX28+FG28, 0.1)*$I$9+FG28/MAX(FF28+EX28+FG28, 0.1)*$J$9))/($B$11+$C$11+$F$11)</f>
        <v>0</v>
      </c>
      <c r="DK28">
        <f>($B$11*$K$9+$C$11*$K$9+$F$11*((FF28+EX28)/MAX(FF28+EX28+FG28, 0.1)*$P$9+FG28/MAX(FF28+EX28+FG28, 0.1)*$Q$9))/($B$11+$C$11+$F$11)</f>
        <v>0</v>
      </c>
      <c r="DL28">
        <v>2.44</v>
      </c>
      <c r="DM28">
        <v>0.5</v>
      </c>
      <c r="DN28" t="s">
        <v>438</v>
      </c>
      <c r="DO28">
        <v>2</v>
      </c>
      <c r="DP28" t="b">
        <v>1</v>
      </c>
      <c r="DQ28">
        <v>1759419266.94615</v>
      </c>
      <c r="DR28">
        <v>303.286615384615</v>
      </c>
      <c r="DS28">
        <v>283.659384615385</v>
      </c>
      <c r="DT28">
        <v>22.7925846153846</v>
      </c>
      <c r="DU28">
        <v>22.0798076923077</v>
      </c>
      <c r="DV28">
        <v>301.460153846154</v>
      </c>
      <c r="DW28">
        <v>22.4846153846154</v>
      </c>
      <c r="DX28">
        <v>500.025692307692</v>
      </c>
      <c r="DY28">
        <v>90.8077</v>
      </c>
      <c r="DZ28">
        <v>0.0320993307692308</v>
      </c>
      <c r="EA28">
        <v>29.5185230769231</v>
      </c>
      <c r="EB28">
        <v>29.9825923076923</v>
      </c>
      <c r="EC28">
        <v>999.9</v>
      </c>
      <c r="ED28">
        <v>0</v>
      </c>
      <c r="EE28">
        <v>0</v>
      </c>
      <c r="EF28">
        <v>9996.15846153846</v>
      </c>
      <c r="EG28">
        <v>0</v>
      </c>
      <c r="EH28">
        <v>13.129</v>
      </c>
      <c r="EI28">
        <v>19.6274230769231</v>
      </c>
      <c r="EJ28">
        <v>310.360230769231</v>
      </c>
      <c r="EK28">
        <v>290.063615384615</v>
      </c>
      <c r="EL28">
        <v>0.712784692307692</v>
      </c>
      <c r="EM28">
        <v>283.659384615385</v>
      </c>
      <c r="EN28">
        <v>22.0798076923077</v>
      </c>
      <c r="EO28">
        <v>2.06974230769231</v>
      </c>
      <c r="EP28">
        <v>2.00501538461538</v>
      </c>
      <c r="EQ28">
        <v>17.9882076923077</v>
      </c>
      <c r="ER28">
        <v>17.484</v>
      </c>
      <c r="ES28">
        <v>1999.98923076923</v>
      </c>
      <c r="ET28">
        <v>0.980000230769231</v>
      </c>
      <c r="EU28">
        <v>0.0199993615384615</v>
      </c>
      <c r="EV28">
        <v>0</v>
      </c>
      <c r="EW28">
        <v>361.480307692308</v>
      </c>
      <c r="EX28">
        <v>5.00059</v>
      </c>
      <c r="EY28">
        <v>7373.57153846154</v>
      </c>
      <c r="EZ28">
        <v>17360.2230769231</v>
      </c>
      <c r="FA28">
        <v>41.1488461538462</v>
      </c>
      <c r="FB28">
        <v>40.9563846153846</v>
      </c>
      <c r="FC28">
        <v>40.562</v>
      </c>
      <c r="FD28">
        <v>40.4709230769231</v>
      </c>
      <c r="FE28">
        <v>42.062</v>
      </c>
      <c r="FF28">
        <v>1955.08923076923</v>
      </c>
      <c r="FG28">
        <v>39.9</v>
      </c>
      <c r="FH28">
        <v>0</v>
      </c>
      <c r="FI28">
        <v>1759419272.8</v>
      </c>
      <c r="FJ28">
        <v>0</v>
      </c>
      <c r="FK28">
        <v>361.498384615385</v>
      </c>
      <c r="FL28">
        <v>-3.07254700961266</v>
      </c>
      <c r="FM28">
        <v>-74.7230769743126</v>
      </c>
      <c r="FN28">
        <v>7373.10192307692</v>
      </c>
      <c r="FO28">
        <v>15</v>
      </c>
      <c r="FP28">
        <v>0</v>
      </c>
      <c r="FQ28" t="s">
        <v>439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19.3468285714286</v>
      </c>
      <c r="GD28">
        <v>4.46780259740264</v>
      </c>
      <c r="GE28">
        <v>0.570182812073175</v>
      </c>
      <c r="GF28">
        <v>0</v>
      </c>
      <c r="GG28">
        <v>361.669735294118</v>
      </c>
      <c r="GH28">
        <v>-3.26220015539069</v>
      </c>
      <c r="GI28">
        <v>0.372369859526436</v>
      </c>
      <c r="GJ28">
        <v>-1</v>
      </c>
      <c r="GK28">
        <v>0.723044476190476</v>
      </c>
      <c r="GL28">
        <v>-0.12014322077922</v>
      </c>
      <c r="GM28">
        <v>0.0214176281458123</v>
      </c>
      <c r="GN28">
        <v>0</v>
      </c>
      <c r="GO28">
        <v>0</v>
      </c>
      <c r="GP28">
        <v>2</v>
      </c>
      <c r="GQ28" t="s">
        <v>463</v>
      </c>
      <c r="GR28">
        <v>3.1325</v>
      </c>
      <c r="GS28">
        <v>2.70982</v>
      </c>
      <c r="GT28">
        <v>0.0641515</v>
      </c>
      <c r="GU28">
        <v>0.0607806</v>
      </c>
      <c r="GV28">
        <v>0.0998757</v>
      </c>
      <c r="GW28">
        <v>0.0982284</v>
      </c>
      <c r="GX28">
        <v>35292.6</v>
      </c>
      <c r="GY28">
        <v>37946</v>
      </c>
      <c r="GZ28">
        <v>34118.1</v>
      </c>
      <c r="HA28">
        <v>36578.5</v>
      </c>
      <c r="HB28">
        <v>43356.8</v>
      </c>
      <c r="HC28">
        <v>47340</v>
      </c>
      <c r="HD28">
        <v>53209.4</v>
      </c>
      <c r="HE28">
        <v>58449.1</v>
      </c>
      <c r="HF28">
        <v>1.96043</v>
      </c>
      <c r="HG28">
        <v>1.80075</v>
      </c>
      <c r="HH28">
        <v>0.135332</v>
      </c>
      <c r="HI28">
        <v>0</v>
      </c>
      <c r="HJ28">
        <v>27.7744</v>
      </c>
      <c r="HK28">
        <v>999.9</v>
      </c>
      <c r="HL28">
        <v>56.33</v>
      </c>
      <c r="HM28">
        <v>30.081</v>
      </c>
      <c r="HN28">
        <v>26.5487</v>
      </c>
      <c r="HO28">
        <v>54.6155</v>
      </c>
      <c r="HP28">
        <v>46.1058</v>
      </c>
      <c r="HQ28">
        <v>1</v>
      </c>
      <c r="HR28">
        <v>0.0394588</v>
      </c>
      <c r="HS28">
        <v>-0.246373</v>
      </c>
      <c r="HT28">
        <v>20.1121</v>
      </c>
      <c r="HU28">
        <v>5.19498</v>
      </c>
      <c r="HV28">
        <v>12.004</v>
      </c>
      <c r="HW28">
        <v>4.97425</v>
      </c>
      <c r="HX28">
        <v>3.29388</v>
      </c>
      <c r="HY28">
        <v>999.9</v>
      </c>
      <c r="HZ28">
        <v>9999</v>
      </c>
      <c r="IA28">
        <v>9999</v>
      </c>
      <c r="IB28">
        <v>9999</v>
      </c>
      <c r="IC28">
        <v>1.86325</v>
      </c>
      <c r="ID28">
        <v>1.86813</v>
      </c>
      <c r="IE28">
        <v>1.86789</v>
      </c>
      <c r="IF28">
        <v>1.86905</v>
      </c>
      <c r="IG28">
        <v>1.86989</v>
      </c>
      <c r="IH28">
        <v>1.86595</v>
      </c>
      <c r="II28">
        <v>1.86706</v>
      </c>
      <c r="IJ28">
        <v>1.86844</v>
      </c>
      <c r="IK28">
        <v>5</v>
      </c>
      <c r="IL28">
        <v>0</v>
      </c>
      <c r="IM28">
        <v>0</v>
      </c>
      <c r="IN28">
        <v>0</v>
      </c>
      <c r="IO28" t="s">
        <v>441</v>
      </c>
      <c r="IP28" t="s">
        <v>442</v>
      </c>
      <c r="IQ28" t="s">
        <v>443</v>
      </c>
      <c r="IR28" t="s">
        <v>443</v>
      </c>
      <c r="IS28" t="s">
        <v>443</v>
      </c>
      <c r="IT28" t="s">
        <v>443</v>
      </c>
      <c r="IU28">
        <v>0</v>
      </c>
      <c r="IV28">
        <v>100</v>
      </c>
      <c r="IW28">
        <v>100</v>
      </c>
      <c r="IX28">
        <v>1.733</v>
      </c>
      <c r="IY28">
        <v>0.309</v>
      </c>
      <c r="IZ28">
        <v>0.735386519928015</v>
      </c>
      <c r="JA28">
        <v>0.00382527381972642</v>
      </c>
      <c r="JB28">
        <v>-7.52988299776221e-07</v>
      </c>
      <c r="JC28">
        <v>2.3530235652091e-10</v>
      </c>
      <c r="JD28">
        <v>-0.102343420517576</v>
      </c>
      <c r="JE28">
        <v>-0.0169045395245839</v>
      </c>
      <c r="JF28">
        <v>0.00204458040624254</v>
      </c>
      <c r="JG28">
        <v>-2.13992253470799e-05</v>
      </c>
      <c r="JH28">
        <v>5</v>
      </c>
      <c r="JI28">
        <v>2167</v>
      </c>
      <c r="JJ28">
        <v>1</v>
      </c>
      <c r="JK28">
        <v>29</v>
      </c>
      <c r="JL28">
        <v>29323654.6</v>
      </c>
      <c r="JM28">
        <v>29323654.6</v>
      </c>
      <c r="JN28">
        <v>0.6604</v>
      </c>
      <c r="JO28">
        <v>2.6355</v>
      </c>
      <c r="JP28">
        <v>1.54785</v>
      </c>
      <c r="JQ28">
        <v>2.31201</v>
      </c>
      <c r="JR28">
        <v>1.64673</v>
      </c>
      <c r="JS28">
        <v>2.33887</v>
      </c>
      <c r="JT28">
        <v>33.7381</v>
      </c>
      <c r="JU28">
        <v>24.1926</v>
      </c>
      <c r="JV28">
        <v>18</v>
      </c>
      <c r="JW28">
        <v>504.953</v>
      </c>
      <c r="JX28">
        <v>401.983</v>
      </c>
      <c r="JY28">
        <v>27.267</v>
      </c>
      <c r="JZ28">
        <v>27.8474</v>
      </c>
      <c r="KA28">
        <v>30.0002</v>
      </c>
      <c r="KB28">
        <v>27.7849</v>
      </c>
      <c r="KC28">
        <v>27.735</v>
      </c>
      <c r="KD28">
        <v>13.1405</v>
      </c>
      <c r="KE28">
        <v>21.7755</v>
      </c>
      <c r="KF28">
        <v>57.6239</v>
      </c>
      <c r="KG28">
        <v>27.2789</v>
      </c>
      <c r="KH28">
        <v>230.763</v>
      </c>
      <c r="KI28">
        <v>22.0777</v>
      </c>
      <c r="KJ28">
        <v>96.7339</v>
      </c>
      <c r="KK28">
        <v>94.7075</v>
      </c>
    </row>
    <row r="29" spans="1:297">
      <c r="A29">
        <v>13</v>
      </c>
      <c r="B29">
        <v>1759419280.1</v>
      </c>
      <c r="C29">
        <v>60</v>
      </c>
      <c r="D29" t="s">
        <v>468</v>
      </c>
      <c r="E29" t="s">
        <v>469</v>
      </c>
      <c r="F29">
        <v>5</v>
      </c>
      <c r="G29" t="s">
        <v>435</v>
      </c>
      <c r="H29" t="s">
        <v>436</v>
      </c>
      <c r="I29">
        <v>1759419271.94615</v>
      </c>
      <c r="J29">
        <f>(K29)/1000</f>
        <v>0</v>
      </c>
      <c r="K29">
        <f>IF(DP29, AN29, AH29)</f>
        <v>0</v>
      </c>
      <c r="L29">
        <f>IF(DP29, AI29, AG29)</f>
        <v>0</v>
      </c>
      <c r="M29">
        <f>DR29 - IF(AU29&gt;1, L29*DL29*100.0/(AW29), 0)</f>
        <v>0</v>
      </c>
      <c r="N29">
        <f>((T29-J29/2)*M29-L29)/(T29+J29/2)</f>
        <v>0</v>
      </c>
      <c r="O29">
        <f>N29*(DY29+DZ29)/1000.0</f>
        <v>0</v>
      </c>
      <c r="P29">
        <f>(DR29 - IF(AU29&gt;1, L29*DL29*100.0/(AW29), 0))*(DY29+DZ29)/1000.0</f>
        <v>0</v>
      </c>
      <c r="Q29">
        <f>2.0/((1/S29-1/R29)+SIGN(S29)*SQRT((1/S29-1/R29)*(1/S29-1/R29) + 4*DM29/((DM29+1)*(DM29+1))*(2*1/S29*1/R29-1/R29*1/R29)))</f>
        <v>0</v>
      </c>
      <c r="R29">
        <f>IF(LEFT(DN29,1)&lt;&gt;"0",IF(LEFT(DN29,1)="1",3.0,DO29),$D$5+$E$5*(EF29*DY29/($K$5*1000))+$F$5*(EF29*DY29/($K$5*1000))*MAX(MIN(DL29,$J$5),$I$5)*MAX(MIN(DL29,$J$5),$I$5)+$G$5*MAX(MIN(DL29,$J$5),$I$5)*(EF29*DY29/($K$5*1000))+$H$5*(EF29*DY29/($K$5*1000))*(EF29*DY29/($K$5*1000)))</f>
        <v>0</v>
      </c>
      <c r="S29">
        <f>J29*(1000-(1000*0.61365*exp(17.502*W29/(240.97+W29))/(DY29+DZ29)+DT29)/2)/(1000*0.61365*exp(17.502*W29/(240.97+W29))/(DY29+DZ29)-DT29)</f>
        <v>0</v>
      </c>
      <c r="T29">
        <f>1/((DM29+1)/(Q29/1.6)+1/(R29/1.37)) + DM29/((DM29+1)/(Q29/1.6) + DM29/(R29/1.37))</f>
        <v>0</v>
      </c>
      <c r="U29">
        <f>(DH29*DK29)</f>
        <v>0</v>
      </c>
      <c r="V29">
        <f>(EA29+(U29+2*0.95*5.67E-8*(((EA29+$B$7)+273)^4-(EA29+273)^4)-44100*J29)/(1.84*29.3*R29+8*0.95*5.67E-8*(EA29+273)^3))</f>
        <v>0</v>
      </c>
      <c r="W29">
        <f>($C$7*EB29+$D$7*EC29+$E$7*V29)</f>
        <v>0</v>
      </c>
      <c r="X29">
        <f>0.61365*exp(17.502*W29/(240.97+W29))</f>
        <v>0</v>
      </c>
      <c r="Y29">
        <f>(Z29/AA29*100)</f>
        <v>0</v>
      </c>
      <c r="Z29">
        <f>DT29*(DY29+DZ29)/1000</f>
        <v>0</v>
      </c>
      <c r="AA29">
        <f>0.61365*exp(17.502*EA29/(240.97+EA29))</f>
        <v>0</v>
      </c>
      <c r="AB29">
        <f>(X29-DT29*(DY29+DZ29)/1000)</f>
        <v>0</v>
      </c>
      <c r="AC29">
        <f>(-J29*44100)</f>
        <v>0</v>
      </c>
      <c r="AD29">
        <f>2*29.3*R29*0.92*(EA29-W29)</f>
        <v>0</v>
      </c>
      <c r="AE29">
        <f>2*0.95*5.67E-8*(((EA29+$B$7)+273)^4-(W29+273)^4)</f>
        <v>0</v>
      </c>
      <c r="AF29">
        <f>U29+AE29+AC29+AD29</f>
        <v>0</v>
      </c>
      <c r="AG29">
        <f>DX29*AU29*(DS29-DR29*(1000-AU29*DU29)/(1000-AU29*DT29))/(100*DL29)</f>
        <v>0</v>
      </c>
      <c r="AH29">
        <f>1000*DX29*AU29*(DT29-DU29)/(100*DL29*(1000-AU29*DT29))</f>
        <v>0</v>
      </c>
      <c r="AI29">
        <f>(AJ29 - AK29 - DY29*1E3/(8.314*(EA29+273.15)) * AM29/DX29 * AL29) * DX29/(100*DL29) * (1000 - DU29)/1000</f>
        <v>0</v>
      </c>
      <c r="AJ29">
        <v>256.865160322186</v>
      </c>
      <c r="AK29">
        <v>269.17236969697</v>
      </c>
      <c r="AL29">
        <v>-3.34383575757583</v>
      </c>
      <c r="AM29">
        <v>64.6</v>
      </c>
      <c r="AN29">
        <f>(AP29 - AO29 + DY29*1E3/(8.314*(EA29+273.15)) * AR29/DX29 * AQ29) * DX29/(100*DL29) * 1000/(1000 - AP29)</f>
        <v>0</v>
      </c>
      <c r="AO29">
        <v>22.0906319573001</v>
      </c>
      <c r="AP29">
        <v>22.8253539393939</v>
      </c>
      <c r="AQ29">
        <v>0.000468839460818365</v>
      </c>
      <c r="AR29">
        <v>120.712376557345</v>
      </c>
      <c r="AS29">
        <v>0</v>
      </c>
      <c r="AT29">
        <v>0</v>
      </c>
      <c r="AU29">
        <f>IF(AS29*$H$13&gt;=AW29,1.0,(AW29/(AW29-AS29*$H$13)))</f>
        <v>0</v>
      </c>
      <c r="AV29">
        <f>(AU29-1)*100</f>
        <v>0</v>
      </c>
      <c r="AW29">
        <f>MAX(0,($B$13+$C$13*EF29)/(1+$D$13*EF29)*DY29/(EA29+273)*$E$13)</f>
        <v>0</v>
      </c>
      <c r="AX29" t="s">
        <v>437</v>
      </c>
      <c r="AY29" t="s">
        <v>437</v>
      </c>
      <c r="AZ29">
        <v>0</v>
      </c>
      <c r="BA29">
        <v>0</v>
      </c>
      <c r="BB29">
        <f>1-AZ29/BA29</f>
        <v>0</v>
      </c>
      <c r="BC29">
        <v>0</v>
      </c>
      <c r="BD29" t="s">
        <v>437</v>
      </c>
      <c r="BE29" t="s">
        <v>437</v>
      </c>
      <c r="BF29">
        <v>0</v>
      </c>
      <c r="BG29">
        <v>0</v>
      </c>
      <c r="BH29">
        <f>1-BF29/BG29</f>
        <v>0</v>
      </c>
      <c r="BI29">
        <v>0.5</v>
      </c>
      <c r="BJ29">
        <f>DI29</f>
        <v>0</v>
      </c>
      <c r="BK29">
        <f>L29</f>
        <v>0</v>
      </c>
      <c r="BL29">
        <f>BH29*BI29*BJ29</f>
        <v>0</v>
      </c>
      <c r="BM29">
        <f>(BK29-BC29)/BJ29</f>
        <v>0</v>
      </c>
      <c r="BN29">
        <f>(BA29-BG29)/BG29</f>
        <v>0</v>
      </c>
      <c r="BO29">
        <f>AZ29/(BB29+AZ29/BG29)</f>
        <v>0</v>
      </c>
      <c r="BP29" t="s">
        <v>437</v>
      </c>
      <c r="BQ29">
        <v>0</v>
      </c>
      <c r="BR29">
        <f>IF(BQ29&lt;&gt;0, BQ29, BO29)</f>
        <v>0</v>
      </c>
      <c r="BS29">
        <f>1-BR29/BG29</f>
        <v>0</v>
      </c>
      <c r="BT29">
        <f>(BG29-BF29)/(BG29-BR29)</f>
        <v>0</v>
      </c>
      <c r="BU29">
        <f>(BA29-BG29)/(BA29-BR29)</f>
        <v>0</v>
      </c>
      <c r="BV29">
        <f>(BG29-BF29)/(BG29-AZ29)</f>
        <v>0</v>
      </c>
      <c r="BW29">
        <f>(BA29-BG29)/(BA29-AZ29)</f>
        <v>0</v>
      </c>
      <c r="BX29">
        <f>(BT29*BR29/BF29)</f>
        <v>0</v>
      </c>
      <c r="BY29">
        <f>(1-BX29)</f>
        <v>0</v>
      </c>
      <c r="DH29">
        <f>$B$11*EG29+$C$11*EH29+$F$11*ES29*(1-EV29)</f>
        <v>0</v>
      </c>
      <c r="DI29">
        <f>DH29*DJ29</f>
        <v>0</v>
      </c>
      <c r="DJ29">
        <f>($B$11*$D$9+$C$11*$D$9+$F$11*((FF29+EX29)/MAX(FF29+EX29+FG29, 0.1)*$I$9+FG29/MAX(FF29+EX29+FG29, 0.1)*$J$9))/($B$11+$C$11+$F$11)</f>
        <v>0</v>
      </c>
      <c r="DK29">
        <f>($B$11*$K$9+$C$11*$K$9+$F$11*((FF29+EX29)/MAX(FF29+EX29+FG29, 0.1)*$P$9+FG29/MAX(FF29+EX29+FG29, 0.1)*$Q$9))/($B$11+$C$11+$F$11)</f>
        <v>0</v>
      </c>
      <c r="DL29">
        <v>2.44</v>
      </c>
      <c r="DM29">
        <v>0.5</v>
      </c>
      <c r="DN29" t="s">
        <v>438</v>
      </c>
      <c r="DO29">
        <v>2</v>
      </c>
      <c r="DP29" t="b">
        <v>1</v>
      </c>
      <c r="DQ29">
        <v>1759419271.94615</v>
      </c>
      <c r="DR29">
        <v>286.685230769231</v>
      </c>
      <c r="DS29">
        <v>267.077769230769</v>
      </c>
      <c r="DT29">
        <v>22.8096</v>
      </c>
      <c r="DU29">
        <v>22.0907307692308</v>
      </c>
      <c r="DV29">
        <v>284.915769230769</v>
      </c>
      <c r="DW29">
        <v>22.5009307692308</v>
      </c>
      <c r="DX29">
        <v>499.989230769231</v>
      </c>
      <c r="DY29">
        <v>90.8092923076923</v>
      </c>
      <c r="DZ29">
        <v>0.0321733384615385</v>
      </c>
      <c r="EA29">
        <v>29.5202307692308</v>
      </c>
      <c r="EB29">
        <v>29.9789615384615</v>
      </c>
      <c r="EC29">
        <v>999.9</v>
      </c>
      <c r="ED29">
        <v>0</v>
      </c>
      <c r="EE29">
        <v>0</v>
      </c>
      <c r="EF29">
        <v>9993.17692307692</v>
      </c>
      <c r="EG29">
        <v>0</v>
      </c>
      <c r="EH29">
        <v>13.129</v>
      </c>
      <c r="EI29">
        <v>19.6076461538462</v>
      </c>
      <c r="EJ29">
        <v>293.376769230769</v>
      </c>
      <c r="EK29">
        <v>273.110923076923</v>
      </c>
      <c r="EL29">
        <v>0.718877615384615</v>
      </c>
      <c r="EM29">
        <v>267.077769230769</v>
      </c>
      <c r="EN29">
        <v>22.0907307692308</v>
      </c>
      <c r="EO29">
        <v>2.07132307692308</v>
      </c>
      <c r="EP29">
        <v>2.00604230769231</v>
      </c>
      <c r="EQ29">
        <v>18.0003461538462</v>
      </c>
      <c r="ER29">
        <v>17.4921153846154</v>
      </c>
      <c r="ES29">
        <v>1999.96230769231</v>
      </c>
      <c r="ET29">
        <v>0.98</v>
      </c>
      <c r="EU29">
        <v>0.0199996</v>
      </c>
      <c r="EV29">
        <v>0</v>
      </c>
      <c r="EW29">
        <v>361.173846153846</v>
      </c>
      <c r="EX29">
        <v>5.00059</v>
      </c>
      <c r="EY29">
        <v>7367.05923076923</v>
      </c>
      <c r="EZ29">
        <v>17360</v>
      </c>
      <c r="FA29">
        <v>41.1631538461538</v>
      </c>
      <c r="FB29">
        <v>40.9709230769231</v>
      </c>
      <c r="FC29">
        <v>40.562</v>
      </c>
      <c r="FD29">
        <v>40.4806153846154</v>
      </c>
      <c r="FE29">
        <v>42.062</v>
      </c>
      <c r="FF29">
        <v>1955.06230769231</v>
      </c>
      <c r="FG29">
        <v>39.9</v>
      </c>
      <c r="FH29">
        <v>0</v>
      </c>
      <c r="FI29">
        <v>1759419278.2</v>
      </c>
      <c r="FJ29">
        <v>0</v>
      </c>
      <c r="FK29">
        <v>361.16528</v>
      </c>
      <c r="FL29">
        <v>-4.11815384825054</v>
      </c>
      <c r="FM29">
        <v>-79.8338461622255</v>
      </c>
      <c r="FN29">
        <v>7365.7772</v>
      </c>
      <c r="FO29">
        <v>15</v>
      </c>
      <c r="FP29">
        <v>0</v>
      </c>
      <c r="FQ29" t="s">
        <v>439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19.610935</v>
      </c>
      <c r="GD29">
        <v>0.73238345864663</v>
      </c>
      <c r="GE29">
        <v>0.328695179877953</v>
      </c>
      <c r="GF29">
        <v>0</v>
      </c>
      <c r="GG29">
        <v>361.373705882353</v>
      </c>
      <c r="GH29">
        <v>-3.43960275111958</v>
      </c>
      <c r="GI29">
        <v>0.386928670232321</v>
      </c>
      <c r="GJ29">
        <v>-1</v>
      </c>
      <c r="GK29">
        <v>0.71608595</v>
      </c>
      <c r="GL29">
        <v>0.104215533834587</v>
      </c>
      <c r="GM29">
        <v>0.0133237194937262</v>
      </c>
      <c r="GN29">
        <v>0</v>
      </c>
      <c r="GO29">
        <v>0</v>
      </c>
      <c r="GP29">
        <v>2</v>
      </c>
      <c r="GQ29" t="s">
        <v>463</v>
      </c>
      <c r="GR29">
        <v>3.13235</v>
      </c>
      <c r="GS29">
        <v>2.71044</v>
      </c>
      <c r="GT29">
        <v>0.060919</v>
      </c>
      <c r="GU29">
        <v>0.0573241</v>
      </c>
      <c r="GV29">
        <v>0.0998968</v>
      </c>
      <c r="GW29">
        <v>0.0982157</v>
      </c>
      <c r="GX29">
        <v>35414</v>
      </c>
      <c r="GY29">
        <v>38085</v>
      </c>
      <c r="GZ29">
        <v>34117.7</v>
      </c>
      <c r="HA29">
        <v>36577.9</v>
      </c>
      <c r="HB29">
        <v>43354.9</v>
      </c>
      <c r="HC29">
        <v>47339.6</v>
      </c>
      <c r="HD29">
        <v>53208.7</v>
      </c>
      <c r="HE29">
        <v>58448.3</v>
      </c>
      <c r="HF29">
        <v>1.96045</v>
      </c>
      <c r="HG29">
        <v>1.80065</v>
      </c>
      <c r="HH29">
        <v>0.135232</v>
      </c>
      <c r="HI29">
        <v>0</v>
      </c>
      <c r="HJ29">
        <v>27.7691</v>
      </c>
      <c r="HK29">
        <v>999.9</v>
      </c>
      <c r="HL29">
        <v>56.33</v>
      </c>
      <c r="HM29">
        <v>30.081</v>
      </c>
      <c r="HN29">
        <v>26.5501</v>
      </c>
      <c r="HO29">
        <v>54.5955</v>
      </c>
      <c r="HP29">
        <v>45.9535</v>
      </c>
      <c r="HQ29">
        <v>1</v>
      </c>
      <c r="HR29">
        <v>0.0398374</v>
      </c>
      <c r="HS29">
        <v>-0.226337</v>
      </c>
      <c r="HT29">
        <v>20.1121</v>
      </c>
      <c r="HU29">
        <v>5.19363</v>
      </c>
      <c r="HV29">
        <v>12.004</v>
      </c>
      <c r="HW29">
        <v>4.97455</v>
      </c>
      <c r="HX29">
        <v>3.29395</v>
      </c>
      <c r="HY29">
        <v>999.9</v>
      </c>
      <c r="HZ29">
        <v>9999</v>
      </c>
      <c r="IA29">
        <v>9999</v>
      </c>
      <c r="IB29">
        <v>9999</v>
      </c>
      <c r="IC29">
        <v>1.86325</v>
      </c>
      <c r="ID29">
        <v>1.86813</v>
      </c>
      <c r="IE29">
        <v>1.86791</v>
      </c>
      <c r="IF29">
        <v>1.86905</v>
      </c>
      <c r="IG29">
        <v>1.86986</v>
      </c>
      <c r="IH29">
        <v>1.86594</v>
      </c>
      <c r="II29">
        <v>1.86705</v>
      </c>
      <c r="IJ29">
        <v>1.86844</v>
      </c>
      <c r="IK29">
        <v>5</v>
      </c>
      <c r="IL29">
        <v>0</v>
      </c>
      <c r="IM29">
        <v>0</v>
      </c>
      <c r="IN29">
        <v>0</v>
      </c>
      <c r="IO29" t="s">
        <v>441</v>
      </c>
      <c r="IP29" t="s">
        <v>442</v>
      </c>
      <c r="IQ29" t="s">
        <v>443</v>
      </c>
      <c r="IR29" t="s">
        <v>443</v>
      </c>
      <c r="IS29" t="s">
        <v>443</v>
      </c>
      <c r="IT29" t="s">
        <v>443</v>
      </c>
      <c r="IU29">
        <v>0</v>
      </c>
      <c r="IV29">
        <v>100</v>
      </c>
      <c r="IW29">
        <v>100</v>
      </c>
      <c r="IX29">
        <v>1.677</v>
      </c>
      <c r="IY29">
        <v>0.3093</v>
      </c>
      <c r="IZ29">
        <v>0.735386519928015</v>
      </c>
      <c r="JA29">
        <v>0.00382527381972642</v>
      </c>
      <c r="JB29">
        <v>-7.52988299776221e-07</v>
      </c>
      <c r="JC29">
        <v>2.3530235652091e-10</v>
      </c>
      <c r="JD29">
        <v>-0.102343420517576</v>
      </c>
      <c r="JE29">
        <v>-0.0169045395245839</v>
      </c>
      <c r="JF29">
        <v>0.00204458040624254</v>
      </c>
      <c r="JG29">
        <v>-2.13992253470799e-05</v>
      </c>
      <c r="JH29">
        <v>5</v>
      </c>
      <c r="JI29">
        <v>2167</v>
      </c>
      <c r="JJ29">
        <v>1</v>
      </c>
      <c r="JK29">
        <v>29</v>
      </c>
      <c r="JL29">
        <v>29323654.7</v>
      </c>
      <c r="JM29">
        <v>29323654.7</v>
      </c>
      <c r="JN29">
        <v>0.623779</v>
      </c>
      <c r="JO29">
        <v>2.64038</v>
      </c>
      <c r="JP29">
        <v>1.54785</v>
      </c>
      <c r="JQ29">
        <v>2.31201</v>
      </c>
      <c r="JR29">
        <v>1.64673</v>
      </c>
      <c r="JS29">
        <v>2.25708</v>
      </c>
      <c r="JT29">
        <v>33.7381</v>
      </c>
      <c r="JU29">
        <v>24.1838</v>
      </c>
      <c r="JV29">
        <v>18</v>
      </c>
      <c r="JW29">
        <v>504.995</v>
      </c>
      <c r="JX29">
        <v>401.948</v>
      </c>
      <c r="JY29">
        <v>27.2806</v>
      </c>
      <c r="JZ29">
        <v>27.8504</v>
      </c>
      <c r="KA29">
        <v>30.0002</v>
      </c>
      <c r="KB29">
        <v>27.7878</v>
      </c>
      <c r="KC29">
        <v>27.7379</v>
      </c>
      <c r="KD29">
        <v>12.4738</v>
      </c>
      <c r="KE29">
        <v>21.7755</v>
      </c>
      <c r="KF29">
        <v>57.6239</v>
      </c>
      <c r="KG29">
        <v>27.2946</v>
      </c>
      <c r="KH29">
        <v>217.317</v>
      </c>
      <c r="KI29">
        <v>22.0777</v>
      </c>
      <c r="KJ29">
        <v>96.7327</v>
      </c>
      <c r="KK29">
        <v>94.7061</v>
      </c>
    </row>
    <row r="30" spans="1:297">
      <c r="A30">
        <v>14</v>
      </c>
      <c r="B30">
        <v>1759419285.1</v>
      </c>
      <c r="C30">
        <v>65</v>
      </c>
      <c r="D30" t="s">
        <v>470</v>
      </c>
      <c r="E30" t="s">
        <v>471</v>
      </c>
      <c r="F30">
        <v>5</v>
      </c>
      <c r="G30" t="s">
        <v>435</v>
      </c>
      <c r="H30" t="s">
        <v>436</v>
      </c>
      <c r="I30">
        <v>1759419276.94615</v>
      </c>
      <c r="J30">
        <f>(K30)/1000</f>
        <v>0</v>
      </c>
      <c r="K30">
        <f>IF(DP30, AN30, AH30)</f>
        <v>0</v>
      </c>
      <c r="L30">
        <f>IF(DP30, AI30, AG30)</f>
        <v>0</v>
      </c>
      <c r="M30">
        <f>DR30 - IF(AU30&gt;1, L30*DL30*100.0/(AW30), 0)</f>
        <v>0</v>
      </c>
      <c r="N30">
        <f>((T30-J30/2)*M30-L30)/(T30+J30/2)</f>
        <v>0</v>
      </c>
      <c r="O30">
        <f>N30*(DY30+DZ30)/1000.0</f>
        <v>0</v>
      </c>
      <c r="P30">
        <f>(DR30 - IF(AU30&gt;1, L30*DL30*100.0/(AW30), 0))*(DY30+DZ30)/1000.0</f>
        <v>0</v>
      </c>
      <c r="Q30">
        <f>2.0/((1/S30-1/R30)+SIGN(S30)*SQRT((1/S30-1/R30)*(1/S30-1/R30) + 4*DM30/((DM30+1)*(DM30+1))*(2*1/S30*1/R30-1/R30*1/R30)))</f>
        <v>0</v>
      </c>
      <c r="R30">
        <f>IF(LEFT(DN30,1)&lt;&gt;"0",IF(LEFT(DN30,1)="1",3.0,DO30),$D$5+$E$5*(EF30*DY30/($K$5*1000))+$F$5*(EF30*DY30/($K$5*1000))*MAX(MIN(DL30,$J$5),$I$5)*MAX(MIN(DL30,$J$5),$I$5)+$G$5*MAX(MIN(DL30,$J$5),$I$5)*(EF30*DY30/($K$5*1000))+$H$5*(EF30*DY30/($K$5*1000))*(EF30*DY30/($K$5*1000)))</f>
        <v>0</v>
      </c>
      <c r="S30">
        <f>J30*(1000-(1000*0.61365*exp(17.502*W30/(240.97+W30))/(DY30+DZ30)+DT30)/2)/(1000*0.61365*exp(17.502*W30/(240.97+W30))/(DY30+DZ30)-DT30)</f>
        <v>0</v>
      </c>
      <c r="T30">
        <f>1/((DM30+1)/(Q30/1.6)+1/(R30/1.37)) + DM30/((DM30+1)/(Q30/1.6) + DM30/(R30/1.37))</f>
        <v>0</v>
      </c>
      <c r="U30">
        <f>(DH30*DK30)</f>
        <v>0</v>
      </c>
      <c r="V30">
        <f>(EA30+(U30+2*0.95*5.67E-8*(((EA30+$B$7)+273)^4-(EA30+273)^4)-44100*J30)/(1.84*29.3*R30+8*0.95*5.67E-8*(EA30+273)^3))</f>
        <v>0</v>
      </c>
      <c r="W30">
        <f>($C$7*EB30+$D$7*EC30+$E$7*V30)</f>
        <v>0</v>
      </c>
      <c r="X30">
        <f>0.61365*exp(17.502*W30/(240.97+W30))</f>
        <v>0</v>
      </c>
      <c r="Y30">
        <f>(Z30/AA30*100)</f>
        <v>0</v>
      </c>
      <c r="Z30">
        <f>DT30*(DY30+DZ30)/1000</f>
        <v>0</v>
      </c>
      <c r="AA30">
        <f>0.61365*exp(17.502*EA30/(240.97+EA30))</f>
        <v>0</v>
      </c>
      <c r="AB30">
        <f>(X30-DT30*(DY30+DZ30)/1000)</f>
        <v>0</v>
      </c>
      <c r="AC30">
        <f>(-J30*44100)</f>
        <v>0</v>
      </c>
      <c r="AD30">
        <f>2*29.3*R30*0.92*(EA30-W30)</f>
        <v>0</v>
      </c>
      <c r="AE30">
        <f>2*0.95*5.67E-8*(((EA30+$B$7)+273)^4-(W30+273)^4)</f>
        <v>0</v>
      </c>
      <c r="AF30">
        <f>U30+AE30+AC30+AD30</f>
        <v>0</v>
      </c>
      <c r="AG30">
        <f>DX30*AU30*(DS30-DR30*(1000-AU30*DU30)/(1000-AU30*DT30))/(100*DL30)</f>
        <v>0</v>
      </c>
      <c r="AH30">
        <f>1000*DX30*AU30*(DT30-DU30)/(100*DL30*(1000-AU30*DT30))</f>
        <v>0</v>
      </c>
      <c r="AI30">
        <f>(AJ30 - AK30 - DY30*1E3/(8.314*(EA30+273.15)) * AM30/DX30 * AL30) * DX30/(100*DL30) * (1000 - DU30)/1000</f>
        <v>0</v>
      </c>
      <c r="AJ30">
        <v>239.215630281061</v>
      </c>
      <c r="AK30">
        <v>251.903412121212</v>
      </c>
      <c r="AL30">
        <v>-3.4662146969697</v>
      </c>
      <c r="AM30">
        <v>64.6</v>
      </c>
      <c r="AN30">
        <f>(AP30 - AO30 + DY30*1E3/(8.314*(EA30+273.15)) * AR30/DX30 * AQ30) * DX30/(100*DL30) * 1000/(1000 - AP30)</f>
        <v>0</v>
      </c>
      <c r="AO30">
        <v>22.0865063431291</v>
      </c>
      <c r="AP30">
        <v>22.8301921212121</v>
      </c>
      <c r="AQ30">
        <v>0.000201000962319017</v>
      </c>
      <c r="AR30">
        <v>120.712376557345</v>
      </c>
      <c r="AS30">
        <v>0</v>
      </c>
      <c r="AT30">
        <v>0</v>
      </c>
      <c r="AU30">
        <f>IF(AS30*$H$13&gt;=AW30,1.0,(AW30/(AW30-AS30*$H$13)))</f>
        <v>0</v>
      </c>
      <c r="AV30">
        <f>(AU30-1)*100</f>
        <v>0</v>
      </c>
      <c r="AW30">
        <f>MAX(0,($B$13+$C$13*EF30)/(1+$D$13*EF30)*DY30/(EA30+273)*$E$13)</f>
        <v>0</v>
      </c>
      <c r="AX30" t="s">
        <v>437</v>
      </c>
      <c r="AY30" t="s">
        <v>437</v>
      </c>
      <c r="AZ30">
        <v>0</v>
      </c>
      <c r="BA30">
        <v>0</v>
      </c>
      <c r="BB30">
        <f>1-AZ30/BA30</f>
        <v>0</v>
      </c>
      <c r="BC30">
        <v>0</v>
      </c>
      <c r="BD30" t="s">
        <v>437</v>
      </c>
      <c r="BE30" t="s">
        <v>437</v>
      </c>
      <c r="BF30">
        <v>0</v>
      </c>
      <c r="BG30">
        <v>0</v>
      </c>
      <c r="BH30">
        <f>1-BF30/BG30</f>
        <v>0</v>
      </c>
      <c r="BI30">
        <v>0.5</v>
      </c>
      <c r="BJ30">
        <f>DI30</f>
        <v>0</v>
      </c>
      <c r="BK30">
        <f>L30</f>
        <v>0</v>
      </c>
      <c r="BL30">
        <f>BH30*BI30*BJ30</f>
        <v>0</v>
      </c>
      <c r="BM30">
        <f>(BK30-BC30)/BJ30</f>
        <v>0</v>
      </c>
      <c r="BN30">
        <f>(BA30-BG30)/BG30</f>
        <v>0</v>
      </c>
      <c r="BO30">
        <f>AZ30/(BB30+AZ30/BG30)</f>
        <v>0</v>
      </c>
      <c r="BP30" t="s">
        <v>437</v>
      </c>
      <c r="BQ30">
        <v>0</v>
      </c>
      <c r="BR30">
        <f>IF(BQ30&lt;&gt;0, BQ30, BO30)</f>
        <v>0</v>
      </c>
      <c r="BS30">
        <f>1-BR30/BG30</f>
        <v>0</v>
      </c>
      <c r="BT30">
        <f>(BG30-BF30)/(BG30-BR30)</f>
        <v>0</v>
      </c>
      <c r="BU30">
        <f>(BA30-BG30)/(BA30-BR30)</f>
        <v>0</v>
      </c>
      <c r="BV30">
        <f>(BG30-BF30)/(BG30-AZ30)</f>
        <v>0</v>
      </c>
      <c r="BW30">
        <f>(BA30-BG30)/(BA30-AZ30)</f>
        <v>0</v>
      </c>
      <c r="BX30">
        <f>(BT30*BR30/BF30)</f>
        <v>0</v>
      </c>
      <c r="BY30">
        <f>(1-BX30)</f>
        <v>0</v>
      </c>
      <c r="DH30">
        <f>$B$11*EG30+$C$11*EH30+$F$11*ES30*(1-EV30)</f>
        <v>0</v>
      </c>
      <c r="DI30">
        <f>DH30*DJ30</f>
        <v>0</v>
      </c>
      <c r="DJ30">
        <f>($B$11*$D$9+$C$11*$D$9+$F$11*((FF30+EX30)/MAX(FF30+EX30+FG30, 0.1)*$I$9+FG30/MAX(FF30+EX30+FG30, 0.1)*$J$9))/($B$11+$C$11+$F$11)</f>
        <v>0</v>
      </c>
      <c r="DK30">
        <f>($B$11*$K$9+$C$11*$K$9+$F$11*((FF30+EX30)/MAX(FF30+EX30+FG30, 0.1)*$P$9+FG30/MAX(FF30+EX30+FG30, 0.1)*$Q$9))/($B$11+$C$11+$F$11)</f>
        <v>0</v>
      </c>
      <c r="DL30">
        <v>2.44</v>
      </c>
      <c r="DM30">
        <v>0.5</v>
      </c>
      <c r="DN30" t="s">
        <v>438</v>
      </c>
      <c r="DO30">
        <v>2</v>
      </c>
      <c r="DP30" t="b">
        <v>1</v>
      </c>
      <c r="DQ30">
        <v>1759419276.94615</v>
      </c>
      <c r="DR30">
        <v>270.073307692308</v>
      </c>
      <c r="DS30">
        <v>250.146230769231</v>
      </c>
      <c r="DT30">
        <v>22.8208846153846</v>
      </c>
      <c r="DU30">
        <v>22.0897923076923</v>
      </c>
      <c r="DV30">
        <v>268.361153846154</v>
      </c>
      <c r="DW30">
        <v>22.5117538461538</v>
      </c>
      <c r="DX30">
        <v>500.005615384615</v>
      </c>
      <c r="DY30">
        <v>90.8100153846154</v>
      </c>
      <c r="DZ30">
        <v>0.0322755076923077</v>
      </c>
      <c r="EA30">
        <v>29.5206307692308</v>
      </c>
      <c r="EB30">
        <v>29.9821615384615</v>
      </c>
      <c r="EC30">
        <v>999.9</v>
      </c>
      <c r="ED30">
        <v>0</v>
      </c>
      <c r="EE30">
        <v>0</v>
      </c>
      <c r="EF30">
        <v>9989.03230769231</v>
      </c>
      <c r="EG30">
        <v>0</v>
      </c>
      <c r="EH30">
        <v>13.129</v>
      </c>
      <c r="EI30">
        <v>19.9271615384615</v>
      </c>
      <c r="EJ30">
        <v>276.380384615385</v>
      </c>
      <c r="EK30">
        <v>255.796692307692</v>
      </c>
      <c r="EL30">
        <v>0.731106538461539</v>
      </c>
      <c r="EM30">
        <v>250.146230769231</v>
      </c>
      <c r="EN30">
        <v>22.0897923076923</v>
      </c>
      <c r="EO30">
        <v>2.07236538461538</v>
      </c>
      <c r="EP30">
        <v>2.00597307692308</v>
      </c>
      <c r="EQ30">
        <v>18.0083384615385</v>
      </c>
      <c r="ER30">
        <v>17.4915692307692</v>
      </c>
      <c r="ES30">
        <v>1999.96230769231</v>
      </c>
      <c r="ET30">
        <v>0.98</v>
      </c>
      <c r="EU30">
        <v>0.0199996</v>
      </c>
      <c r="EV30">
        <v>0</v>
      </c>
      <c r="EW30">
        <v>360.890692307692</v>
      </c>
      <c r="EX30">
        <v>5.00059</v>
      </c>
      <c r="EY30">
        <v>7360.19538461539</v>
      </c>
      <c r="EZ30">
        <v>17359.9923076923</v>
      </c>
      <c r="FA30">
        <v>41.1679230769231</v>
      </c>
      <c r="FB30">
        <v>40.9709230769231</v>
      </c>
      <c r="FC30">
        <v>40.562</v>
      </c>
      <c r="FD30">
        <v>40.4903076923077</v>
      </c>
      <c r="FE30">
        <v>42.062</v>
      </c>
      <c r="FF30">
        <v>1955.06230769231</v>
      </c>
      <c r="FG30">
        <v>39.9</v>
      </c>
      <c r="FH30">
        <v>0</v>
      </c>
      <c r="FI30">
        <v>1759419283</v>
      </c>
      <c r="FJ30">
        <v>0</v>
      </c>
      <c r="FK30">
        <v>360.80016</v>
      </c>
      <c r="FL30">
        <v>-4.29869231101798</v>
      </c>
      <c r="FM30">
        <v>-87.1884614172969</v>
      </c>
      <c r="FN30">
        <v>7359.0268</v>
      </c>
      <c r="FO30">
        <v>15</v>
      </c>
      <c r="FP30">
        <v>0</v>
      </c>
      <c r="FQ30" t="s">
        <v>439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19.7547</v>
      </c>
      <c r="GD30">
        <v>2.81986753246754</v>
      </c>
      <c r="GE30">
        <v>0.42759797874706</v>
      </c>
      <c r="GF30">
        <v>0</v>
      </c>
      <c r="GG30">
        <v>361.077882352941</v>
      </c>
      <c r="GH30">
        <v>-4.00452253770146</v>
      </c>
      <c r="GI30">
        <v>0.442246987467269</v>
      </c>
      <c r="GJ30">
        <v>-1</v>
      </c>
      <c r="GK30">
        <v>0.723513714285714</v>
      </c>
      <c r="GL30">
        <v>0.145698701298702</v>
      </c>
      <c r="GM30">
        <v>0.0149318410855487</v>
      </c>
      <c r="GN30">
        <v>0</v>
      </c>
      <c r="GO30">
        <v>0</v>
      </c>
      <c r="GP30">
        <v>2</v>
      </c>
      <c r="GQ30" t="s">
        <v>463</v>
      </c>
      <c r="GR30">
        <v>3.13241</v>
      </c>
      <c r="GS30">
        <v>2.71032</v>
      </c>
      <c r="GT30">
        <v>0.0575208</v>
      </c>
      <c r="GU30">
        <v>0.053924</v>
      </c>
      <c r="GV30">
        <v>0.0999088</v>
      </c>
      <c r="GW30">
        <v>0.0982018</v>
      </c>
      <c r="GX30">
        <v>35542.1</v>
      </c>
      <c r="GY30">
        <v>38222</v>
      </c>
      <c r="GZ30">
        <v>34117.6</v>
      </c>
      <c r="HA30">
        <v>36577.6</v>
      </c>
      <c r="HB30">
        <v>43354.2</v>
      </c>
      <c r="HC30">
        <v>47339.4</v>
      </c>
      <c r="HD30">
        <v>53209</v>
      </c>
      <c r="HE30">
        <v>58447.7</v>
      </c>
      <c r="HF30">
        <v>1.96038</v>
      </c>
      <c r="HG30">
        <v>1.8006</v>
      </c>
      <c r="HH30">
        <v>0.136837</v>
      </c>
      <c r="HI30">
        <v>0</v>
      </c>
      <c r="HJ30">
        <v>27.7638</v>
      </c>
      <c r="HK30">
        <v>999.9</v>
      </c>
      <c r="HL30">
        <v>56.33</v>
      </c>
      <c r="HM30">
        <v>30.071</v>
      </c>
      <c r="HN30">
        <v>26.5335</v>
      </c>
      <c r="HO30">
        <v>54.8755</v>
      </c>
      <c r="HP30">
        <v>45.8814</v>
      </c>
      <c r="HQ30">
        <v>1</v>
      </c>
      <c r="HR30">
        <v>0.0398374</v>
      </c>
      <c r="HS30">
        <v>-0.248088</v>
      </c>
      <c r="HT30">
        <v>20.1121</v>
      </c>
      <c r="HU30">
        <v>5.19363</v>
      </c>
      <c r="HV30">
        <v>12.004</v>
      </c>
      <c r="HW30">
        <v>4.97455</v>
      </c>
      <c r="HX30">
        <v>3.29395</v>
      </c>
      <c r="HY30">
        <v>999.9</v>
      </c>
      <c r="HZ30">
        <v>9999</v>
      </c>
      <c r="IA30">
        <v>9999</v>
      </c>
      <c r="IB30">
        <v>9999</v>
      </c>
      <c r="IC30">
        <v>1.86325</v>
      </c>
      <c r="ID30">
        <v>1.86813</v>
      </c>
      <c r="IE30">
        <v>1.86792</v>
      </c>
      <c r="IF30">
        <v>1.86905</v>
      </c>
      <c r="IG30">
        <v>1.86989</v>
      </c>
      <c r="IH30">
        <v>1.86593</v>
      </c>
      <c r="II30">
        <v>1.86704</v>
      </c>
      <c r="IJ30">
        <v>1.86844</v>
      </c>
      <c r="IK30">
        <v>5</v>
      </c>
      <c r="IL30">
        <v>0</v>
      </c>
      <c r="IM30">
        <v>0</v>
      </c>
      <c r="IN30">
        <v>0</v>
      </c>
      <c r="IO30" t="s">
        <v>441</v>
      </c>
      <c r="IP30" t="s">
        <v>442</v>
      </c>
      <c r="IQ30" t="s">
        <v>443</v>
      </c>
      <c r="IR30" t="s">
        <v>443</v>
      </c>
      <c r="IS30" t="s">
        <v>443</v>
      </c>
      <c r="IT30" t="s">
        <v>443</v>
      </c>
      <c r="IU30">
        <v>0</v>
      </c>
      <c r="IV30">
        <v>100</v>
      </c>
      <c r="IW30">
        <v>100</v>
      </c>
      <c r="IX30">
        <v>1.617</v>
      </c>
      <c r="IY30">
        <v>0.3095</v>
      </c>
      <c r="IZ30">
        <v>0.735386519928015</v>
      </c>
      <c r="JA30">
        <v>0.00382527381972642</v>
      </c>
      <c r="JB30">
        <v>-7.52988299776221e-07</v>
      </c>
      <c r="JC30">
        <v>2.3530235652091e-10</v>
      </c>
      <c r="JD30">
        <v>-0.102343420517576</v>
      </c>
      <c r="JE30">
        <v>-0.0169045395245839</v>
      </c>
      <c r="JF30">
        <v>0.00204458040624254</v>
      </c>
      <c r="JG30">
        <v>-2.13992253470799e-05</v>
      </c>
      <c r="JH30">
        <v>5</v>
      </c>
      <c r="JI30">
        <v>2167</v>
      </c>
      <c r="JJ30">
        <v>1</v>
      </c>
      <c r="JK30">
        <v>29</v>
      </c>
      <c r="JL30">
        <v>29323654.8</v>
      </c>
      <c r="JM30">
        <v>29323654.8</v>
      </c>
      <c r="JN30">
        <v>0.593262</v>
      </c>
      <c r="JO30">
        <v>2.65259</v>
      </c>
      <c r="JP30">
        <v>1.54785</v>
      </c>
      <c r="JQ30">
        <v>2.31201</v>
      </c>
      <c r="JR30">
        <v>1.64551</v>
      </c>
      <c r="JS30">
        <v>2.3291</v>
      </c>
      <c r="JT30">
        <v>33.7381</v>
      </c>
      <c r="JU30">
        <v>24.1926</v>
      </c>
      <c r="JV30">
        <v>18</v>
      </c>
      <c r="JW30">
        <v>504.972</v>
      </c>
      <c r="JX30">
        <v>401.94</v>
      </c>
      <c r="JY30">
        <v>27.2938</v>
      </c>
      <c r="JZ30">
        <v>27.854</v>
      </c>
      <c r="KA30">
        <v>30.0001</v>
      </c>
      <c r="KB30">
        <v>27.7908</v>
      </c>
      <c r="KC30">
        <v>27.7407</v>
      </c>
      <c r="KD30">
        <v>11.7782</v>
      </c>
      <c r="KE30">
        <v>21.7755</v>
      </c>
      <c r="KF30">
        <v>57.6239</v>
      </c>
      <c r="KG30">
        <v>27.3057</v>
      </c>
      <c r="KH30">
        <v>197.161</v>
      </c>
      <c r="KI30">
        <v>22.0777</v>
      </c>
      <c r="KJ30">
        <v>96.7329</v>
      </c>
      <c r="KK30">
        <v>94.7052</v>
      </c>
    </row>
    <row r="31" spans="1:297">
      <c r="A31">
        <v>15</v>
      </c>
      <c r="B31">
        <v>1759419290.1</v>
      </c>
      <c r="C31">
        <v>70</v>
      </c>
      <c r="D31" t="s">
        <v>472</v>
      </c>
      <c r="E31" t="s">
        <v>473</v>
      </c>
      <c r="F31">
        <v>5</v>
      </c>
      <c r="G31" t="s">
        <v>435</v>
      </c>
      <c r="H31" t="s">
        <v>436</v>
      </c>
      <c r="I31">
        <v>1759419281.94615</v>
      </c>
      <c r="J31">
        <f>(K31)/1000</f>
        <v>0</v>
      </c>
      <c r="K31">
        <f>IF(DP31, AN31, AH31)</f>
        <v>0</v>
      </c>
      <c r="L31">
        <f>IF(DP31, AI31, AG31)</f>
        <v>0</v>
      </c>
      <c r="M31">
        <f>DR31 - IF(AU31&gt;1, L31*DL31*100.0/(AW31), 0)</f>
        <v>0</v>
      </c>
      <c r="N31">
        <f>((T31-J31/2)*M31-L31)/(T31+J31/2)</f>
        <v>0</v>
      </c>
      <c r="O31">
        <f>N31*(DY31+DZ31)/1000.0</f>
        <v>0</v>
      </c>
      <c r="P31">
        <f>(DR31 - IF(AU31&gt;1, L31*DL31*100.0/(AW31), 0))*(DY31+DZ31)/1000.0</f>
        <v>0</v>
      </c>
      <c r="Q31">
        <f>2.0/((1/S31-1/R31)+SIGN(S31)*SQRT((1/S31-1/R31)*(1/S31-1/R31) + 4*DM31/((DM31+1)*(DM31+1))*(2*1/S31*1/R31-1/R31*1/R31)))</f>
        <v>0</v>
      </c>
      <c r="R31">
        <f>IF(LEFT(DN31,1)&lt;&gt;"0",IF(LEFT(DN31,1)="1",3.0,DO31),$D$5+$E$5*(EF31*DY31/($K$5*1000))+$F$5*(EF31*DY31/($K$5*1000))*MAX(MIN(DL31,$J$5),$I$5)*MAX(MIN(DL31,$J$5),$I$5)+$G$5*MAX(MIN(DL31,$J$5),$I$5)*(EF31*DY31/($K$5*1000))+$H$5*(EF31*DY31/($K$5*1000))*(EF31*DY31/($K$5*1000)))</f>
        <v>0</v>
      </c>
      <c r="S31">
        <f>J31*(1000-(1000*0.61365*exp(17.502*W31/(240.97+W31))/(DY31+DZ31)+DT31)/2)/(1000*0.61365*exp(17.502*W31/(240.97+W31))/(DY31+DZ31)-DT31)</f>
        <v>0</v>
      </c>
      <c r="T31">
        <f>1/((DM31+1)/(Q31/1.6)+1/(R31/1.37)) + DM31/((DM31+1)/(Q31/1.6) + DM31/(R31/1.37))</f>
        <v>0</v>
      </c>
      <c r="U31">
        <f>(DH31*DK31)</f>
        <v>0</v>
      </c>
      <c r="V31">
        <f>(EA31+(U31+2*0.95*5.67E-8*(((EA31+$B$7)+273)^4-(EA31+273)^4)-44100*J31)/(1.84*29.3*R31+8*0.95*5.67E-8*(EA31+273)^3))</f>
        <v>0</v>
      </c>
      <c r="W31">
        <f>($C$7*EB31+$D$7*EC31+$E$7*V31)</f>
        <v>0</v>
      </c>
      <c r="X31">
        <f>0.61365*exp(17.502*W31/(240.97+W31))</f>
        <v>0</v>
      </c>
      <c r="Y31">
        <f>(Z31/AA31*100)</f>
        <v>0</v>
      </c>
      <c r="Z31">
        <f>DT31*(DY31+DZ31)/1000</f>
        <v>0</v>
      </c>
      <c r="AA31">
        <f>0.61365*exp(17.502*EA31/(240.97+EA31))</f>
        <v>0</v>
      </c>
      <c r="AB31">
        <f>(X31-DT31*(DY31+DZ31)/1000)</f>
        <v>0</v>
      </c>
      <c r="AC31">
        <f>(-J31*44100)</f>
        <v>0</v>
      </c>
      <c r="AD31">
        <f>2*29.3*R31*0.92*(EA31-W31)</f>
        <v>0</v>
      </c>
      <c r="AE31">
        <f>2*0.95*5.67E-8*(((EA31+$B$7)+273)^4-(W31+273)^4)</f>
        <v>0</v>
      </c>
      <c r="AF31">
        <f>U31+AE31+AC31+AD31</f>
        <v>0</v>
      </c>
      <c r="AG31">
        <f>DX31*AU31*(DS31-DR31*(1000-AU31*DU31)/(1000-AU31*DT31))/(100*DL31)</f>
        <v>0</v>
      </c>
      <c r="AH31">
        <f>1000*DX31*AU31*(DT31-DU31)/(100*DL31*(1000-AU31*DT31))</f>
        <v>0</v>
      </c>
      <c r="AI31">
        <f>(AJ31 - AK31 - DY31*1E3/(8.314*(EA31+273.15)) * AM31/DX31 * AL31) * DX31/(100*DL31) * (1000 - DU31)/1000</f>
        <v>0</v>
      </c>
      <c r="AJ31">
        <v>222.713485182576</v>
      </c>
      <c r="AK31">
        <v>235.249860606061</v>
      </c>
      <c r="AL31">
        <v>-3.31605348484851</v>
      </c>
      <c r="AM31">
        <v>64.6</v>
      </c>
      <c r="AN31">
        <f>(AP31 - AO31 + DY31*1E3/(8.314*(EA31+273.15)) * AR31/DX31 * AQ31) * DX31/(100*DL31) * 1000/(1000 - AP31)</f>
        <v>0</v>
      </c>
      <c r="AO31">
        <v>22.0840111133418</v>
      </c>
      <c r="AP31">
        <v>22.8316824242424</v>
      </c>
      <c r="AQ31">
        <v>4.85553769741651e-05</v>
      </c>
      <c r="AR31">
        <v>120.712376557345</v>
      </c>
      <c r="AS31">
        <v>0</v>
      </c>
      <c r="AT31">
        <v>0</v>
      </c>
      <c r="AU31">
        <f>IF(AS31*$H$13&gt;=AW31,1.0,(AW31/(AW31-AS31*$H$13)))</f>
        <v>0</v>
      </c>
      <c r="AV31">
        <f>(AU31-1)*100</f>
        <v>0</v>
      </c>
      <c r="AW31">
        <f>MAX(0,($B$13+$C$13*EF31)/(1+$D$13*EF31)*DY31/(EA31+273)*$E$13)</f>
        <v>0</v>
      </c>
      <c r="AX31" t="s">
        <v>437</v>
      </c>
      <c r="AY31" t="s">
        <v>437</v>
      </c>
      <c r="AZ31">
        <v>0</v>
      </c>
      <c r="BA31">
        <v>0</v>
      </c>
      <c r="BB31">
        <f>1-AZ31/BA31</f>
        <v>0</v>
      </c>
      <c r="BC31">
        <v>0</v>
      </c>
      <c r="BD31" t="s">
        <v>437</v>
      </c>
      <c r="BE31" t="s">
        <v>437</v>
      </c>
      <c r="BF31">
        <v>0</v>
      </c>
      <c r="BG31">
        <v>0</v>
      </c>
      <c r="BH31">
        <f>1-BF31/BG31</f>
        <v>0</v>
      </c>
      <c r="BI31">
        <v>0.5</v>
      </c>
      <c r="BJ31">
        <f>DI31</f>
        <v>0</v>
      </c>
      <c r="BK31">
        <f>L31</f>
        <v>0</v>
      </c>
      <c r="BL31">
        <f>BH31*BI31*BJ31</f>
        <v>0</v>
      </c>
      <c r="BM31">
        <f>(BK31-BC31)/BJ31</f>
        <v>0</v>
      </c>
      <c r="BN31">
        <f>(BA31-BG31)/BG31</f>
        <v>0</v>
      </c>
      <c r="BO31">
        <f>AZ31/(BB31+AZ31/BG31)</f>
        <v>0</v>
      </c>
      <c r="BP31" t="s">
        <v>437</v>
      </c>
      <c r="BQ31">
        <v>0</v>
      </c>
      <c r="BR31">
        <f>IF(BQ31&lt;&gt;0, BQ31, BO31)</f>
        <v>0</v>
      </c>
      <c r="BS31">
        <f>1-BR31/BG31</f>
        <v>0</v>
      </c>
      <c r="BT31">
        <f>(BG31-BF31)/(BG31-BR31)</f>
        <v>0</v>
      </c>
      <c r="BU31">
        <f>(BA31-BG31)/(BA31-BR31)</f>
        <v>0</v>
      </c>
      <c r="BV31">
        <f>(BG31-BF31)/(BG31-AZ31)</f>
        <v>0</v>
      </c>
      <c r="BW31">
        <f>(BA31-BG31)/(BA31-AZ31)</f>
        <v>0</v>
      </c>
      <c r="BX31">
        <f>(BT31*BR31/BF31)</f>
        <v>0</v>
      </c>
      <c r="BY31">
        <f>(1-BX31)</f>
        <v>0</v>
      </c>
      <c r="DH31">
        <f>$B$11*EG31+$C$11*EH31+$F$11*ES31*(1-EV31)</f>
        <v>0</v>
      </c>
      <c r="DI31">
        <f>DH31*DJ31</f>
        <v>0</v>
      </c>
      <c r="DJ31">
        <f>($B$11*$D$9+$C$11*$D$9+$F$11*((FF31+EX31)/MAX(FF31+EX31+FG31, 0.1)*$I$9+FG31/MAX(FF31+EX31+FG31, 0.1)*$J$9))/($B$11+$C$11+$F$11)</f>
        <v>0</v>
      </c>
      <c r="DK31">
        <f>($B$11*$K$9+$C$11*$K$9+$F$11*((FF31+EX31)/MAX(FF31+EX31+FG31, 0.1)*$P$9+FG31/MAX(FF31+EX31+FG31, 0.1)*$Q$9))/($B$11+$C$11+$F$11)</f>
        <v>0</v>
      </c>
      <c r="DL31">
        <v>2.44</v>
      </c>
      <c r="DM31">
        <v>0.5</v>
      </c>
      <c r="DN31" t="s">
        <v>438</v>
      </c>
      <c r="DO31">
        <v>2</v>
      </c>
      <c r="DP31" t="b">
        <v>1</v>
      </c>
      <c r="DQ31">
        <v>1759419281.94615</v>
      </c>
      <c r="DR31">
        <v>253.456615384615</v>
      </c>
      <c r="DS31">
        <v>233.607307692308</v>
      </c>
      <c r="DT31">
        <v>22.8268692307692</v>
      </c>
      <c r="DU31">
        <v>22.0875153846154</v>
      </c>
      <c r="DV31">
        <v>251.801923076923</v>
      </c>
      <c r="DW31">
        <v>22.5174923076923</v>
      </c>
      <c r="DX31">
        <v>499.970692307692</v>
      </c>
      <c r="DY31">
        <v>90.8096846153846</v>
      </c>
      <c r="DZ31">
        <v>0.0324025307692308</v>
      </c>
      <c r="EA31">
        <v>29.5212</v>
      </c>
      <c r="EB31">
        <v>29.9824076923077</v>
      </c>
      <c r="EC31">
        <v>999.9</v>
      </c>
      <c r="ED31">
        <v>0</v>
      </c>
      <c r="EE31">
        <v>0</v>
      </c>
      <c r="EF31">
        <v>9989.17846153846</v>
      </c>
      <c r="EG31">
        <v>0</v>
      </c>
      <c r="EH31">
        <v>13.129</v>
      </c>
      <c r="EI31">
        <v>19.8491615384615</v>
      </c>
      <c r="EJ31">
        <v>259.377076923077</v>
      </c>
      <c r="EK31">
        <v>238.883769230769</v>
      </c>
      <c r="EL31">
        <v>0.739367538461539</v>
      </c>
      <c r="EM31">
        <v>233.607307692308</v>
      </c>
      <c r="EN31">
        <v>22.0875153846154</v>
      </c>
      <c r="EO31">
        <v>2.07290076923077</v>
      </c>
      <c r="EP31">
        <v>2.00575923076923</v>
      </c>
      <c r="EQ31">
        <v>18.0124461538462</v>
      </c>
      <c r="ER31">
        <v>17.4898692307692</v>
      </c>
      <c r="ES31">
        <v>1999.98615384615</v>
      </c>
      <c r="ET31">
        <v>0.980000230769231</v>
      </c>
      <c r="EU31">
        <v>0.0199993615384615</v>
      </c>
      <c r="EV31">
        <v>0</v>
      </c>
      <c r="EW31">
        <v>360.445461538461</v>
      </c>
      <c r="EX31">
        <v>5.00059</v>
      </c>
      <c r="EY31">
        <v>7352.63153846154</v>
      </c>
      <c r="EZ31">
        <v>17360.2</v>
      </c>
      <c r="FA31">
        <v>41.1679230769231</v>
      </c>
      <c r="FB31">
        <v>40.9854615384615</v>
      </c>
      <c r="FC31">
        <v>40.562</v>
      </c>
      <c r="FD31">
        <v>40.4903076923077</v>
      </c>
      <c r="FE31">
        <v>42.062</v>
      </c>
      <c r="FF31">
        <v>1955.08615384615</v>
      </c>
      <c r="FG31">
        <v>39.9</v>
      </c>
      <c r="FH31">
        <v>0</v>
      </c>
      <c r="FI31">
        <v>1759419287.8</v>
      </c>
      <c r="FJ31">
        <v>0</v>
      </c>
      <c r="FK31">
        <v>360.41588</v>
      </c>
      <c r="FL31">
        <v>-4.98453848185512</v>
      </c>
      <c r="FM31">
        <v>-99.147692437001</v>
      </c>
      <c r="FN31">
        <v>7351.5624</v>
      </c>
      <c r="FO31">
        <v>15</v>
      </c>
      <c r="FP31">
        <v>0</v>
      </c>
      <c r="FQ31" t="s">
        <v>439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19.877705</v>
      </c>
      <c r="GD31">
        <v>0.135000000000019</v>
      </c>
      <c r="GE31">
        <v>0.337534379693388</v>
      </c>
      <c r="GF31">
        <v>1</v>
      </c>
      <c r="GG31">
        <v>360.693029411765</v>
      </c>
      <c r="GH31">
        <v>-4.98525592826338</v>
      </c>
      <c r="GI31">
        <v>0.524853283997711</v>
      </c>
      <c r="GJ31">
        <v>-1</v>
      </c>
      <c r="GK31">
        <v>0.7353327</v>
      </c>
      <c r="GL31">
        <v>0.101393954887218</v>
      </c>
      <c r="GM31">
        <v>0.00985000598020123</v>
      </c>
      <c r="GN31">
        <v>0</v>
      </c>
      <c r="GO31">
        <v>1</v>
      </c>
      <c r="GP31">
        <v>2</v>
      </c>
      <c r="GQ31" t="s">
        <v>448</v>
      </c>
      <c r="GR31">
        <v>3.13258</v>
      </c>
      <c r="GS31">
        <v>2.71043</v>
      </c>
      <c r="GT31">
        <v>0.054165</v>
      </c>
      <c r="GU31">
        <v>0.0503412</v>
      </c>
      <c r="GV31">
        <v>0.0999144</v>
      </c>
      <c r="GW31">
        <v>0.0981956</v>
      </c>
      <c r="GX31">
        <v>35668.3</v>
      </c>
      <c r="GY31">
        <v>38366.2</v>
      </c>
      <c r="GZ31">
        <v>34117.3</v>
      </c>
      <c r="HA31">
        <v>36577.1</v>
      </c>
      <c r="HB31">
        <v>43353.2</v>
      </c>
      <c r="HC31">
        <v>47338.4</v>
      </c>
      <c r="HD31">
        <v>53208.6</v>
      </c>
      <c r="HE31">
        <v>58446.6</v>
      </c>
      <c r="HF31">
        <v>1.96095</v>
      </c>
      <c r="HG31">
        <v>1.79985</v>
      </c>
      <c r="HH31">
        <v>0.135876</v>
      </c>
      <c r="HI31">
        <v>0</v>
      </c>
      <c r="HJ31">
        <v>27.759</v>
      </c>
      <c r="HK31">
        <v>999.9</v>
      </c>
      <c r="HL31">
        <v>56.33</v>
      </c>
      <c r="HM31">
        <v>30.071</v>
      </c>
      <c r="HN31">
        <v>26.5344</v>
      </c>
      <c r="HO31">
        <v>55.0655</v>
      </c>
      <c r="HP31">
        <v>45.8413</v>
      </c>
      <c r="HQ31">
        <v>1</v>
      </c>
      <c r="HR31">
        <v>0.0401321</v>
      </c>
      <c r="HS31">
        <v>-0.240727</v>
      </c>
      <c r="HT31">
        <v>20.1121</v>
      </c>
      <c r="HU31">
        <v>5.19363</v>
      </c>
      <c r="HV31">
        <v>12.004</v>
      </c>
      <c r="HW31">
        <v>4.97475</v>
      </c>
      <c r="HX31">
        <v>3.29395</v>
      </c>
      <c r="HY31">
        <v>999.9</v>
      </c>
      <c r="HZ31">
        <v>9999</v>
      </c>
      <c r="IA31">
        <v>9999</v>
      </c>
      <c r="IB31">
        <v>9999</v>
      </c>
      <c r="IC31">
        <v>1.86325</v>
      </c>
      <c r="ID31">
        <v>1.86813</v>
      </c>
      <c r="IE31">
        <v>1.86789</v>
      </c>
      <c r="IF31">
        <v>1.86905</v>
      </c>
      <c r="IG31">
        <v>1.86985</v>
      </c>
      <c r="IH31">
        <v>1.86595</v>
      </c>
      <c r="II31">
        <v>1.86705</v>
      </c>
      <c r="IJ31">
        <v>1.86844</v>
      </c>
      <c r="IK31">
        <v>5</v>
      </c>
      <c r="IL31">
        <v>0</v>
      </c>
      <c r="IM31">
        <v>0</v>
      </c>
      <c r="IN31">
        <v>0</v>
      </c>
      <c r="IO31" t="s">
        <v>441</v>
      </c>
      <c r="IP31" t="s">
        <v>442</v>
      </c>
      <c r="IQ31" t="s">
        <v>443</v>
      </c>
      <c r="IR31" t="s">
        <v>443</v>
      </c>
      <c r="IS31" t="s">
        <v>443</v>
      </c>
      <c r="IT31" t="s">
        <v>443</v>
      </c>
      <c r="IU31">
        <v>0</v>
      </c>
      <c r="IV31">
        <v>100</v>
      </c>
      <c r="IW31">
        <v>100</v>
      </c>
      <c r="IX31">
        <v>1.56</v>
      </c>
      <c r="IY31">
        <v>0.3096</v>
      </c>
      <c r="IZ31">
        <v>0.735386519928015</v>
      </c>
      <c r="JA31">
        <v>0.00382527381972642</v>
      </c>
      <c r="JB31">
        <v>-7.52988299776221e-07</v>
      </c>
      <c r="JC31">
        <v>2.3530235652091e-10</v>
      </c>
      <c r="JD31">
        <v>-0.102343420517576</v>
      </c>
      <c r="JE31">
        <v>-0.0169045395245839</v>
      </c>
      <c r="JF31">
        <v>0.00204458040624254</v>
      </c>
      <c r="JG31">
        <v>-2.13992253470799e-05</v>
      </c>
      <c r="JH31">
        <v>5</v>
      </c>
      <c r="JI31">
        <v>2167</v>
      </c>
      <c r="JJ31">
        <v>1</v>
      </c>
      <c r="JK31">
        <v>29</v>
      </c>
      <c r="JL31">
        <v>29323654.8</v>
      </c>
      <c r="JM31">
        <v>29323654.8</v>
      </c>
      <c r="JN31">
        <v>0.55542</v>
      </c>
      <c r="JO31">
        <v>2.65015</v>
      </c>
      <c r="JP31">
        <v>1.54785</v>
      </c>
      <c r="JQ31">
        <v>2.31201</v>
      </c>
      <c r="JR31">
        <v>1.64673</v>
      </c>
      <c r="JS31">
        <v>2.34131</v>
      </c>
      <c r="JT31">
        <v>33.7381</v>
      </c>
      <c r="JU31">
        <v>24.1926</v>
      </c>
      <c r="JV31">
        <v>18</v>
      </c>
      <c r="JW31">
        <v>505.377</v>
      </c>
      <c r="JX31">
        <v>401.546</v>
      </c>
      <c r="JY31">
        <v>27.3069</v>
      </c>
      <c r="JZ31">
        <v>27.8569</v>
      </c>
      <c r="KA31">
        <v>30.0004</v>
      </c>
      <c r="KB31">
        <v>27.7937</v>
      </c>
      <c r="KC31">
        <v>27.7431</v>
      </c>
      <c r="KD31">
        <v>11.0949</v>
      </c>
      <c r="KE31">
        <v>21.7755</v>
      </c>
      <c r="KF31">
        <v>57.6239</v>
      </c>
      <c r="KG31">
        <v>27.3169</v>
      </c>
      <c r="KH31">
        <v>183.631</v>
      </c>
      <c r="KI31">
        <v>22.0777</v>
      </c>
      <c r="KJ31">
        <v>96.7322</v>
      </c>
      <c r="KK31">
        <v>94.7036</v>
      </c>
    </row>
    <row r="32" spans="1:297">
      <c r="A32">
        <v>16</v>
      </c>
      <c r="B32">
        <v>1759419295.1</v>
      </c>
      <c r="C32">
        <v>75</v>
      </c>
      <c r="D32" t="s">
        <v>474</v>
      </c>
      <c r="E32" t="s">
        <v>475</v>
      </c>
      <c r="F32">
        <v>5</v>
      </c>
      <c r="G32" t="s">
        <v>435</v>
      </c>
      <c r="H32" t="s">
        <v>436</v>
      </c>
      <c r="I32">
        <v>1759419286.94615</v>
      </c>
      <c r="J32">
        <f>(K32)/1000</f>
        <v>0</v>
      </c>
      <c r="K32">
        <f>IF(DP32, AN32, AH32)</f>
        <v>0</v>
      </c>
      <c r="L32">
        <f>IF(DP32, AI32, AG32)</f>
        <v>0</v>
      </c>
      <c r="M32">
        <f>DR32 - IF(AU32&gt;1, L32*DL32*100.0/(AW32), 0)</f>
        <v>0</v>
      </c>
      <c r="N32">
        <f>((T32-J32/2)*M32-L32)/(T32+J32/2)</f>
        <v>0</v>
      </c>
      <c r="O32">
        <f>N32*(DY32+DZ32)/1000.0</f>
        <v>0</v>
      </c>
      <c r="P32">
        <f>(DR32 - IF(AU32&gt;1, L32*DL32*100.0/(AW32), 0))*(DY32+DZ32)/1000.0</f>
        <v>0</v>
      </c>
      <c r="Q32">
        <f>2.0/((1/S32-1/R32)+SIGN(S32)*SQRT((1/S32-1/R32)*(1/S32-1/R32) + 4*DM32/((DM32+1)*(DM32+1))*(2*1/S32*1/R32-1/R32*1/R32)))</f>
        <v>0</v>
      </c>
      <c r="R32">
        <f>IF(LEFT(DN32,1)&lt;&gt;"0",IF(LEFT(DN32,1)="1",3.0,DO32),$D$5+$E$5*(EF32*DY32/($K$5*1000))+$F$5*(EF32*DY32/($K$5*1000))*MAX(MIN(DL32,$J$5),$I$5)*MAX(MIN(DL32,$J$5),$I$5)+$G$5*MAX(MIN(DL32,$J$5),$I$5)*(EF32*DY32/($K$5*1000))+$H$5*(EF32*DY32/($K$5*1000))*(EF32*DY32/($K$5*1000)))</f>
        <v>0</v>
      </c>
      <c r="S32">
        <f>J32*(1000-(1000*0.61365*exp(17.502*W32/(240.97+W32))/(DY32+DZ32)+DT32)/2)/(1000*0.61365*exp(17.502*W32/(240.97+W32))/(DY32+DZ32)-DT32)</f>
        <v>0</v>
      </c>
      <c r="T32">
        <f>1/((DM32+1)/(Q32/1.6)+1/(R32/1.37)) + DM32/((DM32+1)/(Q32/1.6) + DM32/(R32/1.37))</f>
        <v>0</v>
      </c>
      <c r="U32">
        <f>(DH32*DK32)</f>
        <v>0</v>
      </c>
      <c r="V32">
        <f>(EA32+(U32+2*0.95*5.67E-8*(((EA32+$B$7)+273)^4-(EA32+273)^4)-44100*J32)/(1.84*29.3*R32+8*0.95*5.67E-8*(EA32+273)^3))</f>
        <v>0</v>
      </c>
      <c r="W32">
        <f>($C$7*EB32+$D$7*EC32+$E$7*V32)</f>
        <v>0</v>
      </c>
      <c r="X32">
        <f>0.61365*exp(17.502*W32/(240.97+W32))</f>
        <v>0</v>
      </c>
      <c r="Y32">
        <f>(Z32/AA32*100)</f>
        <v>0</v>
      </c>
      <c r="Z32">
        <f>DT32*(DY32+DZ32)/1000</f>
        <v>0</v>
      </c>
      <c r="AA32">
        <f>0.61365*exp(17.502*EA32/(240.97+EA32))</f>
        <v>0</v>
      </c>
      <c r="AB32">
        <f>(X32-DT32*(DY32+DZ32)/1000)</f>
        <v>0</v>
      </c>
      <c r="AC32">
        <f>(-J32*44100)</f>
        <v>0</v>
      </c>
      <c r="AD32">
        <f>2*29.3*R32*0.92*(EA32-W32)</f>
        <v>0</v>
      </c>
      <c r="AE32">
        <f>2*0.95*5.67E-8*(((EA32+$B$7)+273)^4-(W32+273)^4)</f>
        <v>0</v>
      </c>
      <c r="AF32">
        <f>U32+AE32+AC32+AD32</f>
        <v>0</v>
      </c>
      <c r="AG32">
        <f>DX32*AU32*(DS32-DR32*(1000-AU32*DU32)/(1000-AU32*DT32))/(100*DL32)</f>
        <v>0</v>
      </c>
      <c r="AH32">
        <f>1000*DX32*AU32*(DT32-DU32)/(100*DL32*(1000-AU32*DT32))</f>
        <v>0</v>
      </c>
      <c r="AI32">
        <f>(AJ32 - AK32 - DY32*1E3/(8.314*(EA32+273.15)) * AM32/DX32 * AL32) * DX32/(100*DL32) * (1000 - DU32)/1000</f>
        <v>0</v>
      </c>
      <c r="AJ32">
        <v>205.169136932359</v>
      </c>
      <c r="AK32">
        <v>218.104945454545</v>
      </c>
      <c r="AL32">
        <v>-3.4360163636364</v>
      </c>
      <c r="AM32">
        <v>64.6</v>
      </c>
      <c r="AN32">
        <f>(AP32 - AO32 + DY32*1E3/(8.314*(EA32+273.15)) * AR32/DX32 * AQ32) * DX32/(100*DL32) * 1000/(1000 - AP32)</f>
        <v>0</v>
      </c>
      <c r="AO32">
        <v>22.0818805293718</v>
      </c>
      <c r="AP32">
        <v>22.8341903030303</v>
      </c>
      <c r="AQ32">
        <v>6.80476990214757e-05</v>
      </c>
      <c r="AR32">
        <v>120.712376557345</v>
      </c>
      <c r="AS32">
        <v>0</v>
      </c>
      <c r="AT32">
        <v>0</v>
      </c>
      <c r="AU32">
        <f>IF(AS32*$H$13&gt;=AW32,1.0,(AW32/(AW32-AS32*$H$13)))</f>
        <v>0</v>
      </c>
      <c r="AV32">
        <f>(AU32-1)*100</f>
        <v>0</v>
      </c>
      <c r="AW32">
        <f>MAX(0,($B$13+$C$13*EF32)/(1+$D$13*EF32)*DY32/(EA32+273)*$E$13)</f>
        <v>0</v>
      </c>
      <c r="AX32" t="s">
        <v>437</v>
      </c>
      <c r="AY32" t="s">
        <v>437</v>
      </c>
      <c r="AZ32">
        <v>0</v>
      </c>
      <c r="BA32">
        <v>0</v>
      </c>
      <c r="BB32">
        <f>1-AZ32/BA32</f>
        <v>0</v>
      </c>
      <c r="BC32">
        <v>0</v>
      </c>
      <c r="BD32" t="s">
        <v>437</v>
      </c>
      <c r="BE32" t="s">
        <v>437</v>
      </c>
      <c r="BF32">
        <v>0</v>
      </c>
      <c r="BG32">
        <v>0</v>
      </c>
      <c r="BH32">
        <f>1-BF32/BG32</f>
        <v>0</v>
      </c>
      <c r="BI32">
        <v>0.5</v>
      </c>
      <c r="BJ32">
        <f>DI32</f>
        <v>0</v>
      </c>
      <c r="BK32">
        <f>L32</f>
        <v>0</v>
      </c>
      <c r="BL32">
        <f>BH32*BI32*BJ32</f>
        <v>0</v>
      </c>
      <c r="BM32">
        <f>(BK32-BC32)/BJ32</f>
        <v>0</v>
      </c>
      <c r="BN32">
        <f>(BA32-BG32)/BG32</f>
        <v>0</v>
      </c>
      <c r="BO32">
        <f>AZ32/(BB32+AZ32/BG32)</f>
        <v>0</v>
      </c>
      <c r="BP32" t="s">
        <v>437</v>
      </c>
      <c r="BQ32">
        <v>0</v>
      </c>
      <c r="BR32">
        <f>IF(BQ32&lt;&gt;0, BQ32, BO32)</f>
        <v>0</v>
      </c>
      <c r="BS32">
        <f>1-BR32/BG32</f>
        <v>0</v>
      </c>
      <c r="BT32">
        <f>(BG32-BF32)/(BG32-BR32)</f>
        <v>0</v>
      </c>
      <c r="BU32">
        <f>(BA32-BG32)/(BA32-BR32)</f>
        <v>0</v>
      </c>
      <c r="BV32">
        <f>(BG32-BF32)/(BG32-AZ32)</f>
        <v>0</v>
      </c>
      <c r="BW32">
        <f>(BA32-BG32)/(BA32-AZ32)</f>
        <v>0</v>
      </c>
      <c r="BX32">
        <f>(BT32*BR32/BF32)</f>
        <v>0</v>
      </c>
      <c r="BY32">
        <f>(1-BX32)</f>
        <v>0</v>
      </c>
      <c r="DH32">
        <f>$B$11*EG32+$C$11*EH32+$F$11*ES32*(1-EV32)</f>
        <v>0</v>
      </c>
      <c r="DI32">
        <f>DH32*DJ32</f>
        <v>0</v>
      </c>
      <c r="DJ32">
        <f>($B$11*$D$9+$C$11*$D$9+$F$11*((FF32+EX32)/MAX(FF32+EX32+FG32, 0.1)*$I$9+FG32/MAX(FF32+EX32+FG32, 0.1)*$J$9))/($B$11+$C$11+$F$11)</f>
        <v>0</v>
      </c>
      <c r="DK32">
        <f>($B$11*$K$9+$C$11*$K$9+$F$11*((FF32+EX32)/MAX(FF32+EX32+FG32, 0.1)*$P$9+FG32/MAX(FF32+EX32+FG32, 0.1)*$Q$9))/($B$11+$C$11+$F$11)</f>
        <v>0</v>
      </c>
      <c r="DL32">
        <v>2.44</v>
      </c>
      <c r="DM32">
        <v>0.5</v>
      </c>
      <c r="DN32" t="s">
        <v>438</v>
      </c>
      <c r="DO32">
        <v>2</v>
      </c>
      <c r="DP32" t="b">
        <v>1</v>
      </c>
      <c r="DQ32">
        <v>1759419286.94615</v>
      </c>
      <c r="DR32">
        <v>236.893538461538</v>
      </c>
      <c r="DS32">
        <v>216.740615384615</v>
      </c>
      <c r="DT32">
        <v>22.8307307692308</v>
      </c>
      <c r="DU32">
        <v>22.0846307692308</v>
      </c>
      <c r="DV32">
        <v>235.296692307692</v>
      </c>
      <c r="DW32">
        <v>22.5212153846154</v>
      </c>
      <c r="DX32">
        <v>499.970769230769</v>
      </c>
      <c r="DY32">
        <v>90.8095615384615</v>
      </c>
      <c r="DZ32">
        <v>0.0325503461538462</v>
      </c>
      <c r="EA32">
        <v>29.5219307692308</v>
      </c>
      <c r="EB32">
        <v>29.9810153846154</v>
      </c>
      <c r="EC32">
        <v>999.9</v>
      </c>
      <c r="ED32">
        <v>0</v>
      </c>
      <c r="EE32">
        <v>0</v>
      </c>
      <c r="EF32">
        <v>9992.35153846154</v>
      </c>
      <c r="EG32">
        <v>0</v>
      </c>
      <c r="EH32">
        <v>13.129</v>
      </c>
      <c r="EI32">
        <v>20.1527692307692</v>
      </c>
      <c r="EJ32">
        <v>242.428230769231</v>
      </c>
      <c r="EK32">
        <v>221.635461538462</v>
      </c>
      <c r="EL32">
        <v>0.746110307692308</v>
      </c>
      <c r="EM32">
        <v>216.740615384615</v>
      </c>
      <c r="EN32">
        <v>22.0846307692308</v>
      </c>
      <c r="EO32">
        <v>2.07324923076923</v>
      </c>
      <c r="EP32">
        <v>2.00549461538462</v>
      </c>
      <c r="EQ32">
        <v>18.0151153846154</v>
      </c>
      <c r="ER32">
        <v>17.4877923076923</v>
      </c>
      <c r="ES32">
        <v>1999.98538461538</v>
      </c>
      <c r="ET32">
        <v>0.980000230769231</v>
      </c>
      <c r="EU32">
        <v>0.0199993615384615</v>
      </c>
      <c r="EV32">
        <v>0</v>
      </c>
      <c r="EW32">
        <v>360.002230769231</v>
      </c>
      <c r="EX32">
        <v>5.00059</v>
      </c>
      <c r="EY32">
        <v>7344.02076923077</v>
      </c>
      <c r="EZ32">
        <v>17360.2</v>
      </c>
      <c r="FA32">
        <v>41.1631538461538</v>
      </c>
      <c r="FB32">
        <v>40.9903076923077</v>
      </c>
      <c r="FC32">
        <v>40.562</v>
      </c>
      <c r="FD32">
        <v>40.5</v>
      </c>
      <c r="FE32">
        <v>42.062</v>
      </c>
      <c r="FF32">
        <v>1955.08538461539</v>
      </c>
      <c r="FG32">
        <v>39.9</v>
      </c>
      <c r="FH32">
        <v>0</v>
      </c>
      <c r="FI32">
        <v>1759419293.2</v>
      </c>
      <c r="FJ32">
        <v>0</v>
      </c>
      <c r="FK32">
        <v>359.959269230769</v>
      </c>
      <c r="FL32">
        <v>-5.52488889949303</v>
      </c>
      <c r="FM32">
        <v>-114.331282099162</v>
      </c>
      <c r="FN32">
        <v>7342.45730769231</v>
      </c>
      <c r="FO32">
        <v>15</v>
      </c>
      <c r="FP32">
        <v>0</v>
      </c>
      <c r="FQ32" t="s">
        <v>439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19.992480952381</v>
      </c>
      <c r="GD32">
        <v>2.44705714285716</v>
      </c>
      <c r="GE32">
        <v>0.41902248220062</v>
      </c>
      <c r="GF32">
        <v>0</v>
      </c>
      <c r="GG32">
        <v>360.263323529412</v>
      </c>
      <c r="GH32">
        <v>-5.30122231293874</v>
      </c>
      <c r="GI32">
        <v>0.547610999792212</v>
      </c>
      <c r="GJ32">
        <v>-1</v>
      </c>
      <c r="GK32">
        <v>0.741799333333333</v>
      </c>
      <c r="GL32">
        <v>0.0812938441558439</v>
      </c>
      <c r="GM32">
        <v>0.0084229694251201</v>
      </c>
      <c r="GN32">
        <v>1</v>
      </c>
      <c r="GO32">
        <v>1</v>
      </c>
      <c r="GP32">
        <v>2</v>
      </c>
      <c r="GQ32" t="s">
        <v>448</v>
      </c>
      <c r="GR32">
        <v>3.13255</v>
      </c>
      <c r="GS32">
        <v>2.71048</v>
      </c>
      <c r="GT32">
        <v>0.0506367</v>
      </c>
      <c r="GU32">
        <v>0.0467854</v>
      </c>
      <c r="GV32">
        <v>0.0999219</v>
      </c>
      <c r="GW32">
        <v>0.0981895</v>
      </c>
      <c r="GX32">
        <v>35801.1</v>
      </c>
      <c r="GY32">
        <v>38510.1</v>
      </c>
      <c r="GZ32">
        <v>34117.1</v>
      </c>
      <c r="HA32">
        <v>36577.3</v>
      </c>
      <c r="HB32">
        <v>43352.4</v>
      </c>
      <c r="HC32">
        <v>47338.8</v>
      </c>
      <c r="HD32">
        <v>53208.5</v>
      </c>
      <c r="HE32">
        <v>58447.2</v>
      </c>
      <c r="HF32">
        <v>1.9607</v>
      </c>
      <c r="HG32">
        <v>1.79985</v>
      </c>
      <c r="HH32">
        <v>0.136267</v>
      </c>
      <c r="HI32">
        <v>0</v>
      </c>
      <c r="HJ32">
        <v>27.7578</v>
      </c>
      <c r="HK32">
        <v>999.9</v>
      </c>
      <c r="HL32">
        <v>56.312</v>
      </c>
      <c r="HM32">
        <v>30.071</v>
      </c>
      <c r="HN32">
        <v>26.5316</v>
      </c>
      <c r="HO32">
        <v>54.7155</v>
      </c>
      <c r="HP32">
        <v>45.9054</v>
      </c>
      <c r="HQ32">
        <v>1</v>
      </c>
      <c r="HR32">
        <v>0.0401829</v>
      </c>
      <c r="HS32">
        <v>-0.247239</v>
      </c>
      <c r="HT32">
        <v>20.1122</v>
      </c>
      <c r="HU32">
        <v>5.19378</v>
      </c>
      <c r="HV32">
        <v>12.004</v>
      </c>
      <c r="HW32">
        <v>4.9746</v>
      </c>
      <c r="HX32">
        <v>3.2939</v>
      </c>
      <c r="HY32">
        <v>999.9</v>
      </c>
      <c r="HZ32">
        <v>9999</v>
      </c>
      <c r="IA32">
        <v>9999</v>
      </c>
      <c r="IB32">
        <v>9999</v>
      </c>
      <c r="IC32">
        <v>1.86325</v>
      </c>
      <c r="ID32">
        <v>1.86813</v>
      </c>
      <c r="IE32">
        <v>1.8679</v>
      </c>
      <c r="IF32">
        <v>1.86905</v>
      </c>
      <c r="IG32">
        <v>1.86989</v>
      </c>
      <c r="IH32">
        <v>1.86596</v>
      </c>
      <c r="II32">
        <v>1.86706</v>
      </c>
      <c r="IJ32">
        <v>1.86844</v>
      </c>
      <c r="IK32">
        <v>5</v>
      </c>
      <c r="IL32">
        <v>0</v>
      </c>
      <c r="IM32">
        <v>0</v>
      </c>
      <c r="IN32">
        <v>0</v>
      </c>
      <c r="IO32" t="s">
        <v>441</v>
      </c>
      <c r="IP32" t="s">
        <v>442</v>
      </c>
      <c r="IQ32" t="s">
        <v>443</v>
      </c>
      <c r="IR32" t="s">
        <v>443</v>
      </c>
      <c r="IS32" t="s">
        <v>443</v>
      </c>
      <c r="IT32" t="s">
        <v>443</v>
      </c>
      <c r="IU32">
        <v>0</v>
      </c>
      <c r="IV32">
        <v>100</v>
      </c>
      <c r="IW32">
        <v>100</v>
      </c>
      <c r="IX32">
        <v>1.502</v>
      </c>
      <c r="IY32">
        <v>0.3097</v>
      </c>
      <c r="IZ32">
        <v>0.735386519928015</v>
      </c>
      <c r="JA32">
        <v>0.00382527381972642</v>
      </c>
      <c r="JB32">
        <v>-7.52988299776221e-07</v>
      </c>
      <c r="JC32">
        <v>2.3530235652091e-10</v>
      </c>
      <c r="JD32">
        <v>-0.102343420517576</v>
      </c>
      <c r="JE32">
        <v>-0.0169045395245839</v>
      </c>
      <c r="JF32">
        <v>0.00204458040624254</v>
      </c>
      <c r="JG32">
        <v>-2.13992253470799e-05</v>
      </c>
      <c r="JH32">
        <v>5</v>
      </c>
      <c r="JI32">
        <v>2167</v>
      </c>
      <c r="JJ32">
        <v>1</v>
      </c>
      <c r="JK32">
        <v>29</v>
      </c>
      <c r="JL32">
        <v>29323654.9</v>
      </c>
      <c r="JM32">
        <v>29323654.9</v>
      </c>
      <c r="JN32">
        <v>0.523682</v>
      </c>
      <c r="JO32">
        <v>2.64404</v>
      </c>
      <c r="JP32">
        <v>1.54785</v>
      </c>
      <c r="JQ32">
        <v>2.31079</v>
      </c>
      <c r="JR32">
        <v>1.64673</v>
      </c>
      <c r="JS32">
        <v>2.37183</v>
      </c>
      <c r="JT32">
        <v>33.7606</v>
      </c>
      <c r="JU32">
        <v>24.1926</v>
      </c>
      <c r="JV32">
        <v>18</v>
      </c>
      <c r="JW32">
        <v>505.238</v>
      </c>
      <c r="JX32">
        <v>401.565</v>
      </c>
      <c r="JY32">
        <v>27.3171</v>
      </c>
      <c r="JZ32">
        <v>27.8597</v>
      </c>
      <c r="KA32">
        <v>30.0003</v>
      </c>
      <c r="KB32">
        <v>27.7965</v>
      </c>
      <c r="KC32">
        <v>27.7459</v>
      </c>
      <c r="KD32">
        <v>10.3815</v>
      </c>
      <c r="KE32">
        <v>21.7755</v>
      </c>
      <c r="KF32">
        <v>57.6239</v>
      </c>
      <c r="KG32">
        <v>27.3333</v>
      </c>
      <c r="KH32">
        <v>163.424</v>
      </c>
      <c r="KI32">
        <v>22.0777</v>
      </c>
      <c r="KJ32">
        <v>96.7318</v>
      </c>
      <c r="KK32">
        <v>94.7043</v>
      </c>
    </row>
    <row r="33" spans="1:297">
      <c r="A33">
        <v>17</v>
      </c>
      <c r="B33">
        <v>1759419300.1</v>
      </c>
      <c r="C33">
        <v>80</v>
      </c>
      <c r="D33" t="s">
        <v>476</v>
      </c>
      <c r="E33" t="s">
        <v>477</v>
      </c>
      <c r="F33">
        <v>5</v>
      </c>
      <c r="G33" t="s">
        <v>435</v>
      </c>
      <c r="H33" t="s">
        <v>436</v>
      </c>
      <c r="I33">
        <v>1759419291.94615</v>
      </c>
      <c r="J33">
        <f>(K33)/1000</f>
        <v>0</v>
      </c>
      <c r="K33">
        <f>IF(DP33, AN33, AH33)</f>
        <v>0</v>
      </c>
      <c r="L33">
        <f>IF(DP33, AI33, AG33)</f>
        <v>0</v>
      </c>
      <c r="M33">
        <f>DR33 - IF(AU33&gt;1, L33*DL33*100.0/(AW33), 0)</f>
        <v>0</v>
      </c>
      <c r="N33">
        <f>((T33-J33/2)*M33-L33)/(T33+J33/2)</f>
        <v>0</v>
      </c>
      <c r="O33">
        <f>N33*(DY33+DZ33)/1000.0</f>
        <v>0</v>
      </c>
      <c r="P33">
        <f>(DR33 - IF(AU33&gt;1, L33*DL33*100.0/(AW33), 0))*(DY33+DZ33)/1000.0</f>
        <v>0</v>
      </c>
      <c r="Q33">
        <f>2.0/((1/S33-1/R33)+SIGN(S33)*SQRT((1/S33-1/R33)*(1/S33-1/R33) + 4*DM33/((DM33+1)*(DM33+1))*(2*1/S33*1/R33-1/R33*1/R33)))</f>
        <v>0</v>
      </c>
      <c r="R33">
        <f>IF(LEFT(DN33,1)&lt;&gt;"0",IF(LEFT(DN33,1)="1",3.0,DO33),$D$5+$E$5*(EF33*DY33/($K$5*1000))+$F$5*(EF33*DY33/($K$5*1000))*MAX(MIN(DL33,$J$5),$I$5)*MAX(MIN(DL33,$J$5),$I$5)+$G$5*MAX(MIN(DL33,$J$5),$I$5)*(EF33*DY33/($K$5*1000))+$H$5*(EF33*DY33/($K$5*1000))*(EF33*DY33/($K$5*1000)))</f>
        <v>0</v>
      </c>
      <c r="S33">
        <f>J33*(1000-(1000*0.61365*exp(17.502*W33/(240.97+W33))/(DY33+DZ33)+DT33)/2)/(1000*0.61365*exp(17.502*W33/(240.97+W33))/(DY33+DZ33)-DT33)</f>
        <v>0</v>
      </c>
      <c r="T33">
        <f>1/((DM33+1)/(Q33/1.6)+1/(R33/1.37)) + DM33/((DM33+1)/(Q33/1.6) + DM33/(R33/1.37))</f>
        <v>0</v>
      </c>
      <c r="U33">
        <f>(DH33*DK33)</f>
        <v>0</v>
      </c>
      <c r="V33">
        <f>(EA33+(U33+2*0.95*5.67E-8*(((EA33+$B$7)+273)^4-(EA33+273)^4)-44100*J33)/(1.84*29.3*R33+8*0.95*5.67E-8*(EA33+273)^3))</f>
        <v>0</v>
      </c>
      <c r="W33">
        <f>($C$7*EB33+$D$7*EC33+$E$7*V33)</f>
        <v>0</v>
      </c>
      <c r="X33">
        <f>0.61365*exp(17.502*W33/(240.97+W33))</f>
        <v>0</v>
      </c>
      <c r="Y33">
        <f>(Z33/AA33*100)</f>
        <v>0</v>
      </c>
      <c r="Z33">
        <f>DT33*(DY33+DZ33)/1000</f>
        <v>0</v>
      </c>
      <c r="AA33">
        <f>0.61365*exp(17.502*EA33/(240.97+EA33))</f>
        <v>0</v>
      </c>
      <c r="AB33">
        <f>(X33-DT33*(DY33+DZ33)/1000)</f>
        <v>0</v>
      </c>
      <c r="AC33">
        <f>(-J33*44100)</f>
        <v>0</v>
      </c>
      <c r="AD33">
        <f>2*29.3*R33*0.92*(EA33-W33)</f>
        <v>0</v>
      </c>
      <c r="AE33">
        <f>2*0.95*5.67E-8*(((EA33+$B$7)+273)^4-(W33+273)^4)</f>
        <v>0</v>
      </c>
      <c r="AF33">
        <f>U33+AE33+AC33+AD33</f>
        <v>0</v>
      </c>
      <c r="AG33">
        <f>DX33*AU33*(DS33-DR33*(1000-AU33*DU33)/(1000-AU33*DT33))/(100*DL33)</f>
        <v>0</v>
      </c>
      <c r="AH33">
        <f>1000*DX33*AU33*(DT33-DU33)/(100*DL33*(1000-AU33*DT33))</f>
        <v>0</v>
      </c>
      <c r="AI33">
        <f>(AJ33 - AK33 - DY33*1E3/(8.314*(EA33+273.15)) * AM33/DX33 * AL33) * DX33/(100*DL33) * (1000 - DU33)/1000</f>
        <v>0</v>
      </c>
      <c r="AJ33">
        <v>188.665020849567</v>
      </c>
      <c r="AK33">
        <v>201.484806060606</v>
      </c>
      <c r="AL33">
        <v>-3.3067481818182</v>
      </c>
      <c r="AM33">
        <v>64.6</v>
      </c>
      <c r="AN33">
        <f>(AP33 - AO33 + DY33*1E3/(8.314*(EA33+273.15)) * AR33/DX33 * AQ33) * DX33/(100*DL33) * 1000/(1000 - AP33)</f>
        <v>0</v>
      </c>
      <c r="AO33">
        <v>22.0803507363228</v>
      </c>
      <c r="AP33">
        <v>22.8378581818182</v>
      </c>
      <c r="AQ33">
        <v>8.24915867550967e-05</v>
      </c>
      <c r="AR33">
        <v>120.712376557345</v>
      </c>
      <c r="AS33">
        <v>0</v>
      </c>
      <c r="AT33">
        <v>0</v>
      </c>
      <c r="AU33">
        <f>IF(AS33*$H$13&gt;=AW33,1.0,(AW33/(AW33-AS33*$H$13)))</f>
        <v>0</v>
      </c>
      <c r="AV33">
        <f>(AU33-1)*100</f>
        <v>0</v>
      </c>
      <c r="AW33">
        <f>MAX(0,($B$13+$C$13*EF33)/(1+$D$13*EF33)*DY33/(EA33+273)*$E$13)</f>
        <v>0</v>
      </c>
      <c r="AX33" t="s">
        <v>437</v>
      </c>
      <c r="AY33" t="s">
        <v>437</v>
      </c>
      <c r="AZ33">
        <v>0</v>
      </c>
      <c r="BA33">
        <v>0</v>
      </c>
      <c r="BB33">
        <f>1-AZ33/BA33</f>
        <v>0</v>
      </c>
      <c r="BC33">
        <v>0</v>
      </c>
      <c r="BD33" t="s">
        <v>437</v>
      </c>
      <c r="BE33" t="s">
        <v>437</v>
      </c>
      <c r="BF33">
        <v>0</v>
      </c>
      <c r="BG33">
        <v>0</v>
      </c>
      <c r="BH33">
        <f>1-BF33/BG33</f>
        <v>0</v>
      </c>
      <c r="BI33">
        <v>0.5</v>
      </c>
      <c r="BJ33">
        <f>DI33</f>
        <v>0</v>
      </c>
      <c r="BK33">
        <f>L33</f>
        <v>0</v>
      </c>
      <c r="BL33">
        <f>BH33*BI33*BJ33</f>
        <v>0</v>
      </c>
      <c r="BM33">
        <f>(BK33-BC33)/BJ33</f>
        <v>0</v>
      </c>
      <c r="BN33">
        <f>(BA33-BG33)/BG33</f>
        <v>0</v>
      </c>
      <c r="BO33">
        <f>AZ33/(BB33+AZ33/BG33)</f>
        <v>0</v>
      </c>
      <c r="BP33" t="s">
        <v>437</v>
      </c>
      <c r="BQ33">
        <v>0</v>
      </c>
      <c r="BR33">
        <f>IF(BQ33&lt;&gt;0, BQ33, BO33)</f>
        <v>0</v>
      </c>
      <c r="BS33">
        <f>1-BR33/BG33</f>
        <v>0</v>
      </c>
      <c r="BT33">
        <f>(BG33-BF33)/(BG33-BR33)</f>
        <v>0</v>
      </c>
      <c r="BU33">
        <f>(BA33-BG33)/(BA33-BR33)</f>
        <v>0</v>
      </c>
      <c r="BV33">
        <f>(BG33-BF33)/(BG33-AZ33)</f>
        <v>0</v>
      </c>
      <c r="BW33">
        <f>(BA33-BG33)/(BA33-AZ33)</f>
        <v>0</v>
      </c>
      <c r="BX33">
        <f>(BT33*BR33/BF33)</f>
        <v>0</v>
      </c>
      <c r="BY33">
        <f>(1-BX33)</f>
        <v>0</v>
      </c>
      <c r="DH33">
        <f>$B$11*EG33+$C$11*EH33+$F$11*ES33*(1-EV33)</f>
        <v>0</v>
      </c>
      <c r="DI33">
        <f>DH33*DJ33</f>
        <v>0</v>
      </c>
      <c r="DJ33">
        <f>($B$11*$D$9+$C$11*$D$9+$F$11*((FF33+EX33)/MAX(FF33+EX33+FG33, 0.1)*$I$9+FG33/MAX(FF33+EX33+FG33, 0.1)*$J$9))/($B$11+$C$11+$F$11)</f>
        <v>0</v>
      </c>
      <c r="DK33">
        <f>($B$11*$K$9+$C$11*$K$9+$F$11*((FF33+EX33)/MAX(FF33+EX33+FG33, 0.1)*$P$9+FG33/MAX(FF33+EX33+FG33, 0.1)*$Q$9))/($B$11+$C$11+$F$11)</f>
        <v>0</v>
      </c>
      <c r="DL33">
        <v>2.44</v>
      </c>
      <c r="DM33">
        <v>0.5</v>
      </c>
      <c r="DN33" t="s">
        <v>438</v>
      </c>
      <c r="DO33">
        <v>2</v>
      </c>
      <c r="DP33" t="b">
        <v>1</v>
      </c>
      <c r="DQ33">
        <v>1759419291.94615</v>
      </c>
      <c r="DR33">
        <v>220.350538461538</v>
      </c>
      <c r="DS33">
        <v>200.273307692308</v>
      </c>
      <c r="DT33">
        <v>22.8335230769231</v>
      </c>
      <c r="DU33">
        <v>22.0823923076923</v>
      </c>
      <c r="DV33">
        <v>218.811769230769</v>
      </c>
      <c r="DW33">
        <v>22.5238923076923</v>
      </c>
      <c r="DX33">
        <v>500.009692307692</v>
      </c>
      <c r="DY33">
        <v>90.8096538461539</v>
      </c>
      <c r="DZ33">
        <v>0.0324667384615385</v>
      </c>
      <c r="EA33">
        <v>29.5229461538462</v>
      </c>
      <c r="EB33">
        <v>29.9834923076923</v>
      </c>
      <c r="EC33">
        <v>999.9</v>
      </c>
      <c r="ED33">
        <v>0</v>
      </c>
      <c r="EE33">
        <v>0</v>
      </c>
      <c r="EF33">
        <v>10001.5423076923</v>
      </c>
      <c r="EG33">
        <v>0</v>
      </c>
      <c r="EH33">
        <v>13.129</v>
      </c>
      <c r="EI33">
        <v>20.0771846153846</v>
      </c>
      <c r="EJ33">
        <v>225.499384615385</v>
      </c>
      <c r="EK33">
        <v>204.795692307692</v>
      </c>
      <c r="EL33">
        <v>0.751131230769231</v>
      </c>
      <c r="EM33">
        <v>200.273307692308</v>
      </c>
      <c r="EN33">
        <v>22.0823923076923</v>
      </c>
      <c r="EO33">
        <v>2.07350384615385</v>
      </c>
      <c r="EP33">
        <v>2.00529461538462</v>
      </c>
      <c r="EQ33">
        <v>18.0170769230769</v>
      </c>
      <c r="ER33">
        <v>17.4862076923077</v>
      </c>
      <c r="ES33">
        <v>1999.98384615385</v>
      </c>
      <c r="ET33">
        <v>0.980000230769231</v>
      </c>
      <c r="EU33">
        <v>0.0199993615384615</v>
      </c>
      <c r="EV33">
        <v>0</v>
      </c>
      <c r="EW33">
        <v>359.562153846154</v>
      </c>
      <c r="EX33">
        <v>5.00059</v>
      </c>
      <c r="EY33">
        <v>7334.06076923077</v>
      </c>
      <c r="EZ33">
        <v>17360.1846153846</v>
      </c>
      <c r="FA33">
        <v>41.1726923076923</v>
      </c>
      <c r="FB33">
        <v>40.9903076923077</v>
      </c>
      <c r="FC33">
        <v>40.562</v>
      </c>
      <c r="FD33">
        <v>40.5</v>
      </c>
      <c r="FE33">
        <v>42.062</v>
      </c>
      <c r="FF33">
        <v>1955.08384615385</v>
      </c>
      <c r="FG33">
        <v>39.9</v>
      </c>
      <c r="FH33">
        <v>0</v>
      </c>
      <c r="FI33">
        <v>1759419298</v>
      </c>
      <c r="FJ33">
        <v>0</v>
      </c>
      <c r="FK33">
        <v>359.504115384615</v>
      </c>
      <c r="FL33">
        <v>-5.5919658194864</v>
      </c>
      <c r="FM33">
        <v>-125.581880147535</v>
      </c>
      <c r="FN33">
        <v>7332.84653846154</v>
      </c>
      <c r="FO33">
        <v>15</v>
      </c>
      <c r="FP33">
        <v>0</v>
      </c>
      <c r="FQ33" t="s">
        <v>439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20.113385</v>
      </c>
      <c r="GD33">
        <v>0.201153383458637</v>
      </c>
      <c r="GE33">
        <v>0.348528890158334</v>
      </c>
      <c r="GF33">
        <v>1</v>
      </c>
      <c r="GG33">
        <v>359.858294117647</v>
      </c>
      <c r="GH33">
        <v>-5.27642475782084</v>
      </c>
      <c r="GI33">
        <v>0.556583672131195</v>
      </c>
      <c r="GJ33">
        <v>-1</v>
      </c>
      <c r="GK33">
        <v>0.74881975</v>
      </c>
      <c r="GL33">
        <v>0.0580917744360894</v>
      </c>
      <c r="GM33">
        <v>0.00563223776908432</v>
      </c>
      <c r="GN33">
        <v>1</v>
      </c>
      <c r="GO33">
        <v>2</v>
      </c>
      <c r="GP33">
        <v>2</v>
      </c>
      <c r="GQ33" t="s">
        <v>440</v>
      </c>
      <c r="GR33">
        <v>3.1326</v>
      </c>
      <c r="GS33">
        <v>2.71035</v>
      </c>
      <c r="GT33">
        <v>0.0471391</v>
      </c>
      <c r="GU33">
        <v>0.0430222</v>
      </c>
      <c r="GV33">
        <v>0.0999292</v>
      </c>
      <c r="GW33">
        <v>0.0981836</v>
      </c>
      <c r="GX33">
        <v>35933</v>
      </c>
      <c r="GY33">
        <v>38661.8</v>
      </c>
      <c r="GZ33">
        <v>34117</v>
      </c>
      <c r="HA33">
        <v>36577</v>
      </c>
      <c r="HB33">
        <v>43351.3</v>
      </c>
      <c r="HC33">
        <v>47338</v>
      </c>
      <c r="HD33">
        <v>53208.1</v>
      </c>
      <c r="HE33">
        <v>58446.3</v>
      </c>
      <c r="HF33">
        <v>1.9605</v>
      </c>
      <c r="HG33">
        <v>1.79985</v>
      </c>
      <c r="HH33">
        <v>0.137199</v>
      </c>
      <c r="HI33">
        <v>0</v>
      </c>
      <c r="HJ33">
        <v>27.7554</v>
      </c>
      <c r="HK33">
        <v>999.9</v>
      </c>
      <c r="HL33">
        <v>56.312</v>
      </c>
      <c r="HM33">
        <v>30.081</v>
      </c>
      <c r="HN33">
        <v>26.541</v>
      </c>
      <c r="HO33">
        <v>54.7555</v>
      </c>
      <c r="HP33">
        <v>46.1378</v>
      </c>
      <c r="HQ33">
        <v>1</v>
      </c>
      <c r="HR33">
        <v>0.0404776</v>
      </c>
      <c r="HS33">
        <v>-0.274447</v>
      </c>
      <c r="HT33">
        <v>20.1122</v>
      </c>
      <c r="HU33">
        <v>5.19647</v>
      </c>
      <c r="HV33">
        <v>12.004</v>
      </c>
      <c r="HW33">
        <v>4.97475</v>
      </c>
      <c r="HX33">
        <v>3.29395</v>
      </c>
      <c r="HY33">
        <v>999.9</v>
      </c>
      <c r="HZ33">
        <v>9999</v>
      </c>
      <c r="IA33">
        <v>9999</v>
      </c>
      <c r="IB33">
        <v>9999</v>
      </c>
      <c r="IC33">
        <v>1.86325</v>
      </c>
      <c r="ID33">
        <v>1.86813</v>
      </c>
      <c r="IE33">
        <v>1.86788</v>
      </c>
      <c r="IF33">
        <v>1.86905</v>
      </c>
      <c r="IG33">
        <v>1.86988</v>
      </c>
      <c r="IH33">
        <v>1.86594</v>
      </c>
      <c r="II33">
        <v>1.86705</v>
      </c>
      <c r="IJ33">
        <v>1.86844</v>
      </c>
      <c r="IK33">
        <v>5</v>
      </c>
      <c r="IL33">
        <v>0</v>
      </c>
      <c r="IM33">
        <v>0</v>
      </c>
      <c r="IN33">
        <v>0</v>
      </c>
      <c r="IO33" t="s">
        <v>441</v>
      </c>
      <c r="IP33" t="s">
        <v>442</v>
      </c>
      <c r="IQ33" t="s">
        <v>443</v>
      </c>
      <c r="IR33" t="s">
        <v>443</v>
      </c>
      <c r="IS33" t="s">
        <v>443</v>
      </c>
      <c r="IT33" t="s">
        <v>443</v>
      </c>
      <c r="IU33">
        <v>0</v>
      </c>
      <c r="IV33">
        <v>100</v>
      </c>
      <c r="IW33">
        <v>100</v>
      </c>
      <c r="IX33">
        <v>1.444</v>
      </c>
      <c r="IY33">
        <v>0.3098</v>
      </c>
      <c r="IZ33">
        <v>0.735386519928015</v>
      </c>
      <c r="JA33">
        <v>0.00382527381972642</v>
      </c>
      <c r="JB33">
        <v>-7.52988299776221e-07</v>
      </c>
      <c r="JC33">
        <v>2.3530235652091e-10</v>
      </c>
      <c r="JD33">
        <v>-0.102343420517576</v>
      </c>
      <c r="JE33">
        <v>-0.0169045395245839</v>
      </c>
      <c r="JF33">
        <v>0.00204458040624254</v>
      </c>
      <c r="JG33">
        <v>-2.13992253470799e-05</v>
      </c>
      <c r="JH33">
        <v>5</v>
      </c>
      <c r="JI33">
        <v>2167</v>
      </c>
      <c r="JJ33">
        <v>1</v>
      </c>
      <c r="JK33">
        <v>29</v>
      </c>
      <c r="JL33">
        <v>29323655</v>
      </c>
      <c r="JM33">
        <v>29323655</v>
      </c>
      <c r="JN33">
        <v>0.48584</v>
      </c>
      <c r="JO33">
        <v>2.65625</v>
      </c>
      <c r="JP33">
        <v>1.54785</v>
      </c>
      <c r="JQ33">
        <v>2.31201</v>
      </c>
      <c r="JR33">
        <v>1.64673</v>
      </c>
      <c r="JS33">
        <v>2.30347</v>
      </c>
      <c r="JT33">
        <v>33.7606</v>
      </c>
      <c r="JU33">
        <v>24.1926</v>
      </c>
      <c r="JV33">
        <v>18</v>
      </c>
      <c r="JW33">
        <v>505.133</v>
      </c>
      <c r="JX33">
        <v>401.586</v>
      </c>
      <c r="JY33">
        <v>27.3307</v>
      </c>
      <c r="JZ33">
        <v>27.8628</v>
      </c>
      <c r="KA33">
        <v>30.0002</v>
      </c>
      <c r="KB33">
        <v>27.7996</v>
      </c>
      <c r="KC33">
        <v>27.749</v>
      </c>
      <c r="KD33">
        <v>9.70974</v>
      </c>
      <c r="KE33">
        <v>21.7755</v>
      </c>
      <c r="KF33">
        <v>57.6239</v>
      </c>
      <c r="KG33">
        <v>27.3419</v>
      </c>
      <c r="KH33">
        <v>149.914</v>
      </c>
      <c r="KI33">
        <v>22.076</v>
      </c>
      <c r="KJ33">
        <v>96.7312</v>
      </c>
      <c r="KK33">
        <v>94.7032</v>
      </c>
    </row>
    <row r="34" spans="1:297">
      <c r="A34">
        <v>18</v>
      </c>
      <c r="B34">
        <v>1759419305.1</v>
      </c>
      <c r="C34">
        <v>85</v>
      </c>
      <c r="D34" t="s">
        <v>478</v>
      </c>
      <c r="E34" t="s">
        <v>479</v>
      </c>
      <c r="F34">
        <v>5</v>
      </c>
      <c r="G34" t="s">
        <v>435</v>
      </c>
      <c r="H34" t="s">
        <v>436</v>
      </c>
      <c r="I34">
        <v>1759419296.94615</v>
      </c>
      <c r="J34">
        <f>(K34)/1000</f>
        <v>0</v>
      </c>
      <c r="K34">
        <f>IF(DP34, AN34, AH34)</f>
        <v>0</v>
      </c>
      <c r="L34">
        <f>IF(DP34, AI34, AG34)</f>
        <v>0</v>
      </c>
      <c r="M34">
        <f>DR34 - IF(AU34&gt;1, L34*DL34*100.0/(AW34), 0)</f>
        <v>0</v>
      </c>
      <c r="N34">
        <f>((T34-J34/2)*M34-L34)/(T34+J34/2)</f>
        <v>0</v>
      </c>
      <c r="O34">
        <f>N34*(DY34+DZ34)/1000.0</f>
        <v>0</v>
      </c>
      <c r="P34">
        <f>(DR34 - IF(AU34&gt;1, L34*DL34*100.0/(AW34), 0))*(DY34+DZ34)/1000.0</f>
        <v>0</v>
      </c>
      <c r="Q34">
        <f>2.0/((1/S34-1/R34)+SIGN(S34)*SQRT((1/S34-1/R34)*(1/S34-1/R34) + 4*DM34/((DM34+1)*(DM34+1))*(2*1/S34*1/R34-1/R34*1/R34)))</f>
        <v>0</v>
      </c>
      <c r="R34">
        <f>IF(LEFT(DN34,1)&lt;&gt;"0",IF(LEFT(DN34,1)="1",3.0,DO34),$D$5+$E$5*(EF34*DY34/($K$5*1000))+$F$5*(EF34*DY34/($K$5*1000))*MAX(MIN(DL34,$J$5),$I$5)*MAX(MIN(DL34,$J$5),$I$5)+$G$5*MAX(MIN(DL34,$J$5),$I$5)*(EF34*DY34/($K$5*1000))+$H$5*(EF34*DY34/($K$5*1000))*(EF34*DY34/($K$5*1000)))</f>
        <v>0</v>
      </c>
      <c r="S34">
        <f>J34*(1000-(1000*0.61365*exp(17.502*W34/(240.97+W34))/(DY34+DZ34)+DT34)/2)/(1000*0.61365*exp(17.502*W34/(240.97+W34))/(DY34+DZ34)-DT34)</f>
        <v>0</v>
      </c>
      <c r="T34">
        <f>1/((DM34+1)/(Q34/1.6)+1/(R34/1.37)) + DM34/((DM34+1)/(Q34/1.6) + DM34/(R34/1.37))</f>
        <v>0</v>
      </c>
      <c r="U34">
        <f>(DH34*DK34)</f>
        <v>0</v>
      </c>
      <c r="V34">
        <f>(EA34+(U34+2*0.95*5.67E-8*(((EA34+$B$7)+273)^4-(EA34+273)^4)-44100*J34)/(1.84*29.3*R34+8*0.95*5.67E-8*(EA34+273)^3))</f>
        <v>0</v>
      </c>
      <c r="W34">
        <f>($C$7*EB34+$D$7*EC34+$E$7*V34)</f>
        <v>0</v>
      </c>
      <c r="X34">
        <f>0.61365*exp(17.502*W34/(240.97+W34))</f>
        <v>0</v>
      </c>
      <c r="Y34">
        <f>(Z34/AA34*100)</f>
        <v>0</v>
      </c>
      <c r="Z34">
        <f>DT34*(DY34+DZ34)/1000</f>
        <v>0</v>
      </c>
      <c r="AA34">
        <f>0.61365*exp(17.502*EA34/(240.97+EA34))</f>
        <v>0</v>
      </c>
      <c r="AB34">
        <f>(X34-DT34*(DY34+DZ34)/1000)</f>
        <v>0</v>
      </c>
      <c r="AC34">
        <f>(-J34*44100)</f>
        <v>0</v>
      </c>
      <c r="AD34">
        <f>2*29.3*R34*0.92*(EA34-W34)</f>
        <v>0</v>
      </c>
      <c r="AE34">
        <f>2*0.95*5.67E-8*(((EA34+$B$7)+273)^4-(W34+273)^4)</f>
        <v>0</v>
      </c>
      <c r="AF34">
        <f>U34+AE34+AC34+AD34</f>
        <v>0</v>
      </c>
      <c r="AG34">
        <f>DX34*AU34*(DS34-DR34*(1000-AU34*DU34)/(1000-AU34*DT34))/(100*DL34)</f>
        <v>0</v>
      </c>
      <c r="AH34">
        <f>1000*DX34*AU34*(DT34-DU34)/(100*DL34*(1000-AU34*DT34))</f>
        <v>0</v>
      </c>
      <c r="AI34">
        <f>(AJ34 - AK34 - DY34*1E3/(8.314*(EA34+273.15)) * AM34/DX34 * AL34) * DX34/(100*DL34) * (1000 - DU34)/1000</f>
        <v>0</v>
      </c>
      <c r="AJ34">
        <v>171.227731057576</v>
      </c>
      <c r="AK34">
        <v>184.398442424242</v>
      </c>
      <c r="AL34">
        <v>-3.42459227272731</v>
      </c>
      <c r="AM34">
        <v>64.6</v>
      </c>
      <c r="AN34">
        <f>(AP34 - AO34 + DY34*1E3/(8.314*(EA34+273.15)) * AR34/DX34 * AQ34) * DX34/(100*DL34) * 1000/(1000 - AP34)</f>
        <v>0</v>
      </c>
      <c r="AO34">
        <v>22.0774917214463</v>
      </c>
      <c r="AP34">
        <v>22.8410448484848</v>
      </c>
      <c r="AQ34">
        <v>7.32312326857201e-05</v>
      </c>
      <c r="AR34">
        <v>120.712376557345</v>
      </c>
      <c r="AS34">
        <v>0</v>
      </c>
      <c r="AT34">
        <v>0</v>
      </c>
      <c r="AU34">
        <f>IF(AS34*$H$13&gt;=AW34,1.0,(AW34/(AW34-AS34*$H$13)))</f>
        <v>0</v>
      </c>
      <c r="AV34">
        <f>(AU34-1)*100</f>
        <v>0</v>
      </c>
      <c r="AW34">
        <f>MAX(0,($B$13+$C$13*EF34)/(1+$D$13*EF34)*DY34/(EA34+273)*$E$13)</f>
        <v>0</v>
      </c>
      <c r="AX34" t="s">
        <v>437</v>
      </c>
      <c r="AY34" t="s">
        <v>437</v>
      </c>
      <c r="AZ34">
        <v>0</v>
      </c>
      <c r="BA34">
        <v>0</v>
      </c>
      <c r="BB34">
        <f>1-AZ34/BA34</f>
        <v>0</v>
      </c>
      <c r="BC34">
        <v>0</v>
      </c>
      <c r="BD34" t="s">
        <v>437</v>
      </c>
      <c r="BE34" t="s">
        <v>437</v>
      </c>
      <c r="BF34">
        <v>0</v>
      </c>
      <c r="BG34">
        <v>0</v>
      </c>
      <c r="BH34">
        <f>1-BF34/BG34</f>
        <v>0</v>
      </c>
      <c r="BI34">
        <v>0.5</v>
      </c>
      <c r="BJ34">
        <f>DI34</f>
        <v>0</v>
      </c>
      <c r="BK34">
        <f>L34</f>
        <v>0</v>
      </c>
      <c r="BL34">
        <f>BH34*BI34*BJ34</f>
        <v>0</v>
      </c>
      <c r="BM34">
        <f>(BK34-BC34)/BJ34</f>
        <v>0</v>
      </c>
      <c r="BN34">
        <f>(BA34-BG34)/BG34</f>
        <v>0</v>
      </c>
      <c r="BO34">
        <f>AZ34/(BB34+AZ34/BG34)</f>
        <v>0</v>
      </c>
      <c r="BP34" t="s">
        <v>437</v>
      </c>
      <c r="BQ34">
        <v>0</v>
      </c>
      <c r="BR34">
        <f>IF(BQ34&lt;&gt;0, BQ34, BO34)</f>
        <v>0</v>
      </c>
      <c r="BS34">
        <f>1-BR34/BG34</f>
        <v>0</v>
      </c>
      <c r="BT34">
        <f>(BG34-BF34)/(BG34-BR34)</f>
        <v>0</v>
      </c>
      <c r="BU34">
        <f>(BA34-BG34)/(BA34-BR34)</f>
        <v>0</v>
      </c>
      <c r="BV34">
        <f>(BG34-BF34)/(BG34-AZ34)</f>
        <v>0</v>
      </c>
      <c r="BW34">
        <f>(BA34-BG34)/(BA34-AZ34)</f>
        <v>0</v>
      </c>
      <c r="BX34">
        <f>(BT34*BR34/BF34)</f>
        <v>0</v>
      </c>
      <c r="BY34">
        <f>(1-BX34)</f>
        <v>0</v>
      </c>
      <c r="DH34">
        <f>$B$11*EG34+$C$11*EH34+$F$11*ES34*(1-EV34)</f>
        <v>0</v>
      </c>
      <c r="DI34">
        <f>DH34*DJ34</f>
        <v>0</v>
      </c>
      <c r="DJ34">
        <f>($B$11*$D$9+$C$11*$D$9+$F$11*((FF34+EX34)/MAX(FF34+EX34+FG34, 0.1)*$I$9+FG34/MAX(FF34+EX34+FG34, 0.1)*$J$9))/($B$11+$C$11+$F$11)</f>
        <v>0</v>
      </c>
      <c r="DK34">
        <f>($B$11*$K$9+$C$11*$K$9+$F$11*((FF34+EX34)/MAX(FF34+EX34+FG34, 0.1)*$P$9+FG34/MAX(FF34+EX34+FG34, 0.1)*$Q$9))/($B$11+$C$11+$F$11)</f>
        <v>0</v>
      </c>
      <c r="DL34">
        <v>2.44</v>
      </c>
      <c r="DM34">
        <v>0.5</v>
      </c>
      <c r="DN34" t="s">
        <v>438</v>
      </c>
      <c r="DO34">
        <v>2</v>
      </c>
      <c r="DP34" t="b">
        <v>1</v>
      </c>
      <c r="DQ34">
        <v>1759419296.94615</v>
      </c>
      <c r="DR34">
        <v>203.867461538461</v>
      </c>
      <c r="DS34">
        <v>183.494615384615</v>
      </c>
      <c r="DT34">
        <v>22.8363615384615</v>
      </c>
      <c r="DU34">
        <v>22.0802307692308</v>
      </c>
      <c r="DV34">
        <v>202.386846153846</v>
      </c>
      <c r="DW34">
        <v>22.5266230769231</v>
      </c>
      <c r="DX34">
        <v>500.000307692308</v>
      </c>
      <c r="DY34">
        <v>90.8099307692307</v>
      </c>
      <c r="DZ34">
        <v>0.0325269615384615</v>
      </c>
      <c r="EA34">
        <v>29.5267615384615</v>
      </c>
      <c r="EB34">
        <v>29.9848615384615</v>
      </c>
      <c r="EC34">
        <v>999.9</v>
      </c>
      <c r="ED34">
        <v>0</v>
      </c>
      <c r="EE34">
        <v>0</v>
      </c>
      <c r="EF34">
        <v>9996.78076923077</v>
      </c>
      <c r="EG34">
        <v>0</v>
      </c>
      <c r="EH34">
        <v>13.129</v>
      </c>
      <c r="EI34">
        <v>20.3728461538462</v>
      </c>
      <c r="EJ34">
        <v>208.631769230769</v>
      </c>
      <c r="EK34">
        <v>187.637692307692</v>
      </c>
      <c r="EL34">
        <v>0.756136923076923</v>
      </c>
      <c r="EM34">
        <v>183.494615384615</v>
      </c>
      <c r="EN34">
        <v>22.0802307692308</v>
      </c>
      <c r="EO34">
        <v>2.07376923076923</v>
      </c>
      <c r="EP34">
        <v>2.00510384615385</v>
      </c>
      <c r="EQ34">
        <v>18.0191076923077</v>
      </c>
      <c r="ER34">
        <v>17.4847076923077</v>
      </c>
      <c r="ES34">
        <v>1999.95615384615</v>
      </c>
      <c r="ET34">
        <v>0.98</v>
      </c>
      <c r="EU34">
        <v>0.0199996</v>
      </c>
      <c r="EV34">
        <v>0</v>
      </c>
      <c r="EW34">
        <v>359.025</v>
      </c>
      <c r="EX34">
        <v>5.00059</v>
      </c>
      <c r="EY34">
        <v>7323.00769230769</v>
      </c>
      <c r="EZ34">
        <v>17359.9461538462</v>
      </c>
      <c r="FA34">
        <v>41.1726923076923</v>
      </c>
      <c r="FB34">
        <v>40.9854615384615</v>
      </c>
      <c r="FC34">
        <v>40.562</v>
      </c>
      <c r="FD34">
        <v>40.5</v>
      </c>
      <c r="FE34">
        <v>42.062</v>
      </c>
      <c r="FF34">
        <v>1955.05615384615</v>
      </c>
      <c r="FG34">
        <v>39.9</v>
      </c>
      <c r="FH34">
        <v>0</v>
      </c>
      <c r="FI34">
        <v>1759419303.4</v>
      </c>
      <c r="FJ34">
        <v>0</v>
      </c>
      <c r="FK34">
        <v>358.88312</v>
      </c>
      <c r="FL34">
        <v>-7.3326923049144</v>
      </c>
      <c r="FM34">
        <v>-141.551538211696</v>
      </c>
      <c r="FN34">
        <v>7320.16</v>
      </c>
      <c r="FO34">
        <v>15</v>
      </c>
      <c r="FP34">
        <v>0</v>
      </c>
      <c r="FQ34" t="s">
        <v>439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20.19156</v>
      </c>
      <c r="GD34">
        <v>2.73649624060154</v>
      </c>
      <c r="GE34">
        <v>0.419367400259009</v>
      </c>
      <c r="GF34">
        <v>0</v>
      </c>
      <c r="GG34">
        <v>359.439764705882</v>
      </c>
      <c r="GH34">
        <v>-6.1886936672904</v>
      </c>
      <c r="GI34">
        <v>0.63709737268626</v>
      </c>
      <c r="GJ34">
        <v>-1</v>
      </c>
      <c r="GK34">
        <v>0.75284265</v>
      </c>
      <c r="GL34">
        <v>0.0559822105263161</v>
      </c>
      <c r="GM34">
        <v>0.00541670836648053</v>
      </c>
      <c r="GN34">
        <v>1</v>
      </c>
      <c r="GO34">
        <v>1</v>
      </c>
      <c r="GP34">
        <v>2</v>
      </c>
      <c r="GQ34" t="s">
        <v>448</v>
      </c>
      <c r="GR34">
        <v>3.13234</v>
      </c>
      <c r="GS34">
        <v>2.71043</v>
      </c>
      <c r="GT34">
        <v>0.0434706</v>
      </c>
      <c r="GU34">
        <v>0.0393201</v>
      </c>
      <c r="GV34">
        <v>0.0999444</v>
      </c>
      <c r="GW34">
        <v>0.0981705</v>
      </c>
      <c r="GX34">
        <v>36071.1</v>
      </c>
      <c r="GY34">
        <v>38811.4</v>
      </c>
      <c r="GZ34">
        <v>34116.8</v>
      </c>
      <c r="HA34">
        <v>36577.1</v>
      </c>
      <c r="HB34">
        <v>43350.2</v>
      </c>
      <c r="HC34">
        <v>47338.2</v>
      </c>
      <c r="HD34">
        <v>53208.1</v>
      </c>
      <c r="HE34">
        <v>58446.2</v>
      </c>
      <c r="HF34">
        <v>1.9601</v>
      </c>
      <c r="HG34">
        <v>1.8002</v>
      </c>
      <c r="HH34">
        <v>0.137601</v>
      </c>
      <c r="HI34">
        <v>0</v>
      </c>
      <c r="HJ34">
        <v>27.7554</v>
      </c>
      <c r="HK34">
        <v>999.9</v>
      </c>
      <c r="HL34">
        <v>56.312</v>
      </c>
      <c r="HM34">
        <v>30.081</v>
      </c>
      <c r="HN34">
        <v>26.5431</v>
      </c>
      <c r="HO34">
        <v>55.3355</v>
      </c>
      <c r="HP34">
        <v>46.1699</v>
      </c>
      <c r="HQ34">
        <v>1</v>
      </c>
      <c r="HR34">
        <v>0.0406275</v>
      </c>
      <c r="HS34">
        <v>-0.254139</v>
      </c>
      <c r="HT34">
        <v>20.1122</v>
      </c>
      <c r="HU34">
        <v>5.19692</v>
      </c>
      <c r="HV34">
        <v>12.004</v>
      </c>
      <c r="HW34">
        <v>4.97465</v>
      </c>
      <c r="HX34">
        <v>3.294</v>
      </c>
      <c r="HY34">
        <v>999.9</v>
      </c>
      <c r="HZ34">
        <v>9999</v>
      </c>
      <c r="IA34">
        <v>9999</v>
      </c>
      <c r="IB34">
        <v>9999</v>
      </c>
      <c r="IC34">
        <v>1.86325</v>
      </c>
      <c r="ID34">
        <v>1.86813</v>
      </c>
      <c r="IE34">
        <v>1.86786</v>
      </c>
      <c r="IF34">
        <v>1.86905</v>
      </c>
      <c r="IG34">
        <v>1.86989</v>
      </c>
      <c r="IH34">
        <v>1.86591</v>
      </c>
      <c r="II34">
        <v>1.86706</v>
      </c>
      <c r="IJ34">
        <v>1.86844</v>
      </c>
      <c r="IK34">
        <v>5</v>
      </c>
      <c r="IL34">
        <v>0</v>
      </c>
      <c r="IM34">
        <v>0</v>
      </c>
      <c r="IN34">
        <v>0</v>
      </c>
      <c r="IO34" t="s">
        <v>441</v>
      </c>
      <c r="IP34" t="s">
        <v>442</v>
      </c>
      <c r="IQ34" t="s">
        <v>443</v>
      </c>
      <c r="IR34" t="s">
        <v>443</v>
      </c>
      <c r="IS34" t="s">
        <v>443</v>
      </c>
      <c r="IT34" t="s">
        <v>443</v>
      </c>
      <c r="IU34">
        <v>0</v>
      </c>
      <c r="IV34">
        <v>100</v>
      </c>
      <c r="IW34">
        <v>100</v>
      </c>
      <c r="IX34">
        <v>1.385</v>
      </c>
      <c r="IY34">
        <v>0.31</v>
      </c>
      <c r="IZ34">
        <v>0.735386519928015</v>
      </c>
      <c r="JA34">
        <v>0.00382527381972642</v>
      </c>
      <c r="JB34">
        <v>-7.52988299776221e-07</v>
      </c>
      <c r="JC34">
        <v>2.3530235652091e-10</v>
      </c>
      <c r="JD34">
        <v>-0.102343420517576</v>
      </c>
      <c r="JE34">
        <v>-0.0169045395245839</v>
      </c>
      <c r="JF34">
        <v>0.00204458040624254</v>
      </c>
      <c r="JG34">
        <v>-2.13992253470799e-05</v>
      </c>
      <c r="JH34">
        <v>5</v>
      </c>
      <c r="JI34">
        <v>2167</v>
      </c>
      <c r="JJ34">
        <v>1</v>
      </c>
      <c r="JK34">
        <v>29</v>
      </c>
      <c r="JL34">
        <v>29323655.1</v>
      </c>
      <c r="JM34">
        <v>29323655.1</v>
      </c>
      <c r="JN34">
        <v>0.452881</v>
      </c>
      <c r="JO34">
        <v>2.66724</v>
      </c>
      <c r="JP34">
        <v>1.54785</v>
      </c>
      <c r="JQ34">
        <v>2.31201</v>
      </c>
      <c r="JR34">
        <v>1.64673</v>
      </c>
      <c r="JS34">
        <v>2.26562</v>
      </c>
      <c r="JT34">
        <v>33.7606</v>
      </c>
      <c r="JU34">
        <v>24.1838</v>
      </c>
      <c r="JV34">
        <v>18</v>
      </c>
      <c r="JW34">
        <v>504.894</v>
      </c>
      <c r="JX34">
        <v>401.797</v>
      </c>
      <c r="JY34">
        <v>27.3441</v>
      </c>
      <c r="JZ34">
        <v>27.8651</v>
      </c>
      <c r="KA34">
        <v>30.0003</v>
      </c>
      <c r="KB34">
        <v>27.8024</v>
      </c>
      <c r="KC34">
        <v>27.7517</v>
      </c>
      <c r="KD34">
        <v>8.9761</v>
      </c>
      <c r="KE34">
        <v>21.7755</v>
      </c>
      <c r="KF34">
        <v>57.6239</v>
      </c>
      <c r="KG34">
        <v>27.3455</v>
      </c>
      <c r="KH34">
        <v>129.668</v>
      </c>
      <c r="KI34">
        <v>22.0712</v>
      </c>
      <c r="KJ34">
        <v>96.731</v>
      </c>
      <c r="KK34">
        <v>94.7032</v>
      </c>
    </row>
    <row r="35" spans="1:297">
      <c r="A35">
        <v>19</v>
      </c>
      <c r="B35">
        <v>1759419310.1</v>
      </c>
      <c r="C35">
        <v>90</v>
      </c>
      <c r="D35" t="s">
        <v>480</v>
      </c>
      <c r="E35" t="s">
        <v>481</v>
      </c>
      <c r="F35">
        <v>5</v>
      </c>
      <c r="G35" t="s">
        <v>435</v>
      </c>
      <c r="H35" t="s">
        <v>436</v>
      </c>
      <c r="I35">
        <v>1759419301.94615</v>
      </c>
      <c r="J35">
        <f>(K35)/1000</f>
        <v>0</v>
      </c>
      <c r="K35">
        <f>IF(DP35, AN35, AH35)</f>
        <v>0</v>
      </c>
      <c r="L35">
        <f>IF(DP35, AI35, AG35)</f>
        <v>0</v>
      </c>
      <c r="M35">
        <f>DR35 - IF(AU35&gt;1, L35*DL35*100.0/(AW35), 0)</f>
        <v>0</v>
      </c>
      <c r="N35">
        <f>((T35-J35/2)*M35-L35)/(T35+J35/2)</f>
        <v>0</v>
      </c>
      <c r="O35">
        <f>N35*(DY35+DZ35)/1000.0</f>
        <v>0</v>
      </c>
      <c r="P35">
        <f>(DR35 - IF(AU35&gt;1, L35*DL35*100.0/(AW35), 0))*(DY35+DZ35)/1000.0</f>
        <v>0</v>
      </c>
      <c r="Q35">
        <f>2.0/((1/S35-1/R35)+SIGN(S35)*SQRT((1/S35-1/R35)*(1/S35-1/R35) + 4*DM35/((DM35+1)*(DM35+1))*(2*1/S35*1/R35-1/R35*1/R35)))</f>
        <v>0</v>
      </c>
      <c r="R35">
        <f>IF(LEFT(DN35,1)&lt;&gt;"0",IF(LEFT(DN35,1)="1",3.0,DO35),$D$5+$E$5*(EF35*DY35/($K$5*1000))+$F$5*(EF35*DY35/($K$5*1000))*MAX(MIN(DL35,$J$5),$I$5)*MAX(MIN(DL35,$J$5),$I$5)+$G$5*MAX(MIN(DL35,$J$5),$I$5)*(EF35*DY35/($K$5*1000))+$H$5*(EF35*DY35/($K$5*1000))*(EF35*DY35/($K$5*1000)))</f>
        <v>0</v>
      </c>
      <c r="S35">
        <f>J35*(1000-(1000*0.61365*exp(17.502*W35/(240.97+W35))/(DY35+DZ35)+DT35)/2)/(1000*0.61365*exp(17.502*W35/(240.97+W35))/(DY35+DZ35)-DT35)</f>
        <v>0</v>
      </c>
      <c r="T35">
        <f>1/((DM35+1)/(Q35/1.6)+1/(R35/1.37)) + DM35/((DM35+1)/(Q35/1.6) + DM35/(R35/1.37))</f>
        <v>0</v>
      </c>
      <c r="U35">
        <f>(DH35*DK35)</f>
        <v>0</v>
      </c>
      <c r="V35">
        <f>(EA35+(U35+2*0.95*5.67E-8*(((EA35+$B$7)+273)^4-(EA35+273)^4)-44100*J35)/(1.84*29.3*R35+8*0.95*5.67E-8*(EA35+273)^3))</f>
        <v>0</v>
      </c>
      <c r="W35">
        <f>($C$7*EB35+$D$7*EC35+$E$7*V35)</f>
        <v>0</v>
      </c>
      <c r="X35">
        <f>0.61365*exp(17.502*W35/(240.97+W35))</f>
        <v>0</v>
      </c>
      <c r="Y35">
        <f>(Z35/AA35*100)</f>
        <v>0</v>
      </c>
      <c r="Z35">
        <f>DT35*(DY35+DZ35)/1000</f>
        <v>0</v>
      </c>
      <c r="AA35">
        <f>0.61365*exp(17.502*EA35/(240.97+EA35))</f>
        <v>0</v>
      </c>
      <c r="AB35">
        <f>(X35-DT35*(DY35+DZ35)/1000)</f>
        <v>0</v>
      </c>
      <c r="AC35">
        <f>(-J35*44100)</f>
        <v>0</v>
      </c>
      <c r="AD35">
        <f>2*29.3*R35*0.92*(EA35-W35)</f>
        <v>0</v>
      </c>
      <c r="AE35">
        <f>2*0.95*5.67E-8*(((EA35+$B$7)+273)^4-(W35+273)^4)</f>
        <v>0</v>
      </c>
      <c r="AF35">
        <f>U35+AE35+AC35+AD35</f>
        <v>0</v>
      </c>
      <c r="AG35">
        <f>DX35*AU35*(DS35-DR35*(1000-AU35*DU35)/(1000-AU35*DT35))/(100*DL35)</f>
        <v>0</v>
      </c>
      <c r="AH35">
        <f>1000*DX35*AU35*(DT35-DU35)/(100*DL35*(1000-AU35*DT35))</f>
        <v>0</v>
      </c>
      <c r="AI35">
        <f>(AJ35 - AK35 - DY35*1E3/(8.314*(EA35+273.15)) * AM35/DX35 * AL35) * DX35/(100*DL35) * (1000 - DU35)/1000</f>
        <v>0</v>
      </c>
      <c r="AJ35">
        <v>154.622467825974</v>
      </c>
      <c r="AK35">
        <v>167.759987878788</v>
      </c>
      <c r="AL35">
        <v>-3.32326196969697</v>
      </c>
      <c r="AM35">
        <v>64.6</v>
      </c>
      <c r="AN35">
        <f>(AP35 - AO35 + DY35*1E3/(8.314*(EA35+273.15)) * AR35/DX35 * AQ35) * DX35/(100*DL35) * 1000/(1000 - AP35)</f>
        <v>0</v>
      </c>
      <c r="AO35">
        <v>22.0755741519477</v>
      </c>
      <c r="AP35">
        <v>22.8447218181818</v>
      </c>
      <c r="AQ35">
        <v>6.50397680945937e-05</v>
      </c>
      <c r="AR35">
        <v>120.712376557345</v>
      </c>
      <c r="AS35">
        <v>0</v>
      </c>
      <c r="AT35">
        <v>0</v>
      </c>
      <c r="AU35">
        <f>IF(AS35*$H$13&gt;=AW35,1.0,(AW35/(AW35-AS35*$H$13)))</f>
        <v>0</v>
      </c>
      <c r="AV35">
        <f>(AU35-1)*100</f>
        <v>0</v>
      </c>
      <c r="AW35">
        <f>MAX(0,($B$13+$C$13*EF35)/(1+$D$13*EF35)*DY35/(EA35+273)*$E$13)</f>
        <v>0</v>
      </c>
      <c r="AX35" t="s">
        <v>437</v>
      </c>
      <c r="AY35" t="s">
        <v>437</v>
      </c>
      <c r="AZ35">
        <v>0</v>
      </c>
      <c r="BA35">
        <v>0</v>
      </c>
      <c r="BB35">
        <f>1-AZ35/BA35</f>
        <v>0</v>
      </c>
      <c r="BC35">
        <v>0</v>
      </c>
      <c r="BD35" t="s">
        <v>437</v>
      </c>
      <c r="BE35" t="s">
        <v>437</v>
      </c>
      <c r="BF35">
        <v>0</v>
      </c>
      <c r="BG35">
        <v>0</v>
      </c>
      <c r="BH35">
        <f>1-BF35/BG35</f>
        <v>0</v>
      </c>
      <c r="BI35">
        <v>0.5</v>
      </c>
      <c r="BJ35">
        <f>DI35</f>
        <v>0</v>
      </c>
      <c r="BK35">
        <f>L35</f>
        <v>0</v>
      </c>
      <c r="BL35">
        <f>BH35*BI35*BJ35</f>
        <v>0</v>
      </c>
      <c r="BM35">
        <f>(BK35-BC35)/BJ35</f>
        <v>0</v>
      </c>
      <c r="BN35">
        <f>(BA35-BG35)/BG35</f>
        <v>0</v>
      </c>
      <c r="BO35">
        <f>AZ35/(BB35+AZ35/BG35)</f>
        <v>0</v>
      </c>
      <c r="BP35" t="s">
        <v>437</v>
      </c>
      <c r="BQ35">
        <v>0</v>
      </c>
      <c r="BR35">
        <f>IF(BQ35&lt;&gt;0, BQ35, BO35)</f>
        <v>0</v>
      </c>
      <c r="BS35">
        <f>1-BR35/BG35</f>
        <v>0</v>
      </c>
      <c r="BT35">
        <f>(BG35-BF35)/(BG35-BR35)</f>
        <v>0</v>
      </c>
      <c r="BU35">
        <f>(BA35-BG35)/(BA35-BR35)</f>
        <v>0</v>
      </c>
      <c r="BV35">
        <f>(BG35-BF35)/(BG35-AZ35)</f>
        <v>0</v>
      </c>
      <c r="BW35">
        <f>(BA35-BG35)/(BA35-AZ35)</f>
        <v>0</v>
      </c>
      <c r="BX35">
        <f>(BT35*BR35/BF35)</f>
        <v>0</v>
      </c>
      <c r="BY35">
        <f>(1-BX35)</f>
        <v>0</v>
      </c>
      <c r="DH35">
        <f>$B$11*EG35+$C$11*EH35+$F$11*ES35*(1-EV35)</f>
        <v>0</v>
      </c>
      <c r="DI35">
        <f>DH35*DJ35</f>
        <v>0</v>
      </c>
      <c r="DJ35">
        <f>($B$11*$D$9+$C$11*$D$9+$F$11*((FF35+EX35)/MAX(FF35+EX35+FG35, 0.1)*$I$9+FG35/MAX(FF35+EX35+FG35, 0.1)*$J$9))/($B$11+$C$11+$F$11)</f>
        <v>0</v>
      </c>
      <c r="DK35">
        <f>($B$11*$K$9+$C$11*$K$9+$F$11*((FF35+EX35)/MAX(FF35+EX35+FG35, 0.1)*$P$9+FG35/MAX(FF35+EX35+FG35, 0.1)*$Q$9))/($B$11+$C$11+$F$11)</f>
        <v>0</v>
      </c>
      <c r="DL35">
        <v>2.44</v>
      </c>
      <c r="DM35">
        <v>0.5</v>
      </c>
      <c r="DN35" t="s">
        <v>438</v>
      </c>
      <c r="DO35">
        <v>2</v>
      </c>
      <c r="DP35" t="b">
        <v>1</v>
      </c>
      <c r="DQ35">
        <v>1759419301.94615</v>
      </c>
      <c r="DR35">
        <v>187.382230769231</v>
      </c>
      <c r="DS35">
        <v>167</v>
      </c>
      <c r="DT35">
        <v>22.8396615384615</v>
      </c>
      <c r="DU35">
        <v>22.0782153846154</v>
      </c>
      <c r="DV35">
        <v>185.960230769231</v>
      </c>
      <c r="DW35">
        <v>22.5297692307692</v>
      </c>
      <c r="DX35">
        <v>500.012307692308</v>
      </c>
      <c r="DY35">
        <v>90.8097769230769</v>
      </c>
      <c r="DZ35">
        <v>0.0324448692307692</v>
      </c>
      <c r="EA35">
        <v>29.5291307692308</v>
      </c>
      <c r="EB35">
        <v>29.993</v>
      </c>
      <c r="EC35">
        <v>999.9</v>
      </c>
      <c r="ED35">
        <v>0</v>
      </c>
      <c r="EE35">
        <v>0</v>
      </c>
      <c r="EF35">
        <v>10002.5538461538</v>
      </c>
      <c r="EG35">
        <v>0</v>
      </c>
      <c r="EH35">
        <v>13.129</v>
      </c>
      <c r="EI35">
        <v>20.3823307692308</v>
      </c>
      <c r="EJ35">
        <v>191.762076923077</v>
      </c>
      <c r="EK35">
        <v>170.770384615385</v>
      </c>
      <c r="EL35">
        <v>0.761434538461538</v>
      </c>
      <c r="EM35">
        <v>167</v>
      </c>
      <c r="EN35">
        <v>22.0782153846154</v>
      </c>
      <c r="EO35">
        <v>2.07406307692308</v>
      </c>
      <c r="EP35">
        <v>2.00491923076923</v>
      </c>
      <c r="EQ35">
        <v>18.0213769230769</v>
      </c>
      <c r="ER35">
        <v>17.4832307692308</v>
      </c>
      <c r="ES35">
        <v>1999.95615384615</v>
      </c>
      <c r="ET35">
        <v>0.98</v>
      </c>
      <c r="EU35">
        <v>0.0199996</v>
      </c>
      <c r="EV35">
        <v>0</v>
      </c>
      <c r="EW35">
        <v>358.512538461538</v>
      </c>
      <c r="EX35">
        <v>5.00059</v>
      </c>
      <c r="EY35">
        <v>7310.74692307692</v>
      </c>
      <c r="EZ35">
        <v>17359.9461538462</v>
      </c>
      <c r="FA35">
        <v>41.1822307692308</v>
      </c>
      <c r="FB35">
        <v>40.9854615384615</v>
      </c>
      <c r="FC35">
        <v>40.562</v>
      </c>
      <c r="FD35">
        <v>40.5</v>
      </c>
      <c r="FE35">
        <v>42.062</v>
      </c>
      <c r="FF35">
        <v>1955.05615384615</v>
      </c>
      <c r="FG35">
        <v>39.9</v>
      </c>
      <c r="FH35">
        <v>0</v>
      </c>
      <c r="FI35">
        <v>1759419308.2</v>
      </c>
      <c r="FJ35">
        <v>0</v>
      </c>
      <c r="FK35">
        <v>358.32932</v>
      </c>
      <c r="FL35">
        <v>-7.78753847119133</v>
      </c>
      <c r="FM35">
        <v>-159.869999980932</v>
      </c>
      <c r="FN35">
        <v>7308.0072</v>
      </c>
      <c r="FO35">
        <v>15</v>
      </c>
      <c r="FP35">
        <v>0</v>
      </c>
      <c r="FQ35" t="s">
        <v>439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20.393955</v>
      </c>
      <c r="GD35">
        <v>0.944990977443601</v>
      </c>
      <c r="GE35">
        <v>0.325525973579682</v>
      </c>
      <c r="GF35">
        <v>0</v>
      </c>
      <c r="GG35">
        <v>358.756235294118</v>
      </c>
      <c r="GH35">
        <v>-6.77955691746073</v>
      </c>
      <c r="GI35">
        <v>0.693347848308717</v>
      </c>
      <c r="GJ35">
        <v>-1</v>
      </c>
      <c r="GK35">
        <v>0.75906285</v>
      </c>
      <c r="GL35">
        <v>0.0654444360902253</v>
      </c>
      <c r="GM35">
        <v>0.00634839419282546</v>
      </c>
      <c r="GN35">
        <v>1</v>
      </c>
      <c r="GO35">
        <v>1</v>
      </c>
      <c r="GP35">
        <v>2</v>
      </c>
      <c r="GQ35" t="s">
        <v>448</v>
      </c>
      <c r="GR35">
        <v>3.13249</v>
      </c>
      <c r="GS35">
        <v>2.71048</v>
      </c>
      <c r="GT35">
        <v>0.0397848</v>
      </c>
      <c r="GU35">
        <v>0.0353172</v>
      </c>
      <c r="GV35">
        <v>0.0999536</v>
      </c>
      <c r="GW35">
        <v>0.0981666</v>
      </c>
      <c r="GX35">
        <v>36209.7</v>
      </c>
      <c r="GY35">
        <v>38973.4</v>
      </c>
      <c r="GZ35">
        <v>34116.5</v>
      </c>
      <c r="HA35">
        <v>36577.4</v>
      </c>
      <c r="HB35">
        <v>43349</v>
      </c>
      <c r="HC35">
        <v>47337.8</v>
      </c>
      <c r="HD35">
        <v>53207.7</v>
      </c>
      <c r="HE35">
        <v>58446.1</v>
      </c>
      <c r="HF35">
        <v>1.96055</v>
      </c>
      <c r="HG35">
        <v>1.7999</v>
      </c>
      <c r="HH35">
        <v>0.137731</v>
      </c>
      <c r="HI35">
        <v>0</v>
      </c>
      <c r="HJ35">
        <v>27.7531</v>
      </c>
      <c r="HK35">
        <v>999.9</v>
      </c>
      <c r="HL35">
        <v>56.312</v>
      </c>
      <c r="HM35">
        <v>30.071</v>
      </c>
      <c r="HN35">
        <v>26.5294</v>
      </c>
      <c r="HO35">
        <v>55.2255</v>
      </c>
      <c r="HP35">
        <v>45.9014</v>
      </c>
      <c r="HQ35">
        <v>1</v>
      </c>
      <c r="HR35">
        <v>0.0407444</v>
      </c>
      <c r="HS35">
        <v>-0.233862</v>
      </c>
      <c r="HT35">
        <v>20.1122</v>
      </c>
      <c r="HU35">
        <v>5.19677</v>
      </c>
      <c r="HV35">
        <v>12.004</v>
      </c>
      <c r="HW35">
        <v>4.9749</v>
      </c>
      <c r="HX35">
        <v>3.29388</v>
      </c>
      <c r="HY35">
        <v>999.9</v>
      </c>
      <c r="HZ35">
        <v>9999</v>
      </c>
      <c r="IA35">
        <v>9999</v>
      </c>
      <c r="IB35">
        <v>9999</v>
      </c>
      <c r="IC35">
        <v>1.86325</v>
      </c>
      <c r="ID35">
        <v>1.86813</v>
      </c>
      <c r="IE35">
        <v>1.86784</v>
      </c>
      <c r="IF35">
        <v>1.86905</v>
      </c>
      <c r="IG35">
        <v>1.86986</v>
      </c>
      <c r="IH35">
        <v>1.8659</v>
      </c>
      <c r="II35">
        <v>1.86705</v>
      </c>
      <c r="IJ35">
        <v>1.86844</v>
      </c>
      <c r="IK35">
        <v>5</v>
      </c>
      <c r="IL35">
        <v>0</v>
      </c>
      <c r="IM35">
        <v>0</v>
      </c>
      <c r="IN35">
        <v>0</v>
      </c>
      <c r="IO35" t="s">
        <v>441</v>
      </c>
      <c r="IP35" t="s">
        <v>442</v>
      </c>
      <c r="IQ35" t="s">
        <v>443</v>
      </c>
      <c r="IR35" t="s">
        <v>443</v>
      </c>
      <c r="IS35" t="s">
        <v>443</v>
      </c>
      <c r="IT35" t="s">
        <v>443</v>
      </c>
      <c r="IU35">
        <v>0</v>
      </c>
      <c r="IV35">
        <v>100</v>
      </c>
      <c r="IW35">
        <v>100</v>
      </c>
      <c r="IX35">
        <v>1.326</v>
      </c>
      <c r="IY35">
        <v>0.3102</v>
      </c>
      <c r="IZ35">
        <v>0.735386519928015</v>
      </c>
      <c r="JA35">
        <v>0.00382527381972642</v>
      </c>
      <c r="JB35">
        <v>-7.52988299776221e-07</v>
      </c>
      <c r="JC35">
        <v>2.3530235652091e-10</v>
      </c>
      <c r="JD35">
        <v>-0.102343420517576</v>
      </c>
      <c r="JE35">
        <v>-0.0169045395245839</v>
      </c>
      <c r="JF35">
        <v>0.00204458040624254</v>
      </c>
      <c r="JG35">
        <v>-2.13992253470799e-05</v>
      </c>
      <c r="JH35">
        <v>5</v>
      </c>
      <c r="JI35">
        <v>2167</v>
      </c>
      <c r="JJ35">
        <v>1</v>
      </c>
      <c r="JK35">
        <v>29</v>
      </c>
      <c r="JL35">
        <v>29323655.2</v>
      </c>
      <c r="JM35">
        <v>29323655.2</v>
      </c>
      <c r="JN35">
        <v>0.415039</v>
      </c>
      <c r="JO35">
        <v>2.66846</v>
      </c>
      <c r="JP35">
        <v>1.54785</v>
      </c>
      <c r="JQ35">
        <v>2.31201</v>
      </c>
      <c r="JR35">
        <v>1.64673</v>
      </c>
      <c r="JS35">
        <v>2.30713</v>
      </c>
      <c r="JT35">
        <v>33.7381</v>
      </c>
      <c r="JU35">
        <v>24.1838</v>
      </c>
      <c r="JV35">
        <v>18</v>
      </c>
      <c r="JW35">
        <v>505.217</v>
      </c>
      <c r="JX35">
        <v>401.65</v>
      </c>
      <c r="JY35">
        <v>27.3492</v>
      </c>
      <c r="JZ35">
        <v>27.8682</v>
      </c>
      <c r="KA35">
        <v>30.0003</v>
      </c>
      <c r="KB35">
        <v>27.8054</v>
      </c>
      <c r="KC35">
        <v>27.7542</v>
      </c>
      <c r="KD35">
        <v>8.29284</v>
      </c>
      <c r="KE35">
        <v>21.7755</v>
      </c>
      <c r="KF35">
        <v>57.6239</v>
      </c>
      <c r="KG35">
        <v>27.1988</v>
      </c>
      <c r="KH35">
        <v>116.152</v>
      </c>
      <c r="KI35">
        <v>22.0666</v>
      </c>
      <c r="KJ35">
        <v>96.7302</v>
      </c>
      <c r="KK35">
        <v>94.7033</v>
      </c>
    </row>
    <row r="36" spans="1:297">
      <c r="A36">
        <v>20</v>
      </c>
      <c r="B36">
        <v>1759419315.1</v>
      </c>
      <c r="C36">
        <v>95</v>
      </c>
      <c r="D36" t="s">
        <v>482</v>
      </c>
      <c r="E36" t="s">
        <v>483</v>
      </c>
      <c r="F36">
        <v>5</v>
      </c>
      <c r="G36" t="s">
        <v>435</v>
      </c>
      <c r="H36" t="s">
        <v>436</v>
      </c>
      <c r="I36">
        <v>1759419306.94615</v>
      </c>
      <c r="J36">
        <f>(K36)/1000</f>
        <v>0</v>
      </c>
      <c r="K36">
        <f>IF(DP36, AN36, AH36)</f>
        <v>0</v>
      </c>
      <c r="L36">
        <f>IF(DP36, AI36, AG36)</f>
        <v>0</v>
      </c>
      <c r="M36">
        <f>DR36 - IF(AU36&gt;1, L36*DL36*100.0/(AW36), 0)</f>
        <v>0</v>
      </c>
      <c r="N36">
        <f>((T36-J36/2)*M36-L36)/(T36+J36/2)</f>
        <v>0</v>
      </c>
      <c r="O36">
        <f>N36*(DY36+DZ36)/1000.0</f>
        <v>0</v>
      </c>
      <c r="P36">
        <f>(DR36 - IF(AU36&gt;1, L36*DL36*100.0/(AW36), 0))*(DY36+DZ36)/1000.0</f>
        <v>0</v>
      </c>
      <c r="Q36">
        <f>2.0/((1/S36-1/R36)+SIGN(S36)*SQRT((1/S36-1/R36)*(1/S36-1/R36) + 4*DM36/((DM36+1)*(DM36+1))*(2*1/S36*1/R36-1/R36*1/R36)))</f>
        <v>0</v>
      </c>
      <c r="R36">
        <f>IF(LEFT(DN36,1)&lt;&gt;"0",IF(LEFT(DN36,1)="1",3.0,DO36),$D$5+$E$5*(EF36*DY36/($K$5*1000))+$F$5*(EF36*DY36/($K$5*1000))*MAX(MIN(DL36,$J$5),$I$5)*MAX(MIN(DL36,$J$5),$I$5)+$G$5*MAX(MIN(DL36,$J$5),$I$5)*(EF36*DY36/($K$5*1000))+$H$5*(EF36*DY36/($K$5*1000))*(EF36*DY36/($K$5*1000)))</f>
        <v>0</v>
      </c>
      <c r="S36">
        <f>J36*(1000-(1000*0.61365*exp(17.502*W36/(240.97+W36))/(DY36+DZ36)+DT36)/2)/(1000*0.61365*exp(17.502*W36/(240.97+W36))/(DY36+DZ36)-DT36)</f>
        <v>0</v>
      </c>
      <c r="T36">
        <f>1/((DM36+1)/(Q36/1.6)+1/(R36/1.37)) + DM36/((DM36+1)/(Q36/1.6) + DM36/(R36/1.37))</f>
        <v>0</v>
      </c>
      <c r="U36">
        <f>(DH36*DK36)</f>
        <v>0</v>
      </c>
      <c r="V36">
        <f>(EA36+(U36+2*0.95*5.67E-8*(((EA36+$B$7)+273)^4-(EA36+273)^4)-44100*J36)/(1.84*29.3*R36+8*0.95*5.67E-8*(EA36+273)^3))</f>
        <v>0</v>
      </c>
      <c r="W36">
        <f>($C$7*EB36+$D$7*EC36+$E$7*V36)</f>
        <v>0</v>
      </c>
      <c r="X36">
        <f>0.61365*exp(17.502*W36/(240.97+W36))</f>
        <v>0</v>
      </c>
      <c r="Y36">
        <f>(Z36/AA36*100)</f>
        <v>0</v>
      </c>
      <c r="Z36">
        <f>DT36*(DY36+DZ36)/1000</f>
        <v>0</v>
      </c>
      <c r="AA36">
        <f>0.61365*exp(17.502*EA36/(240.97+EA36))</f>
        <v>0</v>
      </c>
      <c r="AB36">
        <f>(X36-DT36*(DY36+DZ36)/1000)</f>
        <v>0</v>
      </c>
      <c r="AC36">
        <f>(-J36*44100)</f>
        <v>0</v>
      </c>
      <c r="AD36">
        <f>2*29.3*R36*0.92*(EA36-W36)</f>
        <v>0</v>
      </c>
      <c r="AE36">
        <f>2*0.95*5.67E-8*(((EA36+$B$7)+273)^4-(W36+273)^4)</f>
        <v>0</v>
      </c>
      <c r="AF36">
        <f>U36+AE36+AC36+AD36</f>
        <v>0</v>
      </c>
      <c r="AG36">
        <f>DX36*AU36*(DS36-DR36*(1000-AU36*DU36)/(1000-AU36*DT36))/(100*DL36)</f>
        <v>0</v>
      </c>
      <c r="AH36">
        <f>1000*DX36*AU36*(DT36-DU36)/(100*DL36*(1000-AU36*DT36))</f>
        <v>0</v>
      </c>
      <c r="AI36">
        <f>(AJ36 - AK36 - DY36*1E3/(8.314*(EA36+273.15)) * AM36/DX36 * AL36) * DX36/(100*DL36) * (1000 - DU36)/1000</f>
        <v>0</v>
      </c>
      <c r="AJ36">
        <v>136.951511698268</v>
      </c>
      <c r="AK36">
        <v>150.587824242424</v>
      </c>
      <c r="AL36">
        <v>-3.43722606060607</v>
      </c>
      <c r="AM36">
        <v>64.6</v>
      </c>
      <c r="AN36">
        <f>(AP36 - AO36 + DY36*1E3/(8.314*(EA36+273.15)) * AR36/DX36 * AQ36) * DX36/(100*DL36) * 1000/(1000 - AP36)</f>
        <v>0</v>
      </c>
      <c r="AO36">
        <v>22.0732419633051</v>
      </c>
      <c r="AP36">
        <v>22.8493072727273</v>
      </c>
      <c r="AQ36">
        <v>6.92046506243722e-05</v>
      </c>
      <c r="AR36">
        <v>120.712376557345</v>
      </c>
      <c r="AS36">
        <v>0</v>
      </c>
      <c r="AT36">
        <v>0</v>
      </c>
      <c r="AU36">
        <f>IF(AS36*$H$13&gt;=AW36,1.0,(AW36/(AW36-AS36*$H$13)))</f>
        <v>0</v>
      </c>
      <c r="AV36">
        <f>(AU36-1)*100</f>
        <v>0</v>
      </c>
      <c r="AW36">
        <f>MAX(0,($B$13+$C$13*EF36)/(1+$D$13*EF36)*DY36/(EA36+273)*$E$13)</f>
        <v>0</v>
      </c>
      <c r="AX36" t="s">
        <v>437</v>
      </c>
      <c r="AY36" t="s">
        <v>437</v>
      </c>
      <c r="AZ36">
        <v>0</v>
      </c>
      <c r="BA36">
        <v>0</v>
      </c>
      <c r="BB36">
        <f>1-AZ36/BA36</f>
        <v>0</v>
      </c>
      <c r="BC36">
        <v>0</v>
      </c>
      <c r="BD36" t="s">
        <v>437</v>
      </c>
      <c r="BE36" t="s">
        <v>437</v>
      </c>
      <c r="BF36">
        <v>0</v>
      </c>
      <c r="BG36">
        <v>0</v>
      </c>
      <c r="BH36">
        <f>1-BF36/BG36</f>
        <v>0</v>
      </c>
      <c r="BI36">
        <v>0.5</v>
      </c>
      <c r="BJ36">
        <f>DI36</f>
        <v>0</v>
      </c>
      <c r="BK36">
        <f>L36</f>
        <v>0</v>
      </c>
      <c r="BL36">
        <f>BH36*BI36*BJ36</f>
        <v>0</v>
      </c>
      <c r="BM36">
        <f>(BK36-BC36)/BJ36</f>
        <v>0</v>
      </c>
      <c r="BN36">
        <f>(BA36-BG36)/BG36</f>
        <v>0</v>
      </c>
      <c r="BO36">
        <f>AZ36/(BB36+AZ36/BG36)</f>
        <v>0</v>
      </c>
      <c r="BP36" t="s">
        <v>437</v>
      </c>
      <c r="BQ36">
        <v>0</v>
      </c>
      <c r="BR36">
        <f>IF(BQ36&lt;&gt;0, BQ36, BO36)</f>
        <v>0</v>
      </c>
      <c r="BS36">
        <f>1-BR36/BG36</f>
        <v>0</v>
      </c>
      <c r="BT36">
        <f>(BG36-BF36)/(BG36-BR36)</f>
        <v>0</v>
      </c>
      <c r="BU36">
        <f>(BA36-BG36)/(BA36-BR36)</f>
        <v>0</v>
      </c>
      <c r="BV36">
        <f>(BG36-BF36)/(BG36-AZ36)</f>
        <v>0</v>
      </c>
      <c r="BW36">
        <f>(BA36-BG36)/(BA36-AZ36)</f>
        <v>0</v>
      </c>
      <c r="BX36">
        <f>(BT36*BR36/BF36)</f>
        <v>0</v>
      </c>
      <c r="BY36">
        <f>(1-BX36)</f>
        <v>0</v>
      </c>
      <c r="DH36">
        <f>$B$11*EG36+$C$11*EH36+$F$11*ES36*(1-EV36)</f>
        <v>0</v>
      </c>
      <c r="DI36">
        <f>DH36*DJ36</f>
        <v>0</v>
      </c>
      <c r="DJ36">
        <f>($B$11*$D$9+$C$11*$D$9+$F$11*((FF36+EX36)/MAX(FF36+EX36+FG36, 0.1)*$I$9+FG36/MAX(FF36+EX36+FG36, 0.1)*$J$9))/($B$11+$C$11+$F$11)</f>
        <v>0</v>
      </c>
      <c r="DK36">
        <f>($B$11*$K$9+$C$11*$K$9+$F$11*((FF36+EX36)/MAX(FF36+EX36+FG36, 0.1)*$P$9+FG36/MAX(FF36+EX36+FG36, 0.1)*$Q$9))/($B$11+$C$11+$F$11)</f>
        <v>0</v>
      </c>
      <c r="DL36">
        <v>2.44</v>
      </c>
      <c r="DM36">
        <v>0.5</v>
      </c>
      <c r="DN36" t="s">
        <v>438</v>
      </c>
      <c r="DO36">
        <v>2</v>
      </c>
      <c r="DP36" t="b">
        <v>1</v>
      </c>
      <c r="DQ36">
        <v>1759419306.94615</v>
      </c>
      <c r="DR36">
        <v>170.898769230769</v>
      </c>
      <c r="DS36">
        <v>150.151076923077</v>
      </c>
      <c r="DT36">
        <v>22.8433846153846</v>
      </c>
      <c r="DU36">
        <v>22.0758692307692</v>
      </c>
      <c r="DV36">
        <v>169.535461538462</v>
      </c>
      <c r="DW36">
        <v>22.5333384615385</v>
      </c>
      <c r="DX36">
        <v>499.989923076923</v>
      </c>
      <c r="DY36">
        <v>90.8101</v>
      </c>
      <c r="DZ36">
        <v>0.0325138384615385</v>
      </c>
      <c r="EA36">
        <v>29.5315384615385</v>
      </c>
      <c r="EB36">
        <v>29.9978692307692</v>
      </c>
      <c r="EC36">
        <v>999.9</v>
      </c>
      <c r="ED36">
        <v>0</v>
      </c>
      <c r="EE36">
        <v>0</v>
      </c>
      <c r="EF36">
        <v>9996.96923076923</v>
      </c>
      <c r="EG36">
        <v>0</v>
      </c>
      <c r="EH36">
        <v>13.129</v>
      </c>
      <c r="EI36">
        <v>20.7476384615385</v>
      </c>
      <c r="EJ36">
        <v>174.893923076923</v>
      </c>
      <c r="EK36">
        <v>153.540846153846</v>
      </c>
      <c r="EL36">
        <v>0.767504076923077</v>
      </c>
      <c r="EM36">
        <v>150.151076923077</v>
      </c>
      <c r="EN36">
        <v>22.0758692307692</v>
      </c>
      <c r="EO36">
        <v>2.07441</v>
      </c>
      <c r="EP36">
        <v>2.00471307692308</v>
      </c>
      <c r="EQ36">
        <v>18.0240307692308</v>
      </c>
      <c r="ER36">
        <v>17.4816076923077</v>
      </c>
      <c r="ES36">
        <v>1999.97769230769</v>
      </c>
      <c r="ET36">
        <v>0.980000230769231</v>
      </c>
      <c r="EU36">
        <v>0.0199993692307692</v>
      </c>
      <c r="EV36">
        <v>0</v>
      </c>
      <c r="EW36">
        <v>357.777307692308</v>
      </c>
      <c r="EX36">
        <v>5.00059</v>
      </c>
      <c r="EY36">
        <v>7297.36230769231</v>
      </c>
      <c r="EZ36">
        <v>17360.1307692308</v>
      </c>
      <c r="FA36">
        <v>41.1774615384615</v>
      </c>
      <c r="FB36">
        <v>40.9951538461538</v>
      </c>
      <c r="FC36">
        <v>40.562</v>
      </c>
      <c r="FD36">
        <v>40.5</v>
      </c>
      <c r="FE36">
        <v>42.062</v>
      </c>
      <c r="FF36">
        <v>1955.07769230769</v>
      </c>
      <c r="FG36">
        <v>39.9</v>
      </c>
      <c r="FH36">
        <v>0</v>
      </c>
      <c r="FI36">
        <v>1759419313</v>
      </c>
      <c r="FJ36">
        <v>0</v>
      </c>
      <c r="FK36">
        <v>357.62504</v>
      </c>
      <c r="FL36">
        <v>-8.76715382712113</v>
      </c>
      <c r="FM36">
        <v>-176.955384313425</v>
      </c>
      <c r="FN36">
        <v>7294.6328</v>
      </c>
      <c r="FO36">
        <v>15</v>
      </c>
      <c r="FP36">
        <v>0</v>
      </c>
      <c r="FQ36" t="s">
        <v>439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20.53484</v>
      </c>
      <c r="GD36">
        <v>3.66983458646618</v>
      </c>
      <c r="GE36">
        <v>0.460143197711321</v>
      </c>
      <c r="GF36">
        <v>0</v>
      </c>
      <c r="GG36">
        <v>358.258558823529</v>
      </c>
      <c r="GH36">
        <v>-8.14516425220217</v>
      </c>
      <c r="GI36">
        <v>0.819307928579924</v>
      </c>
      <c r="GJ36">
        <v>-1</v>
      </c>
      <c r="GK36">
        <v>0.76366335</v>
      </c>
      <c r="GL36">
        <v>0.0719159548872189</v>
      </c>
      <c r="GM36">
        <v>0.00696313130908071</v>
      </c>
      <c r="GN36">
        <v>1</v>
      </c>
      <c r="GO36">
        <v>1</v>
      </c>
      <c r="GP36">
        <v>2</v>
      </c>
      <c r="GQ36" t="s">
        <v>448</v>
      </c>
      <c r="GR36">
        <v>3.13249</v>
      </c>
      <c r="GS36">
        <v>2.71047</v>
      </c>
      <c r="GT36">
        <v>0.0359348</v>
      </c>
      <c r="GU36">
        <v>0.0314342</v>
      </c>
      <c r="GV36">
        <v>0.0999627</v>
      </c>
      <c r="GW36">
        <v>0.0981606</v>
      </c>
      <c r="GX36">
        <v>36354.5</v>
      </c>
      <c r="GY36">
        <v>39130.1</v>
      </c>
      <c r="GZ36">
        <v>34116.1</v>
      </c>
      <c r="HA36">
        <v>36577.2</v>
      </c>
      <c r="HB36">
        <v>43347.8</v>
      </c>
      <c r="HC36">
        <v>47337.7</v>
      </c>
      <c r="HD36">
        <v>53207.2</v>
      </c>
      <c r="HE36">
        <v>58446.1</v>
      </c>
      <c r="HF36">
        <v>1.96047</v>
      </c>
      <c r="HG36">
        <v>1.79972</v>
      </c>
      <c r="HH36">
        <v>0.138231</v>
      </c>
      <c r="HI36">
        <v>0</v>
      </c>
      <c r="HJ36">
        <v>27.7501</v>
      </c>
      <c r="HK36">
        <v>999.9</v>
      </c>
      <c r="HL36">
        <v>56.312</v>
      </c>
      <c r="HM36">
        <v>30.071</v>
      </c>
      <c r="HN36">
        <v>26.5275</v>
      </c>
      <c r="HO36">
        <v>54.9055</v>
      </c>
      <c r="HP36">
        <v>46.0096</v>
      </c>
      <c r="HQ36">
        <v>1</v>
      </c>
      <c r="HR36">
        <v>0.041936</v>
      </c>
      <c r="HS36">
        <v>0.365166</v>
      </c>
      <c r="HT36">
        <v>20.1114</v>
      </c>
      <c r="HU36">
        <v>5.19707</v>
      </c>
      <c r="HV36">
        <v>12.004</v>
      </c>
      <c r="HW36">
        <v>4.97475</v>
      </c>
      <c r="HX36">
        <v>3.29385</v>
      </c>
      <c r="HY36">
        <v>999.9</v>
      </c>
      <c r="HZ36">
        <v>9999</v>
      </c>
      <c r="IA36">
        <v>9999</v>
      </c>
      <c r="IB36">
        <v>9999</v>
      </c>
      <c r="IC36">
        <v>1.86325</v>
      </c>
      <c r="ID36">
        <v>1.86813</v>
      </c>
      <c r="IE36">
        <v>1.86787</v>
      </c>
      <c r="IF36">
        <v>1.86906</v>
      </c>
      <c r="IG36">
        <v>1.86986</v>
      </c>
      <c r="IH36">
        <v>1.86589</v>
      </c>
      <c r="II36">
        <v>1.86705</v>
      </c>
      <c r="IJ36">
        <v>1.86844</v>
      </c>
      <c r="IK36">
        <v>5</v>
      </c>
      <c r="IL36">
        <v>0</v>
      </c>
      <c r="IM36">
        <v>0</v>
      </c>
      <c r="IN36">
        <v>0</v>
      </c>
      <c r="IO36" t="s">
        <v>441</v>
      </c>
      <c r="IP36" t="s">
        <v>442</v>
      </c>
      <c r="IQ36" t="s">
        <v>443</v>
      </c>
      <c r="IR36" t="s">
        <v>443</v>
      </c>
      <c r="IS36" t="s">
        <v>443</v>
      </c>
      <c r="IT36" t="s">
        <v>443</v>
      </c>
      <c r="IU36">
        <v>0</v>
      </c>
      <c r="IV36">
        <v>100</v>
      </c>
      <c r="IW36">
        <v>100</v>
      </c>
      <c r="IX36">
        <v>1.266</v>
      </c>
      <c r="IY36">
        <v>0.3102</v>
      </c>
      <c r="IZ36">
        <v>0.735386519928015</v>
      </c>
      <c r="JA36">
        <v>0.00382527381972642</v>
      </c>
      <c r="JB36">
        <v>-7.52988299776221e-07</v>
      </c>
      <c r="JC36">
        <v>2.3530235652091e-10</v>
      </c>
      <c r="JD36">
        <v>-0.102343420517576</v>
      </c>
      <c r="JE36">
        <v>-0.0169045395245839</v>
      </c>
      <c r="JF36">
        <v>0.00204458040624254</v>
      </c>
      <c r="JG36">
        <v>-2.13992253470799e-05</v>
      </c>
      <c r="JH36">
        <v>5</v>
      </c>
      <c r="JI36">
        <v>2167</v>
      </c>
      <c r="JJ36">
        <v>1</v>
      </c>
      <c r="JK36">
        <v>29</v>
      </c>
      <c r="JL36">
        <v>29323655.3</v>
      </c>
      <c r="JM36">
        <v>29323655.3</v>
      </c>
      <c r="JN36">
        <v>0.383301</v>
      </c>
      <c r="JO36">
        <v>2.66113</v>
      </c>
      <c r="JP36">
        <v>1.54785</v>
      </c>
      <c r="JQ36">
        <v>2.31201</v>
      </c>
      <c r="JR36">
        <v>1.64673</v>
      </c>
      <c r="JS36">
        <v>2.34985</v>
      </c>
      <c r="JT36">
        <v>33.7606</v>
      </c>
      <c r="JU36">
        <v>24.1926</v>
      </c>
      <c r="JV36">
        <v>18</v>
      </c>
      <c r="JW36">
        <v>505.195</v>
      </c>
      <c r="JX36">
        <v>401.575</v>
      </c>
      <c r="JY36">
        <v>27.2661</v>
      </c>
      <c r="JZ36">
        <v>27.8706</v>
      </c>
      <c r="KA36">
        <v>30.0008</v>
      </c>
      <c r="KB36">
        <v>27.8083</v>
      </c>
      <c r="KC36">
        <v>27.7572</v>
      </c>
      <c r="KD36">
        <v>7.65744</v>
      </c>
      <c r="KE36">
        <v>21.7755</v>
      </c>
      <c r="KF36">
        <v>57.6239</v>
      </c>
      <c r="KG36">
        <v>27.1981</v>
      </c>
      <c r="KH36">
        <v>95.9342</v>
      </c>
      <c r="KI36">
        <v>22.0643</v>
      </c>
      <c r="KJ36">
        <v>96.7294</v>
      </c>
      <c r="KK36">
        <v>94.7032</v>
      </c>
    </row>
    <row r="37" spans="1:297">
      <c r="A37">
        <v>21</v>
      </c>
      <c r="B37">
        <v>1759419320.1</v>
      </c>
      <c r="C37">
        <v>100</v>
      </c>
      <c r="D37" t="s">
        <v>484</v>
      </c>
      <c r="E37" t="s">
        <v>485</v>
      </c>
      <c r="F37">
        <v>5</v>
      </c>
      <c r="G37" t="s">
        <v>435</v>
      </c>
      <c r="H37" t="s">
        <v>436</v>
      </c>
      <c r="I37">
        <v>1759419311.94615</v>
      </c>
      <c r="J37">
        <f>(K37)/1000</f>
        <v>0</v>
      </c>
      <c r="K37">
        <f>IF(DP37, AN37, AH37)</f>
        <v>0</v>
      </c>
      <c r="L37">
        <f>IF(DP37, AI37, AG37)</f>
        <v>0</v>
      </c>
      <c r="M37">
        <f>DR37 - IF(AU37&gt;1, L37*DL37*100.0/(AW37), 0)</f>
        <v>0</v>
      </c>
      <c r="N37">
        <f>((T37-J37/2)*M37-L37)/(T37+J37/2)</f>
        <v>0</v>
      </c>
      <c r="O37">
        <f>N37*(DY37+DZ37)/1000.0</f>
        <v>0</v>
      </c>
      <c r="P37">
        <f>(DR37 - IF(AU37&gt;1, L37*DL37*100.0/(AW37), 0))*(DY37+DZ37)/1000.0</f>
        <v>0</v>
      </c>
      <c r="Q37">
        <f>2.0/((1/S37-1/R37)+SIGN(S37)*SQRT((1/S37-1/R37)*(1/S37-1/R37) + 4*DM37/((DM37+1)*(DM37+1))*(2*1/S37*1/R37-1/R37*1/R37)))</f>
        <v>0</v>
      </c>
      <c r="R37">
        <f>IF(LEFT(DN37,1)&lt;&gt;"0",IF(LEFT(DN37,1)="1",3.0,DO37),$D$5+$E$5*(EF37*DY37/($K$5*1000))+$F$5*(EF37*DY37/($K$5*1000))*MAX(MIN(DL37,$J$5),$I$5)*MAX(MIN(DL37,$J$5),$I$5)+$G$5*MAX(MIN(DL37,$J$5),$I$5)*(EF37*DY37/($K$5*1000))+$H$5*(EF37*DY37/($K$5*1000))*(EF37*DY37/($K$5*1000)))</f>
        <v>0</v>
      </c>
      <c r="S37">
        <f>J37*(1000-(1000*0.61365*exp(17.502*W37/(240.97+W37))/(DY37+DZ37)+DT37)/2)/(1000*0.61365*exp(17.502*W37/(240.97+W37))/(DY37+DZ37)-DT37)</f>
        <v>0</v>
      </c>
      <c r="T37">
        <f>1/((DM37+1)/(Q37/1.6)+1/(R37/1.37)) + DM37/((DM37+1)/(Q37/1.6) + DM37/(R37/1.37))</f>
        <v>0</v>
      </c>
      <c r="U37">
        <f>(DH37*DK37)</f>
        <v>0</v>
      </c>
      <c r="V37">
        <f>(EA37+(U37+2*0.95*5.67E-8*(((EA37+$B$7)+273)^4-(EA37+273)^4)-44100*J37)/(1.84*29.3*R37+8*0.95*5.67E-8*(EA37+273)^3))</f>
        <v>0</v>
      </c>
      <c r="W37">
        <f>($C$7*EB37+$D$7*EC37+$E$7*V37)</f>
        <v>0</v>
      </c>
      <c r="X37">
        <f>0.61365*exp(17.502*W37/(240.97+W37))</f>
        <v>0</v>
      </c>
      <c r="Y37">
        <f>(Z37/AA37*100)</f>
        <v>0</v>
      </c>
      <c r="Z37">
        <f>DT37*(DY37+DZ37)/1000</f>
        <v>0</v>
      </c>
      <c r="AA37">
        <f>0.61365*exp(17.502*EA37/(240.97+EA37))</f>
        <v>0</v>
      </c>
      <c r="AB37">
        <f>(X37-DT37*(DY37+DZ37)/1000)</f>
        <v>0</v>
      </c>
      <c r="AC37">
        <f>(-J37*44100)</f>
        <v>0</v>
      </c>
      <c r="AD37">
        <f>2*29.3*R37*0.92*(EA37-W37)</f>
        <v>0</v>
      </c>
      <c r="AE37">
        <f>2*0.95*5.67E-8*(((EA37+$B$7)+273)^4-(W37+273)^4)</f>
        <v>0</v>
      </c>
      <c r="AF37">
        <f>U37+AE37+AC37+AD37</f>
        <v>0</v>
      </c>
      <c r="AG37">
        <f>DX37*AU37*(DS37-DR37*(1000-AU37*DU37)/(1000-AU37*DT37))/(100*DL37)</f>
        <v>0</v>
      </c>
      <c r="AH37">
        <f>1000*DX37*AU37*(DT37-DU37)/(100*DL37*(1000-AU37*DT37))</f>
        <v>0</v>
      </c>
      <c r="AI37">
        <f>(AJ37 - AK37 - DY37*1E3/(8.314*(EA37+273.15)) * AM37/DX37 * AL37) * DX37/(100*DL37) * (1000 - DU37)/1000</f>
        <v>0</v>
      </c>
      <c r="AJ37">
        <v>120.513062531169</v>
      </c>
      <c r="AK37">
        <v>133.981836363636</v>
      </c>
      <c r="AL37">
        <v>-3.30791242424244</v>
      </c>
      <c r="AM37">
        <v>64.6</v>
      </c>
      <c r="AN37">
        <f>(AP37 - AO37 + DY37*1E3/(8.314*(EA37+273.15)) * AR37/DX37 * AQ37) * DX37/(100*DL37) * 1000/(1000 - AP37)</f>
        <v>0</v>
      </c>
      <c r="AO37">
        <v>22.0709776466207</v>
      </c>
      <c r="AP37">
        <v>22.8462781818182</v>
      </c>
      <c r="AQ37">
        <v>-5.32212896867391e-05</v>
      </c>
      <c r="AR37">
        <v>120.712376557345</v>
      </c>
      <c r="AS37">
        <v>0</v>
      </c>
      <c r="AT37">
        <v>0</v>
      </c>
      <c r="AU37">
        <f>IF(AS37*$H$13&gt;=AW37,1.0,(AW37/(AW37-AS37*$H$13)))</f>
        <v>0</v>
      </c>
      <c r="AV37">
        <f>(AU37-1)*100</f>
        <v>0</v>
      </c>
      <c r="AW37">
        <f>MAX(0,($B$13+$C$13*EF37)/(1+$D$13*EF37)*DY37/(EA37+273)*$E$13)</f>
        <v>0</v>
      </c>
      <c r="AX37" t="s">
        <v>437</v>
      </c>
      <c r="AY37" t="s">
        <v>437</v>
      </c>
      <c r="AZ37">
        <v>0</v>
      </c>
      <c r="BA37">
        <v>0</v>
      </c>
      <c r="BB37">
        <f>1-AZ37/BA37</f>
        <v>0</v>
      </c>
      <c r="BC37">
        <v>0</v>
      </c>
      <c r="BD37" t="s">
        <v>437</v>
      </c>
      <c r="BE37" t="s">
        <v>437</v>
      </c>
      <c r="BF37">
        <v>0</v>
      </c>
      <c r="BG37">
        <v>0</v>
      </c>
      <c r="BH37">
        <f>1-BF37/BG37</f>
        <v>0</v>
      </c>
      <c r="BI37">
        <v>0.5</v>
      </c>
      <c r="BJ37">
        <f>DI37</f>
        <v>0</v>
      </c>
      <c r="BK37">
        <f>L37</f>
        <v>0</v>
      </c>
      <c r="BL37">
        <f>BH37*BI37*BJ37</f>
        <v>0</v>
      </c>
      <c r="BM37">
        <f>(BK37-BC37)/BJ37</f>
        <v>0</v>
      </c>
      <c r="BN37">
        <f>(BA37-BG37)/BG37</f>
        <v>0</v>
      </c>
      <c r="BO37">
        <f>AZ37/(BB37+AZ37/BG37)</f>
        <v>0</v>
      </c>
      <c r="BP37" t="s">
        <v>437</v>
      </c>
      <c r="BQ37">
        <v>0</v>
      </c>
      <c r="BR37">
        <f>IF(BQ37&lt;&gt;0, BQ37, BO37)</f>
        <v>0</v>
      </c>
      <c r="BS37">
        <f>1-BR37/BG37</f>
        <v>0</v>
      </c>
      <c r="BT37">
        <f>(BG37-BF37)/(BG37-BR37)</f>
        <v>0</v>
      </c>
      <c r="BU37">
        <f>(BA37-BG37)/(BA37-BR37)</f>
        <v>0</v>
      </c>
      <c r="BV37">
        <f>(BG37-BF37)/(BG37-AZ37)</f>
        <v>0</v>
      </c>
      <c r="BW37">
        <f>(BA37-BG37)/(BA37-AZ37)</f>
        <v>0</v>
      </c>
      <c r="BX37">
        <f>(BT37*BR37/BF37)</f>
        <v>0</v>
      </c>
      <c r="BY37">
        <f>(1-BX37)</f>
        <v>0</v>
      </c>
      <c r="DH37">
        <f>$B$11*EG37+$C$11*EH37+$F$11*ES37*(1-EV37)</f>
        <v>0</v>
      </c>
      <c r="DI37">
        <f>DH37*DJ37</f>
        <v>0</v>
      </c>
      <c r="DJ37">
        <f>($B$11*$D$9+$C$11*$D$9+$F$11*((FF37+EX37)/MAX(FF37+EX37+FG37, 0.1)*$I$9+FG37/MAX(FF37+EX37+FG37, 0.1)*$J$9))/($B$11+$C$11+$F$11)</f>
        <v>0</v>
      </c>
      <c r="DK37">
        <f>($B$11*$K$9+$C$11*$K$9+$F$11*((FF37+EX37)/MAX(FF37+EX37+FG37, 0.1)*$P$9+FG37/MAX(FF37+EX37+FG37, 0.1)*$Q$9))/($B$11+$C$11+$F$11)</f>
        <v>0</v>
      </c>
      <c r="DL37">
        <v>2.44</v>
      </c>
      <c r="DM37">
        <v>0.5</v>
      </c>
      <c r="DN37" t="s">
        <v>438</v>
      </c>
      <c r="DO37">
        <v>2</v>
      </c>
      <c r="DP37" t="b">
        <v>1</v>
      </c>
      <c r="DQ37">
        <v>1759419311.94615</v>
      </c>
      <c r="DR37">
        <v>154.392692307692</v>
      </c>
      <c r="DS37">
        <v>133.649615384615</v>
      </c>
      <c r="DT37">
        <v>22.8460230769231</v>
      </c>
      <c r="DU37">
        <v>22.0735076923077</v>
      </c>
      <c r="DV37">
        <v>153.088692307692</v>
      </c>
      <c r="DW37">
        <v>22.5358615384615</v>
      </c>
      <c r="DX37">
        <v>500.005923076923</v>
      </c>
      <c r="DY37">
        <v>90.8101615384615</v>
      </c>
      <c r="DZ37">
        <v>0.0325506307692308</v>
      </c>
      <c r="EA37">
        <v>29.5309230769231</v>
      </c>
      <c r="EB37">
        <v>29.9981615384615</v>
      </c>
      <c r="EC37">
        <v>999.9</v>
      </c>
      <c r="ED37">
        <v>0</v>
      </c>
      <c r="EE37">
        <v>0</v>
      </c>
      <c r="EF37">
        <v>9999.37153846154</v>
      </c>
      <c r="EG37">
        <v>0</v>
      </c>
      <c r="EH37">
        <v>13.129</v>
      </c>
      <c r="EI37">
        <v>20.7432076923077</v>
      </c>
      <c r="EJ37">
        <v>158.002538461538</v>
      </c>
      <c r="EK37">
        <v>136.666384615385</v>
      </c>
      <c r="EL37">
        <v>0.772507</v>
      </c>
      <c r="EM37">
        <v>133.649615384615</v>
      </c>
      <c r="EN37">
        <v>22.0735076923077</v>
      </c>
      <c r="EO37">
        <v>2.07465</v>
      </c>
      <c r="EP37">
        <v>2.00449923076923</v>
      </c>
      <c r="EQ37">
        <v>18.0258846153846</v>
      </c>
      <c r="ER37">
        <v>17.4799230769231</v>
      </c>
      <c r="ES37">
        <v>2000.00230769231</v>
      </c>
      <c r="ET37">
        <v>0.980000461538462</v>
      </c>
      <c r="EU37">
        <v>0.0199991307692308</v>
      </c>
      <c r="EV37">
        <v>0</v>
      </c>
      <c r="EW37">
        <v>357.011307692308</v>
      </c>
      <c r="EX37">
        <v>5.00059</v>
      </c>
      <c r="EY37">
        <v>7282.04769230769</v>
      </c>
      <c r="EZ37">
        <v>17360.3461538462</v>
      </c>
      <c r="FA37">
        <v>41.1726923076923</v>
      </c>
      <c r="FB37">
        <v>41</v>
      </c>
      <c r="FC37">
        <v>40.562</v>
      </c>
      <c r="FD37">
        <v>40.5</v>
      </c>
      <c r="FE37">
        <v>42.062</v>
      </c>
      <c r="FF37">
        <v>1955.10230769231</v>
      </c>
      <c r="FG37">
        <v>39.9</v>
      </c>
      <c r="FH37">
        <v>0</v>
      </c>
      <c r="FI37">
        <v>1759419317.8</v>
      </c>
      <c r="FJ37">
        <v>0</v>
      </c>
      <c r="FK37">
        <v>356.92664</v>
      </c>
      <c r="FL37">
        <v>-9.75138462288328</v>
      </c>
      <c r="FM37">
        <v>-193.269231060305</v>
      </c>
      <c r="FN37">
        <v>7280.0176</v>
      </c>
      <c r="FO37">
        <v>15</v>
      </c>
      <c r="FP37">
        <v>0</v>
      </c>
      <c r="FQ37" t="s">
        <v>439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20.73555</v>
      </c>
      <c r="GD37">
        <v>0.976213533834611</v>
      </c>
      <c r="GE37">
        <v>0.315597595840019</v>
      </c>
      <c r="GF37">
        <v>0</v>
      </c>
      <c r="GG37">
        <v>357.383264705882</v>
      </c>
      <c r="GH37">
        <v>-8.73459129364193</v>
      </c>
      <c r="GI37">
        <v>0.872643121880928</v>
      </c>
      <c r="GJ37">
        <v>-1</v>
      </c>
      <c r="GK37">
        <v>0.77001865</v>
      </c>
      <c r="GL37">
        <v>0.0617814586466173</v>
      </c>
      <c r="GM37">
        <v>0.00613424777193584</v>
      </c>
      <c r="GN37">
        <v>1</v>
      </c>
      <c r="GO37">
        <v>1</v>
      </c>
      <c r="GP37">
        <v>2</v>
      </c>
      <c r="GQ37" t="s">
        <v>448</v>
      </c>
      <c r="GR37">
        <v>3.1324</v>
      </c>
      <c r="GS37">
        <v>2.71066</v>
      </c>
      <c r="GT37">
        <v>0.032125</v>
      </c>
      <c r="GU37">
        <v>0.0274309</v>
      </c>
      <c r="GV37">
        <v>0.099953</v>
      </c>
      <c r="GW37">
        <v>0.0981497</v>
      </c>
      <c r="GX37">
        <v>36498</v>
      </c>
      <c r="GY37">
        <v>39291.2</v>
      </c>
      <c r="GZ37">
        <v>34116</v>
      </c>
      <c r="HA37">
        <v>36576.6</v>
      </c>
      <c r="HB37">
        <v>43347.1</v>
      </c>
      <c r="HC37">
        <v>47336.9</v>
      </c>
      <c r="HD37">
        <v>53206.3</v>
      </c>
      <c r="HE37">
        <v>58445</v>
      </c>
      <c r="HF37">
        <v>1.96012</v>
      </c>
      <c r="HG37">
        <v>1.80012</v>
      </c>
      <c r="HH37">
        <v>0.137001</v>
      </c>
      <c r="HI37">
        <v>0</v>
      </c>
      <c r="HJ37">
        <v>27.7461</v>
      </c>
      <c r="HK37">
        <v>999.9</v>
      </c>
      <c r="HL37">
        <v>56.312</v>
      </c>
      <c r="HM37">
        <v>30.071</v>
      </c>
      <c r="HN37">
        <v>26.527</v>
      </c>
      <c r="HO37">
        <v>55.0055</v>
      </c>
      <c r="HP37">
        <v>45.9655</v>
      </c>
      <c r="HQ37">
        <v>1</v>
      </c>
      <c r="HR37">
        <v>0.0414406</v>
      </c>
      <c r="HS37">
        <v>0.0457217</v>
      </c>
      <c r="HT37">
        <v>20.1122</v>
      </c>
      <c r="HU37">
        <v>5.19692</v>
      </c>
      <c r="HV37">
        <v>12.004</v>
      </c>
      <c r="HW37">
        <v>4.97485</v>
      </c>
      <c r="HX37">
        <v>3.29393</v>
      </c>
      <c r="HY37">
        <v>999.9</v>
      </c>
      <c r="HZ37">
        <v>9999</v>
      </c>
      <c r="IA37">
        <v>9999</v>
      </c>
      <c r="IB37">
        <v>9999</v>
      </c>
      <c r="IC37">
        <v>1.86325</v>
      </c>
      <c r="ID37">
        <v>1.86813</v>
      </c>
      <c r="IE37">
        <v>1.86789</v>
      </c>
      <c r="IF37">
        <v>1.86906</v>
      </c>
      <c r="IG37">
        <v>1.86986</v>
      </c>
      <c r="IH37">
        <v>1.86594</v>
      </c>
      <c r="II37">
        <v>1.86704</v>
      </c>
      <c r="IJ37">
        <v>1.86843</v>
      </c>
      <c r="IK37">
        <v>5</v>
      </c>
      <c r="IL37">
        <v>0</v>
      </c>
      <c r="IM37">
        <v>0</v>
      </c>
      <c r="IN37">
        <v>0</v>
      </c>
      <c r="IO37" t="s">
        <v>441</v>
      </c>
      <c r="IP37" t="s">
        <v>442</v>
      </c>
      <c r="IQ37" t="s">
        <v>443</v>
      </c>
      <c r="IR37" t="s">
        <v>443</v>
      </c>
      <c r="IS37" t="s">
        <v>443</v>
      </c>
      <c r="IT37" t="s">
        <v>443</v>
      </c>
      <c r="IU37">
        <v>0</v>
      </c>
      <c r="IV37">
        <v>100</v>
      </c>
      <c r="IW37">
        <v>100</v>
      </c>
      <c r="IX37">
        <v>1.208</v>
      </c>
      <c r="IY37">
        <v>0.3101</v>
      </c>
      <c r="IZ37">
        <v>0.735386519928015</v>
      </c>
      <c r="JA37">
        <v>0.00382527381972642</v>
      </c>
      <c r="JB37">
        <v>-7.52988299776221e-07</v>
      </c>
      <c r="JC37">
        <v>2.3530235652091e-10</v>
      </c>
      <c r="JD37">
        <v>-0.102343420517576</v>
      </c>
      <c r="JE37">
        <v>-0.0169045395245839</v>
      </c>
      <c r="JF37">
        <v>0.00204458040624254</v>
      </c>
      <c r="JG37">
        <v>-2.13992253470799e-05</v>
      </c>
      <c r="JH37">
        <v>5</v>
      </c>
      <c r="JI37">
        <v>2167</v>
      </c>
      <c r="JJ37">
        <v>1</v>
      </c>
      <c r="JK37">
        <v>29</v>
      </c>
      <c r="JL37">
        <v>29323655.3</v>
      </c>
      <c r="JM37">
        <v>29323655.3</v>
      </c>
      <c r="JN37">
        <v>0.34668</v>
      </c>
      <c r="JO37">
        <v>2.66235</v>
      </c>
      <c r="JP37">
        <v>1.54785</v>
      </c>
      <c r="JQ37">
        <v>2.31201</v>
      </c>
      <c r="JR37">
        <v>1.64673</v>
      </c>
      <c r="JS37">
        <v>2.35962</v>
      </c>
      <c r="JT37">
        <v>33.7606</v>
      </c>
      <c r="JU37">
        <v>24.1926</v>
      </c>
      <c r="JV37">
        <v>18</v>
      </c>
      <c r="JW37">
        <v>504.985</v>
      </c>
      <c r="JX37">
        <v>401.813</v>
      </c>
      <c r="JY37">
        <v>27.184</v>
      </c>
      <c r="JZ37">
        <v>27.8735</v>
      </c>
      <c r="KA37">
        <v>29.9999</v>
      </c>
      <c r="KB37">
        <v>27.8107</v>
      </c>
      <c r="KC37">
        <v>27.76</v>
      </c>
      <c r="KD37">
        <v>6.90883</v>
      </c>
      <c r="KE37">
        <v>21.7755</v>
      </c>
      <c r="KF37">
        <v>57.6239</v>
      </c>
      <c r="KG37">
        <v>27.1914</v>
      </c>
      <c r="KH37">
        <v>82.4239</v>
      </c>
      <c r="KI37">
        <v>22.0594</v>
      </c>
      <c r="KJ37">
        <v>96.7281</v>
      </c>
      <c r="KK37">
        <v>94.7015</v>
      </c>
    </row>
    <row r="38" spans="1:297">
      <c r="A38">
        <v>22</v>
      </c>
      <c r="B38">
        <v>1759419325.1</v>
      </c>
      <c r="C38">
        <v>105</v>
      </c>
      <c r="D38" t="s">
        <v>486</v>
      </c>
      <c r="E38" t="s">
        <v>487</v>
      </c>
      <c r="F38">
        <v>5</v>
      </c>
      <c r="G38" t="s">
        <v>435</v>
      </c>
      <c r="H38" t="s">
        <v>436</v>
      </c>
      <c r="I38">
        <v>1759419316.94615</v>
      </c>
      <c r="J38">
        <f>(K38)/1000</f>
        <v>0</v>
      </c>
      <c r="K38">
        <f>IF(DP38, AN38, AH38)</f>
        <v>0</v>
      </c>
      <c r="L38">
        <f>IF(DP38, AI38, AG38)</f>
        <v>0</v>
      </c>
      <c r="M38">
        <f>DR38 - IF(AU38&gt;1, L38*DL38*100.0/(AW38), 0)</f>
        <v>0</v>
      </c>
      <c r="N38">
        <f>((T38-J38/2)*M38-L38)/(T38+J38/2)</f>
        <v>0</v>
      </c>
      <c r="O38">
        <f>N38*(DY38+DZ38)/1000.0</f>
        <v>0</v>
      </c>
      <c r="P38">
        <f>(DR38 - IF(AU38&gt;1, L38*DL38*100.0/(AW38), 0))*(DY38+DZ38)/1000.0</f>
        <v>0</v>
      </c>
      <c r="Q38">
        <f>2.0/((1/S38-1/R38)+SIGN(S38)*SQRT((1/S38-1/R38)*(1/S38-1/R38) + 4*DM38/((DM38+1)*(DM38+1))*(2*1/S38*1/R38-1/R38*1/R38)))</f>
        <v>0</v>
      </c>
      <c r="R38">
        <f>IF(LEFT(DN38,1)&lt;&gt;"0",IF(LEFT(DN38,1)="1",3.0,DO38),$D$5+$E$5*(EF38*DY38/($K$5*1000))+$F$5*(EF38*DY38/($K$5*1000))*MAX(MIN(DL38,$J$5),$I$5)*MAX(MIN(DL38,$J$5),$I$5)+$G$5*MAX(MIN(DL38,$J$5),$I$5)*(EF38*DY38/($K$5*1000))+$H$5*(EF38*DY38/($K$5*1000))*(EF38*DY38/($K$5*1000)))</f>
        <v>0</v>
      </c>
      <c r="S38">
        <f>J38*(1000-(1000*0.61365*exp(17.502*W38/(240.97+W38))/(DY38+DZ38)+DT38)/2)/(1000*0.61365*exp(17.502*W38/(240.97+W38))/(DY38+DZ38)-DT38)</f>
        <v>0</v>
      </c>
      <c r="T38">
        <f>1/((DM38+1)/(Q38/1.6)+1/(R38/1.37)) + DM38/((DM38+1)/(Q38/1.6) + DM38/(R38/1.37))</f>
        <v>0</v>
      </c>
      <c r="U38">
        <f>(DH38*DK38)</f>
        <v>0</v>
      </c>
      <c r="V38">
        <f>(EA38+(U38+2*0.95*5.67E-8*(((EA38+$B$7)+273)^4-(EA38+273)^4)-44100*J38)/(1.84*29.3*R38+8*0.95*5.67E-8*(EA38+273)^3))</f>
        <v>0</v>
      </c>
      <c r="W38">
        <f>($C$7*EB38+$D$7*EC38+$E$7*V38)</f>
        <v>0</v>
      </c>
      <c r="X38">
        <f>0.61365*exp(17.502*W38/(240.97+W38))</f>
        <v>0</v>
      </c>
      <c r="Y38">
        <f>(Z38/AA38*100)</f>
        <v>0</v>
      </c>
      <c r="Z38">
        <f>DT38*(DY38+DZ38)/1000</f>
        <v>0</v>
      </c>
      <c r="AA38">
        <f>0.61365*exp(17.502*EA38/(240.97+EA38))</f>
        <v>0</v>
      </c>
      <c r="AB38">
        <f>(X38-DT38*(DY38+DZ38)/1000)</f>
        <v>0</v>
      </c>
      <c r="AC38">
        <f>(-J38*44100)</f>
        <v>0</v>
      </c>
      <c r="AD38">
        <f>2*29.3*R38*0.92*(EA38-W38)</f>
        <v>0</v>
      </c>
      <c r="AE38">
        <f>2*0.95*5.67E-8*(((EA38+$B$7)+273)^4-(W38+273)^4)</f>
        <v>0</v>
      </c>
      <c r="AF38">
        <f>U38+AE38+AC38+AD38</f>
        <v>0</v>
      </c>
      <c r="AG38">
        <f>DX38*AU38*(DS38-DR38*(1000-AU38*DU38)/(1000-AU38*DT38))/(100*DL38)</f>
        <v>0</v>
      </c>
      <c r="AH38">
        <f>1000*DX38*AU38*(DT38-DU38)/(100*DL38*(1000-AU38*DT38))</f>
        <v>0</v>
      </c>
      <c r="AI38">
        <f>(AJ38 - AK38 - DY38*1E3/(8.314*(EA38+273.15)) * AM38/DX38 * AL38) * DX38/(100*DL38) * (1000 - DU38)/1000</f>
        <v>0</v>
      </c>
      <c r="AJ38">
        <v>103.451401527392</v>
      </c>
      <c r="AK38">
        <v>117.219993939394</v>
      </c>
      <c r="AL38">
        <v>-3.35991348484851</v>
      </c>
      <c r="AM38">
        <v>64.6</v>
      </c>
      <c r="AN38">
        <f>(AP38 - AO38 + DY38*1E3/(8.314*(EA38+273.15)) * AR38/DX38 * AQ38) * DX38/(100*DL38) * 1000/(1000 - AP38)</f>
        <v>0</v>
      </c>
      <c r="AO38">
        <v>22.0690168119421</v>
      </c>
      <c r="AP38">
        <v>22.8493903030303</v>
      </c>
      <c r="AQ38">
        <v>5.50540909946512e-05</v>
      </c>
      <c r="AR38">
        <v>120.712376557345</v>
      </c>
      <c r="AS38">
        <v>0</v>
      </c>
      <c r="AT38">
        <v>0</v>
      </c>
      <c r="AU38">
        <f>IF(AS38*$H$13&gt;=AW38,1.0,(AW38/(AW38-AS38*$H$13)))</f>
        <v>0</v>
      </c>
      <c r="AV38">
        <f>(AU38-1)*100</f>
        <v>0</v>
      </c>
      <c r="AW38">
        <f>MAX(0,($B$13+$C$13*EF38)/(1+$D$13*EF38)*DY38/(EA38+273)*$E$13)</f>
        <v>0</v>
      </c>
      <c r="AX38" t="s">
        <v>437</v>
      </c>
      <c r="AY38" t="s">
        <v>437</v>
      </c>
      <c r="AZ38">
        <v>0</v>
      </c>
      <c r="BA38">
        <v>0</v>
      </c>
      <c r="BB38">
        <f>1-AZ38/BA38</f>
        <v>0</v>
      </c>
      <c r="BC38">
        <v>0</v>
      </c>
      <c r="BD38" t="s">
        <v>437</v>
      </c>
      <c r="BE38" t="s">
        <v>437</v>
      </c>
      <c r="BF38">
        <v>0</v>
      </c>
      <c r="BG38">
        <v>0</v>
      </c>
      <c r="BH38">
        <f>1-BF38/BG38</f>
        <v>0</v>
      </c>
      <c r="BI38">
        <v>0.5</v>
      </c>
      <c r="BJ38">
        <f>DI38</f>
        <v>0</v>
      </c>
      <c r="BK38">
        <f>L38</f>
        <v>0</v>
      </c>
      <c r="BL38">
        <f>BH38*BI38*BJ38</f>
        <v>0</v>
      </c>
      <c r="BM38">
        <f>(BK38-BC38)/BJ38</f>
        <v>0</v>
      </c>
      <c r="BN38">
        <f>(BA38-BG38)/BG38</f>
        <v>0</v>
      </c>
      <c r="BO38">
        <f>AZ38/(BB38+AZ38/BG38)</f>
        <v>0</v>
      </c>
      <c r="BP38" t="s">
        <v>437</v>
      </c>
      <c r="BQ38">
        <v>0</v>
      </c>
      <c r="BR38">
        <f>IF(BQ38&lt;&gt;0, BQ38, BO38)</f>
        <v>0</v>
      </c>
      <c r="BS38">
        <f>1-BR38/BG38</f>
        <v>0</v>
      </c>
      <c r="BT38">
        <f>(BG38-BF38)/(BG38-BR38)</f>
        <v>0</v>
      </c>
      <c r="BU38">
        <f>(BA38-BG38)/(BA38-BR38)</f>
        <v>0</v>
      </c>
      <c r="BV38">
        <f>(BG38-BF38)/(BG38-AZ38)</f>
        <v>0</v>
      </c>
      <c r="BW38">
        <f>(BA38-BG38)/(BA38-AZ38)</f>
        <v>0</v>
      </c>
      <c r="BX38">
        <f>(BT38*BR38/BF38)</f>
        <v>0</v>
      </c>
      <c r="BY38">
        <f>(1-BX38)</f>
        <v>0</v>
      </c>
      <c r="DH38">
        <f>$B$11*EG38+$C$11*EH38+$F$11*ES38*(1-EV38)</f>
        <v>0</v>
      </c>
      <c r="DI38">
        <f>DH38*DJ38</f>
        <v>0</v>
      </c>
      <c r="DJ38">
        <f>($B$11*$D$9+$C$11*$D$9+$F$11*((FF38+EX38)/MAX(FF38+EX38+FG38, 0.1)*$I$9+FG38/MAX(FF38+EX38+FG38, 0.1)*$J$9))/($B$11+$C$11+$F$11)</f>
        <v>0</v>
      </c>
      <c r="DK38">
        <f>($B$11*$K$9+$C$11*$K$9+$F$11*((FF38+EX38)/MAX(FF38+EX38+FG38, 0.1)*$P$9+FG38/MAX(FF38+EX38+FG38, 0.1)*$Q$9))/($B$11+$C$11+$F$11)</f>
        <v>0</v>
      </c>
      <c r="DL38">
        <v>2.44</v>
      </c>
      <c r="DM38">
        <v>0.5</v>
      </c>
      <c r="DN38" t="s">
        <v>438</v>
      </c>
      <c r="DO38">
        <v>2</v>
      </c>
      <c r="DP38" t="b">
        <v>1</v>
      </c>
      <c r="DQ38">
        <v>1759419316.94615</v>
      </c>
      <c r="DR38">
        <v>137.968307692308</v>
      </c>
      <c r="DS38">
        <v>116.955023076923</v>
      </c>
      <c r="DT38">
        <v>22.8476153846154</v>
      </c>
      <c r="DU38">
        <v>22.0714615384615</v>
      </c>
      <c r="DV38">
        <v>136.723538461538</v>
      </c>
      <c r="DW38">
        <v>22.5373923076923</v>
      </c>
      <c r="DX38">
        <v>500.013538461538</v>
      </c>
      <c r="DY38">
        <v>90.8102538461539</v>
      </c>
      <c r="DZ38">
        <v>0.0325150230769231</v>
      </c>
      <c r="EA38">
        <v>29.5295538461539</v>
      </c>
      <c r="EB38">
        <v>29.9925307692308</v>
      </c>
      <c r="EC38">
        <v>999.9</v>
      </c>
      <c r="ED38">
        <v>0</v>
      </c>
      <c r="EE38">
        <v>0</v>
      </c>
      <c r="EF38">
        <v>10006.7215384615</v>
      </c>
      <c r="EG38">
        <v>0</v>
      </c>
      <c r="EH38">
        <v>13.129</v>
      </c>
      <c r="EI38">
        <v>21.0134692307692</v>
      </c>
      <c r="EJ38">
        <v>141.194384615385</v>
      </c>
      <c r="EK38">
        <v>119.594753846154</v>
      </c>
      <c r="EL38">
        <v>0.776149846153846</v>
      </c>
      <c r="EM38">
        <v>116.955023076923</v>
      </c>
      <c r="EN38">
        <v>22.0714615384615</v>
      </c>
      <c r="EO38">
        <v>2.07479846153846</v>
      </c>
      <c r="EP38">
        <v>2.00431461538462</v>
      </c>
      <c r="EQ38">
        <v>18.0270230769231</v>
      </c>
      <c r="ER38">
        <v>17.4784769230769</v>
      </c>
      <c r="ES38">
        <v>2000.00230769231</v>
      </c>
      <c r="ET38">
        <v>0.980000461538462</v>
      </c>
      <c r="EU38">
        <v>0.0199991307692308</v>
      </c>
      <c r="EV38">
        <v>0</v>
      </c>
      <c r="EW38">
        <v>356.201923076923</v>
      </c>
      <c r="EX38">
        <v>5.00059</v>
      </c>
      <c r="EY38">
        <v>7265.51538461538</v>
      </c>
      <c r="EZ38">
        <v>17360.3384615385</v>
      </c>
      <c r="FA38">
        <v>41.1726923076923</v>
      </c>
      <c r="FB38">
        <v>41</v>
      </c>
      <c r="FC38">
        <v>40.562</v>
      </c>
      <c r="FD38">
        <v>40.5</v>
      </c>
      <c r="FE38">
        <v>42.0716923076923</v>
      </c>
      <c r="FF38">
        <v>1955.10230769231</v>
      </c>
      <c r="FG38">
        <v>39.9</v>
      </c>
      <c r="FH38">
        <v>0</v>
      </c>
      <c r="FI38">
        <v>1759419323.2</v>
      </c>
      <c r="FJ38">
        <v>0</v>
      </c>
      <c r="FK38">
        <v>356.099153846154</v>
      </c>
      <c r="FL38">
        <v>-9.96779487331639</v>
      </c>
      <c r="FM38">
        <v>-212.4608548735</v>
      </c>
      <c r="FN38">
        <v>7262.78461538461</v>
      </c>
      <c r="FO38">
        <v>15</v>
      </c>
      <c r="FP38">
        <v>0</v>
      </c>
      <c r="FQ38" t="s">
        <v>439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20.8542761904762</v>
      </c>
      <c r="GD38">
        <v>2.19734025974031</v>
      </c>
      <c r="GE38">
        <v>0.367213269944841</v>
      </c>
      <c r="GF38">
        <v>0</v>
      </c>
      <c r="GG38">
        <v>356.6855</v>
      </c>
      <c r="GH38">
        <v>-9.38690603282616</v>
      </c>
      <c r="GI38">
        <v>0.934259355916565</v>
      </c>
      <c r="GJ38">
        <v>-1</v>
      </c>
      <c r="GK38">
        <v>0.773748333333333</v>
      </c>
      <c r="GL38">
        <v>0.0422091428571428</v>
      </c>
      <c r="GM38">
        <v>0.00455780553225359</v>
      </c>
      <c r="GN38">
        <v>1</v>
      </c>
      <c r="GO38">
        <v>1</v>
      </c>
      <c r="GP38">
        <v>2</v>
      </c>
      <c r="GQ38" t="s">
        <v>448</v>
      </c>
      <c r="GR38">
        <v>3.13258</v>
      </c>
      <c r="GS38">
        <v>2.71051</v>
      </c>
      <c r="GT38">
        <v>0.0281785</v>
      </c>
      <c r="GU38">
        <v>0.0233807</v>
      </c>
      <c r="GV38">
        <v>0.0999664</v>
      </c>
      <c r="GW38">
        <v>0.0981425</v>
      </c>
      <c r="GX38">
        <v>36646.7</v>
      </c>
      <c r="GY38">
        <v>39454.9</v>
      </c>
      <c r="GZ38">
        <v>34115.9</v>
      </c>
      <c r="HA38">
        <v>36576.7</v>
      </c>
      <c r="HB38">
        <v>43346.5</v>
      </c>
      <c r="HC38">
        <v>47336.7</v>
      </c>
      <c r="HD38">
        <v>53206.9</v>
      </c>
      <c r="HE38">
        <v>58444.9</v>
      </c>
      <c r="HF38">
        <v>1.96073</v>
      </c>
      <c r="HG38">
        <v>1.79942</v>
      </c>
      <c r="HH38">
        <v>0.137288</v>
      </c>
      <c r="HI38">
        <v>0</v>
      </c>
      <c r="HJ38">
        <v>27.7408</v>
      </c>
      <c r="HK38">
        <v>999.9</v>
      </c>
      <c r="HL38">
        <v>56.312</v>
      </c>
      <c r="HM38">
        <v>30.071</v>
      </c>
      <c r="HN38">
        <v>26.5279</v>
      </c>
      <c r="HO38">
        <v>54.7755</v>
      </c>
      <c r="HP38">
        <v>46.0417</v>
      </c>
      <c r="HQ38">
        <v>1</v>
      </c>
      <c r="HR38">
        <v>0.0408384</v>
      </c>
      <c r="HS38">
        <v>-0.0496024</v>
      </c>
      <c r="HT38">
        <v>20.1122</v>
      </c>
      <c r="HU38">
        <v>5.19662</v>
      </c>
      <c r="HV38">
        <v>12.004</v>
      </c>
      <c r="HW38">
        <v>4.9748</v>
      </c>
      <c r="HX38">
        <v>3.29388</v>
      </c>
      <c r="HY38">
        <v>999.9</v>
      </c>
      <c r="HZ38">
        <v>9999</v>
      </c>
      <c r="IA38">
        <v>9999</v>
      </c>
      <c r="IB38">
        <v>9999</v>
      </c>
      <c r="IC38">
        <v>1.86325</v>
      </c>
      <c r="ID38">
        <v>1.86813</v>
      </c>
      <c r="IE38">
        <v>1.86785</v>
      </c>
      <c r="IF38">
        <v>1.86905</v>
      </c>
      <c r="IG38">
        <v>1.86988</v>
      </c>
      <c r="IH38">
        <v>1.86592</v>
      </c>
      <c r="II38">
        <v>1.86704</v>
      </c>
      <c r="IJ38">
        <v>1.86844</v>
      </c>
      <c r="IK38">
        <v>5</v>
      </c>
      <c r="IL38">
        <v>0</v>
      </c>
      <c r="IM38">
        <v>0</v>
      </c>
      <c r="IN38">
        <v>0</v>
      </c>
      <c r="IO38" t="s">
        <v>441</v>
      </c>
      <c r="IP38" t="s">
        <v>442</v>
      </c>
      <c r="IQ38" t="s">
        <v>443</v>
      </c>
      <c r="IR38" t="s">
        <v>443</v>
      </c>
      <c r="IS38" t="s">
        <v>443</v>
      </c>
      <c r="IT38" t="s">
        <v>443</v>
      </c>
      <c r="IU38">
        <v>0</v>
      </c>
      <c r="IV38">
        <v>100</v>
      </c>
      <c r="IW38">
        <v>100</v>
      </c>
      <c r="IX38">
        <v>1.148</v>
      </c>
      <c r="IY38">
        <v>0.3104</v>
      </c>
      <c r="IZ38">
        <v>0.735386519928015</v>
      </c>
      <c r="JA38">
        <v>0.00382527381972642</v>
      </c>
      <c r="JB38">
        <v>-7.52988299776221e-07</v>
      </c>
      <c r="JC38">
        <v>2.3530235652091e-10</v>
      </c>
      <c r="JD38">
        <v>-0.102343420517576</v>
      </c>
      <c r="JE38">
        <v>-0.0169045395245839</v>
      </c>
      <c r="JF38">
        <v>0.00204458040624254</v>
      </c>
      <c r="JG38">
        <v>-2.13992253470799e-05</v>
      </c>
      <c r="JH38">
        <v>5</v>
      </c>
      <c r="JI38">
        <v>2167</v>
      </c>
      <c r="JJ38">
        <v>1</v>
      </c>
      <c r="JK38">
        <v>29</v>
      </c>
      <c r="JL38">
        <v>29323655.4</v>
      </c>
      <c r="JM38">
        <v>29323655.4</v>
      </c>
      <c r="JN38">
        <v>0.3125</v>
      </c>
      <c r="JO38">
        <v>2.66724</v>
      </c>
      <c r="JP38">
        <v>1.54785</v>
      </c>
      <c r="JQ38">
        <v>2.31323</v>
      </c>
      <c r="JR38">
        <v>1.64673</v>
      </c>
      <c r="JS38">
        <v>2.39014</v>
      </c>
      <c r="JT38">
        <v>33.7606</v>
      </c>
      <c r="JU38">
        <v>24.1926</v>
      </c>
      <c r="JV38">
        <v>18</v>
      </c>
      <c r="JW38">
        <v>505.407</v>
      </c>
      <c r="JX38">
        <v>401.449</v>
      </c>
      <c r="JY38">
        <v>27.1732</v>
      </c>
      <c r="JZ38">
        <v>27.8765</v>
      </c>
      <c r="KA38">
        <v>29.9999</v>
      </c>
      <c r="KB38">
        <v>27.8136</v>
      </c>
      <c r="KC38">
        <v>27.7629</v>
      </c>
      <c r="KD38">
        <v>6.24263</v>
      </c>
      <c r="KE38">
        <v>21.7755</v>
      </c>
      <c r="KF38">
        <v>57.6239</v>
      </c>
      <c r="KG38">
        <v>27.2036</v>
      </c>
      <c r="KH38">
        <v>68.9734</v>
      </c>
      <c r="KI38">
        <v>22.0529</v>
      </c>
      <c r="KJ38">
        <v>96.7287</v>
      </c>
      <c r="KK38">
        <v>94.7014</v>
      </c>
    </row>
    <row r="39" spans="1:297">
      <c r="A39">
        <v>23</v>
      </c>
      <c r="B39">
        <v>1759419330.1</v>
      </c>
      <c r="C39">
        <v>110</v>
      </c>
      <c r="D39" t="s">
        <v>488</v>
      </c>
      <c r="E39" t="s">
        <v>489</v>
      </c>
      <c r="F39">
        <v>5</v>
      </c>
      <c r="G39" t="s">
        <v>435</v>
      </c>
      <c r="H39" t="s">
        <v>436</v>
      </c>
      <c r="I39">
        <v>1759419321.94615</v>
      </c>
      <c r="J39">
        <f>(K39)/1000</f>
        <v>0</v>
      </c>
      <c r="K39">
        <f>IF(DP39, AN39, AH39)</f>
        <v>0</v>
      </c>
      <c r="L39">
        <f>IF(DP39, AI39, AG39)</f>
        <v>0</v>
      </c>
      <c r="M39">
        <f>DR39 - IF(AU39&gt;1, L39*DL39*100.0/(AW39), 0)</f>
        <v>0</v>
      </c>
      <c r="N39">
        <f>((T39-J39/2)*M39-L39)/(T39+J39/2)</f>
        <v>0</v>
      </c>
      <c r="O39">
        <f>N39*(DY39+DZ39)/1000.0</f>
        <v>0</v>
      </c>
      <c r="P39">
        <f>(DR39 - IF(AU39&gt;1, L39*DL39*100.0/(AW39), 0))*(DY39+DZ39)/1000.0</f>
        <v>0</v>
      </c>
      <c r="Q39">
        <f>2.0/((1/S39-1/R39)+SIGN(S39)*SQRT((1/S39-1/R39)*(1/S39-1/R39) + 4*DM39/((DM39+1)*(DM39+1))*(2*1/S39*1/R39-1/R39*1/R39)))</f>
        <v>0</v>
      </c>
      <c r="R39">
        <f>IF(LEFT(DN39,1)&lt;&gt;"0",IF(LEFT(DN39,1)="1",3.0,DO39),$D$5+$E$5*(EF39*DY39/($K$5*1000))+$F$5*(EF39*DY39/($K$5*1000))*MAX(MIN(DL39,$J$5),$I$5)*MAX(MIN(DL39,$J$5),$I$5)+$G$5*MAX(MIN(DL39,$J$5),$I$5)*(EF39*DY39/($K$5*1000))+$H$5*(EF39*DY39/($K$5*1000))*(EF39*DY39/($K$5*1000)))</f>
        <v>0</v>
      </c>
      <c r="S39">
        <f>J39*(1000-(1000*0.61365*exp(17.502*W39/(240.97+W39))/(DY39+DZ39)+DT39)/2)/(1000*0.61365*exp(17.502*W39/(240.97+W39))/(DY39+DZ39)-DT39)</f>
        <v>0</v>
      </c>
      <c r="T39">
        <f>1/((DM39+1)/(Q39/1.6)+1/(R39/1.37)) + DM39/((DM39+1)/(Q39/1.6) + DM39/(R39/1.37))</f>
        <v>0</v>
      </c>
      <c r="U39">
        <f>(DH39*DK39)</f>
        <v>0</v>
      </c>
      <c r="V39">
        <f>(EA39+(U39+2*0.95*5.67E-8*(((EA39+$B$7)+273)^4-(EA39+273)^4)-44100*J39)/(1.84*29.3*R39+8*0.95*5.67E-8*(EA39+273)^3))</f>
        <v>0</v>
      </c>
      <c r="W39">
        <f>($C$7*EB39+$D$7*EC39+$E$7*V39)</f>
        <v>0</v>
      </c>
      <c r="X39">
        <f>0.61365*exp(17.502*W39/(240.97+W39))</f>
        <v>0</v>
      </c>
      <c r="Y39">
        <f>(Z39/AA39*100)</f>
        <v>0</v>
      </c>
      <c r="Z39">
        <f>DT39*(DY39+DZ39)/1000</f>
        <v>0</v>
      </c>
      <c r="AA39">
        <f>0.61365*exp(17.502*EA39/(240.97+EA39))</f>
        <v>0</v>
      </c>
      <c r="AB39">
        <f>(X39-DT39*(DY39+DZ39)/1000)</f>
        <v>0</v>
      </c>
      <c r="AC39">
        <f>(-J39*44100)</f>
        <v>0</v>
      </c>
      <c r="AD39">
        <f>2*29.3*R39*0.92*(EA39-W39)</f>
        <v>0</v>
      </c>
      <c r="AE39">
        <f>2*0.95*5.67E-8*(((EA39+$B$7)+273)^4-(W39+273)^4)</f>
        <v>0</v>
      </c>
      <c r="AF39">
        <f>U39+AE39+AC39+AD39</f>
        <v>0</v>
      </c>
      <c r="AG39">
        <f>DX39*AU39*(DS39-DR39*(1000-AU39*DU39)/(1000-AU39*DT39))/(100*DL39)</f>
        <v>0</v>
      </c>
      <c r="AH39">
        <f>1000*DX39*AU39*(DT39-DU39)/(100*DL39*(1000-AU39*DT39))</f>
        <v>0</v>
      </c>
      <c r="AI39">
        <f>(AJ39 - AK39 - DY39*1E3/(8.314*(EA39+273.15)) * AM39/DX39 * AL39) * DX39/(100*DL39) * (1000 - DU39)/1000</f>
        <v>0</v>
      </c>
      <c r="AJ39">
        <v>86.7360573792749</v>
      </c>
      <c r="AK39">
        <v>100.601242424242</v>
      </c>
      <c r="AL39">
        <v>-3.31319227272729</v>
      </c>
      <c r="AM39">
        <v>64.6</v>
      </c>
      <c r="AN39">
        <f>(AP39 - AO39 + DY39*1E3/(8.314*(EA39+273.15)) * AR39/DX39 * AQ39) * DX39/(100*DL39) * 1000/(1000 - AP39)</f>
        <v>0</v>
      </c>
      <c r="AO39">
        <v>22.0656743798441</v>
      </c>
      <c r="AP39">
        <v>22.8539412121212</v>
      </c>
      <c r="AQ39">
        <v>5.01997006933973e-05</v>
      </c>
      <c r="AR39">
        <v>120.712376557345</v>
      </c>
      <c r="AS39">
        <v>0</v>
      </c>
      <c r="AT39">
        <v>0</v>
      </c>
      <c r="AU39">
        <f>IF(AS39*$H$13&gt;=AW39,1.0,(AW39/(AW39-AS39*$H$13)))</f>
        <v>0</v>
      </c>
      <c r="AV39">
        <f>(AU39-1)*100</f>
        <v>0</v>
      </c>
      <c r="AW39">
        <f>MAX(0,($B$13+$C$13*EF39)/(1+$D$13*EF39)*DY39/(EA39+273)*$E$13)</f>
        <v>0</v>
      </c>
      <c r="AX39" t="s">
        <v>437</v>
      </c>
      <c r="AY39" t="s">
        <v>437</v>
      </c>
      <c r="AZ39">
        <v>0</v>
      </c>
      <c r="BA39">
        <v>0</v>
      </c>
      <c r="BB39">
        <f>1-AZ39/BA39</f>
        <v>0</v>
      </c>
      <c r="BC39">
        <v>0</v>
      </c>
      <c r="BD39" t="s">
        <v>437</v>
      </c>
      <c r="BE39" t="s">
        <v>437</v>
      </c>
      <c r="BF39">
        <v>0</v>
      </c>
      <c r="BG39">
        <v>0</v>
      </c>
      <c r="BH39">
        <f>1-BF39/BG39</f>
        <v>0</v>
      </c>
      <c r="BI39">
        <v>0.5</v>
      </c>
      <c r="BJ39">
        <f>DI39</f>
        <v>0</v>
      </c>
      <c r="BK39">
        <f>L39</f>
        <v>0</v>
      </c>
      <c r="BL39">
        <f>BH39*BI39*BJ39</f>
        <v>0</v>
      </c>
      <c r="BM39">
        <f>(BK39-BC39)/BJ39</f>
        <v>0</v>
      </c>
      <c r="BN39">
        <f>(BA39-BG39)/BG39</f>
        <v>0</v>
      </c>
      <c r="BO39">
        <f>AZ39/(BB39+AZ39/BG39)</f>
        <v>0</v>
      </c>
      <c r="BP39" t="s">
        <v>437</v>
      </c>
      <c r="BQ39">
        <v>0</v>
      </c>
      <c r="BR39">
        <f>IF(BQ39&lt;&gt;0, BQ39, BO39)</f>
        <v>0</v>
      </c>
      <c r="BS39">
        <f>1-BR39/BG39</f>
        <v>0</v>
      </c>
      <c r="BT39">
        <f>(BG39-BF39)/(BG39-BR39)</f>
        <v>0</v>
      </c>
      <c r="BU39">
        <f>(BA39-BG39)/(BA39-BR39)</f>
        <v>0</v>
      </c>
      <c r="BV39">
        <f>(BG39-BF39)/(BG39-AZ39)</f>
        <v>0</v>
      </c>
      <c r="BW39">
        <f>(BA39-BG39)/(BA39-AZ39)</f>
        <v>0</v>
      </c>
      <c r="BX39">
        <f>(BT39*BR39/BF39)</f>
        <v>0</v>
      </c>
      <c r="BY39">
        <f>(1-BX39)</f>
        <v>0</v>
      </c>
      <c r="DH39">
        <f>$B$11*EG39+$C$11*EH39+$F$11*ES39*(1-EV39)</f>
        <v>0</v>
      </c>
      <c r="DI39">
        <f>DH39*DJ39</f>
        <v>0</v>
      </c>
      <c r="DJ39">
        <f>($B$11*$D$9+$C$11*$D$9+$F$11*((FF39+EX39)/MAX(FF39+EX39+FG39, 0.1)*$I$9+FG39/MAX(FF39+EX39+FG39, 0.1)*$J$9))/($B$11+$C$11+$F$11)</f>
        <v>0</v>
      </c>
      <c r="DK39">
        <f>($B$11*$K$9+$C$11*$K$9+$F$11*((FF39+EX39)/MAX(FF39+EX39+FG39, 0.1)*$P$9+FG39/MAX(FF39+EX39+FG39, 0.1)*$Q$9))/($B$11+$C$11+$F$11)</f>
        <v>0</v>
      </c>
      <c r="DL39">
        <v>2.44</v>
      </c>
      <c r="DM39">
        <v>0.5</v>
      </c>
      <c r="DN39" t="s">
        <v>438</v>
      </c>
      <c r="DO39">
        <v>2</v>
      </c>
      <c r="DP39" t="b">
        <v>1</v>
      </c>
      <c r="DQ39">
        <v>1759419321.94615</v>
      </c>
      <c r="DR39">
        <v>121.587938461538</v>
      </c>
      <c r="DS39">
        <v>100.557946153846</v>
      </c>
      <c r="DT39">
        <v>22.8494769230769</v>
      </c>
      <c r="DU39">
        <v>22.0689692307692</v>
      </c>
      <c r="DV39">
        <v>120.402607692308</v>
      </c>
      <c r="DW39">
        <v>22.5391769230769</v>
      </c>
      <c r="DX39">
        <v>500.010615384615</v>
      </c>
      <c r="DY39">
        <v>90.8102538461539</v>
      </c>
      <c r="DZ39">
        <v>0.0325704153846154</v>
      </c>
      <c r="EA39">
        <v>29.5268153846154</v>
      </c>
      <c r="EB39">
        <v>29.9884538461538</v>
      </c>
      <c r="EC39">
        <v>999.9</v>
      </c>
      <c r="ED39">
        <v>0</v>
      </c>
      <c r="EE39">
        <v>0</v>
      </c>
      <c r="EF39">
        <v>10005.6584615385</v>
      </c>
      <c r="EG39">
        <v>0</v>
      </c>
      <c r="EH39">
        <v>13.129</v>
      </c>
      <c r="EI39">
        <v>21.0301538461539</v>
      </c>
      <c r="EJ39">
        <v>124.431153846154</v>
      </c>
      <c r="EK39">
        <v>102.827215384615</v>
      </c>
      <c r="EL39">
        <v>0.780504307692308</v>
      </c>
      <c r="EM39">
        <v>100.557946153846</v>
      </c>
      <c r="EN39">
        <v>22.0689692307692</v>
      </c>
      <c r="EO39">
        <v>2.07496769230769</v>
      </c>
      <c r="EP39">
        <v>2.00408846153846</v>
      </c>
      <c r="EQ39">
        <v>18.0283230769231</v>
      </c>
      <c r="ER39">
        <v>17.4766923076923</v>
      </c>
      <c r="ES39">
        <v>1999.97538461538</v>
      </c>
      <c r="ET39">
        <v>0.980000230769231</v>
      </c>
      <c r="EU39">
        <v>0.0199993615384615</v>
      </c>
      <c r="EV39">
        <v>0</v>
      </c>
      <c r="EW39">
        <v>355.332923076923</v>
      </c>
      <c r="EX39">
        <v>5.00059</v>
      </c>
      <c r="EY39">
        <v>7247.3</v>
      </c>
      <c r="EZ39">
        <v>17360.1076923077</v>
      </c>
      <c r="FA39">
        <v>41.1774615384615</v>
      </c>
      <c r="FB39">
        <v>41</v>
      </c>
      <c r="FC39">
        <v>40.562</v>
      </c>
      <c r="FD39">
        <v>40.5</v>
      </c>
      <c r="FE39">
        <v>42.0765384615385</v>
      </c>
      <c r="FF39">
        <v>1955.07538461538</v>
      </c>
      <c r="FG39">
        <v>39.9</v>
      </c>
      <c r="FH39">
        <v>0</v>
      </c>
      <c r="FI39">
        <v>1759419328</v>
      </c>
      <c r="FJ39">
        <v>0</v>
      </c>
      <c r="FK39">
        <v>355.244884615385</v>
      </c>
      <c r="FL39">
        <v>-11.5623589530008</v>
      </c>
      <c r="FM39">
        <v>-233.672478335183</v>
      </c>
      <c r="FN39">
        <v>7245.03230769231</v>
      </c>
      <c r="FO39">
        <v>15</v>
      </c>
      <c r="FP39">
        <v>0</v>
      </c>
      <c r="FQ39" t="s">
        <v>439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21.053745</v>
      </c>
      <c r="GD39">
        <v>0.786987969924803</v>
      </c>
      <c r="GE39">
        <v>0.265909447885929</v>
      </c>
      <c r="GF39">
        <v>0</v>
      </c>
      <c r="GG39">
        <v>355.859676470588</v>
      </c>
      <c r="GH39">
        <v>-10.5428113026023</v>
      </c>
      <c r="GI39">
        <v>1.04762498118891</v>
      </c>
      <c r="GJ39">
        <v>-1</v>
      </c>
      <c r="GK39">
        <v>0.7788993</v>
      </c>
      <c r="GL39">
        <v>0.0460596992481177</v>
      </c>
      <c r="GM39">
        <v>0.00484186642835177</v>
      </c>
      <c r="GN39">
        <v>1</v>
      </c>
      <c r="GO39">
        <v>1</v>
      </c>
      <c r="GP39">
        <v>2</v>
      </c>
      <c r="GQ39" t="s">
        <v>448</v>
      </c>
      <c r="GR39">
        <v>3.1326</v>
      </c>
      <c r="GS39">
        <v>2.71042</v>
      </c>
      <c r="GT39">
        <v>0.0242015</v>
      </c>
      <c r="GU39">
        <v>0.0190877</v>
      </c>
      <c r="GV39">
        <v>0.0999787</v>
      </c>
      <c r="GW39">
        <v>0.0981333</v>
      </c>
      <c r="GX39">
        <v>36796.8</v>
      </c>
      <c r="GY39">
        <v>39628.2</v>
      </c>
      <c r="GZ39">
        <v>34116</v>
      </c>
      <c r="HA39">
        <v>36576.6</v>
      </c>
      <c r="HB39">
        <v>43345.2</v>
      </c>
      <c r="HC39">
        <v>47336.6</v>
      </c>
      <c r="HD39">
        <v>53206.6</v>
      </c>
      <c r="HE39">
        <v>58444.9</v>
      </c>
      <c r="HF39">
        <v>1.9603</v>
      </c>
      <c r="HG39">
        <v>1.79965</v>
      </c>
      <c r="HH39">
        <v>0.137959</v>
      </c>
      <c r="HI39">
        <v>0</v>
      </c>
      <c r="HJ39">
        <v>27.7355</v>
      </c>
      <c r="HK39">
        <v>999.9</v>
      </c>
      <c r="HL39">
        <v>56.312</v>
      </c>
      <c r="HM39">
        <v>30.081</v>
      </c>
      <c r="HN39">
        <v>26.5423</v>
      </c>
      <c r="HO39">
        <v>54.3955</v>
      </c>
      <c r="HP39">
        <v>46.1178</v>
      </c>
      <c r="HQ39">
        <v>1</v>
      </c>
      <c r="HR39">
        <v>0.041471</v>
      </c>
      <c r="HS39">
        <v>-0.157353</v>
      </c>
      <c r="HT39">
        <v>20.1121</v>
      </c>
      <c r="HU39">
        <v>5.19677</v>
      </c>
      <c r="HV39">
        <v>12.004</v>
      </c>
      <c r="HW39">
        <v>4.97485</v>
      </c>
      <c r="HX39">
        <v>3.2939</v>
      </c>
      <c r="HY39">
        <v>999.9</v>
      </c>
      <c r="HZ39">
        <v>9999</v>
      </c>
      <c r="IA39">
        <v>9999</v>
      </c>
      <c r="IB39">
        <v>9999</v>
      </c>
      <c r="IC39">
        <v>1.86325</v>
      </c>
      <c r="ID39">
        <v>1.86813</v>
      </c>
      <c r="IE39">
        <v>1.86786</v>
      </c>
      <c r="IF39">
        <v>1.86905</v>
      </c>
      <c r="IG39">
        <v>1.86988</v>
      </c>
      <c r="IH39">
        <v>1.86588</v>
      </c>
      <c r="II39">
        <v>1.86705</v>
      </c>
      <c r="IJ39">
        <v>1.86844</v>
      </c>
      <c r="IK39">
        <v>5</v>
      </c>
      <c r="IL39">
        <v>0</v>
      </c>
      <c r="IM39">
        <v>0</v>
      </c>
      <c r="IN39">
        <v>0</v>
      </c>
      <c r="IO39" t="s">
        <v>441</v>
      </c>
      <c r="IP39" t="s">
        <v>442</v>
      </c>
      <c r="IQ39" t="s">
        <v>443</v>
      </c>
      <c r="IR39" t="s">
        <v>443</v>
      </c>
      <c r="IS39" t="s">
        <v>443</v>
      </c>
      <c r="IT39" t="s">
        <v>443</v>
      </c>
      <c r="IU39">
        <v>0</v>
      </c>
      <c r="IV39">
        <v>100</v>
      </c>
      <c r="IW39">
        <v>100</v>
      </c>
      <c r="IX39">
        <v>1.088</v>
      </c>
      <c r="IY39">
        <v>0.3105</v>
      </c>
      <c r="IZ39">
        <v>0.735386519928015</v>
      </c>
      <c r="JA39">
        <v>0.00382527381972642</v>
      </c>
      <c r="JB39">
        <v>-7.52988299776221e-07</v>
      </c>
      <c r="JC39">
        <v>2.3530235652091e-10</v>
      </c>
      <c r="JD39">
        <v>-0.102343420517576</v>
      </c>
      <c r="JE39">
        <v>-0.0169045395245839</v>
      </c>
      <c r="JF39">
        <v>0.00204458040624254</v>
      </c>
      <c r="JG39">
        <v>-2.13992253470799e-05</v>
      </c>
      <c r="JH39">
        <v>5</v>
      </c>
      <c r="JI39">
        <v>2167</v>
      </c>
      <c r="JJ39">
        <v>1</v>
      </c>
      <c r="JK39">
        <v>29</v>
      </c>
      <c r="JL39">
        <v>29323655.5</v>
      </c>
      <c r="JM39">
        <v>29323655.5</v>
      </c>
      <c r="JN39">
        <v>0.274658</v>
      </c>
      <c r="JO39">
        <v>2.68921</v>
      </c>
      <c r="JP39">
        <v>1.54785</v>
      </c>
      <c r="JQ39">
        <v>2.31201</v>
      </c>
      <c r="JR39">
        <v>1.64673</v>
      </c>
      <c r="JS39">
        <v>2.26074</v>
      </c>
      <c r="JT39">
        <v>33.7606</v>
      </c>
      <c r="JU39">
        <v>24.1926</v>
      </c>
      <c r="JV39">
        <v>18</v>
      </c>
      <c r="JW39">
        <v>505.153</v>
      </c>
      <c r="JX39">
        <v>401.593</v>
      </c>
      <c r="JY39">
        <v>27.1844</v>
      </c>
      <c r="JZ39">
        <v>27.8788</v>
      </c>
      <c r="KA39">
        <v>30.0004</v>
      </c>
      <c r="KB39">
        <v>27.8166</v>
      </c>
      <c r="KC39">
        <v>27.7658</v>
      </c>
      <c r="KD39">
        <v>5.48597</v>
      </c>
      <c r="KE39">
        <v>21.7755</v>
      </c>
      <c r="KF39">
        <v>57.6239</v>
      </c>
      <c r="KG39">
        <v>27.2135</v>
      </c>
      <c r="KH39">
        <v>48.8615</v>
      </c>
      <c r="KI39">
        <v>22.0438</v>
      </c>
      <c r="KJ39">
        <v>96.7284</v>
      </c>
      <c r="KK39">
        <v>94.7014</v>
      </c>
    </row>
    <row r="40" spans="1:297">
      <c r="A40">
        <v>24</v>
      </c>
      <c r="B40">
        <v>1759419335.1</v>
      </c>
      <c r="C40">
        <v>115</v>
      </c>
      <c r="D40" t="s">
        <v>490</v>
      </c>
      <c r="E40" t="s">
        <v>491</v>
      </c>
      <c r="F40">
        <v>5</v>
      </c>
      <c r="G40" t="s">
        <v>435</v>
      </c>
      <c r="H40" t="s">
        <v>436</v>
      </c>
      <c r="I40">
        <v>1759419326.94615</v>
      </c>
      <c r="J40">
        <f>(K40)/1000</f>
        <v>0</v>
      </c>
      <c r="K40">
        <f>IF(DP40, AN40, AH40)</f>
        <v>0</v>
      </c>
      <c r="L40">
        <f>IF(DP40, AI40, AG40)</f>
        <v>0</v>
      </c>
      <c r="M40">
        <f>DR40 - IF(AU40&gt;1, L40*DL40*100.0/(AW40), 0)</f>
        <v>0</v>
      </c>
      <c r="N40">
        <f>((T40-J40/2)*M40-L40)/(T40+J40/2)</f>
        <v>0</v>
      </c>
      <c r="O40">
        <f>N40*(DY40+DZ40)/1000.0</f>
        <v>0</v>
      </c>
      <c r="P40">
        <f>(DR40 - IF(AU40&gt;1, L40*DL40*100.0/(AW40), 0))*(DY40+DZ40)/1000.0</f>
        <v>0</v>
      </c>
      <c r="Q40">
        <f>2.0/((1/S40-1/R40)+SIGN(S40)*SQRT((1/S40-1/R40)*(1/S40-1/R40) + 4*DM40/((DM40+1)*(DM40+1))*(2*1/S40*1/R40-1/R40*1/R40)))</f>
        <v>0</v>
      </c>
      <c r="R40">
        <f>IF(LEFT(DN40,1)&lt;&gt;"0",IF(LEFT(DN40,1)="1",3.0,DO40),$D$5+$E$5*(EF40*DY40/($K$5*1000))+$F$5*(EF40*DY40/($K$5*1000))*MAX(MIN(DL40,$J$5),$I$5)*MAX(MIN(DL40,$J$5),$I$5)+$G$5*MAX(MIN(DL40,$J$5),$I$5)*(EF40*DY40/($K$5*1000))+$H$5*(EF40*DY40/($K$5*1000))*(EF40*DY40/($K$5*1000)))</f>
        <v>0</v>
      </c>
      <c r="S40">
        <f>J40*(1000-(1000*0.61365*exp(17.502*W40/(240.97+W40))/(DY40+DZ40)+DT40)/2)/(1000*0.61365*exp(17.502*W40/(240.97+W40))/(DY40+DZ40)-DT40)</f>
        <v>0</v>
      </c>
      <c r="T40">
        <f>1/((DM40+1)/(Q40/1.6)+1/(R40/1.37)) + DM40/((DM40+1)/(Q40/1.6) + DM40/(R40/1.37))</f>
        <v>0</v>
      </c>
      <c r="U40">
        <f>(DH40*DK40)</f>
        <v>0</v>
      </c>
      <c r="V40">
        <f>(EA40+(U40+2*0.95*5.67E-8*(((EA40+$B$7)+273)^4-(EA40+273)^4)-44100*J40)/(1.84*29.3*R40+8*0.95*5.67E-8*(EA40+273)^3))</f>
        <v>0</v>
      </c>
      <c r="W40">
        <f>($C$7*EB40+$D$7*EC40+$E$7*V40)</f>
        <v>0</v>
      </c>
      <c r="X40">
        <f>0.61365*exp(17.502*W40/(240.97+W40))</f>
        <v>0</v>
      </c>
      <c r="Y40">
        <f>(Z40/AA40*100)</f>
        <v>0</v>
      </c>
      <c r="Z40">
        <f>DT40*(DY40+DZ40)/1000</f>
        <v>0</v>
      </c>
      <c r="AA40">
        <f>0.61365*exp(17.502*EA40/(240.97+EA40))</f>
        <v>0</v>
      </c>
      <c r="AB40">
        <f>(X40-DT40*(DY40+DZ40)/1000)</f>
        <v>0</v>
      </c>
      <c r="AC40">
        <f>(-J40*44100)</f>
        <v>0</v>
      </c>
      <c r="AD40">
        <f>2*29.3*R40*0.92*(EA40-W40)</f>
        <v>0</v>
      </c>
      <c r="AE40">
        <f>2*0.95*5.67E-8*(((EA40+$B$7)+273)^4-(W40+273)^4)</f>
        <v>0</v>
      </c>
      <c r="AF40">
        <f>U40+AE40+AC40+AD40</f>
        <v>0</v>
      </c>
      <c r="AG40">
        <f>DX40*AU40*(DS40-DR40*(1000-AU40*DU40)/(1000-AU40*DT40))/(100*DL40)</f>
        <v>0</v>
      </c>
      <c r="AH40">
        <f>1000*DX40*AU40*(DT40-DU40)/(100*DL40*(1000-AU40*DT40))</f>
        <v>0</v>
      </c>
      <c r="AI40">
        <f>(AJ40 - AK40 - DY40*1E3/(8.314*(EA40+273.15)) * AM40/DX40 * AL40) * DX40/(100*DL40) * (1000 - DU40)/1000</f>
        <v>0</v>
      </c>
      <c r="AJ40">
        <v>69.2051560089935</v>
      </c>
      <c r="AK40">
        <v>83.5822236363636</v>
      </c>
      <c r="AL40">
        <v>-3.41170874242426</v>
      </c>
      <c r="AM40">
        <v>64.6</v>
      </c>
      <c r="AN40">
        <f>(AP40 - AO40 + DY40*1E3/(8.314*(EA40+273.15)) * AR40/DX40 * AQ40) * DX40/(100*DL40) * 1000/(1000 - AP40)</f>
        <v>0</v>
      </c>
      <c r="AO40">
        <v>22.0635488763595</v>
      </c>
      <c r="AP40">
        <v>22.8591466666667</v>
      </c>
      <c r="AQ40">
        <v>6.70611012750761e-05</v>
      </c>
      <c r="AR40">
        <v>120.712376557345</v>
      </c>
      <c r="AS40">
        <v>0</v>
      </c>
      <c r="AT40">
        <v>0</v>
      </c>
      <c r="AU40">
        <f>IF(AS40*$H$13&gt;=AW40,1.0,(AW40/(AW40-AS40*$H$13)))</f>
        <v>0</v>
      </c>
      <c r="AV40">
        <f>(AU40-1)*100</f>
        <v>0</v>
      </c>
      <c r="AW40">
        <f>MAX(0,($B$13+$C$13*EF40)/(1+$D$13*EF40)*DY40/(EA40+273)*$E$13)</f>
        <v>0</v>
      </c>
      <c r="AX40" t="s">
        <v>437</v>
      </c>
      <c r="AY40" t="s">
        <v>437</v>
      </c>
      <c r="AZ40">
        <v>0</v>
      </c>
      <c r="BA40">
        <v>0</v>
      </c>
      <c r="BB40">
        <f>1-AZ40/BA40</f>
        <v>0</v>
      </c>
      <c r="BC40">
        <v>0</v>
      </c>
      <c r="BD40" t="s">
        <v>437</v>
      </c>
      <c r="BE40" t="s">
        <v>437</v>
      </c>
      <c r="BF40">
        <v>0</v>
      </c>
      <c r="BG40">
        <v>0</v>
      </c>
      <c r="BH40">
        <f>1-BF40/BG40</f>
        <v>0</v>
      </c>
      <c r="BI40">
        <v>0.5</v>
      </c>
      <c r="BJ40">
        <f>DI40</f>
        <v>0</v>
      </c>
      <c r="BK40">
        <f>L40</f>
        <v>0</v>
      </c>
      <c r="BL40">
        <f>BH40*BI40*BJ40</f>
        <v>0</v>
      </c>
      <c r="BM40">
        <f>(BK40-BC40)/BJ40</f>
        <v>0</v>
      </c>
      <c r="BN40">
        <f>(BA40-BG40)/BG40</f>
        <v>0</v>
      </c>
      <c r="BO40">
        <f>AZ40/(BB40+AZ40/BG40)</f>
        <v>0</v>
      </c>
      <c r="BP40" t="s">
        <v>437</v>
      </c>
      <c r="BQ40">
        <v>0</v>
      </c>
      <c r="BR40">
        <f>IF(BQ40&lt;&gt;0, BQ40, BO40)</f>
        <v>0</v>
      </c>
      <c r="BS40">
        <f>1-BR40/BG40</f>
        <v>0</v>
      </c>
      <c r="BT40">
        <f>(BG40-BF40)/(BG40-BR40)</f>
        <v>0</v>
      </c>
      <c r="BU40">
        <f>(BA40-BG40)/(BA40-BR40)</f>
        <v>0</v>
      </c>
      <c r="BV40">
        <f>(BG40-BF40)/(BG40-AZ40)</f>
        <v>0</v>
      </c>
      <c r="BW40">
        <f>(BA40-BG40)/(BA40-AZ40)</f>
        <v>0</v>
      </c>
      <c r="BX40">
        <f>(BT40*BR40/BF40)</f>
        <v>0</v>
      </c>
      <c r="BY40">
        <f>(1-BX40)</f>
        <v>0</v>
      </c>
      <c r="DH40">
        <f>$B$11*EG40+$C$11*EH40+$F$11*ES40*(1-EV40)</f>
        <v>0</v>
      </c>
      <c r="DI40">
        <f>DH40*DJ40</f>
        <v>0</v>
      </c>
      <c r="DJ40">
        <f>($B$11*$D$9+$C$11*$D$9+$F$11*((FF40+EX40)/MAX(FF40+EX40+FG40, 0.1)*$I$9+FG40/MAX(FF40+EX40+FG40, 0.1)*$J$9))/($B$11+$C$11+$F$11)</f>
        <v>0</v>
      </c>
      <c r="DK40">
        <f>($B$11*$K$9+$C$11*$K$9+$F$11*((FF40+EX40)/MAX(FF40+EX40+FG40, 0.1)*$P$9+FG40/MAX(FF40+EX40+FG40, 0.1)*$Q$9))/($B$11+$C$11+$F$11)</f>
        <v>0</v>
      </c>
      <c r="DL40">
        <v>2.44</v>
      </c>
      <c r="DM40">
        <v>0.5</v>
      </c>
      <c r="DN40" t="s">
        <v>438</v>
      </c>
      <c r="DO40">
        <v>2</v>
      </c>
      <c r="DP40" t="b">
        <v>1</v>
      </c>
      <c r="DQ40">
        <v>1759419326.94615</v>
      </c>
      <c r="DR40">
        <v>105.242838461538</v>
      </c>
      <c r="DS40">
        <v>83.8221230769231</v>
      </c>
      <c r="DT40">
        <v>22.8522</v>
      </c>
      <c r="DU40">
        <v>22.0664692307692</v>
      </c>
      <c r="DV40">
        <v>104.117184615385</v>
      </c>
      <c r="DW40">
        <v>22.5418</v>
      </c>
      <c r="DX40">
        <v>500.028692307692</v>
      </c>
      <c r="DY40">
        <v>90.8096538461539</v>
      </c>
      <c r="DZ40">
        <v>0.0323677615384615</v>
      </c>
      <c r="EA40">
        <v>29.5225692307692</v>
      </c>
      <c r="EB40">
        <v>29.9800230769231</v>
      </c>
      <c r="EC40">
        <v>999.9</v>
      </c>
      <c r="ED40">
        <v>0</v>
      </c>
      <c r="EE40">
        <v>0</v>
      </c>
      <c r="EF40">
        <v>10013.8338461538</v>
      </c>
      <c r="EG40">
        <v>0</v>
      </c>
      <c r="EH40">
        <v>13.129</v>
      </c>
      <c r="EI40">
        <v>21.4207846153846</v>
      </c>
      <c r="EJ40">
        <v>107.704130769231</v>
      </c>
      <c r="EK40">
        <v>85.7135461538462</v>
      </c>
      <c r="EL40">
        <v>0.785731307692308</v>
      </c>
      <c r="EM40">
        <v>83.8221230769231</v>
      </c>
      <c r="EN40">
        <v>22.0664692307692</v>
      </c>
      <c r="EO40">
        <v>2.07520076923077</v>
      </c>
      <c r="EP40">
        <v>2.00384846153846</v>
      </c>
      <c r="EQ40">
        <v>18.0301076923077</v>
      </c>
      <c r="ER40">
        <v>17.4747846153846</v>
      </c>
      <c r="ES40">
        <v>1999.97153846154</v>
      </c>
      <c r="ET40">
        <v>0.980000230769231</v>
      </c>
      <c r="EU40">
        <v>0.0199993615384615</v>
      </c>
      <c r="EV40">
        <v>0</v>
      </c>
      <c r="EW40">
        <v>354.357461538462</v>
      </c>
      <c r="EX40">
        <v>5.00059</v>
      </c>
      <c r="EY40">
        <v>7227.13615384615</v>
      </c>
      <c r="EZ40">
        <v>17360.0846153846</v>
      </c>
      <c r="FA40">
        <v>41.187</v>
      </c>
      <c r="FB40">
        <v>41</v>
      </c>
      <c r="FC40">
        <v>40.562</v>
      </c>
      <c r="FD40">
        <v>40.5</v>
      </c>
      <c r="FE40">
        <v>42.0910769230769</v>
      </c>
      <c r="FF40">
        <v>1955.07153846154</v>
      </c>
      <c r="FG40">
        <v>39.9</v>
      </c>
      <c r="FH40">
        <v>0</v>
      </c>
      <c r="FI40">
        <v>1759419332.8</v>
      </c>
      <c r="FJ40">
        <v>0</v>
      </c>
      <c r="FK40">
        <v>354.307307692308</v>
      </c>
      <c r="FL40">
        <v>-12.6380170977959</v>
      </c>
      <c r="FM40">
        <v>-253.074530081575</v>
      </c>
      <c r="FN40">
        <v>7225.60192307692</v>
      </c>
      <c r="FO40">
        <v>15</v>
      </c>
      <c r="FP40">
        <v>0</v>
      </c>
      <c r="FQ40" t="s">
        <v>439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21.2327</v>
      </c>
      <c r="GD40">
        <v>3.97049610389614</v>
      </c>
      <c r="GE40">
        <v>0.460055523564172</v>
      </c>
      <c r="GF40">
        <v>0</v>
      </c>
      <c r="GG40">
        <v>354.861411764706</v>
      </c>
      <c r="GH40">
        <v>-11.8818334627869</v>
      </c>
      <c r="GI40">
        <v>1.17839751900739</v>
      </c>
      <c r="GJ40">
        <v>-1</v>
      </c>
      <c r="GK40">
        <v>0.783249</v>
      </c>
      <c r="GL40">
        <v>0.0642081818181807</v>
      </c>
      <c r="GM40">
        <v>0.00680521554187879</v>
      </c>
      <c r="GN40">
        <v>1</v>
      </c>
      <c r="GO40">
        <v>1</v>
      </c>
      <c r="GP40">
        <v>2</v>
      </c>
      <c r="GQ40" t="s">
        <v>448</v>
      </c>
      <c r="GR40">
        <v>3.13256</v>
      </c>
      <c r="GS40">
        <v>2.71006</v>
      </c>
      <c r="GT40">
        <v>0.0200572</v>
      </c>
      <c r="GU40">
        <v>0.0148414</v>
      </c>
      <c r="GV40">
        <v>0.0999946</v>
      </c>
      <c r="GW40">
        <v>0.0981234</v>
      </c>
      <c r="GX40">
        <v>36952.8</v>
      </c>
      <c r="GY40">
        <v>39799.5</v>
      </c>
      <c r="GZ40">
        <v>34115.8</v>
      </c>
      <c r="HA40">
        <v>36576.3</v>
      </c>
      <c r="HB40">
        <v>43343.7</v>
      </c>
      <c r="HC40">
        <v>47336.6</v>
      </c>
      <c r="HD40">
        <v>53206.2</v>
      </c>
      <c r="HE40">
        <v>58444.8</v>
      </c>
      <c r="HF40">
        <v>1.96057</v>
      </c>
      <c r="HG40">
        <v>1.7993</v>
      </c>
      <c r="HH40">
        <v>0.137538</v>
      </c>
      <c r="HI40">
        <v>0</v>
      </c>
      <c r="HJ40">
        <v>27.729</v>
      </c>
      <c r="HK40">
        <v>999.9</v>
      </c>
      <c r="HL40">
        <v>56.312</v>
      </c>
      <c r="HM40">
        <v>30.081</v>
      </c>
      <c r="HN40">
        <v>26.5457</v>
      </c>
      <c r="HO40">
        <v>54.5255</v>
      </c>
      <c r="HP40">
        <v>45.9415</v>
      </c>
      <c r="HQ40">
        <v>1</v>
      </c>
      <c r="HR40">
        <v>0.0417276</v>
      </c>
      <c r="HS40">
        <v>-0.186313</v>
      </c>
      <c r="HT40">
        <v>20.112</v>
      </c>
      <c r="HU40">
        <v>5.19692</v>
      </c>
      <c r="HV40">
        <v>12.004</v>
      </c>
      <c r="HW40">
        <v>4.9749</v>
      </c>
      <c r="HX40">
        <v>3.29383</v>
      </c>
      <c r="HY40">
        <v>999.9</v>
      </c>
      <c r="HZ40">
        <v>9999</v>
      </c>
      <c r="IA40">
        <v>9999</v>
      </c>
      <c r="IB40">
        <v>9999</v>
      </c>
      <c r="IC40">
        <v>1.86325</v>
      </c>
      <c r="ID40">
        <v>1.86813</v>
      </c>
      <c r="IE40">
        <v>1.86785</v>
      </c>
      <c r="IF40">
        <v>1.86907</v>
      </c>
      <c r="IG40">
        <v>1.86987</v>
      </c>
      <c r="IH40">
        <v>1.86594</v>
      </c>
      <c r="II40">
        <v>1.86705</v>
      </c>
      <c r="IJ40">
        <v>1.86844</v>
      </c>
      <c r="IK40">
        <v>5</v>
      </c>
      <c r="IL40">
        <v>0</v>
      </c>
      <c r="IM40">
        <v>0</v>
      </c>
      <c r="IN40">
        <v>0</v>
      </c>
      <c r="IO40" t="s">
        <v>441</v>
      </c>
      <c r="IP40" t="s">
        <v>442</v>
      </c>
      <c r="IQ40" t="s">
        <v>443</v>
      </c>
      <c r="IR40" t="s">
        <v>443</v>
      </c>
      <c r="IS40" t="s">
        <v>443</v>
      </c>
      <c r="IT40" t="s">
        <v>443</v>
      </c>
      <c r="IU40">
        <v>0</v>
      </c>
      <c r="IV40">
        <v>100</v>
      </c>
      <c r="IW40">
        <v>100</v>
      </c>
      <c r="IX40">
        <v>1.027</v>
      </c>
      <c r="IY40">
        <v>0.3108</v>
      </c>
      <c r="IZ40">
        <v>0.735386519928015</v>
      </c>
      <c r="JA40">
        <v>0.00382527381972642</v>
      </c>
      <c r="JB40">
        <v>-7.52988299776221e-07</v>
      </c>
      <c r="JC40">
        <v>2.3530235652091e-10</v>
      </c>
      <c r="JD40">
        <v>-0.102343420517576</v>
      </c>
      <c r="JE40">
        <v>-0.0169045395245839</v>
      </c>
      <c r="JF40">
        <v>0.00204458040624254</v>
      </c>
      <c r="JG40">
        <v>-2.13992253470799e-05</v>
      </c>
      <c r="JH40">
        <v>5</v>
      </c>
      <c r="JI40">
        <v>2167</v>
      </c>
      <c r="JJ40">
        <v>1</v>
      </c>
      <c r="JK40">
        <v>29</v>
      </c>
      <c r="JL40">
        <v>29323655.6</v>
      </c>
      <c r="JM40">
        <v>29323655.6</v>
      </c>
      <c r="JN40">
        <v>0.24292</v>
      </c>
      <c r="JO40">
        <v>2.69409</v>
      </c>
      <c r="JP40">
        <v>1.54785</v>
      </c>
      <c r="JQ40">
        <v>2.31201</v>
      </c>
      <c r="JR40">
        <v>1.64673</v>
      </c>
      <c r="JS40">
        <v>2.28271</v>
      </c>
      <c r="JT40">
        <v>33.7606</v>
      </c>
      <c r="JU40">
        <v>24.1926</v>
      </c>
      <c r="JV40">
        <v>18</v>
      </c>
      <c r="JW40">
        <v>505.36</v>
      </c>
      <c r="JX40">
        <v>401.418</v>
      </c>
      <c r="JY40">
        <v>27.2036</v>
      </c>
      <c r="JZ40">
        <v>27.8812</v>
      </c>
      <c r="KA40">
        <v>30.0002</v>
      </c>
      <c r="KB40">
        <v>27.8195</v>
      </c>
      <c r="KC40">
        <v>27.7682</v>
      </c>
      <c r="KD40">
        <v>4.84837</v>
      </c>
      <c r="KE40">
        <v>21.7755</v>
      </c>
      <c r="KF40">
        <v>57.6239</v>
      </c>
      <c r="KG40">
        <v>27.2345</v>
      </c>
      <c r="KH40">
        <v>35.32</v>
      </c>
      <c r="KI40">
        <v>22.0305</v>
      </c>
      <c r="KJ40">
        <v>96.7278</v>
      </c>
      <c r="KK40">
        <v>94.701</v>
      </c>
    </row>
    <row r="41" spans="1:297">
      <c r="A41">
        <v>25</v>
      </c>
      <c r="B41">
        <v>1759419432.1</v>
      </c>
      <c r="C41">
        <v>212</v>
      </c>
      <c r="D41" t="s">
        <v>492</v>
      </c>
      <c r="E41" t="s">
        <v>493</v>
      </c>
      <c r="F41">
        <v>5</v>
      </c>
      <c r="G41" t="s">
        <v>435</v>
      </c>
      <c r="H41" t="s">
        <v>436</v>
      </c>
      <c r="I41">
        <v>1759419423.6</v>
      </c>
      <c r="J41">
        <f>(K41)/1000</f>
        <v>0</v>
      </c>
      <c r="K41">
        <f>IF(DP41, AN41, AH41)</f>
        <v>0</v>
      </c>
      <c r="L41">
        <f>IF(DP41, AI41, AG41)</f>
        <v>0</v>
      </c>
      <c r="M41">
        <f>DR41 - IF(AU41&gt;1, L41*DL41*100.0/(AW41), 0)</f>
        <v>0</v>
      </c>
      <c r="N41">
        <f>((T41-J41/2)*M41-L41)/(T41+J41/2)</f>
        <v>0</v>
      </c>
      <c r="O41">
        <f>N41*(DY41+DZ41)/1000.0</f>
        <v>0</v>
      </c>
      <c r="P41">
        <f>(DR41 - IF(AU41&gt;1, L41*DL41*100.0/(AW41), 0))*(DY41+DZ41)/1000.0</f>
        <v>0</v>
      </c>
      <c r="Q41">
        <f>2.0/((1/S41-1/R41)+SIGN(S41)*SQRT((1/S41-1/R41)*(1/S41-1/R41) + 4*DM41/((DM41+1)*(DM41+1))*(2*1/S41*1/R41-1/R41*1/R41)))</f>
        <v>0</v>
      </c>
      <c r="R41">
        <f>IF(LEFT(DN41,1)&lt;&gt;"0",IF(LEFT(DN41,1)="1",3.0,DO41),$D$5+$E$5*(EF41*DY41/($K$5*1000))+$F$5*(EF41*DY41/($K$5*1000))*MAX(MIN(DL41,$J$5),$I$5)*MAX(MIN(DL41,$J$5),$I$5)+$G$5*MAX(MIN(DL41,$J$5),$I$5)*(EF41*DY41/($K$5*1000))+$H$5*(EF41*DY41/($K$5*1000))*(EF41*DY41/($K$5*1000)))</f>
        <v>0</v>
      </c>
      <c r="S41">
        <f>J41*(1000-(1000*0.61365*exp(17.502*W41/(240.97+W41))/(DY41+DZ41)+DT41)/2)/(1000*0.61365*exp(17.502*W41/(240.97+W41))/(DY41+DZ41)-DT41)</f>
        <v>0</v>
      </c>
      <c r="T41">
        <f>1/((DM41+1)/(Q41/1.6)+1/(R41/1.37)) + DM41/((DM41+1)/(Q41/1.6) + DM41/(R41/1.37))</f>
        <v>0</v>
      </c>
      <c r="U41">
        <f>(DH41*DK41)</f>
        <v>0</v>
      </c>
      <c r="V41">
        <f>(EA41+(U41+2*0.95*5.67E-8*(((EA41+$B$7)+273)^4-(EA41+273)^4)-44100*J41)/(1.84*29.3*R41+8*0.95*5.67E-8*(EA41+273)^3))</f>
        <v>0</v>
      </c>
      <c r="W41">
        <f>($C$7*EB41+$D$7*EC41+$E$7*V41)</f>
        <v>0</v>
      </c>
      <c r="X41">
        <f>0.61365*exp(17.502*W41/(240.97+W41))</f>
        <v>0</v>
      </c>
      <c r="Y41">
        <f>(Z41/AA41*100)</f>
        <v>0</v>
      </c>
      <c r="Z41">
        <f>DT41*(DY41+DZ41)/1000</f>
        <v>0</v>
      </c>
      <c r="AA41">
        <f>0.61365*exp(17.502*EA41/(240.97+EA41))</f>
        <v>0</v>
      </c>
      <c r="AB41">
        <f>(X41-DT41*(DY41+DZ41)/1000)</f>
        <v>0</v>
      </c>
      <c r="AC41">
        <f>(-J41*44100)</f>
        <v>0</v>
      </c>
      <c r="AD41">
        <f>2*29.3*R41*0.92*(EA41-W41)</f>
        <v>0</v>
      </c>
      <c r="AE41">
        <f>2*0.95*5.67E-8*(((EA41+$B$7)+273)^4-(W41+273)^4)</f>
        <v>0</v>
      </c>
      <c r="AF41">
        <f>U41+AE41+AC41+AD41</f>
        <v>0</v>
      </c>
      <c r="AG41">
        <f>DX41*AU41*(DS41-DR41*(1000-AU41*DU41)/(1000-AU41*DT41))/(100*DL41)</f>
        <v>0</v>
      </c>
      <c r="AH41">
        <f>1000*DX41*AU41*(DT41-DU41)/(100*DL41*(1000-AU41*DT41))</f>
        <v>0</v>
      </c>
      <c r="AI41">
        <f>(AJ41 - AK41 - DY41*1E3/(8.314*(EA41+273.15)) * AM41/DX41 * AL41) * DX41/(100*DL41) * (1000 - DU41)/1000</f>
        <v>0</v>
      </c>
      <c r="AJ41">
        <v>429.327515678896</v>
      </c>
      <c r="AK41">
        <v>425.428672727272</v>
      </c>
      <c r="AL41">
        <v>-0.000629151515158098</v>
      </c>
      <c r="AM41">
        <v>64.6</v>
      </c>
      <c r="AN41">
        <f>(AP41 - AO41 + DY41*1E3/(8.314*(EA41+273.15)) * AR41/DX41 * AQ41) * DX41/(100*DL41) * 1000/(1000 - AP41)</f>
        <v>0</v>
      </c>
      <c r="AO41">
        <v>21.8834054661444</v>
      </c>
      <c r="AP41">
        <v>22.8697975757576</v>
      </c>
      <c r="AQ41">
        <v>4.13062417019826e-05</v>
      </c>
      <c r="AR41">
        <v>120.712376557345</v>
      </c>
      <c r="AS41">
        <v>0</v>
      </c>
      <c r="AT41">
        <v>0</v>
      </c>
      <c r="AU41">
        <f>IF(AS41*$H$13&gt;=AW41,1.0,(AW41/(AW41-AS41*$H$13)))</f>
        <v>0</v>
      </c>
      <c r="AV41">
        <f>(AU41-1)*100</f>
        <v>0</v>
      </c>
      <c r="AW41">
        <f>MAX(0,($B$13+$C$13*EF41)/(1+$D$13*EF41)*DY41/(EA41+273)*$E$13)</f>
        <v>0</v>
      </c>
      <c r="AX41" t="s">
        <v>437</v>
      </c>
      <c r="AY41" t="s">
        <v>437</v>
      </c>
      <c r="AZ41">
        <v>0</v>
      </c>
      <c r="BA41">
        <v>0</v>
      </c>
      <c r="BB41">
        <f>1-AZ41/BA41</f>
        <v>0</v>
      </c>
      <c r="BC41">
        <v>0</v>
      </c>
      <c r="BD41" t="s">
        <v>437</v>
      </c>
      <c r="BE41" t="s">
        <v>437</v>
      </c>
      <c r="BF41">
        <v>0</v>
      </c>
      <c r="BG41">
        <v>0</v>
      </c>
      <c r="BH41">
        <f>1-BF41/BG41</f>
        <v>0</v>
      </c>
      <c r="BI41">
        <v>0.5</v>
      </c>
      <c r="BJ41">
        <f>DI41</f>
        <v>0</v>
      </c>
      <c r="BK41">
        <f>L41</f>
        <v>0</v>
      </c>
      <c r="BL41">
        <f>BH41*BI41*BJ41</f>
        <v>0</v>
      </c>
      <c r="BM41">
        <f>(BK41-BC41)/BJ41</f>
        <v>0</v>
      </c>
      <c r="BN41">
        <f>(BA41-BG41)/BG41</f>
        <v>0</v>
      </c>
      <c r="BO41">
        <f>AZ41/(BB41+AZ41/BG41)</f>
        <v>0</v>
      </c>
      <c r="BP41" t="s">
        <v>437</v>
      </c>
      <c r="BQ41">
        <v>0</v>
      </c>
      <c r="BR41">
        <f>IF(BQ41&lt;&gt;0, BQ41, BO41)</f>
        <v>0</v>
      </c>
      <c r="BS41">
        <f>1-BR41/BG41</f>
        <v>0</v>
      </c>
      <c r="BT41">
        <f>(BG41-BF41)/(BG41-BR41)</f>
        <v>0</v>
      </c>
      <c r="BU41">
        <f>(BA41-BG41)/(BA41-BR41)</f>
        <v>0</v>
      </c>
      <c r="BV41">
        <f>(BG41-BF41)/(BG41-AZ41)</f>
        <v>0</v>
      </c>
      <c r="BW41">
        <f>(BA41-BG41)/(BA41-AZ41)</f>
        <v>0</v>
      </c>
      <c r="BX41">
        <f>(BT41*BR41/BF41)</f>
        <v>0</v>
      </c>
      <c r="BY41">
        <f>(1-BX41)</f>
        <v>0</v>
      </c>
      <c r="DH41">
        <f>$B$11*EG41+$C$11*EH41+$F$11*ES41*(1-EV41)</f>
        <v>0</v>
      </c>
      <c r="DI41">
        <f>DH41*DJ41</f>
        <v>0</v>
      </c>
      <c r="DJ41">
        <f>($B$11*$D$9+$C$11*$D$9+$F$11*((FF41+EX41)/MAX(FF41+EX41+FG41, 0.1)*$I$9+FG41/MAX(FF41+EX41+FG41, 0.1)*$J$9))/($B$11+$C$11+$F$11)</f>
        <v>0</v>
      </c>
      <c r="DK41">
        <f>($B$11*$K$9+$C$11*$K$9+$F$11*((FF41+EX41)/MAX(FF41+EX41+FG41, 0.1)*$P$9+FG41/MAX(FF41+EX41+FG41, 0.1)*$Q$9))/($B$11+$C$11+$F$11)</f>
        <v>0</v>
      </c>
      <c r="DL41">
        <v>2.44</v>
      </c>
      <c r="DM41">
        <v>0.5</v>
      </c>
      <c r="DN41" t="s">
        <v>438</v>
      </c>
      <c r="DO41">
        <v>2</v>
      </c>
      <c r="DP41" t="b">
        <v>1</v>
      </c>
      <c r="DQ41">
        <v>1759419423.6</v>
      </c>
      <c r="DR41">
        <v>415.7308125</v>
      </c>
      <c r="DS41">
        <v>419.9325</v>
      </c>
      <c r="DT41">
        <v>22.8657625</v>
      </c>
      <c r="DU41">
        <v>21.88349375</v>
      </c>
      <c r="DV41">
        <v>413.525625</v>
      </c>
      <c r="DW41">
        <v>22.5548</v>
      </c>
      <c r="DX41">
        <v>499.9976875</v>
      </c>
      <c r="DY41">
        <v>90.808225</v>
      </c>
      <c r="DZ41">
        <v>0.0325608875</v>
      </c>
      <c r="EA41">
        <v>29.55256875</v>
      </c>
      <c r="EB41">
        <v>29.9961875</v>
      </c>
      <c r="EC41">
        <v>999.9</v>
      </c>
      <c r="ED41">
        <v>0</v>
      </c>
      <c r="EE41">
        <v>0</v>
      </c>
      <c r="EF41">
        <v>9997.115625</v>
      </c>
      <c r="EG41">
        <v>0</v>
      </c>
      <c r="EH41">
        <v>13.129</v>
      </c>
      <c r="EI41">
        <v>-4.201669375</v>
      </c>
      <c r="EJ41">
        <v>425.4593125</v>
      </c>
      <c r="EK41">
        <v>429.327625</v>
      </c>
      <c r="EL41">
        <v>0.982263875</v>
      </c>
      <c r="EM41">
        <v>419.9325</v>
      </c>
      <c r="EN41">
        <v>21.88349375</v>
      </c>
      <c r="EO41">
        <v>2.076398125</v>
      </c>
      <c r="EP41">
        <v>1.987200625</v>
      </c>
      <c r="EQ41">
        <v>18.03928125</v>
      </c>
      <c r="ER41">
        <v>17.342725</v>
      </c>
      <c r="ES41">
        <v>2000.013125</v>
      </c>
      <c r="ET41">
        <v>0.98000075</v>
      </c>
      <c r="EU41">
        <v>0.01999883125</v>
      </c>
      <c r="EV41">
        <v>0</v>
      </c>
      <c r="EW41">
        <v>345.2069375</v>
      </c>
      <c r="EX41">
        <v>5.00059</v>
      </c>
      <c r="EY41">
        <v>7045.085</v>
      </c>
      <c r="EZ41">
        <v>17360.425</v>
      </c>
      <c r="FA41">
        <v>41.187</v>
      </c>
      <c r="FB41">
        <v>41.00775</v>
      </c>
      <c r="FC41">
        <v>40.5935</v>
      </c>
      <c r="FD41">
        <v>40.562</v>
      </c>
      <c r="FE41">
        <v>42.125</v>
      </c>
      <c r="FF41">
        <v>1955.113125</v>
      </c>
      <c r="FG41">
        <v>39.9</v>
      </c>
      <c r="FH41">
        <v>0</v>
      </c>
      <c r="FI41">
        <v>1759419430</v>
      </c>
      <c r="FJ41">
        <v>0</v>
      </c>
      <c r="FK41">
        <v>345.168307692308</v>
      </c>
      <c r="FL41">
        <v>-0.695794874810244</v>
      </c>
      <c r="FM41">
        <v>2.91042735948331</v>
      </c>
      <c r="FN41">
        <v>7045.175</v>
      </c>
      <c r="FO41">
        <v>15</v>
      </c>
      <c r="FP41">
        <v>0</v>
      </c>
      <c r="FQ41" t="s">
        <v>439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-4.18003761904762</v>
      </c>
      <c r="GD41">
        <v>-0.389201298701311</v>
      </c>
      <c r="GE41">
        <v>0.0464188649975891</v>
      </c>
      <c r="GF41">
        <v>1</v>
      </c>
      <c r="GG41">
        <v>345.147823529412</v>
      </c>
      <c r="GH41">
        <v>0.333048128572047</v>
      </c>
      <c r="GI41">
        <v>0.197424813773307</v>
      </c>
      <c r="GJ41">
        <v>-1</v>
      </c>
      <c r="GK41">
        <v>0.980224047619048</v>
      </c>
      <c r="GL41">
        <v>0.0329291688311694</v>
      </c>
      <c r="GM41">
        <v>0.00336550981740742</v>
      </c>
      <c r="GN41">
        <v>1</v>
      </c>
      <c r="GO41">
        <v>2</v>
      </c>
      <c r="GP41">
        <v>2</v>
      </c>
      <c r="GQ41" t="s">
        <v>440</v>
      </c>
      <c r="GR41">
        <v>3.13229</v>
      </c>
      <c r="GS41">
        <v>2.71083</v>
      </c>
      <c r="GT41">
        <v>0.0891386</v>
      </c>
      <c r="GU41">
        <v>0.0903302</v>
      </c>
      <c r="GV41">
        <v>0.10001</v>
      </c>
      <c r="GW41">
        <v>0.0975416</v>
      </c>
      <c r="GX41">
        <v>34346.3</v>
      </c>
      <c r="GY41">
        <v>36746.3</v>
      </c>
      <c r="GZ41">
        <v>34114.5</v>
      </c>
      <c r="HA41">
        <v>36573.1</v>
      </c>
      <c r="HB41">
        <v>43349.6</v>
      </c>
      <c r="HC41">
        <v>47373.5</v>
      </c>
      <c r="HD41">
        <v>53204.8</v>
      </c>
      <c r="HE41">
        <v>58440.7</v>
      </c>
      <c r="HF41">
        <v>1.9597</v>
      </c>
      <c r="HG41">
        <v>1.80002</v>
      </c>
      <c r="HH41">
        <v>0.14203</v>
      </c>
      <c r="HI41">
        <v>0</v>
      </c>
      <c r="HJ41">
        <v>27.6801</v>
      </c>
      <c r="HK41">
        <v>999.9</v>
      </c>
      <c r="HL41">
        <v>56.287</v>
      </c>
      <c r="HM41">
        <v>30.081</v>
      </c>
      <c r="HN41">
        <v>26.5327</v>
      </c>
      <c r="HO41">
        <v>54.8755</v>
      </c>
      <c r="HP41">
        <v>45.9575</v>
      </c>
      <c r="HQ41">
        <v>1</v>
      </c>
      <c r="HR41">
        <v>0.044624</v>
      </c>
      <c r="HS41">
        <v>-0.16613</v>
      </c>
      <c r="HT41">
        <v>20.1124</v>
      </c>
      <c r="HU41">
        <v>5.19752</v>
      </c>
      <c r="HV41">
        <v>12.004</v>
      </c>
      <c r="HW41">
        <v>4.97515</v>
      </c>
      <c r="HX41">
        <v>3.29395</v>
      </c>
      <c r="HY41">
        <v>999.9</v>
      </c>
      <c r="HZ41">
        <v>9999</v>
      </c>
      <c r="IA41">
        <v>9999</v>
      </c>
      <c r="IB41">
        <v>9999</v>
      </c>
      <c r="IC41">
        <v>1.86325</v>
      </c>
      <c r="ID41">
        <v>1.86813</v>
      </c>
      <c r="IE41">
        <v>1.86791</v>
      </c>
      <c r="IF41">
        <v>1.86905</v>
      </c>
      <c r="IG41">
        <v>1.86986</v>
      </c>
      <c r="IH41">
        <v>1.86593</v>
      </c>
      <c r="II41">
        <v>1.86707</v>
      </c>
      <c r="IJ41">
        <v>1.86844</v>
      </c>
      <c r="IK41">
        <v>5</v>
      </c>
      <c r="IL41">
        <v>0</v>
      </c>
      <c r="IM41">
        <v>0</v>
      </c>
      <c r="IN41">
        <v>0</v>
      </c>
      <c r="IO41" t="s">
        <v>441</v>
      </c>
      <c r="IP41" t="s">
        <v>442</v>
      </c>
      <c r="IQ41" t="s">
        <v>443</v>
      </c>
      <c r="IR41" t="s">
        <v>443</v>
      </c>
      <c r="IS41" t="s">
        <v>443</v>
      </c>
      <c r="IT41" t="s">
        <v>443</v>
      </c>
      <c r="IU41">
        <v>0</v>
      </c>
      <c r="IV41">
        <v>100</v>
      </c>
      <c r="IW41">
        <v>100</v>
      </c>
      <c r="IX41">
        <v>2.205</v>
      </c>
      <c r="IY41">
        <v>0.3112</v>
      </c>
      <c r="IZ41">
        <v>0.735386519928015</v>
      </c>
      <c r="JA41">
        <v>0.00382527381972642</v>
      </c>
      <c r="JB41">
        <v>-7.52988299776221e-07</v>
      </c>
      <c r="JC41">
        <v>2.3530235652091e-10</v>
      </c>
      <c r="JD41">
        <v>-0.102343420517576</v>
      </c>
      <c r="JE41">
        <v>-0.0169045395245839</v>
      </c>
      <c r="JF41">
        <v>0.00204458040624254</v>
      </c>
      <c r="JG41">
        <v>-2.13992253470799e-05</v>
      </c>
      <c r="JH41">
        <v>5</v>
      </c>
      <c r="JI41">
        <v>2167</v>
      </c>
      <c r="JJ41">
        <v>1</v>
      </c>
      <c r="JK41">
        <v>29</v>
      </c>
      <c r="JL41">
        <v>29323657.2</v>
      </c>
      <c r="JM41">
        <v>29323657.2</v>
      </c>
      <c r="JN41">
        <v>1.00708</v>
      </c>
      <c r="JO41">
        <v>2.63794</v>
      </c>
      <c r="JP41">
        <v>1.54785</v>
      </c>
      <c r="JQ41">
        <v>2.31323</v>
      </c>
      <c r="JR41">
        <v>1.64673</v>
      </c>
      <c r="JS41">
        <v>2.35229</v>
      </c>
      <c r="JT41">
        <v>33.8057</v>
      </c>
      <c r="JU41">
        <v>24.1926</v>
      </c>
      <c r="JV41">
        <v>18</v>
      </c>
      <c r="JW41">
        <v>505.212</v>
      </c>
      <c r="JX41">
        <v>402.148</v>
      </c>
      <c r="JY41">
        <v>27.3069</v>
      </c>
      <c r="JZ41">
        <v>27.9268</v>
      </c>
      <c r="KA41">
        <v>30</v>
      </c>
      <c r="KB41">
        <v>27.8675</v>
      </c>
      <c r="KC41">
        <v>27.8164</v>
      </c>
      <c r="KD41">
        <v>20.2763</v>
      </c>
      <c r="KE41">
        <v>22.619</v>
      </c>
      <c r="KF41">
        <v>57.6239</v>
      </c>
      <c r="KG41">
        <v>27.3315</v>
      </c>
      <c r="KH41">
        <v>426.73</v>
      </c>
      <c r="KI41">
        <v>21.8223</v>
      </c>
      <c r="KJ41">
        <v>96.7248</v>
      </c>
      <c r="KK41">
        <v>94.6937</v>
      </c>
    </row>
    <row r="42" spans="1:297">
      <c r="A42">
        <v>26</v>
      </c>
      <c r="B42">
        <v>1759419437.1</v>
      </c>
      <c r="C42">
        <v>217</v>
      </c>
      <c r="D42" t="s">
        <v>494</v>
      </c>
      <c r="E42" t="s">
        <v>495</v>
      </c>
      <c r="F42">
        <v>5</v>
      </c>
      <c r="G42" t="s">
        <v>435</v>
      </c>
      <c r="H42" t="s">
        <v>436</v>
      </c>
      <c r="I42">
        <v>1759419428.36667</v>
      </c>
      <c r="J42">
        <f>(K42)/1000</f>
        <v>0</v>
      </c>
      <c r="K42">
        <f>IF(DP42, AN42, AH42)</f>
        <v>0</v>
      </c>
      <c r="L42">
        <f>IF(DP42, AI42, AG42)</f>
        <v>0</v>
      </c>
      <c r="M42">
        <f>DR42 - IF(AU42&gt;1, L42*DL42*100.0/(AW42), 0)</f>
        <v>0</v>
      </c>
      <c r="N42">
        <f>((T42-J42/2)*M42-L42)/(T42+J42/2)</f>
        <v>0</v>
      </c>
      <c r="O42">
        <f>N42*(DY42+DZ42)/1000.0</f>
        <v>0</v>
      </c>
      <c r="P42">
        <f>(DR42 - IF(AU42&gt;1, L42*DL42*100.0/(AW42), 0))*(DY42+DZ42)/1000.0</f>
        <v>0</v>
      </c>
      <c r="Q42">
        <f>2.0/((1/S42-1/R42)+SIGN(S42)*SQRT((1/S42-1/R42)*(1/S42-1/R42) + 4*DM42/((DM42+1)*(DM42+1))*(2*1/S42*1/R42-1/R42*1/R42)))</f>
        <v>0</v>
      </c>
      <c r="R42">
        <f>IF(LEFT(DN42,1)&lt;&gt;"0",IF(LEFT(DN42,1)="1",3.0,DO42),$D$5+$E$5*(EF42*DY42/($K$5*1000))+$F$5*(EF42*DY42/($K$5*1000))*MAX(MIN(DL42,$J$5),$I$5)*MAX(MIN(DL42,$J$5),$I$5)+$G$5*MAX(MIN(DL42,$J$5),$I$5)*(EF42*DY42/($K$5*1000))+$H$5*(EF42*DY42/($K$5*1000))*(EF42*DY42/($K$5*1000)))</f>
        <v>0</v>
      </c>
      <c r="S42">
        <f>J42*(1000-(1000*0.61365*exp(17.502*W42/(240.97+W42))/(DY42+DZ42)+DT42)/2)/(1000*0.61365*exp(17.502*W42/(240.97+W42))/(DY42+DZ42)-DT42)</f>
        <v>0</v>
      </c>
      <c r="T42">
        <f>1/((DM42+1)/(Q42/1.6)+1/(R42/1.37)) + DM42/((DM42+1)/(Q42/1.6) + DM42/(R42/1.37))</f>
        <v>0</v>
      </c>
      <c r="U42">
        <f>(DH42*DK42)</f>
        <v>0</v>
      </c>
      <c r="V42">
        <f>(EA42+(U42+2*0.95*5.67E-8*(((EA42+$B$7)+273)^4-(EA42+273)^4)-44100*J42)/(1.84*29.3*R42+8*0.95*5.67E-8*(EA42+273)^3))</f>
        <v>0</v>
      </c>
      <c r="W42">
        <f>($C$7*EB42+$D$7*EC42+$E$7*V42)</f>
        <v>0</v>
      </c>
      <c r="X42">
        <f>0.61365*exp(17.502*W42/(240.97+W42))</f>
        <v>0</v>
      </c>
      <c r="Y42">
        <f>(Z42/AA42*100)</f>
        <v>0</v>
      </c>
      <c r="Z42">
        <f>DT42*(DY42+DZ42)/1000</f>
        <v>0</v>
      </c>
      <c r="AA42">
        <f>0.61365*exp(17.502*EA42/(240.97+EA42))</f>
        <v>0</v>
      </c>
      <c r="AB42">
        <f>(X42-DT42*(DY42+DZ42)/1000)</f>
        <v>0</v>
      </c>
      <c r="AC42">
        <f>(-J42*44100)</f>
        <v>0</v>
      </c>
      <c r="AD42">
        <f>2*29.3*R42*0.92*(EA42-W42)</f>
        <v>0</v>
      </c>
      <c r="AE42">
        <f>2*0.95*5.67E-8*(((EA42+$B$7)+273)^4-(W42+273)^4)</f>
        <v>0</v>
      </c>
      <c r="AF42">
        <f>U42+AE42+AC42+AD42</f>
        <v>0</v>
      </c>
      <c r="AG42">
        <f>DX42*AU42*(DS42-DR42*(1000-AU42*DU42)/(1000-AU42*DT42))/(100*DL42)</f>
        <v>0</v>
      </c>
      <c r="AH42">
        <f>1000*DX42*AU42*(DT42-DU42)/(100*DL42*(1000-AU42*DT42))</f>
        <v>0</v>
      </c>
      <c r="AI42">
        <f>(AJ42 - AK42 - DY42*1E3/(8.314*(EA42+273.15)) * AM42/DX42 * AL42) * DX42/(100*DL42) * (1000 - DU42)/1000</f>
        <v>0</v>
      </c>
      <c r="AJ42">
        <v>429.572369517749</v>
      </c>
      <c r="AK42">
        <v>425.453290909091</v>
      </c>
      <c r="AL42">
        <v>0.000538572390563171</v>
      </c>
      <c r="AM42">
        <v>64.6</v>
      </c>
      <c r="AN42">
        <f>(AP42 - AO42 + DY42*1E3/(8.314*(EA42+273.15)) * AR42/DX42 * AQ42) * DX42/(100*DL42) * 1000/(1000 - AP42)</f>
        <v>0</v>
      </c>
      <c r="AO42">
        <v>21.8836855994274</v>
      </c>
      <c r="AP42">
        <v>22.8744072727273</v>
      </c>
      <c r="AQ42">
        <v>6.7964032943345e-05</v>
      </c>
      <c r="AR42">
        <v>120.712376557345</v>
      </c>
      <c r="AS42">
        <v>0</v>
      </c>
      <c r="AT42">
        <v>0</v>
      </c>
      <c r="AU42">
        <f>IF(AS42*$H$13&gt;=AW42,1.0,(AW42/(AW42-AS42*$H$13)))</f>
        <v>0</v>
      </c>
      <c r="AV42">
        <f>(AU42-1)*100</f>
        <v>0</v>
      </c>
      <c r="AW42">
        <f>MAX(0,($B$13+$C$13*EF42)/(1+$D$13*EF42)*DY42/(EA42+273)*$E$13)</f>
        <v>0</v>
      </c>
      <c r="AX42" t="s">
        <v>437</v>
      </c>
      <c r="AY42" t="s">
        <v>437</v>
      </c>
      <c r="AZ42">
        <v>0</v>
      </c>
      <c r="BA42">
        <v>0</v>
      </c>
      <c r="BB42">
        <f>1-AZ42/BA42</f>
        <v>0</v>
      </c>
      <c r="BC42">
        <v>0</v>
      </c>
      <c r="BD42" t="s">
        <v>437</v>
      </c>
      <c r="BE42" t="s">
        <v>437</v>
      </c>
      <c r="BF42">
        <v>0</v>
      </c>
      <c r="BG42">
        <v>0</v>
      </c>
      <c r="BH42">
        <f>1-BF42/BG42</f>
        <v>0</v>
      </c>
      <c r="BI42">
        <v>0.5</v>
      </c>
      <c r="BJ42">
        <f>DI42</f>
        <v>0</v>
      </c>
      <c r="BK42">
        <f>L42</f>
        <v>0</v>
      </c>
      <c r="BL42">
        <f>BH42*BI42*BJ42</f>
        <v>0</v>
      </c>
      <c r="BM42">
        <f>(BK42-BC42)/BJ42</f>
        <v>0</v>
      </c>
      <c r="BN42">
        <f>(BA42-BG42)/BG42</f>
        <v>0</v>
      </c>
      <c r="BO42">
        <f>AZ42/(BB42+AZ42/BG42)</f>
        <v>0</v>
      </c>
      <c r="BP42" t="s">
        <v>437</v>
      </c>
      <c r="BQ42">
        <v>0</v>
      </c>
      <c r="BR42">
        <f>IF(BQ42&lt;&gt;0, BQ42, BO42)</f>
        <v>0</v>
      </c>
      <c r="BS42">
        <f>1-BR42/BG42</f>
        <v>0</v>
      </c>
      <c r="BT42">
        <f>(BG42-BF42)/(BG42-BR42)</f>
        <v>0</v>
      </c>
      <c r="BU42">
        <f>(BA42-BG42)/(BA42-BR42)</f>
        <v>0</v>
      </c>
      <c r="BV42">
        <f>(BG42-BF42)/(BG42-AZ42)</f>
        <v>0</v>
      </c>
      <c r="BW42">
        <f>(BA42-BG42)/(BA42-AZ42)</f>
        <v>0</v>
      </c>
      <c r="BX42">
        <f>(BT42*BR42/BF42)</f>
        <v>0</v>
      </c>
      <c r="BY42">
        <f>(1-BX42)</f>
        <v>0</v>
      </c>
      <c r="DH42">
        <f>$B$11*EG42+$C$11*EH42+$F$11*ES42*(1-EV42)</f>
        <v>0</v>
      </c>
      <c r="DI42">
        <f>DH42*DJ42</f>
        <v>0</v>
      </c>
      <c r="DJ42">
        <f>($B$11*$D$9+$C$11*$D$9+$F$11*((FF42+EX42)/MAX(FF42+EX42+FG42, 0.1)*$I$9+FG42/MAX(FF42+EX42+FG42, 0.1)*$J$9))/($B$11+$C$11+$F$11)</f>
        <v>0</v>
      </c>
      <c r="DK42">
        <f>($B$11*$K$9+$C$11*$K$9+$F$11*((FF42+EX42)/MAX(FF42+EX42+FG42, 0.1)*$P$9+FG42/MAX(FF42+EX42+FG42, 0.1)*$Q$9))/($B$11+$C$11+$F$11)</f>
        <v>0</v>
      </c>
      <c r="DL42">
        <v>2.44</v>
      </c>
      <c r="DM42">
        <v>0.5</v>
      </c>
      <c r="DN42" t="s">
        <v>438</v>
      </c>
      <c r="DO42">
        <v>2</v>
      </c>
      <c r="DP42" t="b">
        <v>1</v>
      </c>
      <c r="DQ42">
        <v>1759419428.36667</v>
      </c>
      <c r="DR42">
        <v>415.7154</v>
      </c>
      <c r="DS42">
        <v>420.067866666667</v>
      </c>
      <c r="DT42">
        <v>22.8682</v>
      </c>
      <c r="DU42">
        <v>21.8834266666667</v>
      </c>
      <c r="DV42">
        <v>413.510333333333</v>
      </c>
      <c r="DW42">
        <v>22.5571333333333</v>
      </c>
      <c r="DX42">
        <v>499.995066666667</v>
      </c>
      <c r="DY42">
        <v>90.8081933333333</v>
      </c>
      <c r="DZ42">
        <v>0.0326013533333333</v>
      </c>
      <c r="EA42">
        <v>29.54932</v>
      </c>
      <c r="EB42">
        <v>29.9909533333333</v>
      </c>
      <c r="EC42">
        <v>999.9</v>
      </c>
      <c r="ED42">
        <v>0</v>
      </c>
      <c r="EE42">
        <v>0</v>
      </c>
      <c r="EF42">
        <v>9998.462</v>
      </c>
      <c r="EG42">
        <v>0</v>
      </c>
      <c r="EH42">
        <v>13.129</v>
      </c>
      <c r="EI42">
        <v>-4.35250666666667</v>
      </c>
      <c r="EJ42">
        <v>425.4444</v>
      </c>
      <c r="EK42">
        <v>429.466</v>
      </c>
      <c r="EL42">
        <v>0.984777133333333</v>
      </c>
      <c r="EM42">
        <v>420.067866666667</v>
      </c>
      <c r="EN42">
        <v>21.8834266666667</v>
      </c>
      <c r="EO42">
        <v>2.07661933333333</v>
      </c>
      <c r="EP42">
        <v>1.98719333333333</v>
      </c>
      <c r="EQ42">
        <v>18.0409733333333</v>
      </c>
      <c r="ER42">
        <v>17.34266</v>
      </c>
      <c r="ES42">
        <v>2000.01933333333</v>
      </c>
      <c r="ET42">
        <v>0.9800008</v>
      </c>
      <c r="EU42">
        <v>0.01999878</v>
      </c>
      <c r="EV42">
        <v>0</v>
      </c>
      <c r="EW42">
        <v>345.184466666667</v>
      </c>
      <c r="EX42">
        <v>5.00059</v>
      </c>
      <c r="EY42">
        <v>7045.18866666667</v>
      </c>
      <c r="EZ42">
        <v>17360.4866666667</v>
      </c>
      <c r="FA42">
        <v>41.187</v>
      </c>
      <c r="FB42">
        <v>41.0041333333333</v>
      </c>
      <c r="FC42">
        <v>40.6082</v>
      </c>
      <c r="FD42">
        <v>40.562</v>
      </c>
      <c r="FE42">
        <v>42.125</v>
      </c>
      <c r="FF42">
        <v>1955.11933333333</v>
      </c>
      <c r="FG42">
        <v>39.9</v>
      </c>
      <c r="FH42">
        <v>0</v>
      </c>
      <c r="FI42">
        <v>1759419434.8</v>
      </c>
      <c r="FJ42">
        <v>0</v>
      </c>
      <c r="FK42">
        <v>345.1385</v>
      </c>
      <c r="FL42">
        <v>-1.20304273294747</v>
      </c>
      <c r="FM42">
        <v>-2.27076922325259</v>
      </c>
      <c r="FN42">
        <v>7045.13461538461</v>
      </c>
      <c r="FO42">
        <v>15</v>
      </c>
      <c r="FP42">
        <v>0</v>
      </c>
      <c r="FQ42" t="s">
        <v>439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-4.30357428571429</v>
      </c>
      <c r="GD42">
        <v>-1.67538701298701</v>
      </c>
      <c r="GE42">
        <v>0.313742849321989</v>
      </c>
      <c r="GF42">
        <v>0</v>
      </c>
      <c r="GG42">
        <v>345.147970588235</v>
      </c>
      <c r="GH42">
        <v>-0.435126051202846</v>
      </c>
      <c r="GI42">
        <v>0.17886660907176</v>
      </c>
      <c r="GJ42">
        <v>-1</v>
      </c>
      <c r="GK42">
        <v>0.983684666666667</v>
      </c>
      <c r="GL42">
        <v>0.0321511948051946</v>
      </c>
      <c r="GM42">
        <v>0.00329231003477488</v>
      </c>
      <c r="GN42">
        <v>1</v>
      </c>
      <c r="GO42">
        <v>1</v>
      </c>
      <c r="GP42">
        <v>2</v>
      </c>
      <c r="GQ42" t="s">
        <v>448</v>
      </c>
      <c r="GR42">
        <v>3.13256</v>
      </c>
      <c r="GS42">
        <v>2.7105</v>
      </c>
      <c r="GT42">
        <v>0.0891664</v>
      </c>
      <c r="GU42">
        <v>0.0907926</v>
      </c>
      <c r="GV42">
        <v>0.100029</v>
      </c>
      <c r="GW42">
        <v>0.0975441</v>
      </c>
      <c r="GX42">
        <v>34344.9</v>
      </c>
      <c r="GY42">
        <v>36727.7</v>
      </c>
      <c r="GZ42">
        <v>34114.2</v>
      </c>
      <c r="HA42">
        <v>36573.1</v>
      </c>
      <c r="HB42">
        <v>43348.4</v>
      </c>
      <c r="HC42">
        <v>47373.6</v>
      </c>
      <c r="HD42">
        <v>53204.6</v>
      </c>
      <c r="HE42">
        <v>58441</v>
      </c>
      <c r="HF42">
        <v>1.96035</v>
      </c>
      <c r="HG42">
        <v>1.79912</v>
      </c>
      <c r="HH42">
        <v>0.141222</v>
      </c>
      <c r="HI42">
        <v>0</v>
      </c>
      <c r="HJ42">
        <v>27.6799</v>
      </c>
      <c r="HK42">
        <v>999.9</v>
      </c>
      <c r="HL42">
        <v>56.287</v>
      </c>
      <c r="HM42">
        <v>30.101</v>
      </c>
      <c r="HN42">
        <v>26.5637</v>
      </c>
      <c r="HO42">
        <v>54.8855</v>
      </c>
      <c r="HP42">
        <v>46.0978</v>
      </c>
      <c r="HQ42">
        <v>1</v>
      </c>
      <c r="HR42">
        <v>0.0448425</v>
      </c>
      <c r="HS42">
        <v>-0.21311</v>
      </c>
      <c r="HT42">
        <v>20.1123</v>
      </c>
      <c r="HU42">
        <v>5.19722</v>
      </c>
      <c r="HV42">
        <v>12.004</v>
      </c>
      <c r="HW42">
        <v>4.9749</v>
      </c>
      <c r="HX42">
        <v>3.29388</v>
      </c>
      <c r="HY42">
        <v>999.9</v>
      </c>
      <c r="HZ42">
        <v>9999</v>
      </c>
      <c r="IA42">
        <v>9999</v>
      </c>
      <c r="IB42">
        <v>9999</v>
      </c>
      <c r="IC42">
        <v>1.86325</v>
      </c>
      <c r="ID42">
        <v>1.86813</v>
      </c>
      <c r="IE42">
        <v>1.86791</v>
      </c>
      <c r="IF42">
        <v>1.86905</v>
      </c>
      <c r="IG42">
        <v>1.86983</v>
      </c>
      <c r="IH42">
        <v>1.86594</v>
      </c>
      <c r="II42">
        <v>1.86707</v>
      </c>
      <c r="IJ42">
        <v>1.86844</v>
      </c>
      <c r="IK42">
        <v>5</v>
      </c>
      <c r="IL42">
        <v>0</v>
      </c>
      <c r="IM42">
        <v>0</v>
      </c>
      <c r="IN42">
        <v>0</v>
      </c>
      <c r="IO42" t="s">
        <v>441</v>
      </c>
      <c r="IP42" t="s">
        <v>442</v>
      </c>
      <c r="IQ42" t="s">
        <v>443</v>
      </c>
      <c r="IR42" t="s">
        <v>443</v>
      </c>
      <c r="IS42" t="s">
        <v>443</v>
      </c>
      <c r="IT42" t="s">
        <v>443</v>
      </c>
      <c r="IU42">
        <v>0</v>
      </c>
      <c r="IV42">
        <v>100</v>
      </c>
      <c r="IW42">
        <v>100</v>
      </c>
      <c r="IX42">
        <v>2.206</v>
      </c>
      <c r="IY42">
        <v>0.3114</v>
      </c>
      <c r="IZ42">
        <v>0.735386519928015</v>
      </c>
      <c r="JA42">
        <v>0.00382527381972642</v>
      </c>
      <c r="JB42">
        <v>-7.52988299776221e-07</v>
      </c>
      <c r="JC42">
        <v>2.3530235652091e-10</v>
      </c>
      <c r="JD42">
        <v>-0.102343420517576</v>
      </c>
      <c r="JE42">
        <v>-0.0169045395245839</v>
      </c>
      <c r="JF42">
        <v>0.00204458040624254</v>
      </c>
      <c r="JG42">
        <v>-2.13992253470799e-05</v>
      </c>
      <c r="JH42">
        <v>5</v>
      </c>
      <c r="JI42">
        <v>2167</v>
      </c>
      <c r="JJ42">
        <v>1</v>
      </c>
      <c r="JK42">
        <v>29</v>
      </c>
      <c r="JL42">
        <v>29323657.3</v>
      </c>
      <c r="JM42">
        <v>29323657.3</v>
      </c>
      <c r="JN42">
        <v>1.03516</v>
      </c>
      <c r="JO42">
        <v>2.64404</v>
      </c>
      <c r="JP42">
        <v>1.54785</v>
      </c>
      <c r="JQ42">
        <v>2.31079</v>
      </c>
      <c r="JR42">
        <v>1.64551</v>
      </c>
      <c r="JS42">
        <v>2.26685</v>
      </c>
      <c r="JT42">
        <v>33.8057</v>
      </c>
      <c r="JU42">
        <v>24.1838</v>
      </c>
      <c r="JV42">
        <v>18</v>
      </c>
      <c r="JW42">
        <v>505.657</v>
      </c>
      <c r="JX42">
        <v>401.671</v>
      </c>
      <c r="JY42">
        <v>27.3208</v>
      </c>
      <c r="JZ42">
        <v>27.9287</v>
      </c>
      <c r="KA42">
        <v>30.0003</v>
      </c>
      <c r="KB42">
        <v>27.8694</v>
      </c>
      <c r="KC42">
        <v>27.8188</v>
      </c>
      <c r="KD42">
        <v>20.7689</v>
      </c>
      <c r="KE42">
        <v>22.619</v>
      </c>
      <c r="KF42">
        <v>57.6239</v>
      </c>
      <c r="KG42">
        <v>27.337</v>
      </c>
      <c r="KH42">
        <v>440.319</v>
      </c>
      <c r="KI42">
        <v>21.8009</v>
      </c>
      <c r="KJ42">
        <v>96.7242</v>
      </c>
      <c r="KK42">
        <v>94.694</v>
      </c>
    </row>
    <row r="43" spans="1:297">
      <c r="A43">
        <v>27</v>
      </c>
      <c r="B43">
        <v>1759419442.1</v>
      </c>
      <c r="C43">
        <v>222</v>
      </c>
      <c r="D43" t="s">
        <v>496</v>
      </c>
      <c r="E43" t="s">
        <v>497</v>
      </c>
      <c r="F43">
        <v>5</v>
      </c>
      <c r="G43" t="s">
        <v>435</v>
      </c>
      <c r="H43" t="s">
        <v>436</v>
      </c>
      <c r="I43">
        <v>1759419433.45714</v>
      </c>
      <c r="J43">
        <f>(K43)/1000</f>
        <v>0</v>
      </c>
      <c r="K43">
        <f>IF(DP43, AN43, AH43)</f>
        <v>0</v>
      </c>
      <c r="L43">
        <f>IF(DP43, AI43, AG43)</f>
        <v>0</v>
      </c>
      <c r="M43">
        <f>DR43 - IF(AU43&gt;1, L43*DL43*100.0/(AW43), 0)</f>
        <v>0</v>
      </c>
      <c r="N43">
        <f>((T43-J43/2)*M43-L43)/(T43+J43/2)</f>
        <v>0</v>
      </c>
      <c r="O43">
        <f>N43*(DY43+DZ43)/1000.0</f>
        <v>0</v>
      </c>
      <c r="P43">
        <f>(DR43 - IF(AU43&gt;1, L43*DL43*100.0/(AW43), 0))*(DY43+DZ43)/1000.0</f>
        <v>0</v>
      </c>
      <c r="Q43">
        <f>2.0/((1/S43-1/R43)+SIGN(S43)*SQRT((1/S43-1/R43)*(1/S43-1/R43) + 4*DM43/((DM43+1)*(DM43+1))*(2*1/S43*1/R43-1/R43*1/R43)))</f>
        <v>0</v>
      </c>
      <c r="R43">
        <f>IF(LEFT(DN43,1)&lt;&gt;"0",IF(LEFT(DN43,1)="1",3.0,DO43),$D$5+$E$5*(EF43*DY43/($K$5*1000))+$F$5*(EF43*DY43/($K$5*1000))*MAX(MIN(DL43,$J$5),$I$5)*MAX(MIN(DL43,$J$5),$I$5)+$G$5*MAX(MIN(DL43,$J$5),$I$5)*(EF43*DY43/($K$5*1000))+$H$5*(EF43*DY43/($K$5*1000))*(EF43*DY43/($K$5*1000)))</f>
        <v>0</v>
      </c>
      <c r="S43">
        <f>J43*(1000-(1000*0.61365*exp(17.502*W43/(240.97+W43))/(DY43+DZ43)+DT43)/2)/(1000*0.61365*exp(17.502*W43/(240.97+W43))/(DY43+DZ43)-DT43)</f>
        <v>0</v>
      </c>
      <c r="T43">
        <f>1/((DM43+1)/(Q43/1.6)+1/(R43/1.37)) + DM43/((DM43+1)/(Q43/1.6) + DM43/(R43/1.37))</f>
        <v>0</v>
      </c>
      <c r="U43">
        <f>(DH43*DK43)</f>
        <v>0</v>
      </c>
      <c r="V43">
        <f>(EA43+(U43+2*0.95*5.67E-8*(((EA43+$B$7)+273)^4-(EA43+273)^4)-44100*J43)/(1.84*29.3*R43+8*0.95*5.67E-8*(EA43+273)^3))</f>
        <v>0</v>
      </c>
      <c r="W43">
        <f>($C$7*EB43+$D$7*EC43+$E$7*V43)</f>
        <v>0</v>
      </c>
      <c r="X43">
        <f>0.61365*exp(17.502*W43/(240.97+W43))</f>
        <v>0</v>
      </c>
      <c r="Y43">
        <f>(Z43/AA43*100)</f>
        <v>0</v>
      </c>
      <c r="Z43">
        <f>DT43*(DY43+DZ43)/1000</f>
        <v>0</v>
      </c>
      <c r="AA43">
        <f>0.61365*exp(17.502*EA43/(240.97+EA43))</f>
        <v>0</v>
      </c>
      <c r="AB43">
        <f>(X43-DT43*(DY43+DZ43)/1000)</f>
        <v>0</v>
      </c>
      <c r="AC43">
        <f>(-J43*44100)</f>
        <v>0</v>
      </c>
      <c r="AD43">
        <f>2*29.3*R43*0.92*(EA43-W43)</f>
        <v>0</v>
      </c>
      <c r="AE43">
        <f>2*0.95*5.67E-8*(((EA43+$B$7)+273)^4-(W43+273)^4)</f>
        <v>0</v>
      </c>
      <c r="AF43">
        <f>U43+AE43+AC43+AD43</f>
        <v>0</v>
      </c>
      <c r="AG43">
        <f>DX43*AU43*(DS43-DR43*(1000-AU43*DU43)/(1000-AU43*DT43))/(100*DL43)</f>
        <v>0</v>
      </c>
      <c r="AH43">
        <f>1000*DX43*AU43*(DT43-DU43)/(100*DL43*(1000-AU43*DT43))</f>
        <v>0</v>
      </c>
      <c r="AI43">
        <f>(AJ43 - AK43 - DY43*1E3/(8.314*(EA43+273.15)) * AM43/DX43 * AL43) * DX43/(100*DL43) * (1000 - DU43)/1000</f>
        <v>0</v>
      </c>
      <c r="AJ43">
        <v>435.702609863203</v>
      </c>
      <c r="AK43">
        <v>428.311206060606</v>
      </c>
      <c r="AL43">
        <v>0.697346818181794</v>
      </c>
      <c r="AM43">
        <v>64.6</v>
      </c>
      <c r="AN43">
        <f>(AP43 - AO43 + DY43*1E3/(8.314*(EA43+273.15)) * AR43/DX43 * AQ43) * DX43/(100*DL43) * 1000/(1000 - AP43)</f>
        <v>0</v>
      </c>
      <c r="AO43">
        <v>21.884568349641</v>
      </c>
      <c r="AP43">
        <v>22.8795521212121</v>
      </c>
      <c r="AQ43">
        <v>4.2520626413525e-05</v>
      </c>
      <c r="AR43">
        <v>120.712376557345</v>
      </c>
      <c r="AS43">
        <v>0</v>
      </c>
      <c r="AT43">
        <v>0</v>
      </c>
      <c r="AU43">
        <f>IF(AS43*$H$13&gt;=AW43,1.0,(AW43/(AW43-AS43*$H$13)))</f>
        <v>0</v>
      </c>
      <c r="AV43">
        <f>(AU43-1)*100</f>
        <v>0</v>
      </c>
      <c r="AW43">
        <f>MAX(0,($B$13+$C$13*EF43)/(1+$D$13*EF43)*DY43/(EA43+273)*$E$13)</f>
        <v>0</v>
      </c>
      <c r="AX43" t="s">
        <v>437</v>
      </c>
      <c r="AY43" t="s">
        <v>437</v>
      </c>
      <c r="AZ43">
        <v>0</v>
      </c>
      <c r="BA43">
        <v>0</v>
      </c>
      <c r="BB43">
        <f>1-AZ43/BA43</f>
        <v>0</v>
      </c>
      <c r="BC43">
        <v>0</v>
      </c>
      <c r="BD43" t="s">
        <v>437</v>
      </c>
      <c r="BE43" t="s">
        <v>437</v>
      </c>
      <c r="BF43">
        <v>0</v>
      </c>
      <c r="BG43">
        <v>0</v>
      </c>
      <c r="BH43">
        <f>1-BF43/BG43</f>
        <v>0</v>
      </c>
      <c r="BI43">
        <v>0.5</v>
      </c>
      <c r="BJ43">
        <f>DI43</f>
        <v>0</v>
      </c>
      <c r="BK43">
        <f>L43</f>
        <v>0</v>
      </c>
      <c r="BL43">
        <f>BH43*BI43*BJ43</f>
        <v>0</v>
      </c>
      <c r="BM43">
        <f>(BK43-BC43)/BJ43</f>
        <v>0</v>
      </c>
      <c r="BN43">
        <f>(BA43-BG43)/BG43</f>
        <v>0</v>
      </c>
      <c r="BO43">
        <f>AZ43/(BB43+AZ43/BG43)</f>
        <v>0</v>
      </c>
      <c r="BP43" t="s">
        <v>437</v>
      </c>
      <c r="BQ43">
        <v>0</v>
      </c>
      <c r="BR43">
        <f>IF(BQ43&lt;&gt;0, BQ43, BO43)</f>
        <v>0</v>
      </c>
      <c r="BS43">
        <f>1-BR43/BG43</f>
        <v>0</v>
      </c>
      <c r="BT43">
        <f>(BG43-BF43)/(BG43-BR43)</f>
        <v>0</v>
      </c>
      <c r="BU43">
        <f>(BA43-BG43)/(BA43-BR43)</f>
        <v>0</v>
      </c>
      <c r="BV43">
        <f>(BG43-BF43)/(BG43-AZ43)</f>
        <v>0</v>
      </c>
      <c r="BW43">
        <f>(BA43-BG43)/(BA43-AZ43)</f>
        <v>0</v>
      </c>
      <c r="BX43">
        <f>(BT43*BR43/BF43)</f>
        <v>0</v>
      </c>
      <c r="BY43">
        <f>(1-BX43)</f>
        <v>0</v>
      </c>
      <c r="DH43">
        <f>$B$11*EG43+$C$11*EH43+$F$11*ES43*(1-EV43)</f>
        <v>0</v>
      </c>
      <c r="DI43">
        <f>DH43*DJ43</f>
        <v>0</v>
      </c>
      <c r="DJ43">
        <f>($B$11*$D$9+$C$11*$D$9+$F$11*((FF43+EX43)/MAX(FF43+EX43+FG43, 0.1)*$I$9+FG43/MAX(FF43+EX43+FG43, 0.1)*$J$9))/($B$11+$C$11+$F$11)</f>
        <v>0</v>
      </c>
      <c r="DK43">
        <f>($B$11*$K$9+$C$11*$K$9+$F$11*((FF43+EX43)/MAX(FF43+EX43+FG43, 0.1)*$P$9+FG43/MAX(FF43+EX43+FG43, 0.1)*$Q$9))/($B$11+$C$11+$F$11)</f>
        <v>0</v>
      </c>
      <c r="DL43">
        <v>2.44</v>
      </c>
      <c r="DM43">
        <v>0.5</v>
      </c>
      <c r="DN43" t="s">
        <v>438</v>
      </c>
      <c r="DO43">
        <v>2</v>
      </c>
      <c r="DP43" t="b">
        <v>1</v>
      </c>
      <c r="DQ43">
        <v>1759419433.45714</v>
      </c>
      <c r="DR43">
        <v>416.162357142857</v>
      </c>
      <c r="DS43">
        <v>422.595571428571</v>
      </c>
      <c r="DT43">
        <v>22.8723642857143</v>
      </c>
      <c r="DU43">
        <v>21.8837857142857</v>
      </c>
      <c r="DV43">
        <v>413.955785714286</v>
      </c>
      <c r="DW43">
        <v>22.5611285714286</v>
      </c>
      <c r="DX43">
        <v>499.997142857143</v>
      </c>
      <c r="DY43">
        <v>90.8071142857143</v>
      </c>
      <c r="DZ43">
        <v>0.0328177214285714</v>
      </c>
      <c r="EA43">
        <v>29.5478571428571</v>
      </c>
      <c r="EB43">
        <v>29.9897428571429</v>
      </c>
      <c r="EC43">
        <v>999.9</v>
      </c>
      <c r="ED43">
        <v>0</v>
      </c>
      <c r="EE43">
        <v>0</v>
      </c>
      <c r="EF43">
        <v>9983.61642857143</v>
      </c>
      <c r="EG43">
        <v>0</v>
      </c>
      <c r="EH43">
        <v>13.129</v>
      </c>
      <c r="EI43">
        <v>-6.43319285714286</v>
      </c>
      <c r="EJ43">
        <v>425.903714285714</v>
      </c>
      <c r="EK43">
        <v>432.050428571429</v>
      </c>
      <c r="EL43">
        <v>0.988585857142857</v>
      </c>
      <c r="EM43">
        <v>422.595571428571</v>
      </c>
      <c r="EN43">
        <v>21.8837857142857</v>
      </c>
      <c r="EO43">
        <v>2.07697428571429</v>
      </c>
      <c r="EP43">
        <v>1.98720357142857</v>
      </c>
      <c r="EQ43">
        <v>18.0436785714286</v>
      </c>
      <c r="ER43">
        <v>17.3427357142857</v>
      </c>
      <c r="ES43">
        <v>1999.96357142857</v>
      </c>
      <c r="ET43">
        <v>0.980000214285714</v>
      </c>
      <c r="EU43">
        <v>0.0199993785714286</v>
      </c>
      <c r="EV43">
        <v>0</v>
      </c>
      <c r="EW43">
        <v>345.071142857143</v>
      </c>
      <c r="EX43">
        <v>5.00059</v>
      </c>
      <c r="EY43">
        <v>7044.51714285714</v>
      </c>
      <c r="EZ43">
        <v>17360</v>
      </c>
      <c r="FA43">
        <v>41.187</v>
      </c>
      <c r="FB43">
        <v>41.0088571428571</v>
      </c>
      <c r="FC43">
        <v>40.6115</v>
      </c>
      <c r="FD43">
        <v>40.562</v>
      </c>
      <c r="FE43">
        <v>42.125</v>
      </c>
      <c r="FF43">
        <v>1955.06357142857</v>
      </c>
      <c r="FG43">
        <v>39.9</v>
      </c>
      <c r="FH43">
        <v>0</v>
      </c>
      <c r="FI43">
        <v>1759419440.2</v>
      </c>
      <c r="FJ43">
        <v>0</v>
      </c>
      <c r="FK43">
        <v>345.02336</v>
      </c>
      <c r="FL43">
        <v>-0.494923067337407</v>
      </c>
      <c r="FM43">
        <v>-12.5776922944372</v>
      </c>
      <c r="FN43">
        <v>7044.4708</v>
      </c>
      <c r="FO43">
        <v>15</v>
      </c>
      <c r="FP43">
        <v>0</v>
      </c>
      <c r="FQ43" t="s">
        <v>439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-5.896649</v>
      </c>
      <c r="GD43">
        <v>-23.872407518797</v>
      </c>
      <c r="GE43">
        <v>3.00329875004785</v>
      </c>
      <c r="GF43">
        <v>0</v>
      </c>
      <c r="GG43">
        <v>345.110764705882</v>
      </c>
      <c r="GH43">
        <v>-1.00250572993883</v>
      </c>
      <c r="GI43">
        <v>0.207468786996634</v>
      </c>
      <c r="GJ43">
        <v>-1</v>
      </c>
      <c r="GK43">
        <v>0.98735235</v>
      </c>
      <c r="GL43">
        <v>0.0452752330827079</v>
      </c>
      <c r="GM43">
        <v>0.00444323414052198</v>
      </c>
      <c r="GN43">
        <v>1</v>
      </c>
      <c r="GO43">
        <v>1</v>
      </c>
      <c r="GP43">
        <v>2</v>
      </c>
      <c r="GQ43" t="s">
        <v>448</v>
      </c>
      <c r="GR43">
        <v>3.13234</v>
      </c>
      <c r="GS43">
        <v>2.71076</v>
      </c>
      <c r="GT43">
        <v>0.0898384</v>
      </c>
      <c r="GU43">
        <v>0.0929048</v>
      </c>
      <c r="GV43">
        <v>0.100037</v>
      </c>
      <c r="GW43">
        <v>0.0975403</v>
      </c>
      <c r="GX43">
        <v>34319.7</v>
      </c>
      <c r="GY43">
        <v>36642.2</v>
      </c>
      <c r="GZ43">
        <v>34114.3</v>
      </c>
      <c r="HA43">
        <v>36572.9</v>
      </c>
      <c r="HB43">
        <v>43348.1</v>
      </c>
      <c r="HC43">
        <v>47373.7</v>
      </c>
      <c r="HD43">
        <v>53204.6</v>
      </c>
      <c r="HE43">
        <v>58440.5</v>
      </c>
      <c r="HF43">
        <v>1.9599</v>
      </c>
      <c r="HG43">
        <v>1.7998</v>
      </c>
      <c r="HH43">
        <v>0.141412</v>
      </c>
      <c r="HI43">
        <v>0</v>
      </c>
      <c r="HJ43">
        <v>27.6795</v>
      </c>
      <c r="HK43">
        <v>999.9</v>
      </c>
      <c r="HL43">
        <v>56.287</v>
      </c>
      <c r="HM43">
        <v>30.081</v>
      </c>
      <c r="HN43">
        <v>26.5341</v>
      </c>
      <c r="HO43">
        <v>55.1055</v>
      </c>
      <c r="HP43">
        <v>46.0817</v>
      </c>
      <c r="HQ43">
        <v>1</v>
      </c>
      <c r="HR43">
        <v>0.0450076</v>
      </c>
      <c r="HS43">
        <v>-0.236814</v>
      </c>
      <c r="HT43">
        <v>20.1123</v>
      </c>
      <c r="HU43">
        <v>5.19752</v>
      </c>
      <c r="HV43">
        <v>12.004</v>
      </c>
      <c r="HW43">
        <v>4.9752</v>
      </c>
      <c r="HX43">
        <v>3.294</v>
      </c>
      <c r="HY43">
        <v>999.9</v>
      </c>
      <c r="HZ43">
        <v>9999</v>
      </c>
      <c r="IA43">
        <v>9999</v>
      </c>
      <c r="IB43">
        <v>9999</v>
      </c>
      <c r="IC43">
        <v>1.86325</v>
      </c>
      <c r="ID43">
        <v>1.86813</v>
      </c>
      <c r="IE43">
        <v>1.86792</v>
      </c>
      <c r="IF43">
        <v>1.86905</v>
      </c>
      <c r="IG43">
        <v>1.86992</v>
      </c>
      <c r="IH43">
        <v>1.86592</v>
      </c>
      <c r="II43">
        <v>1.86706</v>
      </c>
      <c r="IJ43">
        <v>1.86844</v>
      </c>
      <c r="IK43">
        <v>5</v>
      </c>
      <c r="IL43">
        <v>0</v>
      </c>
      <c r="IM43">
        <v>0</v>
      </c>
      <c r="IN43">
        <v>0</v>
      </c>
      <c r="IO43" t="s">
        <v>441</v>
      </c>
      <c r="IP43" t="s">
        <v>442</v>
      </c>
      <c r="IQ43" t="s">
        <v>443</v>
      </c>
      <c r="IR43" t="s">
        <v>443</v>
      </c>
      <c r="IS43" t="s">
        <v>443</v>
      </c>
      <c r="IT43" t="s">
        <v>443</v>
      </c>
      <c r="IU43">
        <v>0</v>
      </c>
      <c r="IV43">
        <v>100</v>
      </c>
      <c r="IW43">
        <v>100</v>
      </c>
      <c r="IX43">
        <v>2.219</v>
      </c>
      <c r="IY43">
        <v>0.3116</v>
      </c>
      <c r="IZ43">
        <v>0.735386519928015</v>
      </c>
      <c r="JA43">
        <v>0.00382527381972642</v>
      </c>
      <c r="JB43">
        <v>-7.52988299776221e-07</v>
      </c>
      <c r="JC43">
        <v>2.3530235652091e-10</v>
      </c>
      <c r="JD43">
        <v>-0.102343420517576</v>
      </c>
      <c r="JE43">
        <v>-0.0169045395245839</v>
      </c>
      <c r="JF43">
        <v>0.00204458040624254</v>
      </c>
      <c r="JG43">
        <v>-2.13992253470799e-05</v>
      </c>
      <c r="JH43">
        <v>5</v>
      </c>
      <c r="JI43">
        <v>2167</v>
      </c>
      <c r="JJ43">
        <v>1</v>
      </c>
      <c r="JK43">
        <v>29</v>
      </c>
      <c r="JL43">
        <v>29323657.4</v>
      </c>
      <c r="JM43">
        <v>29323657.4</v>
      </c>
      <c r="JN43">
        <v>1.06323</v>
      </c>
      <c r="JO43">
        <v>2.6416</v>
      </c>
      <c r="JP43">
        <v>1.54785</v>
      </c>
      <c r="JQ43">
        <v>2.31079</v>
      </c>
      <c r="JR43">
        <v>1.64673</v>
      </c>
      <c r="JS43">
        <v>2.34009</v>
      </c>
      <c r="JT43">
        <v>33.8057</v>
      </c>
      <c r="JU43">
        <v>24.1926</v>
      </c>
      <c r="JV43">
        <v>18</v>
      </c>
      <c r="JW43">
        <v>505.385</v>
      </c>
      <c r="JX43">
        <v>402.057</v>
      </c>
      <c r="JY43">
        <v>27.3326</v>
      </c>
      <c r="JZ43">
        <v>27.9303</v>
      </c>
      <c r="KA43">
        <v>30.0003</v>
      </c>
      <c r="KB43">
        <v>27.8722</v>
      </c>
      <c r="KC43">
        <v>27.821</v>
      </c>
      <c r="KD43">
        <v>21.425</v>
      </c>
      <c r="KE43">
        <v>22.8913</v>
      </c>
      <c r="KF43">
        <v>57.6239</v>
      </c>
      <c r="KG43">
        <v>27.3463</v>
      </c>
      <c r="KH43">
        <v>460.636</v>
      </c>
      <c r="KI43">
        <v>21.7827</v>
      </c>
      <c r="KJ43">
        <v>96.7244</v>
      </c>
      <c r="KK43">
        <v>94.6933</v>
      </c>
    </row>
    <row r="44" spans="1:297">
      <c r="A44">
        <v>28</v>
      </c>
      <c r="B44">
        <v>1759419447.1</v>
      </c>
      <c r="C44">
        <v>227</v>
      </c>
      <c r="D44" t="s">
        <v>498</v>
      </c>
      <c r="E44" t="s">
        <v>499</v>
      </c>
      <c r="F44">
        <v>5</v>
      </c>
      <c r="G44" t="s">
        <v>435</v>
      </c>
      <c r="H44" t="s">
        <v>436</v>
      </c>
      <c r="I44">
        <v>1759419438.94615</v>
      </c>
      <c r="J44">
        <f>(K44)/1000</f>
        <v>0</v>
      </c>
      <c r="K44">
        <f>IF(DP44, AN44, AH44)</f>
        <v>0</v>
      </c>
      <c r="L44">
        <f>IF(DP44, AI44, AG44)</f>
        <v>0</v>
      </c>
      <c r="M44">
        <f>DR44 - IF(AU44&gt;1, L44*DL44*100.0/(AW44), 0)</f>
        <v>0</v>
      </c>
      <c r="N44">
        <f>((T44-J44/2)*M44-L44)/(T44+J44/2)</f>
        <v>0</v>
      </c>
      <c r="O44">
        <f>N44*(DY44+DZ44)/1000.0</f>
        <v>0</v>
      </c>
      <c r="P44">
        <f>(DR44 - IF(AU44&gt;1, L44*DL44*100.0/(AW44), 0))*(DY44+DZ44)/1000.0</f>
        <v>0</v>
      </c>
      <c r="Q44">
        <f>2.0/((1/S44-1/R44)+SIGN(S44)*SQRT((1/S44-1/R44)*(1/S44-1/R44) + 4*DM44/((DM44+1)*(DM44+1))*(2*1/S44*1/R44-1/R44*1/R44)))</f>
        <v>0</v>
      </c>
      <c r="R44">
        <f>IF(LEFT(DN44,1)&lt;&gt;"0",IF(LEFT(DN44,1)="1",3.0,DO44),$D$5+$E$5*(EF44*DY44/($K$5*1000))+$F$5*(EF44*DY44/($K$5*1000))*MAX(MIN(DL44,$J$5),$I$5)*MAX(MIN(DL44,$J$5),$I$5)+$G$5*MAX(MIN(DL44,$J$5),$I$5)*(EF44*DY44/($K$5*1000))+$H$5*(EF44*DY44/($K$5*1000))*(EF44*DY44/($K$5*1000)))</f>
        <v>0</v>
      </c>
      <c r="S44">
        <f>J44*(1000-(1000*0.61365*exp(17.502*W44/(240.97+W44))/(DY44+DZ44)+DT44)/2)/(1000*0.61365*exp(17.502*W44/(240.97+W44))/(DY44+DZ44)-DT44)</f>
        <v>0</v>
      </c>
      <c r="T44">
        <f>1/((DM44+1)/(Q44/1.6)+1/(R44/1.37)) + DM44/((DM44+1)/(Q44/1.6) + DM44/(R44/1.37))</f>
        <v>0</v>
      </c>
      <c r="U44">
        <f>(DH44*DK44)</f>
        <v>0</v>
      </c>
      <c r="V44">
        <f>(EA44+(U44+2*0.95*5.67E-8*(((EA44+$B$7)+273)^4-(EA44+273)^4)-44100*J44)/(1.84*29.3*R44+8*0.95*5.67E-8*(EA44+273)^3))</f>
        <v>0</v>
      </c>
      <c r="W44">
        <f>($C$7*EB44+$D$7*EC44+$E$7*V44)</f>
        <v>0</v>
      </c>
      <c r="X44">
        <f>0.61365*exp(17.502*W44/(240.97+W44))</f>
        <v>0</v>
      </c>
      <c r="Y44">
        <f>(Z44/AA44*100)</f>
        <v>0</v>
      </c>
      <c r="Z44">
        <f>DT44*(DY44+DZ44)/1000</f>
        <v>0</v>
      </c>
      <c r="AA44">
        <f>0.61365*exp(17.502*EA44/(240.97+EA44))</f>
        <v>0</v>
      </c>
      <c r="AB44">
        <f>(X44-DT44*(DY44+DZ44)/1000)</f>
        <v>0</v>
      </c>
      <c r="AC44">
        <f>(-J44*44100)</f>
        <v>0</v>
      </c>
      <c r="AD44">
        <f>2*29.3*R44*0.92*(EA44-W44)</f>
        <v>0</v>
      </c>
      <c r="AE44">
        <f>2*0.95*5.67E-8*(((EA44+$B$7)+273)^4-(W44+273)^4)</f>
        <v>0</v>
      </c>
      <c r="AF44">
        <f>U44+AE44+AC44+AD44</f>
        <v>0</v>
      </c>
      <c r="AG44">
        <f>DX44*AU44*(DS44-DR44*(1000-AU44*DU44)/(1000-AU44*DT44))/(100*DL44)</f>
        <v>0</v>
      </c>
      <c r="AH44">
        <f>1000*DX44*AU44*(DT44-DU44)/(100*DL44*(1000-AU44*DT44))</f>
        <v>0</v>
      </c>
      <c r="AI44">
        <f>(AJ44 - AK44 - DY44*1E3/(8.314*(EA44+273.15)) * AM44/DX44 * AL44) * DX44/(100*DL44) * (1000 - DU44)/1000</f>
        <v>0</v>
      </c>
      <c r="AJ44">
        <v>450.747789970455</v>
      </c>
      <c r="AK44">
        <v>437.589084848485</v>
      </c>
      <c r="AL44">
        <v>1.97862545454535</v>
      </c>
      <c r="AM44">
        <v>64.6</v>
      </c>
      <c r="AN44">
        <f>(AP44 - AO44 + DY44*1E3/(8.314*(EA44+273.15)) * AR44/DX44 * AQ44) * DX44/(100*DL44) * 1000/(1000 - AP44)</f>
        <v>0</v>
      </c>
      <c r="AO44">
        <v>21.8678074873077</v>
      </c>
      <c r="AP44">
        <v>22.8848969696969</v>
      </c>
      <c r="AQ44">
        <v>4.34301005353793e-05</v>
      </c>
      <c r="AR44">
        <v>120.712376557345</v>
      </c>
      <c r="AS44">
        <v>0</v>
      </c>
      <c r="AT44">
        <v>0</v>
      </c>
      <c r="AU44">
        <f>IF(AS44*$H$13&gt;=AW44,1.0,(AW44/(AW44-AS44*$H$13)))</f>
        <v>0</v>
      </c>
      <c r="AV44">
        <f>(AU44-1)*100</f>
        <v>0</v>
      </c>
      <c r="AW44">
        <f>MAX(0,($B$13+$C$13*EF44)/(1+$D$13*EF44)*DY44/(EA44+273)*$E$13)</f>
        <v>0</v>
      </c>
      <c r="AX44" t="s">
        <v>437</v>
      </c>
      <c r="AY44" t="s">
        <v>437</v>
      </c>
      <c r="AZ44">
        <v>0</v>
      </c>
      <c r="BA44">
        <v>0</v>
      </c>
      <c r="BB44">
        <f>1-AZ44/BA44</f>
        <v>0</v>
      </c>
      <c r="BC44">
        <v>0</v>
      </c>
      <c r="BD44" t="s">
        <v>437</v>
      </c>
      <c r="BE44" t="s">
        <v>437</v>
      </c>
      <c r="BF44">
        <v>0</v>
      </c>
      <c r="BG44">
        <v>0</v>
      </c>
      <c r="BH44">
        <f>1-BF44/BG44</f>
        <v>0</v>
      </c>
      <c r="BI44">
        <v>0.5</v>
      </c>
      <c r="BJ44">
        <f>DI44</f>
        <v>0</v>
      </c>
      <c r="BK44">
        <f>L44</f>
        <v>0</v>
      </c>
      <c r="BL44">
        <f>BH44*BI44*BJ44</f>
        <v>0</v>
      </c>
      <c r="BM44">
        <f>(BK44-BC44)/BJ44</f>
        <v>0</v>
      </c>
      <c r="BN44">
        <f>(BA44-BG44)/BG44</f>
        <v>0</v>
      </c>
      <c r="BO44">
        <f>AZ44/(BB44+AZ44/BG44)</f>
        <v>0</v>
      </c>
      <c r="BP44" t="s">
        <v>437</v>
      </c>
      <c r="BQ44">
        <v>0</v>
      </c>
      <c r="BR44">
        <f>IF(BQ44&lt;&gt;0, BQ44, BO44)</f>
        <v>0</v>
      </c>
      <c r="BS44">
        <f>1-BR44/BG44</f>
        <v>0</v>
      </c>
      <c r="BT44">
        <f>(BG44-BF44)/(BG44-BR44)</f>
        <v>0</v>
      </c>
      <c r="BU44">
        <f>(BA44-BG44)/(BA44-BR44)</f>
        <v>0</v>
      </c>
      <c r="BV44">
        <f>(BG44-BF44)/(BG44-AZ44)</f>
        <v>0</v>
      </c>
      <c r="BW44">
        <f>(BA44-BG44)/(BA44-AZ44)</f>
        <v>0</v>
      </c>
      <c r="BX44">
        <f>(BT44*BR44/BF44)</f>
        <v>0</v>
      </c>
      <c r="BY44">
        <f>(1-BX44)</f>
        <v>0</v>
      </c>
      <c r="DH44">
        <f>$B$11*EG44+$C$11*EH44+$F$11*ES44*(1-EV44)</f>
        <v>0</v>
      </c>
      <c r="DI44">
        <f>DH44*DJ44</f>
        <v>0</v>
      </c>
      <c r="DJ44">
        <f>($B$11*$D$9+$C$11*$D$9+$F$11*((FF44+EX44)/MAX(FF44+EX44+FG44, 0.1)*$I$9+FG44/MAX(FF44+EX44+FG44, 0.1)*$J$9))/($B$11+$C$11+$F$11)</f>
        <v>0</v>
      </c>
      <c r="DK44">
        <f>($B$11*$K$9+$C$11*$K$9+$F$11*((FF44+EX44)/MAX(FF44+EX44+FG44, 0.1)*$P$9+FG44/MAX(FF44+EX44+FG44, 0.1)*$Q$9))/($B$11+$C$11+$F$11)</f>
        <v>0</v>
      </c>
      <c r="DL44">
        <v>2.44</v>
      </c>
      <c r="DM44">
        <v>0.5</v>
      </c>
      <c r="DN44" t="s">
        <v>438</v>
      </c>
      <c r="DO44">
        <v>2</v>
      </c>
      <c r="DP44" t="b">
        <v>1</v>
      </c>
      <c r="DQ44">
        <v>1759419438.94615</v>
      </c>
      <c r="DR44">
        <v>418.886153846154</v>
      </c>
      <c r="DS44">
        <v>430.163538461538</v>
      </c>
      <c r="DT44">
        <v>22.8776615384615</v>
      </c>
      <c r="DU44">
        <v>21.8791153846154</v>
      </c>
      <c r="DV44">
        <v>416.670615384615</v>
      </c>
      <c r="DW44">
        <v>22.5662230769231</v>
      </c>
      <c r="DX44">
        <v>499.979615384615</v>
      </c>
      <c r="DY44">
        <v>90.8051692307692</v>
      </c>
      <c r="DZ44">
        <v>0.0328471615384615</v>
      </c>
      <c r="EA44">
        <v>29.5479153846154</v>
      </c>
      <c r="EB44">
        <v>29.9886153846154</v>
      </c>
      <c r="EC44">
        <v>999.9</v>
      </c>
      <c r="ED44">
        <v>0</v>
      </c>
      <c r="EE44">
        <v>0</v>
      </c>
      <c r="EF44">
        <v>9985.82153846154</v>
      </c>
      <c r="EG44">
        <v>0</v>
      </c>
      <c r="EH44">
        <v>13.129</v>
      </c>
      <c r="EI44">
        <v>-11.2773838461538</v>
      </c>
      <c r="EJ44">
        <v>428.693615384615</v>
      </c>
      <c r="EK44">
        <v>439.785615384615</v>
      </c>
      <c r="EL44">
        <v>0.998556846153846</v>
      </c>
      <c r="EM44">
        <v>430.163538461538</v>
      </c>
      <c r="EN44">
        <v>21.8791153846154</v>
      </c>
      <c r="EO44">
        <v>2.07741</v>
      </c>
      <c r="EP44">
        <v>1.98673692307692</v>
      </c>
      <c r="EQ44">
        <v>18.0470230769231</v>
      </c>
      <c r="ER44">
        <v>17.3390153846154</v>
      </c>
      <c r="ES44">
        <v>1999.96615384615</v>
      </c>
      <c r="ET44">
        <v>0.980000230769231</v>
      </c>
      <c r="EU44">
        <v>0.0199993692307692</v>
      </c>
      <c r="EV44">
        <v>0</v>
      </c>
      <c r="EW44">
        <v>344.978615384615</v>
      </c>
      <c r="EX44">
        <v>5.00059</v>
      </c>
      <c r="EY44">
        <v>7043.44923076923</v>
      </c>
      <c r="EZ44">
        <v>17360.0230769231</v>
      </c>
      <c r="FA44">
        <v>41.187</v>
      </c>
      <c r="FB44">
        <v>41.0190769230769</v>
      </c>
      <c r="FC44">
        <v>40.6201538461538</v>
      </c>
      <c r="FD44">
        <v>40.562</v>
      </c>
      <c r="FE44">
        <v>42.125</v>
      </c>
      <c r="FF44">
        <v>1955.06615384615</v>
      </c>
      <c r="FG44">
        <v>39.9</v>
      </c>
      <c r="FH44">
        <v>0</v>
      </c>
      <c r="FI44">
        <v>1759419445</v>
      </c>
      <c r="FJ44">
        <v>0</v>
      </c>
      <c r="FK44">
        <v>345.00536</v>
      </c>
      <c r="FL44">
        <v>-0.406538452222225</v>
      </c>
      <c r="FM44">
        <v>-16.2299999754072</v>
      </c>
      <c r="FN44">
        <v>7043.3268</v>
      </c>
      <c r="FO44">
        <v>15</v>
      </c>
      <c r="FP44">
        <v>0</v>
      </c>
      <c r="FQ44" t="s">
        <v>439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-9.26265857142857</v>
      </c>
      <c r="GD44">
        <v>-55.0307103896104</v>
      </c>
      <c r="GE44">
        <v>6.05597920290532</v>
      </c>
      <c r="GF44">
        <v>0</v>
      </c>
      <c r="GG44">
        <v>345.022088235294</v>
      </c>
      <c r="GH44">
        <v>-0.6136439983741</v>
      </c>
      <c r="GI44">
        <v>0.187245100092501</v>
      </c>
      <c r="GJ44">
        <v>-1</v>
      </c>
      <c r="GK44">
        <v>0.994186428571429</v>
      </c>
      <c r="GL44">
        <v>0.101282025974027</v>
      </c>
      <c r="GM44">
        <v>0.0120270450417122</v>
      </c>
      <c r="GN44">
        <v>0</v>
      </c>
      <c r="GO44">
        <v>0</v>
      </c>
      <c r="GP44">
        <v>2</v>
      </c>
      <c r="GQ44" t="s">
        <v>463</v>
      </c>
      <c r="GR44">
        <v>3.13239</v>
      </c>
      <c r="GS44">
        <v>2.71084</v>
      </c>
      <c r="GT44">
        <v>0.0914599</v>
      </c>
      <c r="GU44">
        <v>0.0956241</v>
      </c>
      <c r="GV44">
        <v>0.100041</v>
      </c>
      <c r="GW44">
        <v>0.0974189</v>
      </c>
      <c r="GX44">
        <v>34258.4</v>
      </c>
      <c r="GY44">
        <v>36532.3</v>
      </c>
      <c r="GZ44">
        <v>34114.1</v>
      </c>
      <c r="HA44">
        <v>36572.9</v>
      </c>
      <c r="HB44">
        <v>43348.1</v>
      </c>
      <c r="HC44">
        <v>47380.3</v>
      </c>
      <c r="HD44">
        <v>53204.6</v>
      </c>
      <c r="HE44">
        <v>58440.2</v>
      </c>
      <c r="HF44">
        <v>1.95975</v>
      </c>
      <c r="HG44">
        <v>1.79955</v>
      </c>
      <c r="HH44">
        <v>0.141006</v>
      </c>
      <c r="HI44">
        <v>0</v>
      </c>
      <c r="HJ44">
        <v>27.6799</v>
      </c>
      <c r="HK44">
        <v>999.9</v>
      </c>
      <c r="HL44">
        <v>56.287</v>
      </c>
      <c r="HM44">
        <v>30.081</v>
      </c>
      <c r="HN44">
        <v>26.5349</v>
      </c>
      <c r="HO44">
        <v>54.9355</v>
      </c>
      <c r="HP44">
        <v>45.8293</v>
      </c>
      <c r="HQ44">
        <v>1</v>
      </c>
      <c r="HR44">
        <v>0.0452846</v>
      </c>
      <c r="HS44">
        <v>-0.243178</v>
      </c>
      <c r="HT44">
        <v>20.1122</v>
      </c>
      <c r="HU44">
        <v>5.19677</v>
      </c>
      <c r="HV44">
        <v>12.004</v>
      </c>
      <c r="HW44">
        <v>4.97495</v>
      </c>
      <c r="HX44">
        <v>3.29385</v>
      </c>
      <c r="HY44">
        <v>999.9</v>
      </c>
      <c r="HZ44">
        <v>9999</v>
      </c>
      <c r="IA44">
        <v>9999</v>
      </c>
      <c r="IB44">
        <v>9999</v>
      </c>
      <c r="IC44">
        <v>1.86325</v>
      </c>
      <c r="ID44">
        <v>1.86813</v>
      </c>
      <c r="IE44">
        <v>1.86789</v>
      </c>
      <c r="IF44">
        <v>1.86905</v>
      </c>
      <c r="IG44">
        <v>1.86987</v>
      </c>
      <c r="IH44">
        <v>1.8659</v>
      </c>
      <c r="II44">
        <v>1.86705</v>
      </c>
      <c r="IJ44">
        <v>1.86844</v>
      </c>
      <c r="IK44">
        <v>5</v>
      </c>
      <c r="IL44">
        <v>0</v>
      </c>
      <c r="IM44">
        <v>0</v>
      </c>
      <c r="IN44">
        <v>0</v>
      </c>
      <c r="IO44" t="s">
        <v>441</v>
      </c>
      <c r="IP44" t="s">
        <v>442</v>
      </c>
      <c r="IQ44" t="s">
        <v>443</v>
      </c>
      <c r="IR44" t="s">
        <v>443</v>
      </c>
      <c r="IS44" t="s">
        <v>443</v>
      </c>
      <c r="IT44" t="s">
        <v>443</v>
      </c>
      <c r="IU44">
        <v>0</v>
      </c>
      <c r="IV44">
        <v>100</v>
      </c>
      <c r="IW44">
        <v>100</v>
      </c>
      <c r="IX44">
        <v>2.252</v>
      </c>
      <c r="IY44">
        <v>0.3117</v>
      </c>
      <c r="IZ44">
        <v>0.735386519928015</v>
      </c>
      <c r="JA44">
        <v>0.00382527381972642</v>
      </c>
      <c r="JB44">
        <v>-7.52988299776221e-07</v>
      </c>
      <c r="JC44">
        <v>2.3530235652091e-10</v>
      </c>
      <c r="JD44">
        <v>-0.102343420517576</v>
      </c>
      <c r="JE44">
        <v>-0.0169045395245839</v>
      </c>
      <c r="JF44">
        <v>0.00204458040624254</v>
      </c>
      <c r="JG44">
        <v>-2.13992253470799e-05</v>
      </c>
      <c r="JH44">
        <v>5</v>
      </c>
      <c r="JI44">
        <v>2167</v>
      </c>
      <c r="JJ44">
        <v>1</v>
      </c>
      <c r="JK44">
        <v>29</v>
      </c>
      <c r="JL44">
        <v>29323657.5</v>
      </c>
      <c r="JM44">
        <v>29323657.5</v>
      </c>
      <c r="JN44">
        <v>1.09741</v>
      </c>
      <c r="JO44">
        <v>2.63428</v>
      </c>
      <c r="JP44">
        <v>1.54785</v>
      </c>
      <c r="JQ44">
        <v>2.31201</v>
      </c>
      <c r="JR44">
        <v>1.64673</v>
      </c>
      <c r="JS44">
        <v>2.37427</v>
      </c>
      <c r="JT44">
        <v>33.8283</v>
      </c>
      <c r="JU44">
        <v>24.1926</v>
      </c>
      <c r="JV44">
        <v>18</v>
      </c>
      <c r="JW44">
        <v>505.303</v>
      </c>
      <c r="JX44">
        <v>401.937</v>
      </c>
      <c r="JY44">
        <v>27.347</v>
      </c>
      <c r="JZ44">
        <v>27.9328</v>
      </c>
      <c r="KA44">
        <v>30.0003</v>
      </c>
      <c r="KB44">
        <v>27.8741</v>
      </c>
      <c r="KC44">
        <v>27.8235</v>
      </c>
      <c r="KD44">
        <v>22.0328</v>
      </c>
      <c r="KE44">
        <v>22.8913</v>
      </c>
      <c r="KF44">
        <v>57.6239</v>
      </c>
      <c r="KG44">
        <v>27.3553</v>
      </c>
      <c r="KH44">
        <v>474.147</v>
      </c>
      <c r="KI44">
        <v>21.7736</v>
      </c>
      <c r="KJ44">
        <v>96.7241</v>
      </c>
      <c r="KK44">
        <v>94.693</v>
      </c>
    </row>
    <row r="45" spans="1:297">
      <c r="A45">
        <v>29</v>
      </c>
      <c r="B45">
        <v>1759419452.1</v>
      </c>
      <c r="C45">
        <v>232</v>
      </c>
      <c r="D45" t="s">
        <v>500</v>
      </c>
      <c r="E45" t="s">
        <v>501</v>
      </c>
      <c r="F45">
        <v>5</v>
      </c>
      <c r="G45" t="s">
        <v>435</v>
      </c>
      <c r="H45" t="s">
        <v>436</v>
      </c>
      <c r="I45">
        <v>1759419443.94615</v>
      </c>
      <c r="J45">
        <f>(K45)/1000</f>
        <v>0</v>
      </c>
      <c r="K45">
        <f>IF(DP45, AN45, AH45)</f>
        <v>0</v>
      </c>
      <c r="L45">
        <f>IF(DP45, AI45, AG45)</f>
        <v>0</v>
      </c>
      <c r="M45">
        <f>DR45 - IF(AU45&gt;1, L45*DL45*100.0/(AW45), 0)</f>
        <v>0</v>
      </c>
      <c r="N45">
        <f>((T45-J45/2)*M45-L45)/(T45+J45/2)</f>
        <v>0</v>
      </c>
      <c r="O45">
        <f>N45*(DY45+DZ45)/1000.0</f>
        <v>0</v>
      </c>
      <c r="P45">
        <f>(DR45 - IF(AU45&gt;1, L45*DL45*100.0/(AW45), 0))*(DY45+DZ45)/1000.0</f>
        <v>0</v>
      </c>
      <c r="Q45">
        <f>2.0/((1/S45-1/R45)+SIGN(S45)*SQRT((1/S45-1/R45)*(1/S45-1/R45) + 4*DM45/((DM45+1)*(DM45+1))*(2*1/S45*1/R45-1/R45*1/R45)))</f>
        <v>0</v>
      </c>
      <c r="R45">
        <f>IF(LEFT(DN45,1)&lt;&gt;"0",IF(LEFT(DN45,1)="1",3.0,DO45),$D$5+$E$5*(EF45*DY45/($K$5*1000))+$F$5*(EF45*DY45/($K$5*1000))*MAX(MIN(DL45,$J$5),$I$5)*MAX(MIN(DL45,$J$5),$I$5)+$G$5*MAX(MIN(DL45,$J$5),$I$5)*(EF45*DY45/($K$5*1000))+$H$5*(EF45*DY45/($K$5*1000))*(EF45*DY45/($K$5*1000)))</f>
        <v>0</v>
      </c>
      <c r="S45">
        <f>J45*(1000-(1000*0.61365*exp(17.502*W45/(240.97+W45))/(DY45+DZ45)+DT45)/2)/(1000*0.61365*exp(17.502*W45/(240.97+W45))/(DY45+DZ45)-DT45)</f>
        <v>0</v>
      </c>
      <c r="T45">
        <f>1/((DM45+1)/(Q45/1.6)+1/(R45/1.37)) + DM45/((DM45+1)/(Q45/1.6) + DM45/(R45/1.37))</f>
        <v>0</v>
      </c>
      <c r="U45">
        <f>(DH45*DK45)</f>
        <v>0</v>
      </c>
      <c r="V45">
        <f>(EA45+(U45+2*0.95*5.67E-8*(((EA45+$B$7)+273)^4-(EA45+273)^4)-44100*J45)/(1.84*29.3*R45+8*0.95*5.67E-8*(EA45+273)^3))</f>
        <v>0</v>
      </c>
      <c r="W45">
        <f>($C$7*EB45+$D$7*EC45+$E$7*V45)</f>
        <v>0</v>
      </c>
      <c r="X45">
        <f>0.61365*exp(17.502*W45/(240.97+W45))</f>
        <v>0</v>
      </c>
      <c r="Y45">
        <f>(Z45/AA45*100)</f>
        <v>0</v>
      </c>
      <c r="Z45">
        <f>DT45*(DY45+DZ45)/1000</f>
        <v>0</v>
      </c>
      <c r="AA45">
        <f>0.61365*exp(17.502*EA45/(240.97+EA45))</f>
        <v>0</v>
      </c>
      <c r="AB45">
        <f>(X45-DT45*(DY45+DZ45)/1000)</f>
        <v>0</v>
      </c>
      <c r="AC45">
        <f>(-J45*44100)</f>
        <v>0</v>
      </c>
      <c r="AD45">
        <f>2*29.3*R45*0.92*(EA45-W45)</f>
        <v>0</v>
      </c>
      <c r="AE45">
        <f>2*0.95*5.67E-8*(((EA45+$B$7)+273)^4-(W45+273)^4)</f>
        <v>0</v>
      </c>
      <c r="AF45">
        <f>U45+AE45+AC45+AD45</f>
        <v>0</v>
      </c>
      <c r="AG45">
        <f>DX45*AU45*(DS45-DR45*(1000-AU45*DU45)/(1000-AU45*DT45))/(100*DL45)</f>
        <v>0</v>
      </c>
      <c r="AH45">
        <f>1000*DX45*AU45*(DT45-DU45)/(100*DL45*(1000-AU45*DT45))</f>
        <v>0</v>
      </c>
      <c r="AI45">
        <f>(AJ45 - AK45 - DY45*1E3/(8.314*(EA45+273.15)) * AM45/DX45 * AL45) * DX45/(100*DL45) * (1000 - DU45)/1000</f>
        <v>0</v>
      </c>
      <c r="AJ45">
        <v>468.504759989719</v>
      </c>
      <c r="AK45">
        <v>451.3462</v>
      </c>
      <c r="AL45">
        <v>2.86033166666665</v>
      </c>
      <c r="AM45">
        <v>64.6</v>
      </c>
      <c r="AN45">
        <f>(AP45 - AO45 + DY45*1E3/(8.314*(EA45+273.15)) * AR45/DX45 * AQ45) * DX45/(100*DL45) * 1000/(1000 - AP45)</f>
        <v>0</v>
      </c>
      <c r="AO45">
        <v>21.8403320644408</v>
      </c>
      <c r="AP45">
        <v>22.8737212121212</v>
      </c>
      <c r="AQ45">
        <v>-0.000107549322155488</v>
      </c>
      <c r="AR45">
        <v>120.712376557345</v>
      </c>
      <c r="AS45">
        <v>0</v>
      </c>
      <c r="AT45">
        <v>0</v>
      </c>
      <c r="AU45">
        <f>IF(AS45*$H$13&gt;=AW45,1.0,(AW45/(AW45-AS45*$H$13)))</f>
        <v>0</v>
      </c>
      <c r="AV45">
        <f>(AU45-1)*100</f>
        <v>0</v>
      </c>
      <c r="AW45">
        <f>MAX(0,($B$13+$C$13*EF45)/(1+$D$13*EF45)*DY45/(EA45+273)*$E$13)</f>
        <v>0</v>
      </c>
      <c r="AX45" t="s">
        <v>437</v>
      </c>
      <c r="AY45" t="s">
        <v>437</v>
      </c>
      <c r="AZ45">
        <v>0</v>
      </c>
      <c r="BA45">
        <v>0</v>
      </c>
      <c r="BB45">
        <f>1-AZ45/BA45</f>
        <v>0</v>
      </c>
      <c r="BC45">
        <v>0</v>
      </c>
      <c r="BD45" t="s">
        <v>437</v>
      </c>
      <c r="BE45" t="s">
        <v>437</v>
      </c>
      <c r="BF45">
        <v>0</v>
      </c>
      <c r="BG45">
        <v>0</v>
      </c>
      <c r="BH45">
        <f>1-BF45/BG45</f>
        <v>0</v>
      </c>
      <c r="BI45">
        <v>0.5</v>
      </c>
      <c r="BJ45">
        <f>DI45</f>
        <v>0</v>
      </c>
      <c r="BK45">
        <f>L45</f>
        <v>0</v>
      </c>
      <c r="BL45">
        <f>BH45*BI45*BJ45</f>
        <v>0</v>
      </c>
      <c r="BM45">
        <f>(BK45-BC45)/BJ45</f>
        <v>0</v>
      </c>
      <c r="BN45">
        <f>(BA45-BG45)/BG45</f>
        <v>0</v>
      </c>
      <c r="BO45">
        <f>AZ45/(BB45+AZ45/BG45)</f>
        <v>0</v>
      </c>
      <c r="BP45" t="s">
        <v>437</v>
      </c>
      <c r="BQ45">
        <v>0</v>
      </c>
      <c r="BR45">
        <f>IF(BQ45&lt;&gt;0, BQ45, BO45)</f>
        <v>0</v>
      </c>
      <c r="BS45">
        <f>1-BR45/BG45</f>
        <v>0</v>
      </c>
      <c r="BT45">
        <f>(BG45-BF45)/(BG45-BR45)</f>
        <v>0</v>
      </c>
      <c r="BU45">
        <f>(BA45-BG45)/(BA45-BR45)</f>
        <v>0</v>
      </c>
      <c r="BV45">
        <f>(BG45-BF45)/(BG45-AZ45)</f>
        <v>0</v>
      </c>
      <c r="BW45">
        <f>(BA45-BG45)/(BA45-AZ45)</f>
        <v>0</v>
      </c>
      <c r="BX45">
        <f>(BT45*BR45/BF45)</f>
        <v>0</v>
      </c>
      <c r="BY45">
        <f>(1-BX45)</f>
        <v>0</v>
      </c>
      <c r="DH45">
        <f>$B$11*EG45+$C$11*EH45+$F$11*ES45*(1-EV45)</f>
        <v>0</v>
      </c>
      <c r="DI45">
        <f>DH45*DJ45</f>
        <v>0</v>
      </c>
      <c r="DJ45">
        <f>($B$11*$D$9+$C$11*$D$9+$F$11*((FF45+EX45)/MAX(FF45+EX45+FG45, 0.1)*$I$9+FG45/MAX(FF45+EX45+FG45, 0.1)*$J$9))/($B$11+$C$11+$F$11)</f>
        <v>0</v>
      </c>
      <c r="DK45">
        <f>($B$11*$K$9+$C$11*$K$9+$F$11*((FF45+EX45)/MAX(FF45+EX45+FG45, 0.1)*$P$9+FG45/MAX(FF45+EX45+FG45, 0.1)*$Q$9))/($B$11+$C$11+$F$11)</f>
        <v>0</v>
      </c>
      <c r="DL45">
        <v>2.44</v>
      </c>
      <c r="DM45">
        <v>0.5</v>
      </c>
      <c r="DN45" t="s">
        <v>438</v>
      </c>
      <c r="DO45">
        <v>2</v>
      </c>
      <c r="DP45" t="b">
        <v>1</v>
      </c>
      <c r="DQ45">
        <v>1759419443.94615</v>
      </c>
      <c r="DR45">
        <v>425.344307692308</v>
      </c>
      <c r="DS45">
        <v>442.817692307692</v>
      </c>
      <c r="DT45">
        <v>22.8796923076923</v>
      </c>
      <c r="DU45">
        <v>21.8662923076923</v>
      </c>
      <c r="DV45">
        <v>423.107384615385</v>
      </c>
      <c r="DW45">
        <v>22.5681692307692</v>
      </c>
      <c r="DX45">
        <v>500.005384615385</v>
      </c>
      <c r="DY45">
        <v>90.8030153846154</v>
      </c>
      <c r="DZ45">
        <v>0.0327439076923077</v>
      </c>
      <c r="EA45">
        <v>29.5504384615385</v>
      </c>
      <c r="EB45">
        <v>29.9864384615385</v>
      </c>
      <c r="EC45">
        <v>999.9</v>
      </c>
      <c r="ED45">
        <v>0</v>
      </c>
      <c r="EE45">
        <v>0</v>
      </c>
      <c r="EF45">
        <v>10001.5869230769</v>
      </c>
      <c r="EG45">
        <v>0</v>
      </c>
      <c r="EH45">
        <v>13.129</v>
      </c>
      <c r="EI45">
        <v>-17.4733284615385</v>
      </c>
      <c r="EJ45">
        <v>435.303769230769</v>
      </c>
      <c r="EK45">
        <v>452.716461538462</v>
      </c>
      <c r="EL45">
        <v>1.01340669230769</v>
      </c>
      <c r="EM45">
        <v>442.817692307692</v>
      </c>
      <c r="EN45">
        <v>21.8662923076923</v>
      </c>
      <c r="EO45">
        <v>2.07754538461538</v>
      </c>
      <c r="EP45">
        <v>1.98552692307692</v>
      </c>
      <c r="EQ45">
        <v>18.0480538461538</v>
      </c>
      <c r="ER45">
        <v>17.3293692307692</v>
      </c>
      <c r="ES45">
        <v>1999.98615384615</v>
      </c>
      <c r="ET45">
        <v>0.980000461538462</v>
      </c>
      <c r="EU45">
        <v>0.0199991307692308</v>
      </c>
      <c r="EV45">
        <v>0</v>
      </c>
      <c r="EW45">
        <v>344.906769230769</v>
      </c>
      <c r="EX45">
        <v>5.00059</v>
      </c>
      <c r="EY45">
        <v>7041.91538461538</v>
      </c>
      <c r="EZ45">
        <v>17360.1923076923</v>
      </c>
      <c r="FA45">
        <v>41.187</v>
      </c>
      <c r="FB45">
        <v>41.0238461538462</v>
      </c>
      <c r="FC45">
        <v>40.6153076923077</v>
      </c>
      <c r="FD45">
        <v>40.562</v>
      </c>
      <c r="FE45">
        <v>42.125</v>
      </c>
      <c r="FF45">
        <v>1955.08615384615</v>
      </c>
      <c r="FG45">
        <v>39.9</v>
      </c>
      <c r="FH45">
        <v>0</v>
      </c>
      <c r="FI45">
        <v>1759419450.4</v>
      </c>
      <c r="FJ45">
        <v>0</v>
      </c>
      <c r="FK45">
        <v>344.965538461539</v>
      </c>
      <c r="FL45">
        <v>-0.116923073380984</v>
      </c>
      <c r="FM45">
        <v>-22.5569230411608</v>
      </c>
      <c r="FN45">
        <v>7041.52576923077</v>
      </c>
      <c r="FO45">
        <v>15</v>
      </c>
      <c r="FP45">
        <v>0</v>
      </c>
      <c r="FQ45" t="s">
        <v>439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-13.0183266666667</v>
      </c>
      <c r="GD45">
        <v>-74.4876124675325</v>
      </c>
      <c r="GE45">
        <v>7.66947282805287</v>
      </c>
      <c r="GF45">
        <v>0</v>
      </c>
      <c r="GG45">
        <v>345.007882352941</v>
      </c>
      <c r="GH45">
        <v>-0.307776927211121</v>
      </c>
      <c r="GI45">
        <v>0.172002353729772</v>
      </c>
      <c r="GJ45">
        <v>-1</v>
      </c>
      <c r="GK45">
        <v>1.0041040952381</v>
      </c>
      <c r="GL45">
        <v>0.172393636363637</v>
      </c>
      <c r="GM45">
        <v>0.0189993696183766</v>
      </c>
      <c r="GN45">
        <v>0</v>
      </c>
      <c r="GO45">
        <v>0</v>
      </c>
      <c r="GP45">
        <v>2</v>
      </c>
      <c r="GQ45" t="s">
        <v>463</v>
      </c>
      <c r="GR45">
        <v>3.13242</v>
      </c>
      <c r="GS45">
        <v>2.71074</v>
      </c>
      <c r="GT45">
        <v>0.0937166</v>
      </c>
      <c r="GU45">
        <v>0.098216</v>
      </c>
      <c r="GV45">
        <v>0.10001</v>
      </c>
      <c r="GW45">
        <v>0.0973957</v>
      </c>
      <c r="GX45">
        <v>34173.4</v>
      </c>
      <c r="GY45">
        <v>36427.4</v>
      </c>
      <c r="GZ45">
        <v>34114.2</v>
      </c>
      <c r="HA45">
        <v>36572.7</v>
      </c>
      <c r="HB45">
        <v>43349.7</v>
      </c>
      <c r="HC45">
        <v>47381.7</v>
      </c>
      <c r="HD45">
        <v>53204.3</v>
      </c>
      <c r="HE45">
        <v>58440</v>
      </c>
      <c r="HF45">
        <v>1.9601</v>
      </c>
      <c r="HG45">
        <v>1.79937</v>
      </c>
      <c r="HH45">
        <v>0.142254</v>
      </c>
      <c r="HI45">
        <v>0</v>
      </c>
      <c r="HJ45">
        <v>27.6799</v>
      </c>
      <c r="HK45">
        <v>999.9</v>
      </c>
      <c r="HL45">
        <v>56.287</v>
      </c>
      <c r="HM45">
        <v>30.081</v>
      </c>
      <c r="HN45">
        <v>26.5335</v>
      </c>
      <c r="HO45">
        <v>54.7055</v>
      </c>
      <c r="HP45">
        <v>46.1699</v>
      </c>
      <c r="HQ45">
        <v>1</v>
      </c>
      <c r="HR45">
        <v>0.0452896</v>
      </c>
      <c r="HS45">
        <v>-0.248007</v>
      </c>
      <c r="HT45">
        <v>20.1122</v>
      </c>
      <c r="HU45">
        <v>5.19677</v>
      </c>
      <c r="HV45">
        <v>12.004</v>
      </c>
      <c r="HW45">
        <v>4.97495</v>
      </c>
      <c r="HX45">
        <v>3.29385</v>
      </c>
      <c r="HY45">
        <v>999.9</v>
      </c>
      <c r="HZ45">
        <v>9999</v>
      </c>
      <c r="IA45">
        <v>9999</v>
      </c>
      <c r="IB45">
        <v>9999</v>
      </c>
      <c r="IC45">
        <v>1.86325</v>
      </c>
      <c r="ID45">
        <v>1.86813</v>
      </c>
      <c r="IE45">
        <v>1.86791</v>
      </c>
      <c r="IF45">
        <v>1.86906</v>
      </c>
      <c r="IG45">
        <v>1.86985</v>
      </c>
      <c r="IH45">
        <v>1.8659</v>
      </c>
      <c r="II45">
        <v>1.86706</v>
      </c>
      <c r="IJ45">
        <v>1.86844</v>
      </c>
      <c r="IK45">
        <v>5</v>
      </c>
      <c r="IL45">
        <v>0</v>
      </c>
      <c r="IM45">
        <v>0</v>
      </c>
      <c r="IN45">
        <v>0</v>
      </c>
      <c r="IO45" t="s">
        <v>441</v>
      </c>
      <c r="IP45" t="s">
        <v>442</v>
      </c>
      <c r="IQ45" t="s">
        <v>443</v>
      </c>
      <c r="IR45" t="s">
        <v>443</v>
      </c>
      <c r="IS45" t="s">
        <v>443</v>
      </c>
      <c r="IT45" t="s">
        <v>443</v>
      </c>
      <c r="IU45">
        <v>0</v>
      </c>
      <c r="IV45">
        <v>100</v>
      </c>
      <c r="IW45">
        <v>100</v>
      </c>
      <c r="IX45">
        <v>2.298</v>
      </c>
      <c r="IY45">
        <v>0.3113</v>
      </c>
      <c r="IZ45">
        <v>0.735386519928015</v>
      </c>
      <c r="JA45">
        <v>0.00382527381972642</v>
      </c>
      <c r="JB45">
        <v>-7.52988299776221e-07</v>
      </c>
      <c r="JC45">
        <v>2.3530235652091e-10</v>
      </c>
      <c r="JD45">
        <v>-0.102343420517576</v>
      </c>
      <c r="JE45">
        <v>-0.0169045395245839</v>
      </c>
      <c r="JF45">
        <v>0.00204458040624254</v>
      </c>
      <c r="JG45">
        <v>-2.13992253470799e-05</v>
      </c>
      <c r="JH45">
        <v>5</v>
      </c>
      <c r="JI45">
        <v>2167</v>
      </c>
      <c r="JJ45">
        <v>1</v>
      </c>
      <c r="JK45">
        <v>29</v>
      </c>
      <c r="JL45">
        <v>29323657.5</v>
      </c>
      <c r="JM45">
        <v>29323657.5</v>
      </c>
      <c r="JN45">
        <v>1.12549</v>
      </c>
      <c r="JO45">
        <v>2.63184</v>
      </c>
      <c r="JP45">
        <v>1.54785</v>
      </c>
      <c r="JQ45">
        <v>2.31201</v>
      </c>
      <c r="JR45">
        <v>1.64673</v>
      </c>
      <c r="JS45">
        <v>2.35596</v>
      </c>
      <c r="JT45">
        <v>33.8283</v>
      </c>
      <c r="JU45">
        <v>24.1926</v>
      </c>
      <c r="JV45">
        <v>18</v>
      </c>
      <c r="JW45">
        <v>505.554</v>
      </c>
      <c r="JX45">
        <v>401.857</v>
      </c>
      <c r="JY45">
        <v>27.3584</v>
      </c>
      <c r="JZ45">
        <v>27.9346</v>
      </c>
      <c r="KA45">
        <v>30.0001</v>
      </c>
      <c r="KB45">
        <v>27.8764</v>
      </c>
      <c r="KC45">
        <v>27.8258</v>
      </c>
      <c r="KD45">
        <v>22.5903</v>
      </c>
      <c r="KE45">
        <v>22.8913</v>
      </c>
      <c r="KF45">
        <v>57.6239</v>
      </c>
      <c r="KG45">
        <v>27.3681</v>
      </c>
      <c r="KH45">
        <v>494.419</v>
      </c>
      <c r="KI45">
        <v>21.7669</v>
      </c>
      <c r="KJ45">
        <v>96.724</v>
      </c>
      <c r="KK45">
        <v>94.6926</v>
      </c>
    </row>
    <row r="46" spans="1:297">
      <c r="A46">
        <v>30</v>
      </c>
      <c r="B46">
        <v>1759419457.1</v>
      </c>
      <c r="C46">
        <v>237</v>
      </c>
      <c r="D46" t="s">
        <v>502</v>
      </c>
      <c r="E46" t="s">
        <v>503</v>
      </c>
      <c r="F46">
        <v>5</v>
      </c>
      <c r="G46" t="s">
        <v>435</v>
      </c>
      <c r="H46" t="s">
        <v>436</v>
      </c>
      <c r="I46">
        <v>1759419448.94615</v>
      </c>
      <c r="J46">
        <f>(K46)/1000</f>
        <v>0</v>
      </c>
      <c r="K46">
        <f>IF(DP46, AN46, AH46)</f>
        <v>0</v>
      </c>
      <c r="L46">
        <f>IF(DP46, AI46, AG46)</f>
        <v>0</v>
      </c>
      <c r="M46">
        <f>DR46 - IF(AU46&gt;1, L46*DL46*100.0/(AW46), 0)</f>
        <v>0</v>
      </c>
      <c r="N46">
        <f>((T46-J46/2)*M46-L46)/(T46+J46/2)</f>
        <v>0</v>
      </c>
      <c r="O46">
        <f>N46*(DY46+DZ46)/1000.0</f>
        <v>0</v>
      </c>
      <c r="P46">
        <f>(DR46 - IF(AU46&gt;1, L46*DL46*100.0/(AW46), 0))*(DY46+DZ46)/1000.0</f>
        <v>0</v>
      </c>
      <c r="Q46">
        <f>2.0/((1/S46-1/R46)+SIGN(S46)*SQRT((1/S46-1/R46)*(1/S46-1/R46) + 4*DM46/((DM46+1)*(DM46+1))*(2*1/S46*1/R46-1/R46*1/R46)))</f>
        <v>0</v>
      </c>
      <c r="R46">
        <f>IF(LEFT(DN46,1)&lt;&gt;"0",IF(LEFT(DN46,1)="1",3.0,DO46),$D$5+$E$5*(EF46*DY46/($K$5*1000))+$F$5*(EF46*DY46/($K$5*1000))*MAX(MIN(DL46,$J$5),$I$5)*MAX(MIN(DL46,$J$5),$I$5)+$G$5*MAX(MIN(DL46,$J$5),$I$5)*(EF46*DY46/($K$5*1000))+$H$5*(EF46*DY46/($K$5*1000))*(EF46*DY46/($K$5*1000)))</f>
        <v>0</v>
      </c>
      <c r="S46">
        <f>J46*(1000-(1000*0.61365*exp(17.502*W46/(240.97+W46))/(DY46+DZ46)+DT46)/2)/(1000*0.61365*exp(17.502*W46/(240.97+W46))/(DY46+DZ46)-DT46)</f>
        <v>0</v>
      </c>
      <c r="T46">
        <f>1/((DM46+1)/(Q46/1.6)+1/(R46/1.37)) + DM46/((DM46+1)/(Q46/1.6) + DM46/(R46/1.37))</f>
        <v>0</v>
      </c>
      <c r="U46">
        <f>(DH46*DK46)</f>
        <v>0</v>
      </c>
      <c r="V46">
        <f>(EA46+(U46+2*0.95*5.67E-8*(((EA46+$B$7)+273)^4-(EA46+273)^4)-44100*J46)/(1.84*29.3*R46+8*0.95*5.67E-8*(EA46+273)^3))</f>
        <v>0</v>
      </c>
      <c r="W46">
        <f>($C$7*EB46+$D$7*EC46+$E$7*V46)</f>
        <v>0</v>
      </c>
      <c r="X46">
        <f>0.61365*exp(17.502*W46/(240.97+W46))</f>
        <v>0</v>
      </c>
      <c r="Y46">
        <f>(Z46/AA46*100)</f>
        <v>0</v>
      </c>
      <c r="Z46">
        <f>DT46*(DY46+DZ46)/1000</f>
        <v>0</v>
      </c>
      <c r="AA46">
        <f>0.61365*exp(17.502*EA46/(240.97+EA46))</f>
        <v>0</v>
      </c>
      <c r="AB46">
        <f>(X46-DT46*(DY46+DZ46)/1000)</f>
        <v>0</v>
      </c>
      <c r="AC46">
        <f>(-J46*44100)</f>
        <v>0</v>
      </c>
      <c r="AD46">
        <f>2*29.3*R46*0.92*(EA46-W46)</f>
        <v>0</v>
      </c>
      <c r="AE46">
        <f>2*0.95*5.67E-8*(((EA46+$B$7)+273)^4-(W46+273)^4)</f>
        <v>0</v>
      </c>
      <c r="AF46">
        <f>U46+AE46+AC46+AD46</f>
        <v>0</v>
      </c>
      <c r="AG46">
        <f>DX46*AU46*(DS46-DR46*(1000-AU46*DU46)/(1000-AU46*DT46))/(100*DL46)</f>
        <v>0</v>
      </c>
      <c r="AH46">
        <f>1000*DX46*AU46*(DT46-DU46)/(100*DL46*(1000-AU46*DT46))</f>
        <v>0</v>
      </c>
      <c r="AI46">
        <f>(AJ46 - AK46 - DY46*1E3/(8.314*(EA46+273.15)) * AM46/DX46 * AL46) * DX46/(100*DL46) * (1000 - DU46)/1000</f>
        <v>0</v>
      </c>
      <c r="AJ46">
        <v>485.085159367424</v>
      </c>
      <c r="AK46">
        <v>466.653024242424</v>
      </c>
      <c r="AL46">
        <v>3.09434060606058</v>
      </c>
      <c r="AM46">
        <v>64.6</v>
      </c>
      <c r="AN46">
        <f>(AP46 - AO46 + DY46*1E3/(8.314*(EA46+273.15)) * AR46/DX46 * AQ46) * DX46/(100*DL46) * 1000/(1000 - AP46)</f>
        <v>0</v>
      </c>
      <c r="AO46">
        <v>21.8398441226262</v>
      </c>
      <c r="AP46">
        <v>22.8686478787879</v>
      </c>
      <c r="AQ46">
        <v>-4.63201984121261e-05</v>
      </c>
      <c r="AR46">
        <v>120.712376557345</v>
      </c>
      <c r="AS46">
        <v>0</v>
      </c>
      <c r="AT46">
        <v>0</v>
      </c>
      <c r="AU46">
        <f>IF(AS46*$H$13&gt;=AW46,1.0,(AW46/(AW46-AS46*$H$13)))</f>
        <v>0</v>
      </c>
      <c r="AV46">
        <f>(AU46-1)*100</f>
        <v>0</v>
      </c>
      <c r="AW46">
        <f>MAX(0,($B$13+$C$13*EF46)/(1+$D$13*EF46)*DY46/(EA46+273)*$E$13)</f>
        <v>0</v>
      </c>
      <c r="AX46" t="s">
        <v>437</v>
      </c>
      <c r="AY46" t="s">
        <v>437</v>
      </c>
      <c r="AZ46">
        <v>0</v>
      </c>
      <c r="BA46">
        <v>0</v>
      </c>
      <c r="BB46">
        <f>1-AZ46/BA46</f>
        <v>0</v>
      </c>
      <c r="BC46">
        <v>0</v>
      </c>
      <c r="BD46" t="s">
        <v>437</v>
      </c>
      <c r="BE46" t="s">
        <v>437</v>
      </c>
      <c r="BF46">
        <v>0</v>
      </c>
      <c r="BG46">
        <v>0</v>
      </c>
      <c r="BH46">
        <f>1-BF46/BG46</f>
        <v>0</v>
      </c>
      <c r="BI46">
        <v>0.5</v>
      </c>
      <c r="BJ46">
        <f>DI46</f>
        <v>0</v>
      </c>
      <c r="BK46">
        <f>L46</f>
        <v>0</v>
      </c>
      <c r="BL46">
        <f>BH46*BI46*BJ46</f>
        <v>0</v>
      </c>
      <c r="BM46">
        <f>(BK46-BC46)/BJ46</f>
        <v>0</v>
      </c>
      <c r="BN46">
        <f>(BA46-BG46)/BG46</f>
        <v>0</v>
      </c>
      <c r="BO46">
        <f>AZ46/(BB46+AZ46/BG46)</f>
        <v>0</v>
      </c>
      <c r="BP46" t="s">
        <v>437</v>
      </c>
      <c r="BQ46">
        <v>0</v>
      </c>
      <c r="BR46">
        <f>IF(BQ46&lt;&gt;0, BQ46, BO46)</f>
        <v>0</v>
      </c>
      <c r="BS46">
        <f>1-BR46/BG46</f>
        <v>0</v>
      </c>
      <c r="BT46">
        <f>(BG46-BF46)/(BG46-BR46)</f>
        <v>0</v>
      </c>
      <c r="BU46">
        <f>(BA46-BG46)/(BA46-BR46)</f>
        <v>0</v>
      </c>
      <c r="BV46">
        <f>(BG46-BF46)/(BG46-AZ46)</f>
        <v>0</v>
      </c>
      <c r="BW46">
        <f>(BA46-BG46)/(BA46-AZ46)</f>
        <v>0</v>
      </c>
      <c r="BX46">
        <f>(BT46*BR46/BF46)</f>
        <v>0</v>
      </c>
      <c r="BY46">
        <f>(1-BX46)</f>
        <v>0</v>
      </c>
      <c r="DH46">
        <f>$B$11*EG46+$C$11*EH46+$F$11*ES46*(1-EV46)</f>
        <v>0</v>
      </c>
      <c r="DI46">
        <f>DH46*DJ46</f>
        <v>0</v>
      </c>
      <c r="DJ46">
        <f>($B$11*$D$9+$C$11*$D$9+$F$11*((FF46+EX46)/MAX(FF46+EX46+FG46, 0.1)*$I$9+FG46/MAX(FF46+EX46+FG46, 0.1)*$J$9))/($B$11+$C$11+$F$11)</f>
        <v>0</v>
      </c>
      <c r="DK46">
        <f>($B$11*$K$9+$C$11*$K$9+$F$11*((FF46+EX46)/MAX(FF46+EX46+FG46, 0.1)*$P$9+FG46/MAX(FF46+EX46+FG46, 0.1)*$Q$9))/($B$11+$C$11+$F$11)</f>
        <v>0</v>
      </c>
      <c r="DL46">
        <v>2.44</v>
      </c>
      <c r="DM46">
        <v>0.5</v>
      </c>
      <c r="DN46" t="s">
        <v>438</v>
      </c>
      <c r="DO46">
        <v>2</v>
      </c>
      <c r="DP46" t="b">
        <v>1</v>
      </c>
      <c r="DQ46">
        <v>1759419448.94615</v>
      </c>
      <c r="DR46">
        <v>436.071538461538</v>
      </c>
      <c r="DS46">
        <v>458.637</v>
      </c>
      <c r="DT46">
        <v>22.8773615384615</v>
      </c>
      <c r="DU46">
        <v>21.8527384615385</v>
      </c>
      <c r="DV46">
        <v>433.799307692308</v>
      </c>
      <c r="DW46">
        <v>22.5659461538462</v>
      </c>
      <c r="DX46">
        <v>499.990230769231</v>
      </c>
      <c r="DY46">
        <v>90.8012538461538</v>
      </c>
      <c r="DZ46">
        <v>0.0326904769230769</v>
      </c>
      <c r="EA46">
        <v>29.5546307692308</v>
      </c>
      <c r="EB46">
        <v>29.9903538461538</v>
      </c>
      <c r="EC46">
        <v>999.9</v>
      </c>
      <c r="ED46">
        <v>0</v>
      </c>
      <c r="EE46">
        <v>0</v>
      </c>
      <c r="EF46">
        <v>10012.7461538462</v>
      </c>
      <c r="EG46">
        <v>0</v>
      </c>
      <c r="EH46">
        <v>13.129</v>
      </c>
      <c r="EI46">
        <v>-22.5653461538462</v>
      </c>
      <c r="EJ46">
        <v>446.281076923077</v>
      </c>
      <c r="EK46">
        <v>468.883</v>
      </c>
      <c r="EL46">
        <v>1.02462430769231</v>
      </c>
      <c r="EM46">
        <v>458.637</v>
      </c>
      <c r="EN46">
        <v>21.8527384615385</v>
      </c>
      <c r="EO46">
        <v>2.07729384615385</v>
      </c>
      <c r="EP46">
        <v>1.98425846153846</v>
      </c>
      <c r="EQ46">
        <v>18.0461230769231</v>
      </c>
      <c r="ER46">
        <v>17.3192538461538</v>
      </c>
      <c r="ES46">
        <v>2000.02692307692</v>
      </c>
      <c r="ET46">
        <v>0.980000923076923</v>
      </c>
      <c r="EU46">
        <v>0.0199986538461538</v>
      </c>
      <c r="EV46">
        <v>0</v>
      </c>
      <c r="EW46">
        <v>344.871538461539</v>
      </c>
      <c r="EX46">
        <v>5.00059</v>
      </c>
      <c r="EY46">
        <v>7040.14923076923</v>
      </c>
      <c r="EZ46">
        <v>17360.5615384615</v>
      </c>
      <c r="FA46">
        <v>41.187</v>
      </c>
      <c r="FB46">
        <v>41.0190769230769</v>
      </c>
      <c r="FC46">
        <v>40.6153076923077</v>
      </c>
      <c r="FD46">
        <v>40.562</v>
      </c>
      <c r="FE46">
        <v>42.125</v>
      </c>
      <c r="FF46">
        <v>1955.12692307692</v>
      </c>
      <c r="FG46">
        <v>39.9</v>
      </c>
      <c r="FH46">
        <v>0</v>
      </c>
      <c r="FI46">
        <v>1759419455.2</v>
      </c>
      <c r="FJ46">
        <v>0</v>
      </c>
      <c r="FK46">
        <v>344.891538461538</v>
      </c>
      <c r="FL46">
        <v>-1.33032478128325</v>
      </c>
      <c r="FM46">
        <v>-26.0841025610643</v>
      </c>
      <c r="FN46">
        <v>7039.70076923077</v>
      </c>
      <c r="FO46">
        <v>15</v>
      </c>
      <c r="FP46">
        <v>0</v>
      </c>
      <c r="FQ46" t="s">
        <v>439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-19.10859</v>
      </c>
      <c r="GD46">
        <v>-64.1581137662338</v>
      </c>
      <c r="GE46">
        <v>6.76663996783098</v>
      </c>
      <c r="GF46">
        <v>0</v>
      </c>
      <c r="GG46">
        <v>344.910852941176</v>
      </c>
      <c r="GH46">
        <v>-0.798334604369103</v>
      </c>
      <c r="GI46">
        <v>0.192589037063984</v>
      </c>
      <c r="GJ46">
        <v>-1</v>
      </c>
      <c r="GK46">
        <v>1.01663771428571</v>
      </c>
      <c r="GL46">
        <v>0.157439220779221</v>
      </c>
      <c r="GM46">
        <v>0.0181520224982097</v>
      </c>
      <c r="GN46">
        <v>0</v>
      </c>
      <c r="GO46">
        <v>0</v>
      </c>
      <c r="GP46">
        <v>2</v>
      </c>
      <c r="GQ46" t="s">
        <v>463</v>
      </c>
      <c r="GR46">
        <v>3.13251</v>
      </c>
      <c r="GS46">
        <v>2.71055</v>
      </c>
      <c r="GT46">
        <v>0.096118</v>
      </c>
      <c r="GU46">
        <v>0.100771</v>
      </c>
      <c r="GV46">
        <v>0.099994</v>
      </c>
      <c r="GW46">
        <v>0.0973806</v>
      </c>
      <c r="GX46">
        <v>34082.3</v>
      </c>
      <c r="GY46">
        <v>36324.4</v>
      </c>
      <c r="GZ46">
        <v>34113.7</v>
      </c>
      <c r="HA46">
        <v>36572.9</v>
      </c>
      <c r="HB46">
        <v>43350.5</v>
      </c>
      <c r="HC46">
        <v>47382.7</v>
      </c>
      <c r="HD46">
        <v>53204</v>
      </c>
      <c r="HE46">
        <v>58439.9</v>
      </c>
      <c r="HF46">
        <v>1.9601</v>
      </c>
      <c r="HG46">
        <v>1.7992</v>
      </c>
      <c r="HH46">
        <v>0.141732</v>
      </c>
      <c r="HI46">
        <v>0</v>
      </c>
      <c r="HJ46">
        <v>27.6834</v>
      </c>
      <c r="HK46">
        <v>999.9</v>
      </c>
      <c r="HL46">
        <v>56.287</v>
      </c>
      <c r="HM46">
        <v>30.071</v>
      </c>
      <c r="HN46">
        <v>26.5174</v>
      </c>
      <c r="HO46">
        <v>54.6855</v>
      </c>
      <c r="HP46">
        <v>46.1058</v>
      </c>
      <c r="HQ46">
        <v>1</v>
      </c>
      <c r="HR46">
        <v>0.0454345</v>
      </c>
      <c r="HS46">
        <v>-0.234303</v>
      </c>
      <c r="HT46">
        <v>20.1122</v>
      </c>
      <c r="HU46">
        <v>5.19752</v>
      </c>
      <c r="HV46">
        <v>12.004</v>
      </c>
      <c r="HW46">
        <v>4.97515</v>
      </c>
      <c r="HX46">
        <v>3.29395</v>
      </c>
      <c r="HY46">
        <v>999.9</v>
      </c>
      <c r="HZ46">
        <v>9999</v>
      </c>
      <c r="IA46">
        <v>9999</v>
      </c>
      <c r="IB46">
        <v>9999</v>
      </c>
      <c r="IC46">
        <v>1.86325</v>
      </c>
      <c r="ID46">
        <v>1.86813</v>
      </c>
      <c r="IE46">
        <v>1.86791</v>
      </c>
      <c r="IF46">
        <v>1.86906</v>
      </c>
      <c r="IG46">
        <v>1.86984</v>
      </c>
      <c r="IH46">
        <v>1.8659</v>
      </c>
      <c r="II46">
        <v>1.86706</v>
      </c>
      <c r="IJ46">
        <v>1.86844</v>
      </c>
      <c r="IK46">
        <v>5</v>
      </c>
      <c r="IL46">
        <v>0</v>
      </c>
      <c r="IM46">
        <v>0</v>
      </c>
      <c r="IN46">
        <v>0</v>
      </c>
      <c r="IO46" t="s">
        <v>441</v>
      </c>
      <c r="IP46" t="s">
        <v>442</v>
      </c>
      <c r="IQ46" t="s">
        <v>443</v>
      </c>
      <c r="IR46" t="s">
        <v>443</v>
      </c>
      <c r="IS46" t="s">
        <v>443</v>
      </c>
      <c r="IT46" t="s">
        <v>443</v>
      </c>
      <c r="IU46">
        <v>0</v>
      </c>
      <c r="IV46">
        <v>100</v>
      </c>
      <c r="IW46">
        <v>100</v>
      </c>
      <c r="IX46">
        <v>2.348</v>
      </c>
      <c r="IY46">
        <v>0.3111</v>
      </c>
      <c r="IZ46">
        <v>0.735386519928015</v>
      </c>
      <c r="JA46">
        <v>0.00382527381972642</v>
      </c>
      <c r="JB46">
        <v>-7.52988299776221e-07</v>
      </c>
      <c r="JC46">
        <v>2.3530235652091e-10</v>
      </c>
      <c r="JD46">
        <v>-0.102343420517576</v>
      </c>
      <c r="JE46">
        <v>-0.0169045395245839</v>
      </c>
      <c r="JF46">
        <v>0.00204458040624254</v>
      </c>
      <c r="JG46">
        <v>-2.13992253470799e-05</v>
      </c>
      <c r="JH46">
        <v>5</v>
      </c>
      <c r="JI46">
        <v>2167</v>
      </c>
      <c r="JJ46">
        <v>1</v>
      </c>
      <c r="JK46">
        <v>29</v>
      </c>
      <c r="JL46">
        <v>29323657.6</v>
      </c>
      <c r="JM46">
        <v>29323657.6</v>
      </c>
      <c r="JN46">
        <v>1.15723</v>
      </c>
      <c r="JO46">
        <v>2.6416</v>
      </c>
      <c r="JP46">
        <v>1.54785</v>
      </c>
      <c r="JQ46">
        <v>2.31079</v>
      </c>
      <c r="JR46">
        <v>1.64673</v>
      </c>
      <c r="JS46">
        <v>2.25952</v>
      </c>
      <c r="JT46">
        <v>33.8283</v>
      </c>
      <c r="JU46">
        <v>24.1838</v>
      </c>
      <c r="JV46">
        <v>18</v>
      </c>
      <c r="JW46">
        <v>505.576</v>
      </c>
      <c r="JX46">
        <v>401.777</v>
      </c>
      <c r="JY46">
        <v>27.3704</v>
      </c>
      <c r="JZ46">
        <v>27.937</v>
      </c>
      <c r="KA46">
        <v>30.0003</v>
      </c>
      <c r="KB46">
        <v>27.8788</v>
      </c>
      <c r="KC46">
        <v>27.8281</v>
      </c>
      <c r="KD46">
        <v>23.2382</v>
      </c>
      <c r="KE46">
        <v>23.1705</v>
      </c>
      <c r="KF46">
        <v>57.6239</v>
      </c>
      <c r="KG46">
        <v>27.3683</v>
      </c>
      <c r="KH46">
        <v>507.951</v>
      </c>
      <c r="KI46">
        <v>21.7584</v>
      </c>
      <c r="KJ46">
        <v>96.7231</v>
      </c>
      <c r="KK46">
        <v>94.6927</v>
      </c>
    </row>
    <row r="47" spans="1:297">
      <c r="A47">
        <v>31</v>
      </c>
      <c r="B47">
        <v>1759419462.1</v>
      </c>
      <c r="C47">
        <v>242</v>
      </c>
      <c r="D47" t="s">
        <v>504</v>
      </c>
      <c r="E47" t="s">
        <v>505</v>
      </c>
      <c r="F47">
        <v>5</v>
      </c>
      <c r="G47" t="s">
        <v>435</v>
      </c>
      <c r="H47" t="s">
        <v>436</v>
      </c>
      <c r="I47">
        <v>1759419453.94615</v>
      </c>
      <c r="J47">
        <f>(K47)/1000</f>
        <v>0</v>
      </c>
      <c r="K47">
        <f>IF(DP47, AN47, AH47)</f>
        <v>0</v>
      </c>
      <c r="L47">
        <f>IF(DP47, AI47, AG47)</f>
        <v>0</v>
      </c>
      <c r="M47">
        <f>DR47 - IF(AU47&gt;1, L47*DL47*100.0/(AW47), 0)</f>
        <v>0</v>
      </c>
      <c r="N47">
        <f>((T47-J47/2)*M47-L47)/(T47+J47/2)</f>
        <v>0</v>
      </c>
      <c r="O47">
        <f>N47*(DY47+DZ47)/1000.0</f>
        <v>0</v>
      </c>
      <c r="P47">
        <f>(DR47 - IF(AU47&gt;1, L47*DL47*100.0/(AW47), 0))*(DY47+DZ47)/1000.0</f>
        <v>0</v>
      </c>
      <c r="Q47">
        <f>2.0/((1/S47-1/R47)+SIGN(S47)*SQRT((1/S47-1/R47)*(1/S47-1/R47) + 4*DM47/((DM47+1)*(DM47+1))*(2*1/S47*1/R47-1/R47*1/R47)))</f>
        <v>0</v>
      </c>
      <c r="R47">
        <f>IF(LEFT(DN47,1)&lt;&gt;"0",IF(LEFT(DN47,1)="1",3.0,DO47),$D$5+$E$5*(EF47*DY47/($K$5*1000))+$F$5*(EF47*DY47/($K$5*1000))*MAX(MIN(DL47,$J$5),$I$5)*MAX(MIN(DL47,$J$5),$I$5)+$G$5*MAX(MIN(DL47,$J$5),$I$5)*(EF47*DY47/($K$5*1000))+$H$5*(EF47*DY47/($K$5*1000))*(EF47*DY47/($K$5*1000)))</f>
        <v>0</v>
      </c>
      <c r="S47">
        <f>J47*(1000-(1000*0.61365*exp(17.502*W47/(240.97+W47))/(DY47+DZ47)+DT47)/2)/(1000*0.61365*exp(17.502*W47/(240.97+W47))/(DY47+DZ47)-DT47)</f>
        <v>0</v>
      </c>
      <c r="T47">
        <f>1/((DM47+1)/(Q47/1.6)+1/(R47/1.37)) + DM47/((DM47+1)/(Q47/1.6) + DM47/(R47/1.37))</f>
        <v>0</v>
      </c>
      <c r="U47">
        <f>(DH47*DK47)</f>
        <v>0</v>
      </c>
      <c r="V47">
        <f>(EA47+(U47+2*0.95*5.67E-8*(((EA47+$B$7)+273)^4-(EA47+273)^4)-44100*J47)/(1.84*29.3*R47+8*0.95*5.67E-8*(EA47+273)^3))</f>
        <v>0</v>
      </c>
      <c r="W47">
        <f>($C$7*EB47+$D$7*EC47+$E$7*V47)</f>
        <v>0</v>
      </c>
      <c r="X47">
        <f>0.61365*exp(17.502*W47/(240.97+W47))</f>
        <v>0</v>
      </c>
      <c r="Y47">
        <f>(Z47/AA47*100)</f>
        <v>0</v>
      </c>
      <c r="Z47">
        <f>DT47*(DY47+DZ47)/1000</f>
        <v>0</v>
      </c>
      <c r="AA47">
        <f>0.61365*exp(17.502*EA47/(240.97+EA47))</f>
        <v>0</v>
      </c>
      <c r="AB47">
        <f>(X47-DT47*(DY47+DZ47)/1000)</f>
        <v>0</v>
      </c>
      <c r="AC47">
        <f>(-J47*44100)</f>
        <v>0</v>
      </c>
      <c r="AD47">
        <f>2*29.3*R47*0.92*(EA47-W47)</f>
        <v>0</v>
      </c>
      <c r="AE47">
        <f>2*0.95*5.67E-8*(((EA47+$B$7)+273)^4-(W47+273)^4)</f>
        <v>0</v>
      </c>
      <c r="AF47">
        <f>U47+AE47+AC47+AD47</f>
        <v>0</v>
      </c>
      <c r="AG47">
        <f>DX47*AU47*(DS47-DR47*(1000-AU47*DU47)/(1000-AU47*DT47))/(100*DL47)</f>
        <v>0</v>
      </c>
      <c r="AH47">
        <f>1000*DX47*AU47*(DT47-DU47)/(100*DL47*(1000-AU47*DT47))</f>
        <v>0</v>
      </c>
      <c r="AI47">
        <f>(AJ47 - AK47 - DY47*1E3/(8.314*(EA47+273.15)) * AM47/DX47 * AL47) * DX47/(100*DL47) * (1000 - DU47)/1000</f>
        <v>0</v>
      </c>
      <c r="AJ47">
        <v>501.907929358225</v>
      </c>
      <c r="AK47">
        <v>482.807115151515</v>
      </c>
      <c r="AL47">
        <v>3.25888621212113</v>
      </c>
      <c r="AM47">
        <v>64.6</v>
      </c>
      <c r="AN47">
        <f>(AP47 - AO47 + DY47*1E3/(8.314*(EA47+273.15)) * AR47/DX47 * AQ47) * DX47/(100*DL47) * 1000/(1000 - AP47)</f>
        <v>0</v>
      </c>
      <c r="AO47">
        <v>21.7974887173552</v>
      </c>
      <c r="AP47">
        <v>22.8600636363636</v>
      </c>
      <c r="AQ47">
        <v>-8.95723559450352e-05</v>
      </c>
      <c r="AR47">
        <v>120.712376557345</v>
      </c>
      <c r="AS47">
        <v>0</v>
      </c>
      <c r="AT47">
        <v>0</v>
      </c>
      <c r="AU47">
        <f>IF(AS47*$H$13&gt;=AW47,1.0,(AW47/(AW47-AS47*$H$13)))</f>
        <v>0</v>
      </c>
      <c r="AV47">
        <f>(AU47-1)*100</f>
        <v>0</v>
      </c>
      <c r="AW47">
        <f>MAX(0,($B$13+$C$13*EF47)/(1+$D$13*EF47)*DY47/(EA47+273)*$E$13)</f>
        <v>0</v>
      </c>
      <c r="AX47" t="s">
        <v>437</v>
      </c>
      <c r="AY47" t="s">
        <v>437</v>
      </c>
      <c r="AZ47">
        <v>0</v>
      </c>
      <c r="BA47">
        <v>0</v>
      </c>
      <c r="BB47">
        <f>1-AZ47/BA47</f>
        <v>0</v>
      </c>
      <c r="BC47">
        <v>0</v>
      </c>
      <c r="BD47" t="s">
        <v>437</v>
      </c>
      <c r="BE47" t="s">
        <v>437</v>
      </c>
      <c r="BF47">
        <v>0</v>
      </c>
      <c r="BG47">
        <v>0</v>
      </c>
      <c r="BH47">
        <f>1-BF47/BG47</f>
        <v>0</v>
      </c>
      <c r="BI47">
        <v>0.5</v>
      </c>
      <c r="BJ47">
        <f>DI47</f>
        <v>0</v>
      </c>
      <c r="BK47">
        <f>L47</f>
        <v>0</v>
      </c>
      <c r="BL47">
        <f>BH47*BI47*BJ47</f>
        <v>0</v>
      </c>
      <c r="BM47">
        <f>(BK47-BC47)/BJ47</f>
        <v>0</v>
      </c>
      <c r="BN47">
        <f>(BA47-BG47)/BG47</f>
        <v>0</v>
      </c>
      <c r="BO47">
        <f>AZ47/(BB47+AZ47/BG47)</f>
        <v>0</v>
      </c>
      <c r="BP47" t="s">
        <v>437</v>
      </c>
      <c r="BQ47">
        <v>0</v>
      </c>
      <c r="BR47">
        <f>IF(BQ47&lt;&gt;0, BQ47, BO47)</f>
        <v>0</v>
      </c>
      <c r="BS47">
        <f>1-BR47/BG47</f>
        <v>0</v>
      </c>
      <c r="BT47">
        <f>(BG47-BF47)/(BG47-BR47)</f>
        <v>0</v>
      </c>
      <c r="BU47">
        <f>(BA47-BG47)/(BA47-BR47)</f>
        <v>0</v>
      </c>
      <c r="BV47">
        <f>(BG47-BF47)/(BG47-AZ47)</f>
        <v>0</v>
      </c>
      <c r="BW47">
        <f>(BA47-BG47)/(BA47-AZ47)</f>
        <v>0</v>
      </c>
      <c r="BX47">
        <f>(BT47*BR47/BF47)</f>
        <v>0</v>
      </c>
      <c r="BY47">
        <f>(1-BX47)</f>
        <v>0</v>
      </c>
      <c r="DH47">
        <f>$B$11*EG47+$C$11*EH47+$F$11*ES47*(1-EV47)</f>
        <v>0</v>
      </c>
      <c r="DI47">
        <f>DH47*DJ47</f>
        <v>0</v>
      </c>
      <c r="DJ47">
        <f>($B$11*$D$9+$C$11*$D$9+$F$11*((FF47+EX47)/MAX(FF47+EX47+FG47, 0.1)*$I$9+FG47/MAX(FF47+EX47+FG47, 0.1)*$J$9))/($B$11+$C$11+$F$11)</f>
        <v>0</v>
      </c>
      <c r="DK47">
        <f>($B$11*$K$9+$C$11*$K$9+$F$11*((FF47+EX47)/MAX(FF47+EX47+FG47, 0.1)*$P$9+FG47/MAX(FF47+EX47+FG47, 0.1)*$Q$9))/($B$11+$C$11+$F$11)</f>
        <v>0</v>
      </c>
      <c r="DL47">
        <v>2.44</v>
      </c>
      <c r="DM47">
        <v>0.5</v>
      </c>
      <c r="DN47" t="s">
        <v>438</v>
      </c>
      <c r="DO47">
        <v>2</v>
      </c>
      <c r="DP47" t="b">
        <v>1</v>
      </c>
      <c r="DQ47">
        <v>1759419453.94615</v>
      </c>
      <c r="DR47">
        <v>449.832307692308</v>
      </c>
      <c r="DS47">
        <v>475.240923076923</v>
      </c>
      <c r="DT47">
        <v>22.8715230769231</v>
      </c>
      <c r="DU47">
        <v>21.8287153846154</v>
      </c>
      <c r="DV47">
        <v>447.514923076923</v>
      </c>
      <c r="DW47">
        <v>22.5603461538462</v>
      </c>
      <c r="DX47">
        <v>500.031307692308</v>
      </c>
      <c r="DY47">
        <v>90.8011384615385</v>
      </c>
      <c r="DZ47">
        <v>0.0324788307692308</v>
      </c>
      <c r="EA47">
        <v>29.5590538461538</v>
      </c>
      <c r="EB47">
        <v>29.9965769230769</v>
      </c>
      <c r="EC47">
        <v>999.9</v>
      </c>
      <c r="ED47">
        <v>0</v>
      </c>
      <c r="EE47">
        <v>0</v>
      </c>
      <c r="EF47">
        <v>10027.1692307692</v>
      </c>
      <c r="EG47">
        <v>0</v>
      </c>
      <c r="EH47">
        <v>13.129</v>
      </c>
      <c r="EI47">
        <v>-25.4083384615385</v>
      </c>
      <c r="EJ47">
        <v>460.361307692308</v>
      </c>
      <c r="EK47">
        <v>485.845769230769</v>
      </c>
      <c r="EL47">
        <v>1.04282307692308</v>
      </c>
      <c r="EM47">
        <v>475.240923076923</v>
      </c>
      <c r="EN47">
        <v>21.8287153846154</v>
      </c>
      <c r="EO47">
        <v>2.07676153846154</v>
      </c>
      <c r="EP47">
        <v>1.98207307692308</v>
      </c>
      <c r="EQ47">
        <v>18.0420461538462</v>
      </c>
      <c r="ER47">
        <v>17.3018307692308</v>
      </c>
      <c r="ES47">
        <v>2000.02076923077</v>
      </c>
      <c r="ET47">
        <v>0.980000923076923</v>
      </c>
      <c r="EU47">
        <v>0.0199986461538462</v>
      </c>
      <c r="EV47">
        <v>0</v>
      </c>
      <c r="EW47">
        <v>344.774615384615</v>
      </c>
      <c r="EX47">
        <v>5.00059</v>
      </c>
      <c r="EY47">
        <v>7037.88307692308</v>
      </c>
      <c r="EZ47">
        <v>17360.5</v>
      </c>
      <c r="FA47">
        <v>41.187</v>
      </c>
      <c r="FB47">
        <v>41.0143076923077</v>
      </c>
      <c r="FC47">
        <v>40.6201538461538</v>
      </c>
      <c r="FD47">
        <v>40.562</v>
      </c>
      <c r="FE47">
        <v>42.125</v>
      </c>
      <c r="FF47">
        <v>1955.12076923077</v>
      </c>
      <c r="FG47">
        <v>39.9</v>
      </c>
      <c r="FH47">
        <v>0</v>
      </c>
      <c r="FI47">
        <v>1759419460</v>
      </c>
      <c r="FJ47">
        <v>0</v>
      </c>
      <c r="FK47">
        <v>344.754653846154</v>
      </c>
      <c r="FL47">
        <v>-2.43565811011505</v>
      </c>
      <c r="FM47">
        <v>-25.3449572452935</v>
      </c>
      <c r="FN47">
        <v>7037.50384615385</v>
      </c>
      <c r="FO47">
        <v>15</v>
      </c>
      <c r="FP47">
        <v>0</v>
      </c>
      <c r="FQ47" t="s">
        <v>439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-23.84135</v>
      </c>
      <c r="GD47">
        <v>-31.2891518796993</v>
      </c>
      <c r="GE47">
        <v>3.32570548899027</v>
      </c>
      <c r="GF47">
        <v>0</v>
      </c>
      <c r="GG47">
        <v>344.829058823529</v>
      </c>
      <c r="GH47">
        <v>-1.46022917738311</v>
      </c>
      <c r="GI47">
        <v>0.239577807719241</v>
      </c>
      <c r="GJ47">
        <v>-1</v>
      </c>
      <c r="GK47">
        <v>1.03430635</v>
      </c>
      <c r="GL47">
        <v>0.174189789473683</v>
      </c>
      <c r="GM47">
        <v>0.0206863516147121</v>
      </c>
      <c r="GN47">
        <v>0</v>
      </c>
      <c r="GO47">
        <v>0</v>
      </c>
      <c r="GP47">
        <v>2</v>
      </c>
      <c r="GQ47" t="s">
        <v>463</v>
      </c>
      <c r="GR47">
        <v>3.13251</v>
      </c>
      <c r="GS47">
        <v>2.71013</v>
      </c>
      <c r="GT47">
        <v>0.0986102</v>
      </c>
      <c r="GU47">
        <v>0.103245</v>
      </c>
      <c r="GV47">
        <v>0.0999451</v>
      </c>
      <c r="GW47">
        <v>0.0971413</v>
      </c>
      <c r="GX47">
        <v>33988.4</v>
      </c>
      <c r="GY47">
        <v>36224</v>
      </c>
      <c r="GZ47">
        <v>34113.8</v>
      </c>
      <c r="HA47">
        <v>36572.4</v>
      </c>
      <c r="HB47">
        <v>43353.1</v>
      </c>
      <c r="HC47">
        <v>47395.5</v>
      </c>
      <c r="HD47">
        <v>53203.9</v>
      </c>
      <c r="HE47">
        <v>58439.6</v>
      </c>
      <c r="HF47">
        <v>1.9599</v>
      </c>
      <c r="HG47">
        <v>1.79937</v>
      </c>
      <c r="HH47">
        <v>0.143006</v>
      </c>
      <c r="HI47">
        <v>0</v>
      </c>
      <c r="HJ47">
        <v>27.687</v>
      </c>
      <c r="HK47">
        <v>999.9</v>
      </c>
      <c r="HL47">
        <v>56.287</v>
      </c>
      <c r="HM47">
        <v>30.081</v>
      </c>
      <c r="HN47">
        <v>26.5349</v>
      </c>
      <c r="HO47">
        <v>54.3355</v>
      </c>
      <c r="HP47">
        <v>46.0096</v>
      </c>
      <c r="HQ47">
        <v>1</v>
      </c>
      <c r="HR47">
        <v>0.045564</v>
      </c>
      <c r="HS47">
        <v>-0.158619</v>
      </c>
      <c r="HT47">
        <v>20.1121</v>
      </c>
      <c r="HU47">
        <v>5.19707</v>
      </c>
      <c r="HV47">
        <v>12.004</v>
      </c>
      <c r="HW47">
        <v>4.97505</v>
      </c>
      <c r="HX47">
        <v>3.29398</v>
      </c>
      <c r="HY47">
        <v>999.9</v>
      </c>
      <c r="HZ47">
        <v>9999</v>
      </c>
      <c r="IA47">
        <v>9999</v>
      </c>
      <c r="IB47">
        <v>9999</v>
      </c>
      <c r="IC47">
        <v>1.86325</v>
      </c>
      <c r="ID47">
        <v>1.86813</v>
      </c>
      <c r="IE47">
        <v>1.86788</v>
      </c>
      <c r="IF47">
        <v>1.86905</v>
      </c>
      <c r="IG47">
        <v>1.86989</v>
      </c>
      <c r="IH47">
        <v>1.86594</v>
      </c>
      <c r="II47">
        <v>1.86705</v>
      </c>
      <c r="IJ47">
        <v>1.86844</v>
      </c>
      <c r="IK47">
        <v>5</v>
      </c>
      <c r="IL47">
        <v>0</v>
      </c>
      <c r="IM47">
        <v>0</v>
      </c>
      <c r="IN47">
        <v>0</v>
      </c>
      <c r="IO47" t="s">
        <v>441</v>
      </c>
      <c r="IP47" t="s">
        <v>442</v>
      </c>
      <c r="IQ47" t="s">
        <v>443</v>
      </c>
      <c r="IR47" t="s">
        <v>443</v>
      </c>
      <c r="IS47" t="s">
        <v>443</v>
      </c>
      <c r="IT47" t="s">
        <v>443</v>
      </c>
      <c r="IU47">
        <v>0</v>
      </c>
      <c r="IV47">
        <v>100</v>
      </c>
      <c r="IW47">
        <v>100</v>
      </c>
      <c r="IX47">
        <v>2.399</v>
      </c>
      <c r="IY47">
        <v>0.3104</v>
      </c>
      <c r="IZ47">
        <v>0.735386519928015</v>
      </c>
      <c r="JA47">
        <v>0.00382527381972642</v>
      </c>
      <c r="JB47">
        <v>-7.52988299776221e-07</v>
      </c>
      <c r="JC47">
        <v>2.3530235652091e-10</v>
      </c>
      <c r="JD47">
        <v>-0.102343420517576</v>
      </c>
      <c r="JE47">
        <v>-0.0169045395245839</v>
      </c>
      <c r="JF47">
        <v>0.00204458040624254</v>
      </c>
      <c r="JG47">
        <v>-2.13992253470799e-05</v>
      </c>
      <c r="JH47">
        <v>5</v>
      </c>
      <c r="JI47">
        <v>2167</v>
      </c>
      <c r="JJ47">
        <v>1</v>
      </c>
      <c r="JK47">
        <v>29</v>
      </c>
      <c r="JL47">
        <v>29323657.7</v>
      </c>
      <c r="JM47">
        <v>29323657.7</v>
      </c>
      <c r="JN47">
        <v>1.18774</v>
      </c>
      <c r="JO47">
        <v>2.63306</v>
      </c>
      <c r="JP47">
        <v>1.54785</v>
      </c>
      <c r="JQ47">
        <v>2.31201</v>
      </c>
      <c r="JR47">
        <v>1.64673</v>
      </c>
      <c r="JS47">
        <v>2.32544</v>
      </c>
      <c r="JT47">
        <v>33.8283</v>
      </c>
      <c r="JU47">
        <v>24.1926</v>
      </c>
      <c r="JV47">
        <v>18</v>
      </c>
      <c r="JW47">
        <v>505.465</v>
      </c>
      <c r="JX47">
        <v>401.89</v>
      </c>
      <c r="JY47">
        <v>27.3715</v>
      </c>
      <c r="JZ47">
        <v>27.9393</v>
      </c>
      <c r="KA47">
        <v>30.0003</v>
      </c>
      <c r="KB47">
        <v>27.8811</v>
      </c>
      <c r="KC47">
        <v>27.8305</v>
      </c>
      <c r="KD47">
        <v>23.8321</v>
      </c>
      <c r="KE47">
        <v>23.1705</v>
      </c>
      <c r="KF47">
        <v>57.6239</v>
      </c>
      <c r="KG47">
        <v>27.3482</v>
      </c>
      <c r="KH47">
        <v>521.484</v>
      </c>
      <c r="KI47">
        <v>21.7737</v>
      </c>
      <c r="KJ47">
        <v>96.723</v>
      </c>
      <c r="KK47">
        <v>94.692</v>
      </c>
    </row>
    <row r="48" spans="1:297">
      <c r="A48">
        <v>32</v>
      </c>
      <c r="B48">
        <v>1759419467.1</v>
      </c>
      <c r="C48">
        <v>247</v>
      </c>
      <c r="D48" t="s">
        <v>506</v>
      </c>
      <c r="E48" t="s">
        <v>507</v>
      </c>
      <c r="F48">
        <v>5</v>
      </c>
      <c r="G48" t="s">
        <v>435</v>
      </c>
      <c r="H48" t="s">
        <v>436</v>
      </c>
      <c r="I48">
        <v>1759419458.94615</v>
      </c>
      <c r="J48">
        <f>(K48)/1000</f>
        <v>0</v>
      </c>
      <c r="K48">
        <f>IF(DP48, AN48, AH48)</f>
        <v>0</v>
      </c>
      <c r="L48">
        <f>IF(DP48, AI48, AG48)</f>
        <v>0</v>
      </c>
      <c r="M48">
        <f>DR48 - IF(AU48&gt;1, L48*DL48*100.0/(AW48), 0)</f>
        <v>0</v>
      </c>
      <c r="N48">
        <f>((T48-J48/2)*M48-L48)/(T48+J48/2)</f>
        <v>0</v>
      </c>
      <c r="O48">
        <f>N48*(DY48+DZ48)/1000.0</f>
        <v>0</v>
      </c>
      <c r="P48">
        <f>(DR48 - IF(AU48&gt;1, L48*DL48*100.0/(AW48), 0))*(DY48+DZ48)/1000.0</f>
        <v>0</v>
      </c>
      <c r="Q48">
        <f>2.0/((1/S48-1/R48)+SIGN(S48)*SQRT((1/S48-1/R48)*(1/S48-1/R48) + 4*DM48/((DM48+1)*(DM48+1))*(2*1/S48*1/R48-1/R48*1/R48)))</f>
        <v>0</v>
      </c>
      <c r="R48">
        <f>IF(LEFT(DN48,1)&lt;&gt;"0",IF(LEFT(DN48,1)="1",3.0,DO48),$D$5+$E$5*(EF48*DY48/($K$5*1000))+$F$5*(EF48*DY48/($K$5*1000))*MAX(MIN(DL48,$J$5),$I$5)*MAX(MIN(DL48,$J$5),$I$5)+$G$5*MAX(MIN(DL48,$J$5),$I$5)*(EF48*DY48/($K$5*1000))+$H$5*(EF48*DY48/($K$5*1000))*(EF48*DY48/($K$5*1000)))</f>
        <v>0</v>
      </c>
      <c r="S48">
        <f>J48*(1000-(1000*0.61365*exp(17.502*W48/(240.97+W48))/(DY48+DZ48)+DT48)/2)/(1000*0.61365*exp(17.502*W48/(240.97+W48))/(DY48+DZ48)-DT48)</f>
        <v>0</v>
      </c>
      <c r="T48">
        <f>1/((DM48+1)/(Q48/1.6)+1/(R48/1.37)) + DM48/((DM48+1)/(Q48/1.6) + DM48/(R48/1.37))</f>
        <v>0</v>
      </c>
      <c r="U48">
        <f>(DH48*DK48)</f>
        <v>0</v>
      </c>
      <c r="V48">
        <f>(EA48+(U48+2*0.95*5.67E-8*(((EA48+$B$7)+273)^4-(EA48+273)^4)-44100*J48)/(1.84*29.3*R48+8*0.95*5.67E-8*(EA48+273)^3))</f>
        <v>0</v>
      </c>
      <c r="W48">
        <f>($C$7*EB48+$D$7*EC48+$E$7*V48)</f>
        <v>0</v>
      </c>
      <c r="X48">
        <f>0.61365*exp(17.502*W48/(240.97+W48))</f>
        <v>0</v>
      </c>
      <c r="Y48">
        <f>(Z48/AA48*100)</f>
        <v>0</v>
      </c>
      <c r="Z48">
        <f>DT48*(DY48+DZ48)/1000</f>
        <v>0</v>
      </c>
      <c r="AA48">
        <f>0.61365*exp(17.502*EA48/(240.97+EA48))</f>
        <v>0</v>
      </c>
      <c r="AB48">
        <f>(X48-DT48*(DY48+DZ48)/1000)</f>
        <v>0</v>
      </c>
      <c r="AC48">
        <f>(-J48*44100)</f>
        <v>0</v>
      </c>
      <c r="AD48">
        <f>2*29.3*R48*0.92*(EA48-W48)</f>
        <v>0</v>
      </c>
      <c r="AE48">
        <f>2*0.95*5.67E-8*(((EA48+$B$7)+273)^4-(W48+273)^4)</f>
        <v>0</v>
      </c>
      <c r="AF48">
        <f>U48+AE48+AC48+AD48</f>
        <v>0</v>
      </c>
      <c r="AG48">
        <f>DX48*AU48*(DS48-DR48*(1000-AU48*DU48)/(1000-AU48*DT48))/(100*DL48)</f>
        <v>0</v>
      </c>
      <c r="AH48">
        <f>1000*DX48*AU48*(DT48-DU48)/(100*DL48*(1000-AU48*DT48))</f>
        <v>0</v>
      </c>
      <c r="AI48">
        <f>(AJ48 - AK48 - DY48*1E3/(8.314*(EA48+273.15)) * AM48/DX48 * AL48) * DX48/(100*DL48) * (1000 - DU48)/1000</f>
        <v>0</v>
      </c>
      <c r="AJ48">
        <v>518.586075216775</v>
      </c>
      <c r="AK48">
        <v>499.260103030303</v>
      </c>
      <c r="AL48">
        <v>3.29743424242411</v>
      </c>
      <c r="AM48">
        <v>64.6</v>
      </c>
      <c r="AN48">
        <f>(AP48 - AO48 + DY48*1E3/(8.314*(EA48+273.15)) * AR48/DX48 * AQ48) * DX48/(100*DL48) * 1000/(1000 - AP48)</f>
        <v>0</v>
      </c>
      <c r="AO48">
        <v>21.7491558502595</v>
      </c>
      <c r="AP48">
        <v>22.824276969697</v>
      </c>
      <c r="AQ48">
        <v>-0.00701194242224336</v>
      </c>
      <c r="AR48">
        <v>120.712376557345</v>
      </c>
      <c r="AS48">
        <v>0</v>
      </c>
      <c r="AT48">
        <v>0</v>
      </c>
      <c r="AU48">
        <f>IF(AS48*$H$13&gt;=AW48,1.0,(AW48/(AW48-AS48*$H$13)))</f>
        <v>0</v>
      </c>
      <c r="AV48">
        <f>(AU48-1)*100</f>
        <v>0</v>
      </c>
      <c r="AW48">
        <f>MAX(0,($B$13+$C$13*EF48)/(1+$D$13*EF48)*DY48/(EA48+273)*$E$13)</f>
        <v>0</v>
      </c>
      <c r="AX48" t="s">
        <v>437</v>
      </c>
      <c r="AY48" t="s">
        <v>437</v>
      </c>
      <c r="AZ48">
        <v>0</v>
      </c>
      <c r="BA48">
        <v>0</v>
      </c>
      <c r="BB48">
        <f>1-AZ48/BA48</f>
        <v>0</v>
      </c>
      <c r="BC48">
        <v>0</v>
      </c>
      <c r="BD48" t="s">
        <v>437</v>
      </c>
      <c r="BE48" t="s">
        <v>437</v>
      </c>
      <c r="BF48">
        <v>0</v>
      </c>
      <c r="BG48">
        <v>0</v>
      </c>
      <c r="BH48">
        <f>1-BF48/BG48</f>
        <v>0</v>
      </c>
      <c r="BI48">
        <v>0.5</v>
      </c>
      <c r="BJ48">
        <f>DI48</f>
        <v>0</v>
      </c>
      <c r="BK48">
        <f>L48</f>
        <v>0</v>
      </c>
      <c r="BL48">
        <f>BH48*BI48*BJ48</f>
        <v>0</v>
      </c>
      <c r="BM48">
        <f>(BK48-BC48)/BJ48</f>
        <v>0</v>
      </c>
      <c r="BN48">
        <f>(BA48-BG48)/BG48</f>
        <v>0</v>
      </c>
      <c r="BO48">
        <f>AZ48/(BB48+AZ48/BG48)</f>
        <v>0</v>
      </c>
      <c r="BP48" t="s">
        <v>437</v>
      </c>
      <c r="BQ48">
        <v>0</v>
      </c>
      <c r="BR48">
        <f>IF(BQ48&lt;&gt;0, BQ48, BO48)</f>
        <v>0</v>
      </c>
      <c r="BS48">
        <f>1-BR48/BG48</f>
        <v>0</v>
      </c>
      <c r="BT48">
        <f>(BG48-BF48)/(BG48-BR48)</f>
        <v>0</v>
      </c>
      <c r="BU48">
        <f>(BA48-BG48)/(BA48-BR48)</f>
        <v>0</v>
      </c>
      <c r="BV48">
        <f>(BG48-BF48)/(BG48-AZ48)</f>
        <v>0</v>
      </c>
      <c r="BW48">
        <f>(BA48-BG48)/(BA48-AZ48)</f>
        <v>0</v>
      </c>
      <c r="BX48">
        <f>(BT48*BR48/BF48)</f>
        <v>0</v>
      </c>
      <c r="BY48">
        <f>(1-BX48)</f>
        <v>0</v>
      </c>
      <c r="DH48">
        <f>$B$11*EG48+$C$11*EH48+$F$11*ES48*(1-EV48)</f>
        <v>0</v>
      </c>
      <c r="DI48">
        <f>DH48*DJ48</f>
        <v>0</v>
      </c>
      <c r="DJ48">
        <f>($B$11*$D$9+$C$11*$D$9+$F$11*((FF48+EX48)/MAX(FF48+EX48+FG48, 0.1)*$I$9+FG48/MAX(FF48+EX48+FG48, 0.1)*$J$9))/($B$11+$C$11+$F$11)</f>
        <v>0</v>
      </c>
      <c r="DK48">
        <f>($B$11*$K$9+$C$11*$K$9+$F$11*((FF48+EX48)/MAX(FF48+EX48+FG48, 0.1)*$P$9+FG48/MAX(FF48+EX48+FG48, 0.1)*$Q$9))/($B$11+$C$11+$F$11)</f>
        <v>0</v>
      </c>
      <c r="DL48">
        <v>2.44</v>
      </c>
      <c r="DM48">
        <v>0.5</v>
      </c>
      <c r="DN48" t="s">
        <v>438</v>
      </c>
      <c r="DO48">
        <v>2</v>
      </c>
      <c r="DP48" t="b">
        <v>1</v>
      </c>
      <c r="DQ48">
        <v>1759419458.94615</v>
      </c>
      <c r="DR48">
        <v>465.120769230769</v>
      </c>
      <c r="DS48">
        <v>491.605230769231</v>
      </c>
      <c r="DT48">
        <v>22.8577</v>
      </c>
      <c r="DU48">
        <v>21.7999615384615</v>
      </c>
      <c r="DV48">
        <v>462.753384615385</v>
      </c>
      <c r="DW48">
        <v>22.5470923076923</v>
      </c>
      <c r="DX48">
        <v>500.037230769231</v>
      </c>
      <c r="DY48">
        <v>90.8004846153846</v>
      </c>
      <c r="DZ48">
        <v>0.0323686076923077</v>
      </c>
      <c r="EA48">
        <v>29.5635692307692</v>
      </c>
      <c r="EB48">
        <v>30.0061923076923</v>
      </c>
      <c r="EC48">
        <v>999.9</v>
      </c>
      <c r="ED48">
        <v>0</v>
      </c>
      <c r="EE48">
        <v>0</v>
      </c>
      <c r="EF48">
        <v>10014.2861538462</v>
      </c>
      <c r="EG48">
        <v>0</v>
      </c>
      <c r="EH48">
        <v>13.129</v>
      </c>
      <c r="EI48">
        <v>-26.4842153846154</v>
      </c>
      <c r="EJ48">
        <v>476.000769230769</v>
      </c>
      <c r="EK48">
        <v>502.560230769231</v>
      </c>
      <c r="EL48">
        <v>1.05774461538462</v>
      </c>
      <c r="EM48">
        <v>491.605230769231</v>
      </c>
      <c r="EN48">
        <v>21.7999615384615</v>
      </c>
      <c r="EO48">
        <v>2.07549076923077</v>
      </c>
      <c r="EP48">
        <v>1.97944846153846</v>
      </c>
      <c r="EQ48">
        <v>18.0323153846154</v>
      </c>
      <c r="ER48">
        <v>17.2808538461538</v>
      </c>
      <c r="ES48">
        <v>2000.01769230769</v>
      </c>
      <c r="ET48">
        <v>0.980000923076923</v>
      </c>
      <c r="EU48">
        <v>0.0199986461538462</v>
      </c>
      <c r="EV48">
        <v>0</v>
      </c>
      <c r="EW48">
        <v>344.648692307692</v>
      </c>
      <c r="EX48">
        <v>5.00059</v>
      </c>
      <c r="EY48">
        <v>7035.50846153846</v>
      </c>
      <c r="EZ48">
        <v>17360.4846153846</v>
      </c>
      <c r="FA48">
        <v>41.187</v>
      </c>
      <c r="FB48">
        <v>41.0190769230769</v>
      </c>
      <c r="FC48">
        <v>40.625</v>
      </c>
      <c r="FD48">
        <v>40.5572307692308</v>
      </c>
      <c r="FE48">
        <v>42.125</v>
      </c>
      <c r="FF48">
        <v>1955.11769230769</v>
      </c>
      <c r="FG48">
        <v>39.9</v>
      </c>
      <c r="FH48">
        <v>0</v>
      </c>
      <c r="FI48">
        <v>1759419464.8</v>
      </c>
      <c r="FJ48">
        <v>0</v>
      </c>
      <c r="FK48">
        <v>344.650769230769</v>
      </c>
      <c r="FL48">
        <v>-1.08259828651806</v>
      </c>
      <c r="FM48">
        <v>-30.0841026224398</v>
      </c>
      <c r="FN48">
        <v>7035.34076923077</v>
      </c>
      <c r="FO48">
        <v>15</v>
      </c>
      <c r="FP48">
        <v>0</v>
      </c>
      <c r="FQ48" t="s">
        <v>439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-25.7487380952381</v>
      </c>
      <c r="GD48">
        <v>-13.6647974025974</v>
      </c>
      <c r="GE48">
        <v>1.51062751782045</v>
      </c>
      <c r="GF48">
        <v>0</v>
      </c>
      <c r="GG48">
        <v>344.734676470588</v>
      </c>
      <c r="GH48">
        <v>-1.67035905177275</v>
      </c>
      <c r="GI48">
        <v>0.248730863359461</v>
      </c>
      <c r="GJ48">
        <v>-1</v>
      </c>
      <c r="GK48">
        <v>1.05144904761905</v>
      </c>
      <c r="GL48">
        <v>0.196747792207795</v>
      </c>
      <c r="GM48">
        <v>0.023921703018043</v>
      </c>
      <c r="GN48">
        <v>0</v>
      </c>
      <c r="GO48">
        <v>0</v>
      </c>
      <c r="GP48">
        <v>2</v>
      </c>
      <c r="GQ48" t="s">
        <v>463</v>
      </c>
      <c r="GR48">
        <v>3.13225</v>
      </c>
      <c r="GS48">
        <v>2.71047</v>
      </c>
      <c r="GT48">
        <v>0.101091</v>
      </c>
      <c r="GU48">
        <v>0.105629</v>
      </c>
      <c r="GV48">
        <v>0.0998449</v>
      </c>
      <c r="GW48">
        <v>0.0970973</v>
      </c>
      <c r="GX48">
        <v>33894.7</v>
      </c>
      <c r="GY48">
        <v>36127.7</v>
      </c>
      <c r="GZ48">
        <v>34113.6</v>
      </c>
      <c r="HA48">
        <v>36572.4</v>
      </c>
      <c r="HB48">
        <v>43358.3</v>
      </c>
      <c r="HC48">
        <v>47397.9</v>
      </c>
      <c r="HD48">
        <v>53203.9</v>
      </c>
      <c r="HE48">
        <v>58439.2</v>
      </c>
      <c r="HF48">
        <v>1.9595</v>
      </c>
      <c r="HG48">
        <v>1.79977</v>
      </c>
      <c r="HH48">
        <v>0.142056</v>
      </c>
      <c r="HI48">
        <v>0</v>
      </c>
      <c r="HJ48">
        <v>27.6911</v>
      </c>
      <c r="HK48">
        <v>999.9</v>
      </c>
      <c r="HL48">
        <v>56.287</v>
      </c>
      <c r="HM48">
        <v>30.081</v>
      </c>
      <c r="HN48">
        <v>26.5354</v>
      </c>
      <c r="HO48">
        <v>55.0655</v>
      </c>
      <c r="HP48">
        <v>45.9295</v>
      </c>
      <c r="HQ48">
        <v>1</v>
      </c>
      <c r="HR48">
        <v>0.0458257</v>
      </c>
      <c r="HS48">
        <v>-0.107467</v>
      </c>
      <c r="HT48">
        <v>20.1122</v>
      </c>
      <c r="HU48">
        <v>5.19692</v>
      </c>
      <c r="HV48">
        <v>12.004</v>
      </c>
      <c r="HW48">
        <v>4.975</v>
      </c>
      <c r="HX48">
        <v>3.29395</v>
      </c>
      <c r="HY48">
        <v>999.9</v>
      </c>
      <c r="HZ48">
        <v>9999</v>
      </c>
      <c r="IA48">
        <v>9999</v>
      </c>
      <c r="IB48">
        <v>9999</v>
      </c>
      <c r="IC48">
        <v>1.86325</v>
      </c>
      <c r="ID48">
        <v>1.86813</v>
      </c>
      <c r="IE48">
        <v>1.86789</v>
      </c>
      <c r="IF48">
        <v>1.86905</v>
      </c>
      <c r="IG48">
        <v>1.8699</v>
      </c>
      <c r="IH48">
        <v>1.86593</v>
      </c>
      <c r="II48">
        <v>1.86705</v>
      </c>
      <c r="IJ48">
        <v>1.86844</v>
      </c>
      <c r="IK48">
        <v>5</v>
      </c>
      <c r="IL48">
        <v>0</v>
      </c>
      <c r="IM48">
        <v>0</v>
      </c>
      <c r="IN48">
        <v>0</v>
      </c>
      <c r="IO48" t="s">
        <v>441</v>
      </c>
      <c r="IP48" t="s">
        <v>442</v>
      </c>
      <c r="IQ48" t="s">
        <v>443</v>
      </c>
      <c r="IR48" t="s">
        <v>443</v>
      </c>
      <c r="IS48" t="s">
        <v>443</v>
      </c>
      <c r="IT48" t="s">
        <v>443</v>
      </c>
      <c r="IU48">
        <v>0</v>
      </c>
      <c r="IV48">
        <v>100</v>
      </c>
      <c r="IW48">
        <v>100</v>
      </c>
      <c r="IX48">
        <v>2.453</v>
      </c>
      <c r="IY48">
        <v>0.3091</v>
      </c>
      <c r="IZ48">
        <v>0.735386519928015</v>
      </c>
      <c r="JA48">
        <v>0.00382527381972642</v>
      </c>
      <c r="JB48">
        <v>-7.52988299776221e-07</v>
      </c>
      <c r="JC48">
        <v>2.3530235652091e-10</v>
      </c>
      <c r="JD48">
        <v>-0.102343420517576</v>
      </c>
      <c r="JE48">
        <v>-0.0169045395245839</v>
      </c>
      <c r="JF48">
        <v>0.00204458040624254</v>
      </c>
      <c r="JG48">
        <v>-2.13992253470799e-05</v>
      </c>
      <c r="JH48">
        <v>5</v>
      </c>
      <c r="JI48">
        <v>2167</v>
      </c>
      <c r="JJ48">
        <v>1</v>
      </c>
      <c r="JK48">
        <v>29</v>
      </c>
      <c r="JL48">
        <v>29323657.8</v>
      </c>
      <c r="JM48">
        <v>29323657.8</v>
      </c>
      <c r="JN48">
        <v>1.2146</v>
      </c>
      <c r="JO48">
        <v>2.63184</v>
      </c>
      <c r="JP48">
        <v>1.54785</v>
      </c>
      <c r="JQ48">
        <v>2.31201</v>
      </c>
      <c r="JR48">
        <v>1.64673</v>
      </c>
      <c r="JS48">
        <v>2.35718</v>
      </c>
      <c r="JT48">
        <v>33.8283</v>
      </c>
      <c r="JU48">
        <v>24.1926</v>
      </c>
      <c r="JV48">
        <v>18</v>
      </c>
      <c r="JW48">
        <v>505.222</v>
      </c>
      <c r="JX48">
        <v>402.125</v>
      </c>
      <c r="JY48">
        <v>27.3511</v>
      </c>
      <c r="JZ48">
        <v>27.9417</v>
      </c>
      <c r="KA48">
        <v>30.0003</v>
      </c>
      <c r="KB48">
        <v>27.8835</v>
      </c>
      <c r="KC48">
        <v>27.8328</v>
      </c>
      <c r="KD48">
        <v>24.45</v>
      </c>
      <c r="KE48">
        <v>23.1705</v>
      </c>
      <c r="KF48">
        <v>57.6239</v>
      </c>
      <c r="KG48">
        <v>27.3322</v>
      </c>
      <c r="KH48">
        <v>541.799</v>
      </c>
      <c r="KI48">
        <v>21.7739</v>
      </c>
      <c r="KJ48">
        <v>96.7228</v>
      </c>
      <c r="KK48">
        <v>94.6916</v>
      </c>
    </row>
    <row r="49" spans="1:297">
      <c r="A49">
        <v>33</v>
      </c>
      <c r="B49">
        <v>1759419472.1</v>
      </c>
      <c r="C49">
        <v>252</v>
      </c>
      <c r="D49" t="s">
        <v>508</v>
      </c>
      <c r="E49" t="s">
        <v>509</v>
      </c>
      <c r="F49">
        <v>5</v>
      </c>
      <c r="G49" t="s">
        <v>435</v>
      </c>
      <c r="H49" t="s">
        <v>436</v>
      </c>
      <c r="I49">
        <v>1759419463.94615</v>
      </c>
      <c r="J49">
        <f>(K49)/1000</f>
        <v>0</v>
      </c>
      <c r="K49">
        <f>IF(DP49, AN49, AH49)</f>
        <v>0</v>
      </c>
      <c r="L49">
        <f>IF(DP49, AI49, AG49)</f>
        <v>0</v>
      </c>
      <c r="M49">
        <f>DR49 - IF(AU49&gt;1, L49*DL49*100.0/(AW49), 0)</f>
        <v>0</v>
      </c>
      <c r="N49">
        <f>((T49-J49/2)*M49-L49)/(T49+J49/2)</f>
        <v>0</v>
      </c>
      <c r="O49">
        <f>N49*(DY49+DZ49)/1000.0</f>
        <v>0</v>
      </c>
      <c r="P49">
        <f>(DR49 - IF(AU49&gt;1, L49*DL49*100.0/(AW49), 0))*(DY49+DZ49)/1000.0</f>
        <v>0</v>
      </c>
      <c r="Q49">
        <f>2.0/((1/S49-1/R49)+SIGN(S49)*SQRT((1/S49-1/R49)*(1/S49-1/R49) + 4*DM49/((DM49+1)*(DM49+1))*(2*1/S49*1/R49-1/R49*1/R49)))</f>
        <v>0</v>
      </c>
      <c r="R49">
        <f>IF(LEFT(DN49,1)&lt;&gt;"0",IF(LEFT(DN49,1)="1",3.0,DO49),$D$5+$E$5*(EF49*DY49/($K$5*1000))+$F$5*(EF49*DY49/($K$5*1000))*MAX(MIN(DL49,$J$5),$I$5)*MAX(MIN(DL49,$J$5),$I$5)+$G$5*MAX(MIN(DL49,$J$5),$I$5)*(EF49*DY49/($K$5*1000))+$H$5*(EF49*DY49/($K$5*1000))*(EF49*DY49/($K$5*1000)))</f>
        <v>0</v>
      </c>
      <c r="S49">
        <f>J49*(1000-(1000*0.61365*exp(17.502*W49/(240.97+W49))/(DY49+DZ49)+DT49)/2)/(1000*0.61365*exp(17.502*W49/(240.97+W49))/(DY49+DZ49)-DT49)</f>
        <v>0</v>
      </c>
      <c r="T49">
        <f>1/((DM49+1)/(Q49/1.6)+1/(R49/1.37)) + DM49/((DM49+1)/(Q49/1.6) + DM49/(R49/1.37))</f>
        <v>0</v>
      </c>
      <c r="U49">
        <f>(DH49*DK49)</f>
        <v>0</v>
      </c>
      <c r="V49">
        <f>(EA49+(U49+2*0.95*5.67E-8*(((EA49+$B$7)+273)^4-(EA49+273)^4)-44100*J49)/(1.84*29.3*R49+8*0.95*5.67E-8*(EA49+273)^3))</f>
        <v>0</v>
      </c>
      <c r="W49">
        <f>($C$7*EB49+$D$7*EC49+$E$7*V49)</f>
        <v>0</v>
      </c>
      <c r="X49">
        <f>0.61365*exp(17.502*W49/(240.97+W49))</f>
        <v>0</v>
      </c>
      <c r="Y49">
        <f>(Z49/AA49*100)</f>
        <v>0</v>
      </c>
      <c r="Z49">
        <f>DT49*(DY49+DZ49)/1000</f>
        <v>0</v>
      </c>
      <c r="AA49">
        <f>0.61365*exp(17.502*EA49/(240.97+EA49))</f>
        <v>0</v>
      </c>
      <c r="AB49">
        <f>(X49-DT49*(DY49+DZ49)/1000)</f>
        <v>0</v>
      </c>
      <c r="AC49">
        <f>(-J49*44100)</f>
        <v>0</v>
      </c>
      <c r="AD49">
        <f>2*29.3*R49*0.92*(EA49-W49)</f>
        <v>0</v>
      </c>
      <c r="AE49">
        <f>2*0.95*5.67E-8*(((EA49+$B$7)+273)^4-(W49+273)^4)</f>
        <v>0</v>
      </c>
      <c r="AF49">
        <f>U49+AE49+AC49+AD49</f>
        <v>0</v>
      </c>
      <c r="AG49">
        <f>DX49*AU49*(DS49-DR49*(1000-AU49*DU49)/(1000-AU49*DT49))/(100*DL49)</f>
        <v>0</v>
      </c>
      <c r="AH49">
        <f>1000*DX49*AU49*(DT49-DU49)/(100*DL49*(1000-AU49*DT49))</f>
        <v>0</v>
      </c>
      <c r="AI49">
        <f>(AJ49 - AK49 - DY49*1E3/(8.314*(EA49+273.15)) * AM49/DX49 * AL49) * DX49/(100*DL49) * (1000 - DU49)/1000</f>
        <v>0</v>
      </c>
      <c r="AJ49">
        <v>534.610589655195</v>
      </c>
      <c r="AK49">
        <v>515.417109090909</v>
      </c>
      <c r="AL49">
        <v>3.21913106060604</v>
      </c>
      <c r="AM49">
        <v>64.6</v>
      </c>
      <c r="AN49">
        <f>(AP49 - AO49 + DY49*1E3/(8.314*(EA49+273.15)) * AR49/DX49 * AQ49) * DX49/(100*DL49) * 1000/(1000 - AP49)</f>
        <v>0</v>
      </c>
      <c r="AO49">
        <v>21.7474172283123</v>
      </c>
      <c r="AP49">
        <v>22.8024551515152</v>
      </c>
      <c r="AQ49">
        <v>-0.00291401343163859</v>
      </c>
      <c r="AR49">
        <v>120.712376557345</v>
      </c>
      <c r="AS49">
        <v>0</v>
      </c>
      <c r="AT49">
        <v>0</v>
      </c>
      <c r="AU49">
        <f>IF(AS49*$H$13&gt;=AW49,1.0,(AW49/(AW49-AS49*$H$13)))</f>
        <v>0</v>
      </c>
      <c r="AV49">
        <f>(AU49-1)*100</f>
        <v>0</v>
      </c>
      <c r="AW49">
        <f>MAX(0,($B$13+$C$13*EF49)/(1+$D$13*EF49)*DY49/(EA49+273)*$E$13)</f>
        <v>0</v>
      </c>
      <c r="AX49" t="s">
        <v>437</v>
      </c>
      <c r="AY49" t="s">
        <v>437</v>
      </c>
      <c r="AZ49">
        <v>0</v>
      </c>
      <c r="BA49">
        <v>0</v>
      </c>
      <c r="BB49">
        <f>1-AZ49/BA49</f>
        <v>0</v>
      </c>
      <c r="BC49">
        <v>0</v>
      </c>
      <c r="BD49" t="s">
        <v>437</v>
      </c>
      <c r="BE49" t="s">
        <v>437</v>
      </c>
      <c r="BF49">
        <v>0</v>
      </c>
      <c r="BG49">
        <v>0</v>
      </c>
      <c r="BH49">
        <f>1-BF49/BG49</f>
        <v>0</v>
      </c>
      <c r="BI49">
        <v>0.5</v>
      </c>
      <c r="BJ49">
        <f>DI49</f>
        <v>0</v>
      </c>
      <c r="BK49">
        <f>L49</f>
        <v>0</v>
      </c>
      <c r="BL49">
        <f>BH49*BI49*BJ49</f>
        <v>0</v>
      </c>
      <c r="BM49">
        <f>(BK49-BC49)/BJ49</f>
        <v>0</v>
      </c>
      <c r="BN49">
        <f>(BA49-BG49)/BG49</f>
        <v>0</v>
      </c>
      <c r="BO49">
        <f>AZ49/(BB49+AZ49/BG49)</f>
        <v>0</v>
      </c>
      <c r="BP49" t="s">
        <v>437</v>
      </c>
      <c r="BQ49">
        <v>0</v>
      </c>
      <c r="BR49">
        <f>IF(BQ49&lt;&gt;0, BQ49, BO49)</f>
        <v>0</v>
      </c>
      <c r="BS49">
        <f>1-BR49/BG49</f>
        <v>0</v>
      </c>
      <c r="BT49">
        <f>(BG49-BF49)/(BG49-BR49)</f>
        <v>0</v>
      </c>
      <c r="BU49">
        <f>(BA49-BG49)/(BA49-BR49)</f>
        <v>0</v>
      </c>
      <c r="BV49">
        <f>(BG49-BF49)/(BG49-AZ49)</f>
        <v>0</v>
      </c>
      <c r="BW49">
        <f>(BA49-BG49)/(BA49-AZ49)</f>
        <v>0</v>
      </c>
      <c r="BX49">
        <f>(BT49*BR49/BF49)</f>
        <v>0</v>
      </c>
      <c r="BY49">
        <f>(1-BX49)</f>
        <v>0</v>
      </c>
      <c r="DH49">
        <f>$B$11*EG49+$C$11*EH49+$F$11*ES49*(1-EV49)</f>
        <v>0</v>
      </c>
      <c r="DI49">
        <f>DH49*DJ49</f>
        <v>0</v>
      </c>
      <c r="DJ49">
        <f>($B$11*$D$9+$C$11*$D$9+$F$11*((FF49+EX49)/MAX(FF49+EX49+FG49, 0.1)*$I$9+FG49/MAX(FF49+EX49+FG49, 0.1)*$J$9))/($B$11+$C$11+$F$11)</f>
        <v>0</v>
      </c>
      <c r="DK49">
        <f>($B$11*$K$9+$C$11*$K$9+$F$11*((FF49+EX49)/MAX(FF49+EX49+FG49, 0.1)*$P$9+FG49/MAX(FF49+EX49+FG49, 0.1)*$Q$9))/($B$11+$C$11+$F$11)</f>
        <v>0</v>
      </c>
      <c r="DL49">
        <v>2.44</v>
      </c>
      <c r="DM49">
        <v>0.5</v>
      </c>
      <c r="DN49" t="s">
        <v>438</v>
      </c>
      <c r="DO49">
        <v>2</v>
      </c>
      <c r="DP49" t="b">
        <v>1</v>
      </c>
      <c r="DQ49">
        <v>1759419463.94615</v>
      </c>
      <c r="DR49">
        <v>480.901923076923</v>
      </c>
      <c r="DS49">
        <v>507.760153846154</v>
      </c>
      <c r="DT49">
        <v>22.8383153846154</v>
      </c>
      <c r="DU49">
        <v>21.7715153846154</v>
      </c>
      <c r="DV49">
        <v>478.483</v>
      </c>
      <c r="DW49">
        <v>22.5285</v>
      </c>
      <c r="DX49">
        <v>500.019230769231</v>
      </c>
      <c r="DY49">
        <v>90.8002461538461</v>
      </c>
      <c r="DZ49">
        <v>0.0324632384615385</v>
      </c>
      <c r="EA49">
        <v>29.5676384615385</v>
      </c>
      <c r="EB49">
        <v>30.0096384615385</v>
      </c>
      <c r="EC49">
        <v>999.9</v>
      </c>
      <c r="ED49">
        <v>0</v>
      </c>
      <c r="EE49">
        <v>0</v>
      </c>
      <c r="EF49">
        <v>10004.2361538462</v>
      </c>
      <c r="EG49">
        <v>0</v>
      </c>
      <c r="EH49">
        <v>13.129</v>
      </c>
      <c r="EI49">
        <v>-26.8581</v>
      </c>
      <c r="EJ49">
        <v>492.141230769231</v>
      </c>
      <c r="EK49">
        <v>519.060384615385</v>
      </c>
      <c r="EL49">
        <v>1.06681</v>
      </c>
      <c r="EM49">
        <v>507.760153846154</v>
      </c>
      <c r="EN49">
        <v>21.7715153846154</v>
      </c>
      <c r="EO49">
        <v>2.07372538461538</v>
      </c>
      <c r="EP49">
        <v>1.97685923076923</v>
      </c>
      <c r="EQ49">
        <v>18.0187692307692</v>
      </c>
      <c r="ER49">
        <v>17.2601769230769</v>
      </c>
      <c r="ES49">
        <v>1999.99307692308</v>
      </c>
      <c r="ET49">
        <v>0.980000692307692</v>
      </c>
      <c r="EU49">
        <v>0.0199988846153846</v>
      </c>
      <c r="EV49">
        <v>0</v>
      </c>
      <c r="EW49">
        <v>344.493692307692</v>
      </c>
      <c r="EX49">
        <v>5.00059</v>
      </c>
      <c r="EY49">
        <v>7033.12769230769</v>
      </c>
      <c r="EZ49">
        <v>17360.2692307692</v>
      </c>
      <c r="FA49">
        <v>41.1918461538462</v>
      </c>
      <c r="FB49">
        <v>41.0238461538462</v>
      </c>
      <c r="FC49">
        <v>40.625</v>
      </c>
      <c r="FD49">
        <v>40.5524615384615</v>
      </c>
      <c r="FE49">
        <v>42.125</v>
      </c>
      <c r="FF49">
        <v>1955.09307692308</v>
      </c>
      <c r="FG49">
        <v>39.9</v>
      </c>
      <c r="FH49">
        <v>0</v>
      </c>
      <c r="FI49">
        <v>1759419470.2</v>
      </c>
      <c r="FJ49">
        <v>0</v>
      </c>
      <c r="FK49">
        <v>344.4554</v>
      </c>
      <c r="FL49">
        <v>-1.55369230936676</v>
      </c>
      <c r="FM49">
        <v>-26.7561539017288</v>
      </c>
      <c r="FN49">
        <v>7032.6884</v>
      </c>
      <c r="FO49">
        <v>15</v>
      </c>
      <c r="FP49">
        <v>0</v>
      </c>
      <c r="FQ49" t="s">
        <v>439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-26.59173</v>
      </c>
      <c r="GD49">
        <v>-4.31300751879704</v>
      </c>
      <c r="GE49">
        <v>0.594250013967185</v>
      </c>
      <c r="GF49">
        <v>0</v>
      </c>
      <c r="GG49">
        <v>344.577205882353</v>
      </c>
      <c r="GH49">
        <v>-1.46296409385034</v>
      </c>
      <c r="GI49">
        <v>0.24182769502901</v>
      </c>
      <c r="GJ49">
        <v>-1</v>
      </c>
      <c r="GK49">
        <v>1.059372</v>
      </c>
      <c r="GL49">
        <v>0.143953984962407</v>
      </c>
      <c r="GM49">
        <v>0.022258810749903</v>
      </c>
      <c r="GN49">
        <v>0</v>
      </c>
      <c r="GO49">
        <v>0</v>
      </c>
      <c r="GP49">
        <v>2</v>
      </c>
      <c r="GQ49" t="s">
        <v>463</v>
      </c>
      <c r="GR49">
        <v>3.13234</v>
      </c>
      <c r="GS49">
        <v>2.71086</v>
      </c>
      <c r="GT49">
        <v>0.103494</v>
      </c>
      <c r="GU49">
        <v>0.108106</v>
      </c>
      <c r="GV49">
        <v>0.0997821</v>
      </c>
      <c r="GW49">
        <v>0.0970982</v>
      </c>
      <c r="GX49">
        <v>33804.1</v>
      </c>
      <c r="GY49">
        <v>36027.5</v>
      </c>
      <c r="GZ49">
        <v>34113.6</v>
      </c>
      <c r="HA49">
        <v>36572.2</v>
      </c>
      <c r="HB49">
        <v>43361.5</v>
      </c>
      <c r="HC49">
        <v>47398.2</v>
      </c>
      <c r="HD49">
        <v>53203.7</v>
      </c>
      <c r="HE49">
        <v>58439.3</v>
      </c>
      <c r="HF49">
        <v>1.95955</v>
      </c>
      <c r="HG49">
        <v>1.79947</v>
      </c>
      <c r="HH49">
        <v>0.142459</v>
      </c>
      <c r="HI49">
        <v>0</v>
      </c>
      <c r="HJ49">
        <v>27.6963</v>
      </c>
      <c r="HK49">
        <v>999.9</v>
      </c>
      <c r="HL49">
        <v>56.287</v>
      </c>
      <c r="HM49">
        <v>30.081</v>
      </c>
      <c r="HN49">
        <v>26.533</v>
      </c>
      <c r="HO49">
        <v>54.9555</v>
      </c>
      <c r="HP49">
        <v>45.8253</v>
      </c>
      <c r="HQ49">
        <v>1</v>
      </c>
      <c r="HR49">
        <v>0.045841</v>
      </c>
      <c r="HS49">
        <v>-0.112413</v>
      </c>
      <c r="HT49">
        <v>20.1122</v>
      </c>
      <c r="HU49">
        <v>5.19707</v>
      </c>
      <c r="HV49">
        <v>12.004</v>
      </c>
      <c r="HW49">
        <v>4.9751</v>
      </c>
      <c r="HX49">
        <v>3.2939</v>
      </c>
      <c r="HY49">
        <v>999.9</v>
      </c>
      <c r="HZ49">
        <v>9999</v>
      </c>
      <c r="IA49">
        <v>9999</v>
      </c>
      <c r="IB49">
        <v>9999</v>
      </c>
      <c r="IC49">
        <v>1.86325</v>
      </c>
      <c r="ID49">
        <v>1.86813</v>
      </c>
      <c r="IE49">
        <v>1.86788</v>
      </c>
      <c r="IF49">
        <v>1.86905</v>
      </c>
      <c r="IG49">
        <v>1.86985</v>
      </c>
      <c r="IH49">
        <v>1.8659</v>
      </c>
      <c r="II49">
        <v>1.86704</v>
      </c>
      <c r="IJ49">
        <v>1.86844</v>
      </c>
      <c r="IK49">
        <v>5</v>
      </c>
      <c r="IL49">
        <v>0</v>
      </c>
      <c r="IM49">
        <v>0</v>
      </c>
      <c r="IN49">
        <v>0</v>
      </c>
      <c r="IO49" t="s">
        <v>441</v>
      </c>
      <c r="IP49" t="s">
        <v>442</v>
      </c>
      <c r="IQ49" t="s">
        <v>443</v>
      </c>
      <c r="IR49" t="s">
        <v>443</v>
      </c>
      <c r="IS49" t="s">
        <v>443</v>
      </c>
      <c r="IT49" t="s">
        <v>443</v>
      </c>
      <c r="IU49">
        <v>0</v>
      </c>
      <c r="IV49">
        <v>100</v>
      </c>
      <c r="IW49">
        <v>100</v>
      </c>
      <c r="IX49">
        <v>2.504</v>
      </c>
      <c r="IY49">
        <v>0.3083</v>
      </c>
      <c r="IZ49">
        <v>0.735386519928015</v>
      </c>
      <c r="JA49">
        <v>0.00382527381972642</v>
      </c>
      <c r="JB49">
        <v>-7.52988299776221e-07</v>
      </c>
      <c r="JC49">
        <v>2.3530235652091e-10</v>
      </c>
      <c r="JD49">
        <v>-0.102343420517576</v>
      </c>
      <c r="JE49">
        <v>-0.0169045395245839</v>
      </c>
      <c r="JF49">
        <v>0.00204458040624254</v>
      </c>
      <c r="JG49">
        <v>-2.13992253470799e-05</v>
      </c>
      <c r="JH49">
        <v>5</v>
      </c>
      <c r="JI49">
        <v>2167</v>
      </c>
      <c r="JJ49">
        <v>1</v>
      </c>
      <c r="JK49">
        <v>29</v>
      </c>
      <c r="JL49">
        <v>29323657.9</v>
      </c>
      <c r="JM49">
        <v>29323657.9</v>
      </c>
      <c r="JN49">
        <v>1.24756</v>
      </c>
      <c r="JO49">
        <v>2.62573</v>
      </c>
      <c r="JP49">
        <v>1.54785</v>
      </c>
      <c r="JQ49">
        <v>2.31201</v>
      </c>
      <c r="JR49">
        <v>1.64673</v>
      </c>
      <c r="JS49">
        <v>2.37305</v>
      </c>
      <c r="JT49">
        <v>33.8283</v>
      </c>
      <c r="JU49">
        <v>24.1926</v>
      </c>
      <c r="JV49">
        <v>18</v>
      </c>
      <c r="JW49">
        <v>505.276</v>
      </c>
      <c r="JX49">
        <v>401.976</v>
      </c>
      <c r="JY49">
        <v>27.3306</v>
      </c>
      <c r="JZ49">
        <v>27.9435</v>
      </c>
      <c r="KA49">
        <v>30</v>
      </c>
      <c r="KB49">
        <v>27.8858</v>
      </c>
      <c r="KC49">
        <v>27.8351</v>
      </c>
      <c r="KD49">
        <v>25.0326</v>
      </c>
      <c r="KE49">
        <v>23.1705</v>
      </c>
      <c r="KF49">
        <v>57.6239</v>
      </c>
      <c r="KG49">
        <v>27.324</v>
      </c>
      <c r="KH49">
        <v>555.378</v>
      </c>
      <c r="KI49">
        <v>21.7739</v>
      </c>
      <c r="KJ49">
        <v>96.7225</v>
      </c>
      <c r="KK49">
        <v>94.6915</v>
      </c>
    </row>
    <row r="50" spans="1:297">
      <c r="A50">
        <v>34</v>
      </c>
      <c r="B50">
        <v>1759419477.1</v>
      </c>
      <c r="C50">
        <v>257</v>
      </c>
      <c r="D50" t="s">
        <v>510</v>
      </c>
      <c r="E50" t="s">
        <v>511</v>
      </c>
      <c r="F50">
        <v>5</v>
      </c>
      <c r="G50" t="s">
        <v>435</v>
      </c>
      <c r="H50" t="s">
        <v>436</v>
      </c>
      <c r="I50">
        <v>1759419468.94615</v>
      </c>
      <c r="J50">
        <f>(K50)/1000</f>
        <v>0</v>
      </c>
      <c r="K50">
        <f>IF(DP50, AN50, AH50)</f>
        <v>0</v>
      </c>
      <c r="L50">
        <f>IF(DP50, AI50, AG50)</f>
        <v>0</v>
      </c>
      <c r="M50">
        <f>DR50 - IF(AU50&gt;1, L50*DL50*100.0/(AW50), 0)</f>
        <v>0</v>
      </c>
      <c r="N50">
        <f>((T50-J50/2)*M50-L50)/(T50+J50/2)</f>
        <v>0</v>
      </c>
      <c r="O50">
        <f>N50*(DY50+DZ50)/1000.0</f>
        <v>0</v>
      </c>
      <c r="P50">
        <f>(DR50 - IF(AU50&gt;1, L50*DL50*100.0/(AW50), 0))*(DY50+DZ50)/1000.0</f>
        <v>0</v>
      </c>
      <c r="Q50">
        <f>2.0/((1/S50-1/R50)+SIGN(S50)*SQRT((1/S50-1/R50)*(1/S50-1/R50) + 4*DM50/((DM50+1)*(DM50+1))*(2*1/S50*1/R50-1/R50*1/R50)))</f>
        <v>0</v>
      </c>
      <c r="R50">
        <f>IF(LEFT(DN50,1)&lt;&gt;"0",IF(LEFT(DN50,1)="1",3.0,DO50),$D$5+$E$5*(EF50*DY50/($K$5*1000))+$F$5*(EF50*DY50/($K$5*1000))*MAX(MIN(DL50,$J$5),$I$5)*MAX(MIN(DL50,$J$5),$I$5)+$G$5*MAX(MIN(DL50,$J$5),$I$5)*(EF50*DY50/($K$5*1000))+$H$5*(EF50*DY50/($K$5*1000))*(EF50*DY50/($K$5*1000)))</f>
        <v>0</v>
      </c>
      <c r="S50">
        <f>J50*(1000-(1000*0.61365*exp(17.502*W50/(240.97+W50))/(DY50+DZ50)+DT50)/2)/(1000*0.61365*exp(17.502*W50/(240.97+W50))/(DY50+DZ50)-DT50)</f>
        <v>0</v>
      </c>
      <c r="T50">
        <f>1/((DM50+1)/(Q50/1.6)+1/(R50/1.37)) + DM50/((DM50+1)/(Q50/1.6) + DM50/(R50/1.37))</f>
        <v>0</v>
      </c>
      <c r="U50">
        <f>(DH50*DK50)</f>
        <v>0</v>
      </c>
      <c r="V50">
        <f>(EA50+(U50+2*0.95*5.67E-8*(((EA50+$B$7)+273)^4-(EA50+273)^4)-44100*J50)/(1.84*29.3*R50+8*0.95*5.67E-8*(EA50+273)^3))</f>
        <v>0</v>
      </c>
      <c r="W50">
        <f>($C$7*EB50+$D$7*EC50+$E$7*V50)</f>
        <v>0</v>
      </c>
      <c r="X50">
        <f>0.61365*exp(17.502*W50/(240.97+W50))</f>
        <v>0</v>
      </c>
      <c r="Y50">
        <f>(Z50/AA50*100)</f>
        <v>0</v>
      </c>
      <c r="Z50">
        <f>DT50*(DY50+DZ50)/1000</f>
        <v>0</v>
      </c>
      <c r="AA50">
        <f>0.61365*exp(17.502*EA50/(240.97+EA50))</f>
        <v>0</v>
      </c>
      <c r="AB50">
        <f>(X50-DT50*(DY50+DZ50)/1000)</f>
        <v>0</v>
      </c>
      <c r="AC50">
        <f>(-J50*44100)</f>
        <v>0</v>
      </c>
      <c r="AD50">
        <f>2*29.3*R50*0.92*(EA50-W50)</f>
        <v>0</v>
      </c>
      <c r="AE50">
        <f>2*0.95*5.67E-8*(((EA50+$B$7)+273)^4-(W50+273)^4)</f>
        <v>0</v>
      </c>
      <c r="AF50">
        <f>U50+AE50+AC50+AD50</f>
        <v>0</v>
      </c>
      <c r="AG50">
        <f>DX50*AU50*(DS50-DR50*(1000-AU50*DU50)/(1000-AU50*DT50))/(100*DL50)</f>
        <v>0</v>
      </c>
      <c r="AH50">
        <f>1000*DX50*AU50*(DT50-DU50)/(100*DL50*(1000-AU50*DT50))</f>
        <v>0</v>
      </c>
      <c r="AI50">
        <f>(AJ50 - AK50 - DY50*1E3/(8.314*(EA50+273.15)) * AM50/DX50 * AL50) * DX50/(100*DL50) * (1000 - DU50)/1000</f>
        <v>0</v>
      </c>
      <c r="AJ50">
        <v>552.067692952273</v>
      </c>
      <c r="AK50">
        <v>532.352848484848</v>
      </c>
      <c r="AL50">
        <v>3.40606121212118</v>
      </c>
      <c r="AM50">
        <v>64.6</v>
      </c>
      <c r="AN50">
        <f>(AP50 - AO50 + DY50*1E3/(8.314*(EA50+273.15)) * AR50/DX50 * AQ50) * DX50/(100*DL50) * 1000/(1000 - AP50)</f>
        <v>0</v>
      </c>
      <c r="AO50">
        <v>21.7482612260603</v>
      </c>
      <c r="AP50">
        <v>22.7912515151515</v>
      </c>
      <c r="AQ50">
        <v>-0.000789977533644519</v>
      </c>
      <c r="AR50">
        <v>120.712376557345</v>
      </c>
      <c r="AS50">
        <v>0</v>
      </c>
      <c r="AT50">
        <v>0</v>
      </c>
      <c r="AU50">
        <f>IF(AS50*$H$13&gt;=AW50,1.0,(AW50/(AW50-AS50*$H$13)))</f>
        <v>0</v>
      </c>
      <c r="AV50">
        <f>(AU50-1)*100</f>
        <v>0</v>
      </c>
      <c r="AW50">
        <f>MAX(0,($B$13+$C$13*EF50)/(1+$D$13*EF50)*DY50/(EA50+273)*$E$13)</f>
        <v>0</v>
      </c>
      <c r="AX50" t="s">
        <v>437</v>
      </c>
      <c r="AY50" t="s">
        <v>437</v>
      </c>
      <c r="AZ50">
        <v>0</v>
      </c>
      <c r="BA50">
        <v>0</v>
      </c>
      <c r="BB50">
        <f>1-AZ50/BA50</f>
        <v>0</v>
      </c>
      <c r="BC50">
        <v>0</v>
      </c>
      <c r="BD50" t="s">
        <v>437</v>
      </c>
      <c r="BE50" t="s">
        <v>437</v>
      </c>
      <c r="BF50">
        <v>0</v>
      </c>
      <c r="BG50">
        <v>0</v>
      </c>
      <c r="BH50">
        <f>1-BF50/BG50</f>
        <v>0</v>
      </c>
      <c r="BI50">
        <v>0.5</v>
      </c>
      <c r="BJ50">
        <f>DI50</f>
        <v>0</v>
      </c>
      <c r="BK50">
        <f>L50</f>
        <v>0</v>
      </c>
      <c r="BL50">
        <f>BH50*BI50*BJ50</f>
        <v>0</v>
      </c>
      <c r="BM50">
        <f>(BK50-BC50)/BJ50</f>
        <v>0</v>
      </c>
      <c r="BN50">
        <f>(BA50-BG50)/BG50</f>
        <v>0</v>
      </c>
      <c r="BO50">
        <f>AZ50/(BB50+AZ50/BG50)</f>
        <v>0</v>
      </c>
      <c r="BP50" t="s">
        <v>437</v>
      </c>
      <c r="BQ50">
        <v>0</v>
      </c>
      <c r="BR50">
        <f>IF(BQ50&lt;&gt;0, BQ50, BO50)</f>
        <v>0</v>
      </c>
      <c r="BS50">
        <f>1-BR50/BG50</f>
        <v>0</v>
      </c>
      <c r="BT50">
        <f>(BG50-BF50)/(BG50-BR50)</f>
        <v>0</v>
      </c>
      <c r="BU50">
        <f>(BA50-BG50)/(BA50-BR50)</f>
        <v>0</v>
      </c>
      <c r="BV50">
        <f>(BG50-BF50)/(BG50-AZ50)</f>
        <v>0</v>
      </c>
      <c r="BW50">
        <f>(BA50-BG50)/(BA50-AZ50)</f>
        <v>0</v>
      </c>
      <c r="BX50">
        <f>(BT50*BR50/BF50)</f>
        <v>0</v>
      </c>
      <c r="BY50">
        <f>(1-BX50)</f>
        <v>0</v>
      </c>
      <c r="DH50">
        <f>$B$11*EG50+$C$11*EH50+$F$11*ES50*(1-EV50)</f>
        <v>0</v>
      </c>
      <c r="DI50">
        <f>DH50*DJ50</f>
        <v>0</v>
      </c>
      <c r="DJ50">
        <f>($B$11*$D$9+$C$11*$D$9+$F$11*((FF50+EX50)/MAX(FF50+EX50+FG50, 0.1)*$I$9+FG50/MAX(FF50+EX50+FG50, 0.1)*$J$9))/($B$11+$C$11+$F$11)</f>
        <v>0</v>
      </c>
      <c r="DK50">
        <f>($B$11*$K$9+$C$11*$K$9+$F$11*((FF50+EX50)/MAX(FF50+EX50+FG50, 0.1)*$P$9+FG50/MAX(FF50+EX50+FG50, 0.1)*$Q$9))/($B$11+$C$11+$F$11)</f>
        <v>0</v>
      </c>
      <c r="DL50">
        <v>2.44</v>
      </c>
      <c r="DM50">
        <v>0.5</v>
      </c>
      <c r="DN50" t="s">
        <v>438</v>
      </c>
      <c r="DO50">
        <v>2</v>
      </c>
      <c r="DP50" t="b">
        <v>1</v>
      </c>
      <c r="DQ50">
        <v>1759419468.94615</v>
      </c>
      <c r="DR50">
        <v>496.959769230769</v>
      </c>
      <c r="DS50">
        <v>524.153461538462</v>
      </c>
      <c r="DT50">
        <v>22.8161153846154</v>
      </c>
      <c r="DU50">
        <v>21.7509384615385</v>
      </c>
      <c r="DV50">
        <v>494.488692307692</v>
      </c>
      <c r="DW50">
        <v>22.5071923076923</v>
      </c>
      <c r="DX50">
        <v>499.994076923077</v>
      </c>
      <c r="DY50">
        <v>90.7998692307692</v>
      </c>
      <c r="DZ50">
        <v>0.0325290923076923</v>
      </c>
      <c r="EA50">
        <v>29.5684538461538</v>
      </c>
      <c r="EB50">
        <v>30.0165</v>
      </c>
      <c r="EC50">
        <v>999.9</v>
      </c>
      <c r="ED50">
        <v>0</v>
      </c>
      <c r="EE50">
        <v>0</v>
      </c>
      <c r="EF50">
        <v>10009.4746153846</v>
      </c>
      <c r="EG50">
        <v>0</v>
      </c>
      <c r="EH50">
        <v>13.129</v>
      </c>
      <c r="EI50">
        <v>-27.1937846153846</v>
      </c>
      <c r="EJ50">
        <v>508.562846153846</v>
      </c>
      <c r="EK50">
        <v>535.807769230769</v>
      </c>
      <c r="EL50">
        <v>1.06517769230769</v>
      </c>
      <c r="EM50">
        <v>524.153461538462</v>
      </c>
      <c r="EN50">
        <v>21.7509384615385</v>
      </c>
      <c r="EO50">
        <v>2.07169846153846</v>
      </c>
      <c r="EP50">
        <v>1.97498153846154</v>
      </c>
      <c r="EQ50">
        <v>18.0032384615385</v>
      </c>
      <c r="ER50">
        <v>17.2451615384615</v>
      </c>
      <c r="ES50">
        <v>1999.96461538462</v>
      </c>
      <c r="ET50">
        <v>0.980000461538462</v>
      </c>
      <c r="EU50">
        <v>0.0199991230769231</v>
      </c>
      <c r="EV50">
        <v>0</v>
      </c>
      <c r="EW50">
        <v>344.380538461538</v>
      </c>
      <c r="EX50">
        <v>5.00059</v>
      </c>
      <c r="EY50">
        <v>7030.78923076923</v>
      </c>
      <c r="EZ50">
        <v>17360.0230769231</v>
      </c>
      <c r="FA50">
        <v>41.1966923076923</v>
      </c>
      <c r="FB50">
        <v>41.0381538461538</v>
      </c>
      <c r="FC50">
        <v>40.625</v>
      </c>
      <c r="FD50">
        <v>40.5524615384615</v>
      </c>
      <c r="FE50">
        <v>42.125</v>
      </c>
      <c r="FF50">
        <v>1955.06461538462</v>
      </c>
      <c r="FG50">
        <v>39.9</v>
      </c>
      <c r="FH50">
        <v>0</v>
      </c>
      <c r="FI50">
        <v>1759419475</v>
      </c>
      <c r="FJ50">
        <v>0</v>
      </c>
      <c r="FK50">
        <v>344.3666</v>
      </c>
      <c r="FL50">
        <v>-2.01607692316414</v>
      </c>
      <c r="FM50">
        <v>-25.9907692037482</v>
      </c>
      <c r="FN50">
        <v>7030.4252</v>
      </c>
      <c r="FO50">
        <v>15</v>
      </c>
      <c r="FP50">
        <v>0</v>
      </c>
      <c r="FQ50" t="s">
        <v>439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-27.0681333333333</v>
      </c>
      <c r="GD50">
        <v>-3.18935064935067</v>
      </c>
      <c r="GE50">
        <v>0.466860457721712</v>
      </c>
      <c r="GF50">
        <v>0</v>
      </c>
      <c r="GG50">
        <v>344.443294117647</v>
      </c>
      <c r="GH50">
        <v>-1.50737967988926</v>
      </c>
      <c r="GI50">
        <v>0.240346505917129</v>
      </c>
      <c r="GJ50">
        <v>-1</v>
      </c>
      <c r="GK50">
        <v>1.06194428571429</v>
      </c>
      <c r="GL50">
        <v>-0.0265153246753234</v>
      </c>
      <c r="GM50">
        <v>0.0186146408254692</v>
      </c>
      <c r="GN50">
        <v>1</v>
      </c>
      <c r="GO50">
        <v>1</v>
      </c>
      <c r="GP50">
        <v>2</v>
      </c>
      <c r="GQ50" t="s">
        <v>448</v>
      </c>
      <c r="GR50">
        <v>3.13251</v>
      </c>
      <c r="GS50">
        <v>2.7106</v>
      </c>
      <c r="GT50">
        <v>0.105976</v>
      </c>
      <c r="GU50">
        <v>0.110471</v>
      </c>
      <c r="GV50">
        <v>0.0997478</v>
      </c>
      <c r="GW50">
        <v>0.0971026</v>
      </c>
      <c r="GX50">
        <v>33710.6</v>
      </c>
      <c r="GY50">
        <v>35931.2</v>
      </c>
      <c r="GZ50">
        <v>34113.6</v>
      </c>
      <c r="HA50">
        <v>36571.5</v>
      </c>
      <c r="HB50">
        <v>43363.5</v>
      </c>
      <c r="HC50">
        <v>47397.5</v>
      </c>
      <c r="HD50">
        <v>53203.7</v>
      </c>
      <c r="HE50">
        <v>58438.4</v>
      </c>
      <c r="HF50">
        <v>1.96015</v>
      </c>
      <c r="HG50">
        <v>1.799</v>
      </c>
      <c r="HH50">
        <v>0.142287</v>
      </c>
      <c r="HI50">
        <v>0</v>
      </c>
      <c r="HJ50">
        <v>27.7022</v>
      </c>
      <c r="HK50">
        <v>999.9</v>
      </c>
      <c r="HL50">
        <v>56.287</v>
      </c>
      <c r="HM50">
        <v>30.081</v>
      </c>
      <c r="HN50">
        <v>26.5328</v>
      </c>
      <c r="HO50">
        <v>54.4555</v>
      </c>
      <c r="HP50">
        <v>45.8854</v>
      </c>
      <c r="HQ50">
        <v>1</v>
      </c>
      <c r="HR50">
        <v>0.0459019</v>
      </c>
      <c r="HS50">
        <v>-0.0792402</v>
      </c>
      <c r="HT50">
        <v>20.1122</v>
      </c>
      <c r="HU50">
        <v>5.19632</v>
      </c>
      <c r="HV50">
        <v>12.004</v>
      </c>
      <c r="HW50">
        <v>4.9748</v>
      </c>
      <c r="HX50">
        <v>3.2938</v>
      </c>
      <c r="HY50">
        <v>999.9</v>
      </c>
      <c r="HZ50">
        <v>9999</v>
      </c>
      <c r="IA50">
        <v>9999</v>
      </c>
      <c r="IB50">
        <v>9999</v>
      </c>
      <c r="IC50">
        <v>1.86325</v>
      </c>
      <c r="ID50">
        <v>1.86813</v>
      </c>
      <c r="IE50">
        <v>1.86789</v>
      </c>
      <c r="IF50">
        <v>1.86905</v>
      </c>
      <c r="IG50">
        <v>1.86987</v>
      </c>
      <c r="IH50">
        <v>1.8659</v>
      </c>
      <c r="II50">
        <v>1.86703</v>
      </c>
      <c r="IJ50">
        <v>1.86844</v>
      </c>
      <c r="IK50">
        <v>5</v>
      </c>
      <c r="IL50">
        <v>0</v>
      </c>
      <c r="IM50">
        <v>0</v>
      </c>
      <c r="IN50">
        <v>0</v>
      </c>
      <c r="IO50" t="s">
        <v>441</v>
      </c>
      <c r="IP50" t="s">
        <v>442</v>
      </c>
      <c r="IQ50" t="s">
        <v>443</v>
      </c>
      <c r="IR50" t="s">
        <v>443</v>
      </c>
      <c r="IS50" t="s">
        <v>443</v>
      </c>
      <c r="IT50" t="s">
        <v>443</v>
      </c>
      <c r="IU50">
        <v>0</v>
      </c>
      <c r="IV50">
        <v>100</v>
      </c>
      <c r="IW50">
        <v>100</v>
      </c>
      <c r="IX50">
        <v>2.557</v>
      </c>
      <c r="IY50">
        <v>0.3078</v>
      </c>
      <c r="IZ50">
        <v>0.735386519928015</v>
      </c>
      <c r="JA50">
        <v>0.00382527381972642</v>
      </c>
      <c r="JB50">
        <v>-7.52988299776221e-07</v>
      </c>
      <c r="JC50">
        <v>2.3530235652091e-10</v>
      </c>
      <c r="JD50">
        <v>-0.102343420517576</v>
      </c>
      <c r="JE50">
        <v>-0.0169045395245839</v>
      </c>
      <c r="JF50">
        <v>0.00204458040624254</v>
      </c>
      <c r="JG50">
        <v>-2.13992253470799e-05</v>
      </c>
      <c r="JH50">
        <v>5</v>
      </c>
      <c r="JI50">
        <v>2167</v>
      </c>
      <c r="JJ50">
        <v>1</v>
      </c>
      <c r="JK50">
        <v>29</v>
      </c>
      <c r="JL50">
        <v>29323658</v>
      </c>
      <c r="JM50">
        <v>29323658</v>
      </c>
      <c r="JN50">
        <v>1.27563</v>
      </c>
      <c r="JO50">
        <v>2.63916</v>
      </c>
      <c r="JP50">
        <v>1.54785</v>
      </c>
      <c r="JQ50">
        <v>2.31201</v>
      </c>
      <c r="JR50">
        <v>1.64673</v>
      </c>
      <c r="JS50">
        <v>2.27417</v>
      </c>
      <c r="JT50">
        <v>33.8509</v>
      </c>
      <c r="JU50">
        <v>24.1926</v>
      </c>
      <c r="JV50">
        <v>18</v>
      </c>
      <c r="JW50">
        <v>505.692</v>
      </c>
      <c r="JX50">
        <v>401.732</v>
      </c>
      <c r="JY50">
        <v>27.3199</v>
      </c>
      <c r="JZ50">
        <v>27.9459</v>
      </c>
      <c r="KA50">
        <v>30.0001</v>
      </c>
      <c r="KB50">
        <v>27.8881</v>
      </c>
      <c r="KC50">
        <v>27.8375</v>
      </c>
      <c r="KD50">
        <v>25.6796</v>
      </c>
      <c r="KE50">
        <v>23.1705</v>
      </c>
      <c r="KF50">
        <v>57.6239</v>
      </c>
      <c r="KG50">
        <v>27.3018</v>
      </c>
      <c r="KH50">
        <v>575.628</v>
      </c>
      <c r="KI50">
        <v>21.7739</v>
      </c>
      <c r="KJ50">
        <v>96.7226</v>
      </c>
      <c r="KK50">
        <v>94.6899</v>
      </c>
    </row>
    <row r="51" spans="1:297">
      <c r="A51">
        <v>35</v>
      </c>
      <c r="B51">
        <v>1759419482.1</v>
      </c>
      <c r="C51">
        <v>262</v>
      </c>
      <c r="D51" t="s">
        <v>512</v>
      </c>
      <c r="E51" t="s">
        <v>513</v>
      </c>
      <c r="F51">
        <v>5</v>
      </c>
      <c r="G51" t="s">
        <v>435</v>
      </c>
      <c r="H51" t="s">
        <v>436</v>
      </c>
      <c r="I51">
        <v>1759419473.94615</v>
      </c>
      <c r="J51">
        <f>(K51)/1000</f>
        <v>0</v>
      </c>
      <c r="K51">
        <f>IF(DP51, AN51, AH51)</f>
        <v>0</v>
      </c>
      <c r="L51">
        <f>IF(DP51, AI51, AG51)</f>
        <v>0</v>
      </c>
      <c r="M51">
        <f>DR51 - IF(AU51&gt;1, L51*DL51*100.0/(AW51), 0)</f>
        <v>0</v>
      </c>
      <c r="N51">
        <f>((T51-J51/2)*M51-L51)/(T51+J51/2)</f>
        <v>0</v>
      </c>
      <c r="O51">
        <f>N51*(DY51+DZ51)/1000.0</f>
        <v>0</v>
      </c>
      <c r="P51">
        <f>(DR51 - IF(AU51&gt;1, L51*DL51*100.0/(AW51), 0))*(DY51+DZ51)/1000.0</f>
        <v>0</v>
      </c>
      <c r="Q51">
        <f>2.0/((1/S51-1/R51)+SIGN(S51)*SQRT((1/S51-1/R51)*(1/S51-1/R51) + 4*DM51/((DM51+1)*(DM51+1))*(2*1/S51*1/R51-1/R51*1/R51)))</f>
        <v>0</v>
      </c>
      <c r="R51">
        <f>IF(LEFT(DN51,1)&lt;&gt;"0",IF(LEFT(DN51,1)="1",3.0,DO51),$D$5+$E$5*(EF51*DY51/($K$5*1000))+$F$5*(EF51*DY51/($K$5*1000))*MAX(MIN(DL51,$J$5),$I$5)*MAX(MIN(DL51,$J$5),$I$5)+$G$5*MAX(MIN(DL51,$J$5),$I$5)*(EF51*DY51/($K$5*1000))+$H$5*(EF51*DY51/($K$5*1000))*(EF51*DY51/($K$5*1000)))</f>
        <v>0</v>
      </c>
      <c r="S51">
        <f>J51*(1000-(1000*0.61365*exp(17.502*W51/(240.97+W51))/(DY51+DZ51)+DT51)/2)/(1000*0.61365*exp(17.502*W51/(240.97+W51))/(DY51+DZ51)-DT51)</f>
        <v>0</v>
      </c>
      <c r="T51">
        <f>1/((DM51+1)/(Q51/1.6)+1/(R51/1.37)) + DM51/((DM51+1)/(Q51/1.6) + DM51/(R51/1.37))</f>
        <v>0</v>
      </c>
      <c r="U51">
        <f>(DH51*DK51)</f>
        <v>0</v>
      </c>
      <c r="V51">
        <f>(EA51+(U51+2*0.95*5.67E-8*(((EA51+$B$7)+273)^4-(EA51+273)^4)-44100*J51)/(1.84*29.3*R51+8*0.95*5.67E-8*(EA51+273)^3))</f>
        <v>0</v>
      </c>
      <c r="W51">
        <f>($C$7*EB51+$D$7*EC51+$E$7*V51)</f>
        <v>0</v>
      </c>
      <c r="X51">
        <f>0.61365*exp(17.502*W51/(240.97+W51))</f>
        <v>0</v>
      </c>
      <c r="Y51">
        <f>(Z51/AA51*100)</f>
        <v>0</v>
      </c>
      <c r="Z51">
        <f>DT51*(DY51+DZ51)/1000</f>
        <v>0</v>
      </c>
      <c r="AA51">
        <f>0.61365*exp(17.502*EA51/(240.97+EA51))</f>
        <v>0</v>
      </c>
      <c r="AB51">
        <f>(X51-DT51*(DY51+DZ51)/1000)</f>
        <v>0</v>
      </c>
      <c r="AC51">
        <f>(-J51*44100)</f>
        <v>0</v>
      </c>
      <c r="AD51">
        <f>2*29.3*R51*0.92*(EA51-W51)</f>
        <v>0</v>
      </c>
      <c r="AE51">
        <f>2*0.95*5.67E-8*(((EA51+$B$7)+273)^4-(W51+273)^4)</f>
        <v>0</v>
      </c>
      <c r="AF51">
        <f>U51+AE51+AC51+AD51</f>
        <v>0</v>
      </c>
      <c r="AG51">
        <f>DX51*AU51*(DS51-DR51*(1000-AU51*DU51)/(1000-AU51*DT51))/(100*DL51)</f>
        <v>0</v>
      </c>
      <c r="AH51">
        <f>1000*DX51*AU51*(DT51-DU51)/(100*DL51*(1000-AU51*DT51))</f>
        <v>0</v>
      </c>
      <c r="AI51">
        <f>(AJ51 - AK51 - DY51*1E3/(8.314*(EA51+273.15)) * AM51/DX51 * AL51) * DX51/(100*DL51) * (1000 - DU51)/1000</f>
        <v>0</v>
      </c>
      <c r="AJ51">
        <v>568.738010619156</v>
      </c>
      <c r="AK51">
        <v>548.984533333333</v>
      </c>
      <c r="AL51">
        <v>3.3248333333333</v>
      </c>
      <c r="AM51">
        <v>64.6</v>
      </c>
      <c r="AN51">
        <f>(AP51 - AO51 + DY51*1E3/(8.314*(EA51+273.15)) * AR51/DX51 * AQ51) * DX51/(100*DL51) * 1000/(1000 - AP51)</f>
        <v>0</v>
      </c>
      <c r="AO51">
        <v>21.7481587012076</v>
      </c>
      <c r="AP51">
        <v>22.7801703030303</v>
      </c>
      <c r="AQ51">
        <v>-0.000529277688487807</v>
      </c>
      <c r="AR51">
        <v>120.712376557345</v>
      </c>
      <c r="AS51">
        <v>0</v>
      </c>
      <c r="AT51">
        <v>0</v>
      </c>
      <c r="AU51">
        <f>IF(AS51*$H$13&gt;=AW51,1.0,(AW51/(AW51-AS51*$H$13)))</f>
        <v>0</v>
      </c>
      <c r="AV51">
        <f>(AU51-1)*100</f>
        <v>0</v>
      </c>
      <c r="AW51">
        <f>MAX(0,($B$13+$C$13*EF51)/(1+$D$13*EF51)*DY51/(EA51+273)*$E$13)</f>
        <v>0</v>
      </c>
      <c r="AX51" t="s">
        <v>437</v>
      </c>
      <c r="AY51" t="s">
        <v>437</v>
      </c>
      <c r="AZ51">
        <v>0</v>
      </c>
      <c r="BA51">
        <v>0</v>
      </c>
      <c r="BB51">
        <f>1-AZ51/BA51</f>
        <v>0</v>
      </c>
      <c r="BC51">
        <v>0</v>
      </c>
      <c r="BD51" t="s">
        <v>437</v>
      </c>
      <c r="BE51" t="s">
        <v>437</v>
      </c>
      <c r="BF51">
        <v>0</v>
      </c>
      <c r="BG51">
        <v>0</v>
      </c>
      <c r="BH51">
        <f>1-BF51/BG51</f>
        <v>0</v>
      </c>
      <c r="BI51">
        <v>0.5</v>
      </c>
      <c r="BJ51">
        <f>DI51</f>
        <v>0</v>
      </c>
      <c r="BK51">
        <f>L51</f>
        <v>0</v>
      </c>
      <c r="BL51">
        <f>BH51*BI51*BJ51</f>
        <v>0</v>
      </c>
      <c r="BM51">
        <f>(BK51-BC51)/BJ51</f>
        <v>0</v>
      </c>
      <c r="BN51">
        <f>(BA51-BG51)/BG51</f>
        <v>0</v>
      </c>
      <c r="BO51">
        <f>AZ51/(BB51+AZ51/BG51)</f>
        <v>0</v>
      </c>
      <c r="BP51" t="s">
        <v>437</v>
      </c>
      <c r="BQ51">
        <v>0</v>
      </c>
      <c r="BR51">
        <f>IF(BQ51&lt;&gt;0, BQ51, BO51)</f>
        <v>0</v>
      </c>
      <c r="BS51">
        <f>1-BR51/BG51</f>
        <v>0</v>
      </c>
      <c r="BT51">
        <f>(BG51-BF51)/(BG51-BR51)</f>
        <v>0</v>
      </c>
      <c r="BU51">
        <f>(BA51-BG51)/(BA51-BR51)</f>
        <v>0</v>
      </c>
      <c r="BV51">
        <f>(BG51-BF51)/(BG51-AZ51)</f>
        <v>0</v>
      </c>
      <c r="BW51">
        <f>(BA51-BG51)/(BA51-AZ51)</f>
        <v>0</v>
      </c>
      <c r="BX51">
        <f>(BT51*BR51/BF51)</f>
        <v>0</v>
      </c>
      <c r="BY51">
        <f>(1-BX51)</f>
        <v>0</v>
      </c>
      <c r="DH51">
        <f>$B$11*EG51+$C$11*EH51+$F$11*ES51*(1-EV51)</f>
        <v>0</v>
      </c>
      <c r="DI51">
        <f>DH51*DJ51</f>
        <v>0</v>
      </c>
      <c r="DJ51">
        <f>($B$11*$D$9+$C$11*$D$9+$F$11*((FF51+EX51)/MAX(FF51+EX51+FG51, 0.1)*$I$9+FG51/MAX(FF51+EX51+FG51, 0.1)*$J$9))/($B$11+$C$11+$F$11)</f>
        <v>0</v>
      </c>
      <c r="DK51">
        <f>($B$11*$K$9+$C$11*$K$9+$F$11*((FF51+EX51)/MAX(FF51+EX51+FG51, 0.1)*$P$9+FG51/MAX(FF51+EX51+FG51, 0.1)*$Q$9))/($B$11+$C$11+$F$11)</f>
        <v>0</v>
      </c>
      <c r="DL51">
        <v>2.44</v>
      </c>
      <c r="DM51">
        <v>0.5</v>
      </c>
      <c r="DN51" t="s">
        <v>438</v>
      </c>
      <c r="DO51">
        <v>2</v>
      </c>
      <c r="DP51" t="b">
        <v>1</v>
      </c>
      <c r="DQ51">
        <v>1759419473.94615</v>
      </c>
      <c r="DR51">
        <v>513.15</v>
      </c>
      <c r="DS51">
        <v>540.560230769231</v>
      </c>
      <c r="DT51">
        <v>22.7976769230769</v>
      </c>
      <c r="DU51">
        <v>21.7480846153846</v>
      </c>
      <c r="DV51">
        <v>510.626538461538</v>
      </c>
      <c r="DW51">
        <v>22.4894923076923</v>
      </c>
      <c r="DX51">
        <v>499.997615384615</v>
      </c>
      <c r="DY51">
        <v>90.8005</v>
      </c>
      <c r="DZ51">
        <v>0.0326631230769231</v>
      </c>
      <c r="EA51">
        <v>29.5695230769231</v>
      </c>
      <c r="EB51">
        <v>30.0183615384615</v>
      </c>
      <c r="EC51">
        <v>999.9</v>
      </c>
      <c r="ED51">
        <v>0</v>
      </c>
      <c r="EE51">
        <v>0</v>
      </c>
      <c r="EF51">
        <v>10007.9807692308</v>
      </c>
      <c r="EG51">
        <v>0</v>
      </c>
      <c r="EH51">
        <v>13.129</v>
      </c>
      <c r="EI51">
        <v>-27.4103307692308</v>
      </c>
      <c r="EJ51">
        <v>525.121307692308</v>
      </c>
      <c r="EK51">
        <v>552.577923076923</v>
      </c>
      <c r="EL51">
        <v>1.04959615384615</v>
      </c>
      <c r="EM51">
        <v>540.560230769231</v>
      </c>
      <c r="EN51">
        <v>21.7480846153846</v>
      </c>
      <c r="EO51">
        <v>2.07003923076923</v>
      </c>
      <c r="EP51">
        <v>1.97473538461538</v>
      </c>
      <c r="EQ51">
        <v>17.9904923076923</v>
      </c>
      <c r="ER51">
        <v>17.2431923076923</v>
      </c>
      <c r="ES51">
        <v>1999.96153846154</v>
      </c>
      <c r="ET51">
        <v>0.980000461538462</v>
      </c>
      <c r="EU51">
        <v>0.0199991230769231</v>
      </c>
      <c r="EV51">
        <v>0</v>
      </c>
      <c r="EW51">
        <v>344.243692307692</v>
      </c>
      <c r="EX51">
        <v>5.00059</v>
      </c>
      <c r="EY51">
        <v>7028.57846153846</v>
      </c>
      <c r="EZ51">
        <v>17360</v>
      </c>
      <c r="FA51">
        <v>41.2015384615385</v>
      </c>
      <c r="FB51">
        <v>41.0429230769231</v>
      </c>
      <c r="FC51">
        <v>40.625</v>
      </c>
      <c r="FD51">
        <v>40.5572307692308</v>
      </c>
      <c r="FE51">
        <v>42.125</v>
      </c>
      <c r="FF51">
        <v>1955.06153846154</v>
      </c>
      <c r="FG51">
        <v>39.9</v>
      </c>
      <c r="FH51">
        <v>0</v>
      </c>
      <c r="FI51">
        <v>1759419479.8</v>
      </c>
      <c r="FJ51">
        <v>0</v>
      </c>
      <c r="FK51">
        <v>344.2172</v>
      </c>
      <c r="FL51">
        <v>-0.698615382722412</v>
      </c>
      <c r="FM51">
        <v>-27.0176923702216</v>
      </c>
      <c r="FN51">
        <v>7028.3156</v>
      </c>
      <c r="FO51">
        <v>15</v>
      </c>
      <c r="FP51">
        <v>0</v>
      </c>
      <c r="FQ51" t="s">
        <v>439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-27.330325</v>
      </c>
      <c r="GD51">
        <v>-3.53906616541352</v>
      </c>
      <c r="GE51">
        <v>0.524777414600705</v>
      </c>
      <c r="GF51">
        <v>0</v>
      </c>
      <c r="GG51">
        <v>344.335441176471</v>
      </c>
      <c r="GH51">
        <v>-1.45477463896121</v>
      </c>
      <c r="GI51">
        <v>0.217663284371348</v>
      </c>
      <c r="GJ51">
        <v>-1</v>
      </c>
      <c r="GK51">
        <v>1.057808</v>
      </c>
      <c r="GL51">
        <v>-0.193617744360904</v>
      </c>
      <c r="GM51">
        <v>0.0188579083145507</v>
      </c>
      <c r="GN51">
        <v>0</v>
      </c>
      <c r="GO51">
        <v>0</v>
      </c>
      <c r="GP51">
        <v>2</v>
      </c>
      <c r="GQ51" t="s">
        <v>463</v>
      </c>
      <c r="GR51">
        <v>3.13243</v>
      </c>
      <c r="GS51">
        <v>2.71069</v>
      </c>
      <c r="GT51">
        <v>0.108389</v>
      </c>
      <c r="GU51">
        <v>0.11303</v>
      </c>
      <c r="GV51">
        <v>0.0997159</v>
      </c>
      <c r="GW51">
        <v>0.0971004</v>
      </c>
      <c r="GX51">
        <v>33619.3</v>
      </c>
      <c r="GY51">
        <v>35828</v>
      </c>
      <c r="GZ51">
        <v>34113.3</v>
      </c>
      <c r="HA51">
        <v>36571.6</v>
      </c>
      <c r="HB51">
        <v>43365.2</v>
      </c>
      <c r="HC51">
        <v>47397.9</v>
      </c>
      <c r="HD51">
        <v>53203.5</v>
      </c>
      <c r="HE51">
        <v>58438.4</v>
      </c>
      <c r="HF51">
        <v>1.95982</v>
      </c>
      <c r="HG51">
        <v>1.79935</v>
      </c>
      <c r="HH51">
        <v>0.141706</v>
      </c>
      <c r="HI51">
        <v>0</v>
      </c>
      <c r="HJ51">
        <v>27.7081</v>
      </c>
      <c r="HK51">
        <v>999.9</v>
      </c>
      <c r="HL51">
        <v>56.287</v>
      </c>
      <c r="HM51">
        <v>30.081</v>
      </c>
      <c r="HN51">
        <v>26.5332</v>
      </c>
      <c r="HO51">
        <v>54.9155</v>
      </c>
      <c r="HP51">
        <v>46.0337</v>
      </c>
      <c r="HQ51">
        <v>1</v>
      </c>
      <c r="HR51">
        <v>0.0459299</v>
      </c>
      <c r="HS51">
        <v>-0.052982</v>
      </c>
      <c r="HT51">
        <v>20.1124</v>
      </c>
      <c r="HU51">
        <v>5.19677</v>
      </c>
      <c r="HV51">
        <v>12.004</v>
      </c>
      <c r="HW51">
        <v>4.975</v>
      </c>
      <c r="HX51">
        <v>3.29388</v>
      </c>
      <c r="HY51">
        <v>999.9</v>
      </c>
      <c r="HZ51">
        <v>9999</v>
      </c>
      <c r="IA51">
        <v>9999</v>
      </c>
      <c r="IB51">
        <v>9999</v>
      </c>
      <c r="IC51">
        <v>1.86325</v>
      </c>
      <c r="ID51">
        <v>1.86813</v>
      </c>
      <c r="IE51">
        <v>1.8679</v>
      </c>
      <c r="IF51">
        <v>1.86905</v>
      </c>
      <c r="IG51">
        <v>1.86988</v>
      </c>
      <c r="IH51">
        <v>1.8659</v>
      </c>
      <c r="II51">
        <v>1.86707</v>
      </c>
      <c r="IJ51">
        <v>1.86844</v>
      </c>
      <c r="IK51">
        <v>5</v>
      </c>
      <c r="IL51">
        <v>0</v>
      </c>
      <c r="IM51">
        <v>0</v>
      </c>
      <c r="IN51">
        <v>0</v>
      </c>
      <c r="IO51" t="s">
        <v>441</v>
      </c>
      <c r="IP51" t="s">
        <v>442</v>
      </c>
      <c r="IQ51" t="s">
        <v>443</v>
      </c>
      <c r="IR51" t="s">
        <v>443</v>
      </c>
      <c r="IS51" t="s">
        <v>443</v>
      </c>
      <c r="IT51" t="s">
        <v>443</v>
      </c>
      <c r="IU51">
        <v>0</v>
      </c>
      <c r="IV51">
        <v>100</v>
      </c>
      <c r="IW51">
        <v>100</v>
      </c>
      <c r="IX51">
        <v>2.61</v>
      </c>
      <c r="IY51">
        <v>0.3073</v>
      </c>
      <c r="IZ51">
        <v>0.735386519928015</v>
      </c>
      <c r="JA51">
        <v>0.00382527381972642</v>
      </c>
      <c r="JB51">
        <v>-7.52988299776221e-07</v>
      </c>
      <c r="JC51">
        <v>2.3530235652091e-10</v>
      </c>
      <c r="JD51">
        <v>-0.102343420517576</v>
      </c>
      <c r="JE51">
        <v>-0.0169045395245839</v>
      </c>
      <c r="JF51">
        <v>0.00204458040624254</v>
      </c>
      <c r="JG51">
        <v>-2.13992253470799e-05</v>
      </c>
      <c r="JH51">
        <v>5</v>
      </c>
      <c r="JI51">
        <v>2167</v>
      </c>
      <c r="JJ51">
        <v>1</v>
      </c>
      <c r="JK51">
        <v>29</v>
      </c>
      <c r="JL51">
        <v>29323658</v>
      </c>
      <c r="JM51">
        <v>29323658</v>
      </c>
      <c r="JN51">
        <v>1.30981</v>
      </c>
      <c r="JO51">
        <v>2.6355</v>
      </c>
      <c r="JP51">
        <v>1.54785</v>
      </c>
      <c r="JQ51">
        <v>2.31201</v>
      </c>
      <c r="JR51">
        <v>1.64673</v>
      </c>
      <c r="JS51">
        <v>2.28271</v>
      </c>
      <c r="JT51">
        <v>33.8283</v>
      </c>
      <c r="JU51">
        <v>24.1838</v>
      </c>
      <c r="JV51">
        <v>18</v>
      </c>
      <c r="JW51">
        <v>505.499</v>
      </c>
      <c r="JX51">
        <v>401.94</v>
      </c>
      <c r="JY51">
        <v>27.2966</v>
      </c>
      <c r="JZ51">
        <v>27.9477</v>
      </c>
      <c r="KA51">
        <v>30.0001</v>
      </c>
      <c r="KB51">
        <v>27.8905</v>
      </c>
      <c r="KC51">
        <v>27.8398</v>
      </c>
      <c r="KD51">
        <v>26.2763</v>
      </c>
      <c r="KE51">
        <v>23.1705</v>
      </c>
      <c r="KF51">
        <v>57.6239</v>
      </c>
      <c r="KG51">
        <v>27.2791</v>
      </c>
      <c r="KH51">
        <v>589.124</v>
      </c>
      <c r="KI51">
        <v>21.7741</v>
      </c>
      <c r="KJ51">
        <v>96.722</v>
      </c>
      <c r="KK51">
        <v>94.69</v>
      </c>
    </row>
    <row r="52" spans="1:297">
      <c r="A52">
        <v>36</v>
      </c>
      <c r="B52">
        <v>1759419487.1</v>
      </c>
      <c r="C52">
        <v>267</v>
      </c>
      <c r="D52" t="s">
        <v>514</v>
      </c>
      <c r="E52" t="s">
        <v>515</v>
      </c>
      <c r="F52">
        <v>5</v>
      </c>
      <c r="G52" t="s">
        <v>435</v>
      </c>
      <c r="H52" t="s">
        <v>436</v>
      </c>
      <c r="I52">
        <v>1759419478.94615</v>
      </c>
      <c r="J52">
        <f>(K52)/1000</f>
        <v>0</v>
      </c>
      <c r="K52">
        <f>IF(DP52, AN52, AH52)</f>
        <v>0</v>
      </c>
      <c r="L52">
        <f>IF(DP52, AI52, AG52)</f>
        <v>0</v>
      </c>
      <c r="M52">
        <f>DR52 - IF(AU52&gt;1, L52*DL52*100.0/(AW52), 0)</f>
        <v>0</v>
      </c>
      <c r="N52">
        <f>((T52-J52/2)*M52-L52)/(T52+J52/2)</f>
        <v>0</v>
      </c>
      <c r="O52">
        <f>N52*(DY52+DZ52)/1000.0</f>
        <v>0</v>
      </c>
      <c r="P52">
        <f>(DR52 - IF(AU52&gt;1, L52*DL52*100.0/(AW52), 0))*(DY52+DZ52)/1000.0</f>
        <v>0</v>
      </c>
      <c r="Q52">
        <f>2.0/((1/S52-1/R52)+SIGN(S52)*SQRT((1/S52-1/R52)*(1/S52-1/R52) + 4*DM52/((DM52+1)*(DM52+1))*(2*1/S52*1/R52-1/R52*1/R52)))</f>
        <v>0</v>
      </c>
      <c r="R52">
        <f>IF(LEFT(DN52,1)&lt;&gt;"0",IF(LEFT(DN52,1)="1",3.0,DO52),$D$5+$E$5*(EF52*DY52/($K$5*1000))+$F$5*(EF52*DY52/($K$5*1000))*MAX(MIN(DL52,$J$5),$I$5)*MAX(MIN(DL52,$J$5),$I$5)+$G$5*MAX(MIN(DL52,$J$5),$I$5)*(EF52*DY52/($K$5*1000))+$H$5*(EF52*DY52/($K$5*1000))*(EF52*DY52/($K$5*1000)))</f>
        <v>0</v>
      </c>
      <c r="S52">
        <f>J52*(1000-(1000*0.61365*exp(17.502*W52/(240.97+W52))/(DY52+DZ52)+DT52)/2)/(1000*0.61365*exp(17.502*W52/(240.97+W52))/(DY52+DZ52)-DT52)</f>
        <v>0</v>
      </c>
      <c r="T52">
        <f>1/((DM52+1)/(Q52/1.6)+1/(R52/1.37)) + DM52/((DM52+1)/(Q52/1.6) + DM52/(R52/1.37))</f>
        <v>0</v>
      </c>
      <c r="U52">
        <f>(DH52*DK52)</f>
        <v>0</v>
      </c>
      <c r="V52">
        <f>(EA52+(U52+2*0.95*5.67E-8*(((EA52+$B$7)+273)^4-(EA52+273)^4)-44100*J52)/(1.84*29.3*R52+8*0.95*5.67E-8*(EA52+273)^3))</f>
        <v>0</v>
      </c>
      <c r="W52">
        <f>($C$7*EB52+$D$7*EC52+$E$7*V52)</f>
        <v>0</v>
      </c>
      <c r="X52">
        <f>0.61365*exp(17.502*W52/(240.97+W52))</f>
        <v>0</v>
      </c>
      <c r="Y52">
        <f>(Z52/AA52*100)</f>
        <v>0</v>
      </c>
      <c r="Z52">
        <f>DT52*(DY52+DZ52)/1000</f>
        <v>0</v>
      </c>
      <c r="AA52">
        <f>0.61365*exp(17.502*EA52/(240.97+EA52))</f>
        <v>0</v>
      </c>
      <c r="AB52">
        <f>(X52-DT52*(DY52+DZ52)/1000)</f>
        <v>0</v>
      </c>
      <c r="AC52">
        <f>(-J52*44100)</f>
        <v>0</v>
      </c>
      <c r="AD52">
        <f>2*29.3*R52*0.92*(EA52-W52)</f>
        <v>0</v>
      </c>
      <c r="AE52">
        <f>2*0.95*5.67E-8*(((EA52+$B$7)+273)^4-(W52+273)^4)</f>
        <v>0</v>
      </c>
      <c r="AF52">
        <f>U52+AE52+AC52+AD52</f>
        <v>0</v>
      </c>
      <c r="AG52">
        <f>DX52*AU52*(DS52-DR52*(1000-AU52*DU52)/(1000-AU52*DT52))/(100*DL52)</f>
        <v>0</v>
      </c>
      <c r="AH52">
        <f>1000*DX52*AU52*(DT52-DU52)/(100*DL52*(1000-AU52*DT52))</f>
        <v>0</v>
      </c>
      <c r="AI52">
        <f>(AJ52 - AK52 - DY52*1E3/(8.314*(EA52+273.15)) * AM52/DX52 * AL52) * DX52/(100*DL52) * (1000 - DU52)/1000</f>
        <v>0</v>
      </c>
      <c r="AJ52">
        <v>587.097463693074</v>
      </c>
      <c r="AK52">
        <v>566.657903030303</v>
      </c>
      <c r="AL52">
        <v>3.55293924242417</v>
      </c>
      <c r="AM52">
        <v>64.6</v>
      </c>
      <c r="AN52">
        <f>(AP52 - AO52 + DY52*1E3/(8.314*(EA52+273.15)) * AR52/DX52 * AQ52) * DX52/(100*DL52) * 1000/(1000 - AP52)</f>
        <v>0</v>
      </c>
      <c r="AO52">
        <v>21.7494484132105</v>
      </c>
      <c r="AP52">
        <v>22.7712690909091</v>
      </c>
      <c r="AQ52">
        <v>-0.000335103116365909</v>
      </c>
      <c r="AR52">
        <v>120.712376557345</v>
      </c>
      <c r="AS52">
        <v>0</v>
      </c>
      <c r="AT52">
        <v>0</v>
      </c>
      <c r="AU52">
        <f>IF(AS52*$H$13&gt;=AW52,1.0,(AW52/(AW52-AS52*$H$13)))</f>
        <v>0</v>
      </c>
      <c r="AV52">
        <f>(AU52-1)*100</f>
        <v>0</v>
      </c>
      <c r="AW52">
        <f>MAX(0,($B$13+$C$13*EF52)/(1+$D$13*EF52)*DY52/(EA52+273)*$E$13)</f>
        <v>0</v>
      </c>
      <c r="AX52" t="s">
        <v>437</v>
      </c>
      <c r="AY52" t="s">
        <v>437</v>
      </c>
      <c r="AZ52">
        <v>0</v>
      </c>
      <c r="BA52">
        <v>0</v>
      </c>
      <c r="BB52">
        <f>1-AZ52/BA52</f>
        <v>0</v>
      </c>
      <c r="BC52">
        <v>0</v>
      </c>
      <c r="BD52" t="s">
        <v>437</v>
      </c>
      <c r="BE52" t="s">
        <v>437</v>
      </c>
      <c r="BF52">
        <v>0</v>
      </c>
      <c r="BG52">
        <v>0</v>
      </c>
      <c r="BH52">
        <f>1-BF52/BG52</f>
        <v>0</v>
      </c>
      <c r="BI52">
        <v>0.5</v>
      </c>
      <c r="BJ52">
        <f>DI52</f>
        <v>0</v>
      </c>
      <c r="BK52">
        <f>L52</f>
        <v>0</v>
      </c>
      <c r="BL52">
        <f>BH52*BI52*BJ52</f>
        <v>0</v>
      </c>
      <c r="BM52">
        <f>(BK52-BC52)/BJ52</f>
        <v>0</v>
      </c>
      <c r="BN52">
        <f>(BA52-BG52)/BG52</f>
        <v>0</v>
      </c>
      <c r="BO52">
        <f>AZ52/(BB52+AZ52/BG52)</f>
        <v>0</v>
      </c>
      <c r="BP52" t="s">
        <v>437</v>
      </c>
      <c r="BQ52">
        <v>0</v>
      </c>
      <c r="BR52">
        <f>IF(BQ52&lt;&gt;0, BQ52, BO52)</f>
        <v>0</v>
      </c>
      <c r="BS52">
        <f>1-BR52/BG52</f>
        <v>0</v>
      </c>
      <c r="BT52">
        <f>(BG52-BF52)/(BG52-BR52)</f>
        <v>0</v>
      </c>
      <c r="BU52">
        <f>(BA52-BG52)/(BA52-BR52)</f>
        <v>0</v>
      </c>
      <c r="BV52">
        <f>(BG52-BF52)/(BG52-AZ52)</f>
        <v>0</v>
      </c>
      <c r="BW52">
        <f>(BA52-BG52)/(BA52-AZ52)</f>
        <v>0</v>
      </c>
      <c r="BX52">
        <f>(BT52*BR52/BF52)</f>
        <v>0</v>
      </c>
      <c r="BY52">
        <f>(1-BX52)</f>
        <v>0</v>
      </c>
      <c r="DH52">
        <f>$B$11*EG52+$C$11*EH52+$F$11*ES52*(1-EV52)</f>
        <v>0</v>
      </c>
      <c r="DI52">
        <f>DH52*DJ52</f>
        <v>0</v>
      </c>
      <c r="DJ52">
        <f>($B$11*$D$9+$C$11*$D$9+$F$11*((FF52+EX52)/MAX(FF52+EX52+FG52, 0.1)*$I$9+FG52/MAX(FF52+EX52+FG52, 0.1)*$J$9))/($B$11+$C$11+$F$11)</f>
        <v>0</v>
      </c>
      <c r="DK52">
        <f>($B$11*$K$9+$C$11*$K$9+$F$11*((FF52+EX52)/MAX(FF52+EX52+FG52, 0.1)*$P$9+FG52/MAX(FF52+EX52+FG52, 0.1)*$Q$9))/($B$11+$C$11+$F$11)</f>
        <v>0</v>
      </c>
      <c r="DL52">
        <v>2.44</v>
      </c>
      <c r="DM52">
        <v>0.5</v>
      </c>
      <c r="DN52" t="s">
        <v>438</v>
      </c>
      <c r="DO52">
        <v>2</v>
      </c>
      <c r="DP52" t="b">
        <v>1</v>
      </c>
      <c r="DQ52">
        <v>1759419478.94615</v>
      </c>
      <c r="DR52">
        <v>529.612153846154</v>
      </c>
      <c r="DS52">
        <v>557.674230769231</v>
      </c>
      <c r="DT52">
        <v>22.7853</v>
      </c>
      <c r="DU52">
        <v>21.7485461538462</v>
      </c>
      <c r="DV52">
        <v>527.035615384615</v>
      </c>
      <c r="DW52">
        <v>22.4776076923077</v>
      </c>
      <c r="DX52">
        <v>500.013076923077</v>
      </c>
      <c r="DY52">
        <v>90.8005769230769</v>
      </c>
      <c r="DZ52">
        <v>0.032714</v>
      </c>
      <c r="EA52">
        <v>29.5692307692308</v>
      </c>
      <c r="EB52">
        <v>30.0206538461538</v>
      </c>
      <c r="EC52">
        <v>999.9</v>
      </c>
      <c r="ED52">
        <v>0</v>
      </c>
      <c r="EE52">
        <v>0</v>
      </c>
      <c r="EF52">
        <v>10008.2246153846</v>
      </c>
      <c r="EG52">
        <v>0</v>
      </c>
      <c r="EH52">
        <v>13.129</v>
      </c>
      <c r="EI52">
        <v>-28.0619692307692</v>
      </c>
      <c r="EJ52">
        <v>541.960846153846</v>
      </c>
      <c r="EK52">
        <v>570.072538461538</v>
      </c>
      <c r="EL52">
        <v>1.03675076923077</v>
      </c>
      <c r="EM52">
        <v>557.674230769231</v>
      </c>
      <c r="EN52">
        <v>21.7485461538462</v>
      </c>
      <c r="EO52">
        <v>2.06891538461538</v>
      </c>
      <c r="EP52">
        <v>1.97477846153846</v>
      </c>
      <c r="EQ52">
        <v>17.9818692307692</v>
      </c>
      <c r="ER52">
        <v>17.2435307692308</v>
      </c>
      <c r="ES52">
        <v>2000.00769230769</v>
      </c>
      <c r="ET52">
        <v>0.980000923076923</v>
      </c>
      <c r="EU52">
        <v>0.0199986538461538</v>
      </c>
      <c r="EV52">
        <v>0</v>
      </c>
      <c r="EW52">
        <v>344.191846153846</v>
      </c>
      <c r="EX52">
        <v>5.00059</v>
      </c>
      <c r="EY52">
        <v>7026.62</v>
      </c>
      <c r="EZ52">
        <v>17360.4</v>
      </c>
      <c r="FA52">
        <v>41.2112307692308</v>
      </c>
      <c r="FB52">
        <v>41.0524615384615</v>
      </c>
      <c r="FC52">
        <v>40.6201538461538</v>
      </c>
      <c r="FD52">
        <v>40.562</v>
      </c>
      <c r="FE52">
        <v>42.125</v>
      </c>
      <c r="FF52">
        <v>1955.10769230769</v>
      </c>
      <c r="FG52">
        <v>39.9</v>
      </c>
      <c r="FH52">
        <v>0</v>
      </c>
      <c r="FI52">
        <v>1759419485.2</v>
      </c>
      <c r="FJ52">
        <v>0</v>
      </c>
      <c r="FK52">
        <v>344.125153846154</v>
      </c>
      <c r="FL52">
        <v>-1.17852992060947</v>
      </c>
      <c r="FM52">
        <v>-23.6294017200264</v>
      </c>
      <c r="FN52">
        <v>7026.25769230769</v>
      </c>
      <c r="FO52">
        <v>15</v>
      </c>
      <c r="FP52">
        <v>0</v>
      </c>
      <c r="FQ52" t="s">
        <v>439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-27.7158238095238</v>
      </c>
      <c r="GD52">
        <v>-6.67111948051952</v>
      </c>
      <c r="GE52">
        <v>0.780236017347597</v>
      </c>
      <c r="GF52">
        <v>0</v>
      </c>
      <c r="GG52">
        <v>344.190235294118</v>
      </c>
      <c r="GH52">
        <v>-1.19086325607863</v>
      </c>
      <c r="GI52">
        <v>0.204902567782193</v>
      </c>
      <c r="GJ52">
        <v>-1</v>
      </c>
      <c r="GK52">
        <v>1.04460666666667</v>
      </c>
      <c r="GL52">
        <v>-0.155512207792208</v>
      </c>
      <c r="GM52">
        <v>0.0158911156170848</v>
      </c>
      <c r="GN52">
        <v>0</v>
      </c>
      <c r="GO52">
        <v>0</v>
      </c>
      <c r="GP52">
        <v>2</v>
      </c>
      <c r="GQ52" t="s">
        <v>463</v>
      </c>
      <c r="GR52">
        <v>3.13225</v>
      </c>
      <c r="GS52">
        <v>2.71102</v>
      </c>
      <c r="GT52">
        <v>0.110888</v>
      </c>
      <c r="GU52">
        <v>0.115366</v>
      </c>
      <c r="GV52">
        <v>0.0996861</v>
      </c>
      <c r="GW52">
        <v>0.0971044</v>
      </c>
      <c r="GX52">
        <v>33525.2</v>
      </c>
      <c r="GY52">
        <v>35733.8</v>
      </c>
      <c r="GZ52">
        <v>34113.5</v>
      </c>
      <c r="HA52">
        <v>36571.8</v>
      </c>
      <c r="HB52">
        <v>43367</v>
      </c>
      <c r="HC52">
        <v>47398.4</v>
      </c>
      <c r="HD52">
        <v>53203.6</v>
      </c>
      <c r="HE52">
        <v>58438.9</v>
      </c>
      <c r="HF52">
        <v>1.9596</v>
      </c>
      <c r="HG52">
        <v>1.79963</v>
      </c>
      <c r="HH52">
        <v>0.141226</v>
      </c>
      <c r="HI52">
        <v>0</v>
      </c>
      <c r="HJ52">
        <v>27.714</v>
      </c>
      <c r="HK52">
        <v>999.9</v>
      </c>
      <c r="HL52">
        <v>56.287</v>
      </c>
      <c r="HM52">
        <v>30.081</v>
      </c>
      <c r="HN52">
        <v>26.5332</v>
      </c>
      <c r="HO52">
        <v>55.3155</v>
      </c>
      <c r="HP52">
        <v>46.1018</v>
      </c>
      <c r="HQ52">
        <v>1</v>
      </c>
      <c r="HR52">
        <v>0.0459248</v>
      </c>
      <c r="HS52">
        <v>-0.0419771</v>
      </c>
      <c r="HT52">
        <v>20.1122</v>
      </c>
      <c r="HU52">
        <v>5.19647</v>
      </c>
      <c r="HV52">
        <v>12.004</v>
      </c>
      <c r="HW52">
        <v>4.9748</v>
      </c>
      <c r="HX52">
        <v>3.29388</v>
      </c>
      <c r="HY52">
        <v>999.9</v>
      </c>
      <c r="HZ52">
        <v>9999</v>
      </c>
      <c r="IA52">
        <v>9999</v>
      </c>
      <c r="IB52">
        <v>9999</v>
      </c>
      <c r="IC52">
        <v>1.86325</v>
      </c>
      <c r="ID52">
        <v>1.86813</v>
      </c>
      <c r="IE52">
        <v>1.86788</v>
      </c>
      <c r="IF52">
        <v>1.86905</v>
      </c>
      <c r="IG52">
        <v>1.86986</v>
      </c>
      <c r="IH52">
        <v>1.86591</v>
      </c>
      <c r="II52">
        <v>1.86705</v>
      </c>
      <c r="IJ52">
        <v>1.86844</v>
      </c>
      <c r="IK52">
        <v>5</v>
      </c>
      <c r="IL52">
        <v>0</v>
      </c>
      <c r="IM52">
        <v>0</v>
      </c>
      <c r="IN52">
        <v>0</v>
      </c>
      <c r="IO52" t="s">
        <v>441</v>
      </c>
      <c r="IP52" t="s">
        <v>442</v>
      </c>
      <c r="IQ52" t="s">
        <v>443</v>
      </c>
      <c r="IR52" t="s">
        <v>443</v>
      </c>
      <c r="IS52" t="s">
        <v>443</v>
      </c>
      <c r="IT52" t="s">
        <v>443</v>
      </c>
      <c r="IU52">
        <v>0</v>
      </c>
      <c r="IV52">
        <v>100</v>
      </c>
      <c r="IW52">
        <v>100</v>
      </c>
      <c r="IX52">
        <v>2.665</v>
      </c>
      <c r="IY52">
        <v>0.307</v>
      </c>
      <c r="IZ52">
        <v>0.735386519928015</v>
      </c>
      <c r="JA52">
        <v>0.00382527381972642</v>
      </c>
      <c r="JB52">
        <v>-7.52988299776221e-07</v>
      </c>
      <c r="JC52">
        <v>2.3530235652091e-10</v>
      </c>
      <c r="JD52">
        <v>-0.102343420517576</v>
      </c>
      <c r="JE52">
        <v>-0.0169045395245839</v>
      </c>
      <c r="JF52">
        <v>0.00204458040624254</v>
      </c>
      <c r="JG52">
        <v>-2.13992253470799e-05</v>
      </c>
      <c r="JH52">
        <v>5</v>
      </c>
      <c r="JI52">
        <v>2167</v>
      </c>
      <c r="JJ52">
        <v>1</v>
      </c>
      <c r="JK52">
        <v>29</v>
      </c>
      <c r="JL52">
        <v>29323658.1</v>
      </c>
      <c r="JM52">
        <v>29323658.1</v>
      </c>
      <c r="JN52">
        <v>1.33667</v>
      </c>
      <c r="JO52">
        <v>2.63062</v>
      </c>
      <c r="JP52">
        <v>1.54785</v>
      </c>
      <c r="JQ52">
        <v>2.31079</v>
      </c>
      <c r="JR52">
        <v>1.64673</v>
      </c>
      <c r="JS52">
        <v>2.3645</v>
      </c>
      <c r="JT52">
        <v>33.8283</v>
      </c>
      <c r="JU52">
        <v>24.1838</v>
      </c>
      <c r="JV52">
        <v>18</v>
      </c>
      <c r="JW52">
        <v>505.371</v>
      </c>
      <c r="JX52">
        <v>402.107</v>
      </c>
      <c r="JY52">
        <v>27.2738</v>
      </c>
      <c r="JZ52">
        <v>27.9495</v>
      </c>
      <c r="KA52">
        <v>30.0001</v>
      </c>
      <c r="KB52">
        <v>27.8928</v>
      </c>
      <c r="KC52">
        <v>27.8421</v>
      </c>
      <c r="KD52">
        <v>26.9022</v>
      </c>
      <c r="KE52">
        <v>23.1705</v>
      </c>
      <c r="KF52">
        <v>57.6239</v>
      </c>
      <c r="KG52">
        <v>27.262</v>
      </c>
      <c r="KH52">
        <v>609.338</v>
      </c>
      <c r="KI52">
        <v>21.7824</v>
      </c>
      <c r="KJ52">
        <v>96.7223</v>
      </c>
      <c r="KK52">
        <v>94.6906</v>
      </c>
    </row>
    <row r="53" spans="1:297">
      <c r="A53">
        <v>37</v>
      </c>
      <c r="B53">
        <v>1759419492.1</v>
      </c>
      <c r="C53">
        <v>272</v>
      </c>
      <c r="D53" t="s">
        <v>516</v>
      </c>
      <c r="E53" t="s">
        <v>517</v>
      </c>
      <c r="F53">
        <v>5</v>
      </c>
      <c r="G53" t="s">
        <v>435</v>
      </c>
      <c r="H53" t="s">
        <v>436</v>
      </c>
      <c r="I53">
        <v>1759419483.94615</v>
      </c>
      <c r="J53">
        <f>(K53)/1000</f>
        <v>0</v>
      </c>
      <c r="K53">
        <f>IF(DP53, AN53, AH53)</f>
        <v>0</v>
      </c>
      <c r="L53">
        <f>IF(DP53, AI53, AG53)</f>
        <v>0</v>
      </c>
      <c r="M53">
        <f>DR53 - IF(AU53&gt;1, L53*DL53*100.0/(AW53), 0)</f>
        <v>0</v>
      </c>
      <c r="N53">
        <f>((T53-J53/2)*M53-L53)/(T53+J53/2)</f>
        <v>0</v>
      </c>
      <c r="O53">
        <f>N53*(DY53+DZ53)/1000.0</f>
        <v>0</v>
      </c>
      <c r="P53">
        <f>(DR53 - IF(AU53&gt;1, L53*DL53*100.0/(AW53), 0))*(DY53+DZ53)/1000.0</f>
        <v>0</v>
      </c>
      <c r="Q53">
        <f>2.0/((1/S53-1/R53)+SIGN(S53)*SQRT((1/S53-1/R53)*(1/S53-1/R53) + 4*DM53/((DM53+1)*(DM53+1))*(2*1/S53*1/R53-1/R53*1/R53)))</f>
        <v>0</v>
      </c>
      <c r="R53">
        <f>IF(LEFT(DN53,1)&lt;&gt;"0",IF(LEFT(DN53,1)="1",3.0,DO53),$D$5+$E$5*(EF53*DY53/($K$5*1000))+$F$5*(EF53*DY53/($K$5*1000))*MAX(MIN(DL53,$J$5),$I$5)*MAX(MIN(DL53,$J$5),$I$5)+$G$5*MAX(MIN(DL53,$J$5),$I$5)*(EF53*DY53/($K$5*1000))+$H$5*(EF53*DY53/($K$5*1000))*(EF53*DY53/($K$5*1000)))</f>
        <v>0</v>
      </c>
      <c r="S53">
        <f>J53*(1000-(1000*0.61365*exp(17.502*W53/(240.97+W53))/(DY53+DZ53)+DT53)/2)/(1000*0.61365*exp(17.502*W53/(240.97+W53))/(DY53+DZ53)-DT53)</f>
        <v>0</v>
      </c>
      <c r="T53">
        <f>1/((DM53+1)/(Q53/1.6)+1/(R53/1.37)) + DM53/((DM53+1)/(Q53/1.6) + DM53/(R53/1.37))</f>
        <v>0</v>
      </c>
      <c r="U53">
        <f>(DH53*DK53)</f>
        <v>0</v>
      </c>
      <c r="V53">
        <f>(EA53+(U53+2*0.95*5.67E-8*(((EA53+$B$7)+273)^4-(EA53+273)^4)-44100*J53)/(1.84*29.3*R53+8*0.95*5.67E-8*(EA53+273)^3))</f>
        <v>0</v>
      </c>
      <c r="W53">
        <f>($C$7*EB53+$D$7*EC53+$E$7*V53)</f>
        <v>0</v>
      </c>
      <c r="X53">
        <f>0.61365*exp(17.502*W53/(240.97+W53))</f>
        <v>0</v>
      </c>
      <c r="Y53">
        <f>(Z53/AA53*100)</f>
        <v>0</v>
      </c>
      <c r="Z53">
        <f>DT53*(DY53+DZ53)/1000</f>
        <v>0</v>
      </c>
      <c r="AA53">
        <f>0.61365*exp(17.502*EA53/(240.97+EA53))</f>
        <v>0</v>
      </c>
      <c r="AB53">
        <f>(X53-DT53*(DY53+DZ53)/1000)</f>
        <v>0</v>
      </c>
      <c r="AC53">
        <f>(-J53*44100)</f>
        <v>0</v>
      </c>
      <c r="AD53">
        <f>2*29.3*R53*0.92*(EA53-W53)</f>
        <v>0</v>
      </c>
      <c r="AE53">
        <f>2*0.95*5.67E-8*(((EA53+$B$7)+273)^4-(W53+273)^4)</f>
        <v>0</v>
      </c>
      <c r="AF53">
        <f>U53+AE53+AC53+AD53</f>
        <v>0</v>
      </c>
      <c r="AG53">
        <f>DX53*AU53*(DS53-DR53*(1000-AU53*DU53)/(1000-AU53*DT53))/(100*DL53)</f>
        <v>0</v>
      </c>
      <c r="AH53">
        <f>1000*DX53*AU53*(DT53-DU53)/(100*DL53*(1000-AU53*DT53))</f>
        <v>0</v>
      </c>
      <c r="AI53">
        <f>(AJ53 - AK53 - DY53*1E3/(8.314*(EA53+273.15)) * AM53/DX53 * AL53) * DX53/(100*DL53) * (1000 - DU53)/1000</f>
        <v>0</v>
      </c>
      <c r="AJ53">
        <v>603.742856511039</v>
      </c>
      <c r="AK53">
        <v>583.621666666667</v>
      </c>
      <c r="AL53">
        <v>3.3806666666666</v>
      </c>
      <c r="AM53">
        <v>64.6</v>
      </c>
      <c r="AN53">
        <f>(AP53 - AO53 + DY53*1E3/(8.314*(EA53+273.15)) * AR53/DX53 * AQ53) * DX53/(100*DL53) * 1000/(1000 - AP53)</f>
        <v>0</v>
      </c>
      <c r="AO53">
        <v>21.7509157544142</v>
      </c>
      <c r="AP53">
        <v>22.7615278787879</v>
      </c>
      <c r="AQ53">
        <v>-0.000300216365753788</v>
      </c>
      <c r="AR53">
        <v>120.712376557345</v>
      </c>
      <c r="AS53">
        <v>0</v>
      </c>
      <c r="AT53">
        <v>0</v>
      </c>
      <c r="AU53">
        <f>IF(AS53*$H$13&gt;=AW53,1.0,(AW53/(AW53-AS53*$H$13)))</f>
        <v>0</v>
      </c>
      <c r="AV53">
        <f>(AU53-1)*100</f>
        <v>0</v>
      </c>
      <c r="AW53">
        <f>MAX(0,($B$13+$C$13*EF53)/(1+$D$13*EF53)*DY53/(EA53+273)*$E$13)</f>
        <v>0</v>
      </c>
      <c r="AX53" t="s">
        <v>437</v>
      </c>
      <c r="AY53" t="s">
        <v>437</v>
      </c>
      <c r="AZ53">
        <v>0</v>
      </c>
      <c r="BA53">
        <v>0</v>
      </c>
      <c r="BB53">
        <f>1-AZ53/BA53</f>
        <v>0</v>
      </c>
      <c r="BC53">
        <v>0</v>
      </c>
      <c r="BD53" t="s">
        <v>437</v>
      </c>
      <c r="BE53" t="s">
        <v>437</v>
      </c>
      <c r="BF53">
        <v>0</v>
      </c>
      <c r="BG53">
        <v>0</v>
      </c>
      <c r="BH53">
        <f>1-BF53/BG53</f>
        <v>0</v>
      </c>
      <c r="BI53">
        <v>0.5</v>
      </c>
      <c r="BJ53">
        <f>DI53</f>
        <v>0</v>
      </c>
      <c r="BK53">
        <f>L53</f>
        <v>0</v>
      </c>
      <c r="BL53">
        <f>BH53*BI53*BJ53</f>
        <v>0</v>
      </c>
      <c r="BM53">
        <f>(BK53-BC53)/BJ53</f>
        <v>0</v>
      </c>
      <c r="BN53">
        <f>(BA53-BG53)/BG53</f>
        <v>0</v>
      </c>
      <c r="BO53">
        <f>AZ53/(BB53+AZ53/BG53)</f>
        <v>0</v>
      </c>
      <c r="BP53" t="s">
        <v>437</v>
      </c>
      <c r="BQ53">
        <v>0</v>
      </c>
      <c r="BR53">
        <f>IF(BQ53&lt;&gt;0, BQ53, BO53)</f>
        <v>0</v>
      </c>
      <c r="BS53">
        <f>1-BR53/BG53</f>
        <v>0</v>
      </c>
      <c r="BT53">
        <f>(BG53-BF53)/(BG53-BR53)</f>
        <v>0</v>
      </c>
      <c r="BU53">
        <f>(BA53-BG53)/(BA53-BR53)</f>
        <v>0</v>
      </c>
      <c r="BV53">
        <f>(BG53-BF53)/(BG53-AZ53)</f>
        <v>0</v>
      </c>
      <c r="BW53">
        <f>(BA53-BG53)/(BA53-AZ53)</f>
        <v>0</v>
      </c>
      <c r="BX53">
        <f>(BT53*BR53/BF53)</f>
        <v>0</v>
      </c>
      <c r="BY53">
        <f>(1-BX53)</f>
        <v>0</v>
      </c>
      <c r="DH53">
        <f>$B$11*EG53+$C$11*EH53+$F$11*ES53*(1-EV53)</f>
        <v>0</v>
      </c>
      <c r="DI53">
        <f>DH53*DJ53</f>
        <v>0</v>
      </c>
      <c r="DJ53">
        <f>($B$11*$D$9+$C$11*$D$9+$F$11*((FF53+EX53)/MAX(FF53+EX53+FG53, 0.1)*$I$9+FG53/MAX(FF53+EX53+FG53, 0.1)*$J$9))/($B$11+$C$11+$F$11)</f>
        <v>0</v>
      </c>
      <c r="DK53">
        <f>($B$11*$K$9+$C$11*$K$9+$F$11*((FF53+EX53)/MAX(FF53+EX53+FG53, 0.1)*$P$9+FG53/MAX(FF53+EX53+FG53, 0.1)*$Q$9))/($B$11+$C$11+$F$11)</f>
        <v>0</v>
      </c>
      <c r="DL53">
        <v>2.44</v>
      </c>
      <c r="DM53">
        <v>0.5</v>
      </c>
      <c r="DN53" t="s">
        <v>438</v>
      </c>
      <c r="DO53">
        <v>2</v>
      </c>
      <c r="DP53" t="b">
        <v>1</v>
      </c>
      <c r="DQ53">
        <v>1759419483.94615</v>
      </c>
      <c r="DR53">
        <v>546.333923076923</v>
      </c>
      <c r="DS53">
        <v>574.505769230769</v>
      </c>
      <c r="DT53">
        <v>22.7752384615385</v>
      </c>
      <c r="DU53">
        <v>21.7493923076923</v>
      </c>
      <c r="DV53">
        <v>543.703538461539</v>
      </c>
      <c r="DW53">
        <v>22.4679692307692</v>
      </c>
      <c r="DX53">
        <v>500.012307692308</v>
      </c>
      <c r="DY53">
        <v>90.8011</v>
      </c>
      <c r="DZ53">
        <v>0.0326903846153846</v>
      </c>
      <c r="EA53">
        <v>29.5702538461538</v>
      </c>
      <c r="EB53">
        <v>30.0184461538462</v>
      </c>
      <c r="EC53">
        <v>999.9</v>
      </c>
      <c r="ED53">
        <v>0</v>
      </c>
      <c r="EE53">
        <v>0</v>
      </c>
      <c r="EF53">
        <v>10015.8784615385</v>
      </c>
      <c r="EG53">
        <v>0</v>
      </c>
      <c r="EH53">
        <v>13.129</v>
      </c>
      <c r="EI53">
        <v>-28.1717153846154</v>
      </c>
      <c r="EJ53">
        <v>559.066615384615</v>
      </c>
      <c r="EK53">
        <v>587.278692307692</v>
      </c>
      <c r="EL53">
        <v>1.02584307692308</v>
      </c>
      <c r="EM53">
        <v>574.505769230769</v>
      </c>
      <c r="EN53">
        <v>21.7493923076923</v>
      </c>
      <c r="EO53">
        <v>2.06801538461538</v>
      </c>
      <c r="EP53">
        <v>1.97486769230769</v>
      </c>
      <c r="EQ53">
        <v>17.9749461538462</v>
      </c>
      <c r="ER53">
        <v>17.2442538461538</v>
      </c>
      <c r="ES53">
        <v>1999.98461538462</v>
      </c>
      <c r="ET53">
        <v>0.980000692307692</v>
      </c>
      <c r="EU53">
        <v>0.0199988923076923</v>
      </c>
      <c r="EV53">
        <v>0</v>
      </c>
      <c r="EW53">
        <v>344.146384615385</v>
      </c>
      <c r="EX53">
        <v>5.00059</v>
      </c>
      <c r="EY53">
        <v>7024.40461538462</v>
      </c>
      <c r="EZ53">
        <v>17360.2</v>
      </c>
      <c r="FA53">
        <v>41.2063846153846</v>
      </c>
      <c r="FB53">
        <v>41.0572307692308</v>
      </c>
      <c r="FC53">
        <v>40.6153076923077</v>
      </c>
      <c r="FD53">
        <v>40.562</v>
      </c>
      <c r="FE53">
        <v>42.125</v>
      </c>
      <c r="FF53">
        <v>1955.08461538462</v>
      </c>
      <c r="FG53">
        <v>39.9</v>
      </c>
      <c r="FH53">
        <v>0</v>
      </c>
      <c r="FI53">
        <v>1759419490</v>
      </c>
      <c r="FJ53">
        <v>0</v>
      </c>
      <c r="FK53">
        <v>344.045692307692</v>
      </c>
      <c r="FL53">
        <v>-0.982632479835677</v>
      </c>
      <c r="FM53">
        <v>-23.1996581283794</v>
      </c>
      <c r="FN53">
        <v>7024.23653846154</v>
      </c>
      <c r="FO53">
        <v>15</v>
      </c>
      <c r="FP53">
        <v>0</v>
      </c>
      <c r="FQ53" t="s">
        <v>439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-28.078795</v>
      </c>
      <c r="GD53">
        <v>-2.66724360902256</v>
      </c>
      <c r="GE53">
        <v>0.531946223292355</v>
      </c>
      <c r="GF53">
        <v>0</v>
      </c>
      <c r="GG53">
        <v>344.117941176471</v>
      </c>
      <c r="GH53">
        <v>-0.945148969769135</v>
      </c>
      <c r="GI53">
        <v>0.190749595817388</v>
      </c>
      <c r="GJ53">
        <v>-1</v>
      </c>
      <c r="GK53">
        <v>1.0309295</v>
      </c>
      <c r="GL53">
        <v>-0.129953233082707</v>
      </c>
      <c r="GM53">
        <v>0.012497233083767</v>
      </c>
      <c r="GN53">
        <v>0</v>
      </c>
      <c r="GO53">
        <v>0</v>
      </c>
      <c r="GP53">
        <v>2</v>
      </c>
      <c r="GQ53" t="s">
        <v>463</v>
      </c>
      <c r="GR53">
        <v>3.13249</v>
      </c>
      <c r="GS53">
        <v>2.71066</v>
      </c>
      <c r="GT53">
        <v>0.113276</v>
      </c>
      <c r="GU53">
        <v>0.117817</v>
      </c>
      <c r="GV53">
        <v>0.0996588</v>
      </c>
      <c r="GW53">
        <v>0.0971107</v>
      </c>
      <c r="GX53">
        <v>33434.8</v>
      </c>
      <c r="GY53">
        <v>35634.6</v>
      </c>
      <c r="GZ53">
        <v>34113.1</v>
      </c>
      <c r="HA53">
        <v>36571.6</v>
      </c>
      <c r="HB53">
        <v>43368.3</v>
      </c>
      <c r="HC53">
        <v>47398.2</v>
      </c>
      <c r="HD53">
        <v>53203.1</v>
      </c>
      <c r="HE53">
        <v>58438.7</v>
      </c>
      <c r="HF53">
        <v>1.96005</v>
      </c>
      <c r="HG53">
        <v>1.79885</v>
      </c>
      <c r="HH53">
        <v>0.1413</v>
      </c>
      <c r="HI53">
        <v>0</v>
      </c>
      <c r="HJ53">
        <v>27.7205</v>
      </c>
      <c r="HK53">
        <v>999.9</v>
      </c>
      <c r="HL53">
        <v>56.287</v>
      </c>
      <c r="HM53">
        <v>30.081</v>
      </c>
      <c r="HN53">
        <v>26.53</v>
      </c>
      <c r="HO53">
        <v>54.1555</v>
      </c>
      <c r="HP53">
        <v>45.9014</v>
      </c>
      <c r="HQ53">
        <v>1</v>
      </c>
      <c r="HR53">
        <v>0.0462195</v>
      </c>
      <c r="HS53">
        <v>-0.049597</v>
      </c>
      <c r="HT53">
        <v>20.1123</v>
      </c>
      <c r="HU53">
        <v>5.19662</v>
      </c>
      <c r="HV53">
        <v>12.004</v>
      </c>
      <c r="HW53">
        <v>4.97495</v>
      </c>
      <c r="HX53">
        <v>3.29398</v>
      </c>
      <c r="HY53">
        <v>999.9</v>
      </c>
      <c r="HZ53">
        <v>9999</v>
      </c>
      <c r="IA53">
        <v>9999</v>
      </c>
      <c r="IB53">
        <v>9999</v>
      </c>
      <c r="IC53">
        <v>1.86325</v>
      </c>
      <c r="ID53">
        <v>1.86813</v>
      </c>
      <c r="IE53">
        <v>1.86788</v>
      </c>
      <c r="IF53">
        <v>1.86905</v>
      </c>
      <c r="IG53">
        <v>1.86985</v>
      </c>
      <c r="IH53">
        <v>1.86589</v>
      </c>
      <c r="II53">
        <v>1.86703</v>
      </c>
      <c r="IJ53">
        <v>1.86844</v>
      </c>
      <c r="IK53">
        <v>5</v>
      </c>
      <c r="IL53">
        <v>0</v>
      </c>
      <c r="IM53">
        <v>0</v>
      </c>
      <c r="IN53">
        <v>0</v>
      </c>
      <c r="IO53" t="s">
        <v>441</v>
      </c>
      <c r="IP53" t="s">
        <v>442</v>
      </c>
      <c r="IQ53" t="s">
        <v>443</v>
      </c>
      <c r="IR53" t="s">
        <v>443</v>
      </c>
      <c r="IS53" t="s">
        <v>443</v>
      </c>
      <c r="IT53" t="s">
        <v>443</v>
      </c>
      <c r="IU53">
        <v>0</v>
      </c>
      <c r="IV53">
        <v>100</v>
      </c>
      <c r="IW53">
        <v>100</v>
      </c>
      <c r="IX53">
        <v>2.718</v>
      </c>
      <c r="IY53">
        <v>0.3066</v>
      </c>
      <c r="IZ53">
        <v>0.735386519928015</v>
      </c>
      <c r="JA53">
        <v>0.00382527381972642</v>
      </c>
      <c r="JB53">
        <v>-7.52988299776221e-07</v>
      </c>
      <c r="JC53">
        <v>2.3530235652091e-10</v>
      </c>
      <c r="JD53">
        <v>-0.102343420517576</v>
      </c>
      <c r="JE53">
        <v>-0.0169045395245839</v>
      </c>
      <c r="JF53">
        <v>0.00204458040624254</v>
      </c>
      <c r="JG53">
        <v>-2.13992253470799e-05</v>
      </c>
      <c r="JH53">
        <v>5</v>
      </c>
      <c r="JI53">
        <v>2167</v>
      </c>
      <c r="JJ53">
        <v>1</v>
      </c>
      <c r="JK53">
        <v>29</v>
      </c>
      <c r="JL53">
        <v>29323658.2</v>
      </c>
      <c r="JM53">
        <v>29323658.2</v>
      </c>
      <c r="JN53">
        <v>1.36963</v>
      </c>
      <c r="JO53">
        <v>2.62695</v>
      </c>
      <c r="JP53">
        <v>1.54785</v>
      </c>
      <c r="JQ53">
        <v>2.31201</v>
      </c>
      <c r="JR53">
        <v>1.64673</v>
      </c>
      <c r="JS53">
        <v>2.37305</v>
      </c>
      <c r="JT53">
        <v>33.8509</v>
      </c>
      <c r="JU53">
        <v>24.1926</v>
      </c>
      <c r="JV53">
        <v>18</v>
      </c>
      <c r="JW53">
        <v>505.689</v>
      </c>
      <c r="JX53">
        <v>401.698</v>
      </c>
      <c r="JY53">
        <v>27.2546</v>
      </c>
      <c r="JZ53">
        <v>27.9518</v>
      </c>
      <c r="KA53">
        <v>30.0003</v>
      </c>
      <c r="KB53">
        <v>27.8952</v>
      </c>
      <c r="KC53">
        <v>27.8444</v>
      </c>
      <c r="KD53">
        <v>27.4847</v>
      </c>
      <c r="KE53">
        <v>23.1705</v>
      </c>
      <c r="KF53">
        <v>57.6239</v>
      </c>
      <c r="KG53">
        <v>27.2467</v>
      </c>
      <c r="KH53">
        <v>622.887</v>
      </c>
      <c r="KI53">
        <v>21.798</v>
      </c>
      <c r="KJ53">
        <v>96.7214</v>
      </c>
      <c r="KK53">
        <v>94.6902</v>
      </c>
    </row>
    <row r="54" spans="1:297">
      <c r="A54">
        <v>38</v>
      </c>
      <c r="B54">
        <v>1759419497.1</v>
      </c>
      <c r="C54">
        <v>277</v>
      </c>
      <c r="D54" t="s">
        <v>518</v>
      </c>
      <c r="E54" t="s">
        <v>519</v>
      </c>
      <c r="F54">
        <v>5</v>
      </c>
      <c r="G54" t="s">
        <v>435</v>
      </c>
      <c r="H54" t="s">
        <v>436</v>
      </c>
      <c r="I54">
        <v>1759419488.94615</v>
      </c>
      <c r="J54">
        <f>(K54)/1000</f>
        <v>0</v>
      </c>
      <c r="K54">
        <f>IF(DP54, AN54, AH54)</f>
        <v>0</v>
      </c>
      <c r="L54">
        <f>IF(DP54, AI54, AG54)</f>
        <v>0</v>
      </c>
      <c r="M54">
        <f>DR54 - IF(AU54&gt;1, L54*DL54*100.0/(AW54), 0)</f>
        <v>0</v>
      </c>
      <c r="N54">
        <f>((T54-J54/2)*M54-L54)/(T54+J54/2)</f>
        <v>0</v>
      </c>
      <c r="O54">
        <f>N54*(DY54+DZ54)/1000.0</f>
        <v>0</v>
      </c>
      <c r="P54">
        <f>(DR54 - IF(AU54&gt;1, L54*DL54*100.0/(AW54), 0))*(DY54+DZ54)/1000.0</f>
        <v>0</v>
      </c>
      <c r="Q54">
        <f>2.0/((1/S54-1/R54)+SIGN(S54)*SQRT((1/S54-1/R54)*(1/S54-1/R54) + 4*DM54/((DM54+1)*(DM54+1))*(2*1/S54*1/R54-1/R54*1/R54)))</f>
        <v>0</v>
      </c>
      <c r="R54">
        <f>IF(LEFT(DN54,1)&lt;&gt;"0",IF(LEFT(DN54,1)="1",3.0,DO54),$D$5+$E$5*(EF54*DY54/($K$5*1000))+$F$5*(EF54*DY54/($K$5*1000))*MAX(MIN(DL54,$J$5),$I$5)*MAX(MIN(DL54,$J$5),$I$5)+$G$5*MAX(MIN(DL54,$J$5),$I$5)*(EF54*DY54/($K$5*1000))+$H$5*(EF54*DY54/($K$5*1000))*(EF54*DY54/($K$5*1000)))</f>
        <v>0</v>
      </c>
      <c r="S54">
        <f>J54*(1000-(1000*0.61365*exp(17.502*W54/(240.97+W54))/(DY54+DZ54)+DT54)/2)/(1000*0.61365*exp(17.502*W54/(240.97+W54))/(DY54+DZ54)-DT54)</f>
        <v>0</v>
      </c>
      <c r="T54">
        <f>1/((DM54+1)/(Q54/1.6)+1/(R54/1.37)) + DM54/((DM54+1)/(Q54/1.6) + DM54/(R54/1.37))</f>
        <v>0</v>
      </c>
      <c r="U54">
        <f>(DH54*DK54)</f>
        <v>0</v>
      </c>
      <c r="V54">
        <f>(EA54+(U54+2*0.95*5.67E-8*(((EA54+$B$7)+273)^4-(EA54+273)^4)-44100*J54)/(1.84*29.3*R54+8*0.95*5.67E-8*(EA54+273)^3))</f>
        <v>0</v>
      </c>
      <c r="W54">
        <f>($C$7*EB54+$D$7*EC54+$E$7*V54)</f>
        <v>0</v>
      </c>
      <c r="X54">
        <f>0.61365*exp(17.502*W54/(240.97+W54))</f>
        <v>0</v>
      </c>
      <c r="Y54">
        <f>(Z54/AA54*100)</f>
        <v>0</v>
      </c>
      <c r="Z54">
        <f>DT54*(DY54+DZ54)/1000</f>
        <v>0</v>
      </c>
      <c r="AA54">
        <f>0.61365*exp(17.502*EA54/(240.97+EA54))</f>
        <v>0</v>
      </c>
      <c r="AB54">
        <f>(X54-DT54*(DY54+DZ54)/1000)</f>
        <v>0</v>
      </c>
      <c r="AC54">
        <f>(-J54*44100)</f>
        <v>0</v>
      </c>
      <c r="AD54">
        <f>2*29.3*R54*0.92*(EA54-W54)</f>
        <v>0</v>
      </c>
      <c r="AE54">
        <f>2*0.95*5.67E-8*(((EA54+$B$7)+273)^4-(W54+273)^4)</f>
        <v>0</v>
      </c>
      <c r="AF54">
        <f>U54+AE54+AC54+AD54</f>
        <v>0</v>
      </c>
      <c r="AG54">
        <f>DX54*AU54*(DS54-DR54*(1000-AU54*DU54)/(1000-AU54*DT54))/(100*DL54)</f>
        <v>0</v>
      </c>
      <c r="AH54">
        <f>1000*DX54*AU54*(DT54-DU54)/(100*DL54*(1000-AU54*DT54))</f>
        <v>0</v>
      </c>
      <c r="AI54">
        <f>(AJ54 - AK54 - DY54*1E3/(8.314*(EA54+273.15)) * AM54/DX54 * AL54) * DX54/(100*DL54) * (1000 - DU54)/1000</f>
        <v>0</v>
      </c>
      <c r="AJ54">
        <v>621.791955604654</v>
      </c>
      <c r="AK54">
        <v>601.320109090909</v>
      </c>
      <c r="AL54">
        <v>3.55138939393934</v>
      </c>
      <c r="AM54">
        <v>64.6</v>
      </c>
      <c r="AN54">
        <f>(AP54 - AO54 + DY54*1E3/(8.314*(EA54+273.15)) * AR54/DX54 * AQ54) * DX54/(100*DL54) * 1000/(1000 - AP54)</f>
        <v>0</v>
      </c>
      <c r="AO54">
        <v>21.7514774658798</v>
      </c>
      <c r="AP54">
        <v>22.7513</v>
      </c>
      <c r="AQ54">
        <v>-0.000268282363445276</v>
      </c>
      <c r="AR54">
        <v>120.712376557345</v>
      </c>
      <c r="AS54">
        <v>0</v>
      </c>
      <c r="AT54">
        <v>0</v>
      </c>
      <c r="AU54">
        <f>IF(AS54*$H$13&gt;=AW54,1.0,(AW54/(AW54-AS54*$H$13)))</f>
        <v>0</v>
      </c>
      <c r="AV54">
        <f>(AU54-1)*100</f>
        <v>0</v>
      </c>
      <c r="AW54">
        <f>MAX(0,($B$13+$C$13*EF54)/(1+$D$13*EF54)*DY54/(EA54+273)*$E$13)</f>
        <v>0</v>
      </c>
      <c r="AX54" t="s">
        <v>437</v>
      </c>
      <c r="AY54" t="s">
        <v>437</v>
      </c>
      <c r="AZ54">
        <v>0</v>
      </c>
      <c r="BA54">
        <v>0</v>
      </c>
      <c r="BB54">
        <f>1-AZ54/BA54</f>
        <v>0</v>
      </c>
      <c r="BC54">
        <v>0</v>
      </c>
      <c r="BD54" t="s">
        <v>437</v>
      </c>
      <c r="BE54" t="s">
        <v>437</v>
      </c>
      <c r="BF54">
        <v>0</v>
      </c>
      <c r="BG54">
        <v>0</v>
      </c>
      <c r="BH54">
        <f>1-BF54/BG54</f>
        <v>0</v>
      </c>
      <c r="BI54">
        <v>0.5</v>
      </c>
      <c r="BJ54">
        <f>DI54</f>
        <v>0</v>
      </c>
      <c r="BK54">
        <f>L54</f>
        <v>0</v>
      </c>
      <c r="BL54">
        <f>BH54*BI54*BJ54</f>
        <v>0</v>
      </c>
      <c r="BM54">
        <f>(BK54-BC54)/BJ54</f>
        <v>0</v>
      </c>
      <c r="BN54">
        <f>(BA54-BG54)/BG54</f>
        <v>0</v>
      </c>
      <c r="BO54">
        <f>AZ54/(BB54+AZ54/BG54)</f>
        <v>0</v>
      </c>
      <c r="BP54" t="s">
        <v>437</v>
      </c>
      <c r="BQ54">
        <v>0</v>
      </c>
      <c r="BR54">
        <f>IF(BQ54&lt;&gt;0, BQ54, BO54)</f>
        <v>0</v>
      </c>
      <c r="BS54">
        <f>1-BR54/BG54</f>
        <v>0</v>
      </c>
      <c r="BT54">
        <f>(BG54-BF54)/(BG54-BR54)</f>
        <v>0</v>
      </c>
      <c r="BU54">
        <f>(BA54-BG54)/(BA54-BR54)</f>
        <v>0</v>
      </c>
      <c r="BV54">
        <f>(BG54-BF54)/(BG54-AZ54)</f>
        <v>0</v>
      </c>
      <c r="BW54">
        <f>(BA54-BG54)/(BA54-AZ54)</f>
        <v>0</v>
      </c>
      <c r="BX54">
        <f>(BT54*BR54/BF54)</f>
        <v>0</v>
      </c>
      <c r="BY54">
        <f>(1-BX54)</f>
        <v>0</v>
      </c>
      <c r="DH54">
        <f>$B$11*EG54+$C$11*EH54+$F$11*ES54*(1-EV54)</f>
        <v>0</v>
      </c>
      <c r="DI54">
        <f>DH54*DJ54</f>
        <v>0</v>
      </c>
      <c r="DJ54">
        <f>($B$11*$D$9+$C$11*$D$9+$F$11*((FF54+EX54)/MAX(FF54+EX54+FG54, 0.1)*$I$9+FG54/MAX(FF54+EX54+FG54, 0.1)*$J$9))/($B$11+$C$11+$F$11)</f>
        <v>0</v>
      </c>
      <c r="DK54">
        <f>($B$11*$K$9+$C$11*$K$9+$F$11*((FF54+EX54)/MAX(FF54+EX54+FG54, 0.1)*$P$9+FG54/MAX(FF54+EX54+FG54, 0.1)*$Q$9))/($B$11+$C$11+$F$11)</f>
        <v>0</v>
      </c>
      <c r="DL54">
        <v>2.44</v>
      </c>
      <c r="DM54">
        <v>0.5</v>
      </c>
      <c r="DN54" t="s">
        <v>438</v>
      </c>
      <c r="DO54">
        <v>2</v>
      </c>
      <c r="DP54" t="b">
        <v>1</v>
      </c>
      <c r="DQ54">
        <v>1759419488.94615</v>
      </c>
      <c r="DR54">
        <v>563.216153846154</v>
      </c>
      <c r="DS54">
        <v>591.766461538461</v>
      </c>
      <c r="DT54">
        <v>22.7655</v>
      </c>
      <c r="DU54">
        <v>21.7503461538462</v>
      </c>
      <c r="DV54">
        <v>560.531769230769</v>
      </c>
      <c r="DW54">
        <v>22.4586307692308</v>
      </c>
      <c r="DX54">
        <v>500.014615384615</v>
      </c>
      <c r="DY54">
        <v>90.8025538461538</v>
      </c>
      <c r="DZ54">
        <v>0.0326773307692308</v>
      </c>
      <c r="EA54">
        <v>29.5717615384615</v>
      </c>
      <c r="EB54">
        <v>30.0163461538462</v>
      </c>
      <c r="EC54">
        <v>999.9</v>
      </c>
      <c r="ED54">
        <v>0</v>
      </c>
      <c r="EE54">
        <v>0</v>
      </c>
      <c r="EF54">
        <v>10015.0092307692</v>
      </c>
      <c r="EG54">
        <v>0</v>
      </c>
      <c r="EH54">
        <v>13.129</v>
      </c>
      <c r="EI54">
        <v>-28.5500615384615</v>
      </c>
      <c r="EJ54">
        <v>576.336615384615</v>
      </c>
      <c r="EK54">
        <v>604.923615384615</v>
      </c>
      <c r="EL54">
        <v>1.01513861538462</v>
      </c>
      <c r="EM54">
        <v>591.766461538461</v>
      </c>
      <c r="EN54">
        <v>21.7503461538462</v>
      </c>
      <c r="EO54">
        <v>2.06716384615385</v>
      </c>
      <c r="EP54">
        <v>1.97498769230769</v>
      </c>
      <c r="EQ54">
        <v>17.9684</v>
      </c>
      <c r="ER54">
        <v>17.2452153846154</v>
      </c>
      <c r="ES54">
        <v>1999.98692307692</v>
      </c>
      <c r="ET54">
        <v>0.980000692307692</v>
      </c>
      <c r="EU54">
        <v>0.0199988923076923</v>
      </c>
      <c r="EV54">
        <v>0</v>
      </c>
      <c r="EW54">
        <v>343.955230769231</v>
      </c>
      <c r="EX54">
        <v>5.00059</v>
      </c>
      <c r="EY54">
        <v>7022.26230769231</v>
      </c>
      <c r="EZ54">
        <v>17360.2153846154</v>
      </c>
      <c r="FA54">
        <v>41.2160769230769</v>
      </c>
      <c r="FB54">
        <v>41.0572307692308</v>
      </c>
      <c r="FC54">
        <v>40.6153076923077</v>
      </c>
      <c r="FD54">
        <v>40.562</v>
      </c>
      <c r="FE54">
        <v>42.125</v>
      </c>
      <c r="FF54">
        <v>1955.08692307692</v>
      </c>
      <c r="FG54">
        <v>39.9</v>
      </c>
      <c r="FH54">
        <v>0</v>
      </c>
      <c r="FI54">
        <v>1759419494.8</v>
      </c>
      <c r="FJ54">
        <v>0</v>
      </c>
      <c r="FK54">
        <v>343.927038461538</v>
      </c>
      <c r="FL54">
        <v>-1.06027351083746</v>
      </c>
      <c r="FM54">
        <v>-28.954871832502</v>
      </c>
      <c r="FN54">
        <v>7022.17653846154</v>
      </c>
      <c r="FO54">
        <v>15</v>
      </c>
      <c r="FP54">
        <v>0</v>
      </c>
      <c r="FQ54" t="s">
        <v>439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-28.3044380952381</v>
      </c>
      <c r="GD54">
        <v>-3.41578441558446</v>
      </c>
      <c r="GE54">
        <v>0.587484060554749</v>
      </c>
      <c r="GF54">
        <v>0</v>
      </c>
      <c r="GG54">
        <v>344.002764705882</v>
      </c>
      <c r="GH54">
        <v>-1.34233766467114</v>
      </c>
      <c r="GI54">
        <v>0.200813647711668</v>
      </c>
      <c r="GJ54">
        <v>-1</v>
      </c>
      <c r="GK54">
        <v>1.02121104761905</v>
      </c>
      <c r="GL54">
        <v>-0.128262077922077</v>
      </c>
      <c r="GM54">
        <v>0.0129522324991493</v>
      </c>
      <c r="GN54">
        <v>0</v>
      </c>
      <c r="GO54">
        <v>0</v>
      </c>
      <c r="GP54">
        <v>2</v>
      </c>
      <c r="GQ54" t="s">
        <v>463</v>
      </c>
      <c r="GR54">
        <v>3.13237</v>
      </c>
      <c r="GS54">
        <v>2.71044</v>
      </c>
      <c r="GT54">
        <v>0.115706</v>
      </c>
      <c r="GU54">
        <v>0.120047</v>
      </c>
      <c r="GV54">
        <v>0.0996231</v>
      </c>
      <c r="GW54">
        <v>0.0971128</v>
      </c>
      <c r="GX54">
        <v>33343.2</v>
      </c>
      <c r="GY54">
        <v>35544.2</v>
      </c>
      <c r="GZ54">
        <v>34113.1</v>
      </c>
      <c r="HA54">
        <v>36571.2</v>
      </c>
      <c r="HB54">
        <v>43370.4</v>
      </c>
      <c r="HC54">
        <v>47398.2</v>
      </c>
      <c r="HD54">
        <v>53203.2</v>
      </c>
      <c r="HE54">
        <v>58438.5</v>
      </c>
      <c r="HF54">
        <v>1.95945</v>
      </c>
      <c r="HG54">
        <v>1.7996</v>
      </c>
      <c r="HH54">
        <v>0.140868</v>
      </c>
      <c r="HI54">
        <v>0</v>
      </c>
      <c r="HJ54">
        <v>27.727</v>
      </c>
      <c r="HK54">
        <v>999.9</v>
      </c>
      <c r="HL54">
        <v>56.287</v>
      </c>
      <c r="HM54">
        <v>30.081</v>
      </c>
      <c r="HN54">
        <v>26.528</v>
      </c>
      <c r="HO54">
        <v>55.0355</v>
      </c>
      <c r="HP54">
        <v>45.7292</v>
      </c>
      <c r="HQ54">
        <v>1</v>
      </c>
      <c r="HR54">
        <v>0.0464024</v>
      </c>
      <c r="HS54">
        <v>-0.0388535</v>
      </c>
      <c r="HT54">
        <v>20.1124</v>
      </c>
      <c r="HU54">
        <v>5.19453</v>
      </c>
      <c r="HV54">
        <v>12.004</v>
      </c>
      <c r="HW54">
        <v>4.9747</v>
      </c>
      <c r="HX54">
        <v>3.29388</v>
      </c>
      <c r="HY54">
        <v>999.9</v>
      </c>
      <c r="HZ54">
        <v>9999</v>
      </c>
      <c r="IA54">
        <v>9999</v>
      </c>
      <c r="IB54">
        <v>9999</v>
      </c>
      <c r="IC54">
        <v>1.86325</v>
      </c>
      <c r="ID54">
        <v>1.86813</v>
      </c>
      <c r="IE54">
        <v>1.86793</v>
      </c>
      <c r="IF54">
        <v>1.86905</v>
      </c>
      <c r="IG54">
        <v>1.86987</v>
      </c>
      <c r="IH54">
        <v>1.86591</v>
      </c>
      <c r="II54">
        <v>1.86704</v>
      </c>
      <c r="IJ54">
        <v>1.86844</v>
      </c>
      <c r="IK54">
        <v>5</v>
      </c>
      <c r="IL54">
        <v>0</v>
      </c>
      <c r="IM54">
        <v>0</v>
      </c>
      <c r="IN54">
        <v>0</v>
      </c>
      <c r="IO54" t="s">
        <v>441</v>
      </c>
      <c r="IP54" t="s">
        <v>442</v>
      </c>
      <c r="IQ54" t="s">
        <v>443</v>
      </c>
      <c r="IR54" t="s">
        <v>443</v>
      </c>
      <c r="IS54" t="s">
        <v>443</v>
      </c>
      <c r="IT54" t="s">
        <v>443</v>
      </c>
      <c r="IU54">
        <v>0</v>
      </c>
      <c r="IV54">
        <v>100</v>
      </c>
      <c r="IW54">
        <v>100</v>
      </c>
      <c r="IX54">
        <v>2.773</v>
      </c>
      <c r="IY54">
        <v>0.3061</v>
      </c>
      <c r="IZ54">
        <v>0.735386519928015</v>
      </c>
      <c r="JA54">
        <v>0.00382527381972642</v>
      </c>
      <c r="JB54">
        <v>-7.52988299776221e-07</v>
      </c>
      <c r="JC54">
        <v>2.3530235652091e-10</v>
      </c>
      <c r="JD54">
        <v>-0.102343420517576</v>
      </c>
      <c r="JE54">
        <v>-0.0169045395245839</v>
      </c>
      <c r="JF54">
        <v>0.00204458040624254</v>
      </c>
      <c r="JG54">
        <v>-2.13992253470799e-05</v>
      </c>
      <c r="JH54">
        <v>5</v>
      </c>
      <c r="JI54">
        <v>2167</v>
      </c>
      <c r="JJ54">
        <v>1</v>
      </c>
      <c r="JK54">
        <v>29</v>
      </c>
      <c r="JL54">
        <v>29323658.3</v>
      </c>
      <c r="JM54">
        <v>29323658.3</v>
      </c>
      <c r="JN54">
        <v>1.39771</v>
      </c>
      <c r="JO54">
        <v>2.62085</v>
      </c>
      <c r="JP54">
        <v>1.54785</v>
      </c>
      <c r="JQ54">
        <v>2.31079</v>
      </c>
      <c r="JR54">
        <v>1.64551</v>
      </c>
      <c r="JS54">
        <v>2.36206</v>
      </c>
      <c r="JT54">
        <v>33.8509</v>
      </c>
      <c r="JU54">
        <v>24.1926</v>
      </c>
      <c r="JV54">
        <v>18</v>
      </c>
      <c r="JW54">
        <v>505.31</v>
      </c>
      <c r="JX54">
        <v>402.126</v>
      </c>
      <c r="JY54">
        <v>27.2392</v>
      </c>
      <c r="JZ54">
        <v>27.9536</v>
      </c>
      <c r="KA54">
        <v>30.0004</v>
      </c>
      <c r="KB54">
        <v>27.897</v>
      </c>
      <c r="KC54">
        <v>27.8468</v>
      </c>
      <c r="KD54">
        <v>28.1084</v>
      </c>
      <c r="KE54">
        <v>23.1705</v>
      </c>
      <c r="KF54">
        <v>57.6239</v>
      </c>
      <c r="KG54">
        <v>27.2274</v>
      </c>
      <c r="KH54">
        <v>643.037</v>
      </c>
      <c r="KI54">
        <v>21.818</v>
      </c>
      <c r="KJ54">
        <v>96.7215</v>
      </c>
      <c r="KK54">
        <v>94.6897</v>
      </c>
    </row>
    <row r="55" spans="1:297">
      <c r="A55">
        <v>39</v>
      </c>
      <c r="B55">
        <v>1759419502.1</v>
      </c>
      <c r="C55">
        <v>282</v>
      </c>
      <c r="D55" t="s">
        <v>520</v>
      </c>
      <c r="E55" t="s">
        <v>521</v>
      </c>
      <c r="F55">
        <v>5</v>
      </c>
      <c r="G55" t="s">
        <v>435</v>
      </c>
      <c r="H55" t="s">
        <v>436</v>
      </c>
      <c r="I55">
        <v>1759419493.94615</v>
      </c>
      <c r="J55">
        <f>(K55)/1000</f>
        <v>0</v>
      </c>
      <c r="K55">
        <f>IF(DP55, AN55, AH55)</f>
        <v>0</v>
      </c>
      <c r="L55">
        <f>IF(DP55, AI55, AG55)</f>
        <v>0</v>
      </c>
      <c r="M55">
        <f>DR55 - IF(AU55&gt;1, L55*DL55*100.0/(AW55), 0)</f>
        <v>0</v>
      </c>
      <c r="N55">
        <f>((T55-J55/2)*M55-L55)/(T55+J55/2)</f>
        <v>0</v>
      </c>
      <c r="O55">
        <f>N55*(DY55+DZ55)/1000.0</f>
        <v>0</v>
      </c>
      <c r="P55">
        <f>(DR55 - IF(AU55&gt;1, L55*DL55*100.0/(AW55), 0))*(DY55+DZ55)/1000.0</f>
        <v>0</v>
      </c>
      <c r="Q55">
        <f>2.0/((1/S55-1/R55)+SIGN(S55)*SQRT((1/S55-1/R55)*(1/S55-1/R55) + 4*DM55/((DM55+1)*(DM55+1))*(2*1/S55*1/R55-1/R55*1/R55)))</f>
        <v>0</v>
      </c>
      <c r="R55">
        <f>IF(LEFT(DN55,1)&lt;&gt;"0",IF(LEFT(DN55,1)="1",3.0,DO55),$D$5+$E$5*(EF55*DY55/($K$5*1000))+$F$5*(EF55*DY55/($K$5*1000))*MAX(MIN(DL55,$J$5),$I$5)*MAX(MIN(DL55,$J$5),$I$5)+$G$5*MAX(MIN(DL55,$J$5),$I$5)*(EF55*DY55/($K$5*1000))+$H$5*(EF55*DY55/($K$5*1000))*(EF55*DY55/($K$5*1000)))</f>
        <v>0</v>
      </c>
      <c r="S55">
        <f>J55*(1000-(1000*0.61365*exp(17.502*W55/(240.97+W55))/(DY55+DZ55)+DT55)/2)/(1000*0.61365*exp(17.502*W55/(240.97+W55))/(DY55+DZ55)-DT55)</f>
        <v>0</v>
      </c>
      <c r="T55">
        <f>1/((DM55+1)/(Q55/1.6)+1/(R55/1.37)) + DM55/((DM55+1)/(Q55/1.6) + DM55/(R55/1.37))</f>
        <v>0</v>
      </c>
      <c r="U55">
        <f>(DH55*DK55)</f>
        <v>0</v>
      </c>
      <c r="V55">
        <f>(EA55+(U55+2*0.95*5.67E-8*(((EA55+$B$7)+273)^4-(EA55+273)^4)-44100*J55)/(1.84*29.3*R55+8*0.95*5.67E-8*(EA55+273)^3))</f>
        <v>0</v>
      </c>
      <c r="W55">
        <f>($C$7*EB55+$D$7*EC55+$E$7*V55)</f>
        <v>0</v>
      </c>
      <c r="X55">
        <f>0.61365*exp(17.502*W55/(240.97+W55))</f>
        <v>0</v>
      </c>
      <c r="Y55">
        <f>(Z55/AA55*100)</f>
        <v>0</v>
      </c>
      <c r="Z55">
        <f>DT55*(DY55+DZ55)/1000</f>
        <v>0</v>
      </c>
      <c r="AA55">
        <f>0.61365*exp(17.502*EA55/(240.97+EA55))</f>
        <v>0</v>
      </c>
      <c r="AB55">
        <f>(X55-DT55*(DY55+DZ55)/1000)</f>
        <v>0</v>
      </c>
      <c r="AC55">
        <f>(-J55*44100)</f>
        <v>0</v>
      </c>
      <c r="AD55">
        <f>2*29.3*R55*0.92*(EA55-W55)</f>
        <v>0</v>
      </c>
      <c r="AE55">
        <f>2*0.95*5.67E-8*(((EA55+$B$7)+273)^4-(W55+273)^4)</f>
        <v>0</v>
      </c>
      <c r="AF55">
        <f>U55+AE55+AC55+AD55</f>
        <v>0</v>
      </c>
      <c r="AG55">
        <f>DX55*AU55*(DS55-DR55*(1000-AU55*DU55)/(1000-AU55*DT55))/(100*DL55)</f>
        <v>0</v>
      </c>
      <c r="AH55">
        <f>1000*DX55*AU55*(DT55-DU55)/(100*DL55*(1000-AU55*DT55))</f>
        <v>0</v>
      </c>
      <c r="AI55">
        <f>(AJ55 - AK55 - DY55*1E3/(8.314*(EA55+273.15)) * AM55/DX55 * AL55) * DX55/(100*DL55) * (1000 - DU55)/1000</f>
        <v>0</v>
      </c>
      <c r="AJ55">
        <v>638.241931738853</v>
      </c>
      <c r="AK55">
        <v>618.176909090909</v>
      </c>
      <c r="AL55">
        <v>3.35486439393926</v>
      </c>
      <c r="AM55">
        <v>64.6</v>
      </c>
      <c r="AN55">
        <f>(AP55 - AO55 + DY55*1E3/(8.314*(EA55+273.15)) * AR55/DX55 * AQ55) * DX55/(100*DL55) * 1000/(1000 - AP55)</f>
        <v>0</v>
      </c>
      <c r="AO55">
        <v>21.752452806288</v>
      </c>
      <c r="AP55">
        <v>22.7357024242424</v>
      </c>
      <c r="AQ55">
        <v>-0.000337214284796842</v>
      </c>
      <c r="AR55">
        <v>120.712376557345</v>
      </c>
      <c r="AS55">
        <v>0</v>
      </c>
      <c r="AT55">
        <v>0</v>
      </c>
      <c r="AU55">
        <f>IF(AS55*$H$13&gt;=AW55,1.0,(AW55/(AW55-AS55*$H$13)))</f>
        <v>0</v>
      </c>
      <c r="AV55">
        <f>(AU55-1)*100</f>
        <v>0</v>
      </c>
      <c r="AW55">
        <f>MAX(0,($B$13+$C$13*EF55)/(1+$D$13*EF55)*DY55/(EA55+273)*$E$13)</f>
        <v>0</v>
      </c>
      <c r="AX55" t="s">
        <v>437</v>
      </c>
      <c r="AY55" t="s">
        <v>437</v>
      </c>
      <c r="AZ55">
        <v>0</v>
      </c>
      <c r="BA55">
        <v>0</v>
      </c>
      <c r="BB55">
        <f>1-AZ55/BA55</f>
        <v>0</v>
      </c>
      <c r="BC55">
        <v>0</v>
      </c>
      <c r="BD55" t="s">
        <v>437</v>
      </c>
      <c r="BE55" t="s">
        <v>437</v>
      </c>
      <c r="BF55">
        <v>0</v>
      </c>
      <c r="BG55">
        <v>0</v>
      </c>
      <c r="BH55">
        <f>1-BF55/BG55</f>
        <v>0</v>
      </c>
      <c r="BI55">
        <v>0.5</v>
      </c>
      <c r="BJ55">
        <f>DI55</f>
        <v>0</v>
      </c>
      <c r="BK55">
        <f>L55</f>
        <v>0</v>
      </c>
      <c r="BL55">
        <f>BH55*BI55*BJ55</f>
        <v>0</v>
      </c>
      <c r="BM55">
        <f>(BK55-BC55)/BJ55</f>
        <v>0</v>
      </c>
      <c r="BN55">
        <f>(BA55-BG55)/BG55</f>
        <v>0</v>
      </c>
      <c r="BO55">
        <f>AZ55/(BB55+AZ55/BG55)</f>
        <v>0</v>
      </c>
      <c r="BP55" t="s">
        <v>437</v>
      </c>
      <c r="BQ55">
        <v>0</v>
      </c>
      <c r="BR55">
        <f>IF(BQ55&lt;&gt;0, BQ55, BO55)</f>
        <v>0</v>
      </c>
      <c r="BS55">
        <f>1-BR55/BG55</f>
        <v>0</v>
      </c>
      <c r="BT55">
        <f>(BG55-BF55)/(BG55-BR55)</f>
        <v>0</v>
      </c>
      <c r="BU55">
        <f>(BA55-BG55)/(BA55-BR55)</f>
        <v>0</v>
      </c>
      <c r="BV55">
        <f>(BG55-BF55)/(BG55-AZ55)</f>
        <v>0</v>
      </c>
      <c r="BW55">
        <f>(BA55-BG55)/(BA55-AZ55)</f>
        <v>0</v>
      </c>
      <c r="BX55">
        <f>(BT55*BR55/BF55)</f>
        <v>0</v>
      </c>
      <c r="BY55">
        <f>(1-BX55)</f>
        <v>0</v>
      </c>
      <c r="DH55">
        <f>$B$11*EG55+$C$11*EH55+$F$11*ES55*(1-EV55)</f>
        <v>0</v>
      </c>
      <c r="DI55">
        <f>DH55*DJ55</f>
        <v>0</v>
      </c>
      <c r="DJ55">
        <f>($B$11*$D$9+$C$11*$D$9+$F$11*((FF55+EX55)/MAX(FF55+EX55+FG55, 0.1)*$I$9+FG55/MAX(FF55+EX55+FG55, 0.1)*$J$9))/($B$11+$C$11+$F$11)</f>
        <v>0</v>
      </c>
      <c r="DK55">
        <f>($B$11*$K$9+$C$11*$K$9+$F$11*((FF55+EX55)/MAX(FF55+EX55+FG55, 0.1)*$P$9+FG55/MAX(FF55+EX55+FG55, 0.1)*$Q$9))/($B$11+$C$11+$F$11)</f>
        <v>0</v>
      </c>
      <c r="DL55">
        <v>2.44</v>
      </c>
      <c r="DM55">
        <v>0.5</v>
      </c>
      <c r="DN55" t="s">
        <v>438</v>
      </c>
      <c r="DO55">
        <v>2</v>
      </c>
      <c r="DP55" t="b">
        <v>1</v>
      </c>
      <c r="DQ55">
        <v>1759419493.94615</v>
      </c>
      <c r="DR55">
        <v>580.147769230769</v>
      </c>
      <c r="DS55">
        <v>608.474384615385</v>
      </c>
      <c r="DT55">
        <v>22.7544153846154</v>
      </c>
      <c r="DU55">
        <v>21.7514538461538</v>
      </c>
      <c r="DV55">
        <v>577.409384615385</v>
      </c>
      <c r="DW55">
        <v>22.448</v>
      </c>
      <c r="DX55">
        <v>500.010769230769</v>
      </c>
      <c r="DY55">
        <v>90.8039538461538</v>
      </c>
      <c r="DZ55">
        <v>0.0325943692307692</v>
      </c>
      <c r="EA55">
        <v>29.5740384615385</v>
      </c>
      <c r="EB55">
        <v>30.0201615384615</v>
      </c>
      <c r="EC55">
        <v>999.9</v>
      </c>
      <c r="ED55">
        <v>0</v>
      </c>
      <c r="EE55">
        <v>0</v>
      </c>
      <c r="EF55">
        <v>10017.0284615385</v>
      </c>
      <c r="EG55">
        <v>0</v>
      </c>
      <c r="EH55">
        <v>13.129</v>
      </c>
      <c r="EI55">
        <v>-28.3264307692308</v>
      </c>
      <c r="EJ55">
        <v>593.655923076923</v>
      </c>
      <c r="EK55">
        <v>622.003769230769</v>
      </c>
      <c r="EL55">
        <v>1.00295261538462</v>
      </c>
      <c r="EM55">
        <v>608.474384615385</v>
      </c>
      <c r="EN55">
        <v>21.7514538461538</v>
      </c>
      <c r="EO55">
        <v>2.06618923076923</v>
      </c>
      <c r="EP55">
        <v>1.97511923076923</v>
      </c>
      <c r="EQ55">
        <v>17.9609076923077</v>
      </c>
      <c r="ER55">
        <v>17.2462692307692</v>
      </c>
      <c r="ES55">
        <v>1999.98692307692</v>
      </c>
      <c r="ET55">
        <v>0.980000692307692</v>
      </c>
      <c r="EU55">
        <v>0.0199989</v>
      </c>
      <c r="EV55">
        <v>0</v>
      </c>
      <c r="EW55">
        <v>343.844</v>
      </c>
      <c r="EX55">
        <v>5.00059</v>
      </c>
      <c r="EY55">
        <v>7019.93461538461</v>
      </c>
      <c r="EZ55">
        <v>17360.2230769231</v>
      </c>
      <c r="FA55">
        <v>41.2160769230769</v>
      </c>
      <c r="FB55">
        <v>41.0572307692308</v>
      </c>
      <c r="FC55">
        <v>40.6104615384615</v>
      </c>
      <c r="FD55">
        <v>40.562</v>
      </c>
      <c r="FE55">
        <v>42.125</v>
      </c>
      <c r="FF55">
        <v>1955.08692307692</v>
      </c>
      <c r="FG55">
        <v>39.9</v>
      </c>
      <c r="FH55">
        <v>0</v>
      </c>
      <c r="FI55">
        <v>1759419500.2</v>
      </c>
      <c r="FJ55">
        <v>0</v>
      </c>
      <c r="FK55">
        <v>343.81168</v>
      </c>
      <c r="FL55">
        <v>-1.97415384873412</v>
      </c>
      <c r="FM55">
        <v>-28.2107692678633</v>
      </c>
      <c r="FN55">
        <v>7019.4872</v>
      </c>
      <c r="FO55">
        <v>15</v>
      </c>
      <c r="FP55">
        <v>0</v>
      </c>
      <c r="FQ55" t="s">
        <v>439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-28.423125</v>
      </c>
      <c r="GD55">
        <v>1.55085563909778</v>
      </c>
      <c r="GE55">
        <v>0.476588752358887</v>
      </c>
      <c r="GF55">
        <v>0</v>
      </c>
      <c r="GG55">
        <v>343.881</v>
      </c>
      <c r="GH55">
        <v>-1.15948052373505</v>
      </c>
      <c r="GI55">
        <v>0.191563689301554</v>
      </c>
      <c r="GJ55">
        <v>-1</v>
      </c>
      <c r="GK55">
        <v>1.00846455</v>
      </c>
      <c r="GL55">
        <v>-0.142984736842104</v>
      </c>
      <c r="GM55">
        <v>0.0138041101324026</v>
      </c>
      <c r="GN55">
        <v>0</v>
      </c>
      <c r="GO55">
        <v>0</v>
      </c>
      <c r="GP55">
        <v>2</v>
      </c>
      <c r="GQ55" t="s">
        <v>463</v>
      </c>
      <c r="GR55">
        <v>3.13236</v>
      </c>
      <c r="GS55">
        <v>2.71066</v>
      </c>
      <c r="GT55">
        <v>0.118006</v>
      </c>
      <c r="GU55">
        <v>0.122424</v>
      </c>
      <c r="GV55">
        <v>0.0995744</v>
      </c>
      <c r="GW55">
        <v>0.097114</v>
      </c>
      <c r="GX55">
        <v>33256</v>
      </c>
      <c r="GY55">
        <v>35448.4</v>
      </c>
      <c r="GZ55">
        <v>34112.6</v>
      </c>
      <c r="HA55">
        <v>36571.4</v>
      </c>
      <c r="HB55">
        <v>43372.8</v>
      </c>
      <c r="HC55">
        <v>47398.4</v>
      </c>
      <c r="HD55">
        <v>53203</v>
      </c>
      <c r="HE55">
        <v>58438.4</v>
      </c>
      <c r="HF55">
        <v>1.95963</v>
      </c>
      <c r="HG55">
        <v>1.7996</v>
      </c>
      <c r="HH55">
        <v>0.140466</v>
      </c>
      <c r="HI55">
        <v>0</v>
      </c>
      <c r="HJ55">
        <v>27.734</v>
      </c>
      <c r="HK55">
        <v>999.9</v>
      </c>
      <c r="HL55">
        <v>56.263</v>
      </c>
      <c r="HM55">
        <v>30.081</v>
      </c>
      <c r="HN55">
        <v>26.5229</v>
      </c>
      <c r="HO55">
        <v>54.3855</v>
      </c>
      <c r="HP55">
        <v>45.8734</v>
      </c>
      <c r="HQ55">
        <v>1</v>
      </c>
      <c r="HR55">
        <v>0.0463288</v>
      </c>
      <c r="HS55">
        <v>-0.00425109</v>
      </c>
      <c r="HT55">
        <v>20.1123</v>
      </c>
      <c r="HU55">
        <v>5.19423</v>
      </c>
      <c r="HV55">
        <v>12.004</v>
      </c>
      <c r="HW55">
        <v>4.97495</v>
      </c>
      <c r="HX55">
        <v>3.29393</v>
      </c>
      <c r="HY55">
        <v>999.9</v>
      </c>
      <c r="HZ55">
        <v>9999</v>
      </c>
      <c r="IA55">
        <v>9999</v>
      </c>
      <c r="IB55">
        <v>9999</v>
      </c>
      <c r="IC55">
        <v>1.86325</v>
      </c>
      <c r="ID55">
        <v>1.86813</v>
      </c>
      <c r="IE55">
        <v>1.86791</v>
      </c>
      <c r="IF55">
        <v>1.86905</v>
      </c>
      <c r="IG55">
        <v>1.86985</v>
      </c>
      <c r="IH55">
        <v>1.86592</v>
      </c>
      <c r="II55">
        <v>1.86703</v>
      </c>
      <c r="IJ55">
        <v>1.86844</v>
      </c>
      <c r="IK55">
        <v>5</v>
      </c>
      <c r="IL55">
        <v>0</v>
      </c>
      <c r="IM55">
        <v>0</v>
      </c>
      <c r="IN55">
        <v>0</v>
      </c>
      <c r="IO55" t="s">
        <v>441</v>
      </c>
      <c r="IP55" t="s">
        <v>442</v>
      </c>
      <c r="IQ55" t="s">
        <v>443</v>
      </c>
      <c r="IR55" t="s">
        <v>443</v>
      </c>
      <c r="IS55" t="s">
        <v>443</v>
      </c>
      <c r="IT55" t="s">
        <v>443</v>
      </c>
      <c r="IU55">
        <v>0</v>
      </c>
      <c r="IV55">
        <v>100</v>
      </c>
      <c r="IW55">
        <v>100</v>
      </c>
      <c r="IX55">
        <v>2.826</v>
      </c>
      <c r="IY55">
        <v>0.3055</v>
      </c>
      <c r="IZ55">
        <v>0.735386519928015</v>
      </c>
      <c r="JA55">
        <v>0.00382527381972642</v>
      </c>
      <c r="JB55">
        <v>-7.52988299776221e-07</v>
      </c>
      <c r="JC55">
        <v>2.3530235652091e-10</v>
      </c>
      <c r="JD55">
        <v>-0.102343420517576</v>
      </c>
      <c r="JE55">
        <v>-0.0169045395245839</v>
      </c>
      <c r="JF55">
        <v>0.00204458040624254</v>
      </c>
      <c r="JG55">
        <v>-2.13992253470799e-05</v>
      </c>
      <c r="JH55">
        <v>5</v>
      </c>
      <c r="JI55">
        <v>2167</v>
      </c>
      <c r="JJ55">
        <v>1</v>
      </c>
      <c r="JK55">
        <v>29</v>
      </c>
      <c r="JL55">
        <v>29323658.4</v>
      </c>
      <c r="JM55">
        <v>29323658.4</v>
      </c>
      <c r="JN55">
        <v>1.43066</v>
      </c>
      <c r="JO55">
        <v>2.63428</v>
      </c>
      <c r="JP55">
        <v>1.54785</v>
      </c>
      <c r="JQ55">
        <v>2.31201</v>
      </c>
      <c r="JR55">
        <v>1.64673</v>
      </c>
      <c r="JS55">
        <v>2.26929</v>
      </c>
      <c r="JT55">
        <v>33.8509</v>
      </c>
      <c r="JU55">
        <v>24.1838</v>
      </c>
      <c r="JV55">
        <v>18</v>
      </c>
      <c r="JW55">
        <v>505.446</v>
      </c>
      <c r="JX55">
        <v>402.138</v>
      </c>
      <c r="JY55">
        <v>27.2207</v>
      </c>
      <c r="JZ55">
        <v>27.956</v>
      </c>
      <c r="KA55">
        <v>30.0001</v>
      </c>
      <c r="KB55">
        <v>27.8994</v>
      </c>
      <c r="KC55">
        <v>27.8486</v>
      </c>
      <c r="KD55">
        <v>28.6933</v>
      </c>
      <c r="KE55">
        <v>23.1705</v>
      </c>
      <c r="KF55">
        <v>57.6239</v>
      </c>
      <c r="KG55">
        <v>27.2021</v>
      </c>
      <c r="KH55">
        <v>656.536</v>
      </c>
      <c r="KI55">
        <v>21.8432</v>
      </c>
      <c r="KJ55">
        <v>96.7207</v>
      </c>
      <c r="KK55">
        <v>94.6898</v>
      </c>
    </row>
    <row r="56" spans="1:297">
      <c r="A56">
        <v>40</v>
      </c>
      <c r="B56">
        <v>1759419507.1</v>
      </c>
      <c r="C56">
        <v>287</v>
      </c>
      <c r="D56" t="s">
        <v>522</v>
      </c>
      <c r="E56" t="s">
        <v>523</v>
      </c>
      <c r="F56">
        <v>5</v>
      </c>
      <c r="G56" t="s">
        <v>435</v>
      </c>
      <c r="H56" t="s">
        <v>436</v>
      </c>
      <c r="I56">
        <v>1759419498.94615</v>
      </c>
      <c r="J56">
        <f>(K56)/1000</f>
        <v>0</v>
      </c>
      <c r="K56">
        <f>IF(DP56, AN56, AH56)</f>
        <v>0</v>
      </c>
      <c r="L56">
        <f>IF(DP56, AI56, AG56)</f>
        <v>0</v>
      </c>
      <c r="M56">
        <f>DR56 - IF(AU56&gt;1, L56*DL56*100.0/(AW56), 0)</f>
        <v>0</v>
      </c>
      <c r="N56">
        <f>((T56-J56/2)*M56-L56)/(T56+J56/2)</f>
        <v>0</v>
      </c>
      <c r="O56">
        <f>N56*(DY56+DZ56)/1000.0</f>
        <v>0</v>
      </c>
      <c r="P56">
        <f>(DR56 - IF(AU56&gt;1, L56*DL56*100.0/(AW56), 0))*(DY56+DZ56)/1000.0</f>
        <v>0</v>
      </c>
      <c r="Q56">
        <f>2.0/((1/S56-1/R56)+SIGN(S56)*SQRT((1/S56-1/R56)*(1/S56-1/R56) + 4*DM56/((DM56+1)*(DM56+1))*(2*1/S56*1/R56-1/R56*1/R56)))</f>
        <v>0</v>
      </c>
      <c r="R56">
        <f>IF(LEFT(DN56,1)&lt;&gt;"0",IF(LEFT(DN56,1)="1",3.0,DO56),$D$5+$E$5*(EF56*DY56/($K$5*1000))+$F$5*(EF56*DY56/($K$5*1000))*MAX(MIN(DL56,$J$5),$I$5)*MAX(MIN(DL56,$J$5),$I$5)+$G$5*MAX(MIN(DL56,$J$5),$I$5)*(EF56*DY56/($K$5*1000))+$H$5*(EF56*DY56/($K$5*1000))*(EF56*DY56/($K$5*1000)))</f>
        <v>0</v>
      </c>
      <c r="S56">
        <f>J56*(1000-(1000*0.61365*exp(17.502*W56/(240.97+W56))/(DY56+DZ56)+DT56)/2)/(1000*0.61365*exp(17.502*W56/(240.97+W56))/(DY56+DZ56)-DT56)</f>
        <v>0</v>
      </c>
      <c r="T56">
        <f>1/((DM56+1)/(Q56/1.6)+1/(R56/1.37)) + DM56/((DM56+1)/(Q56/1.6) + DM56/(R56/1.37))</f>
        <v>0</v>
      </c>
      <c r="U56">
        <f>(DH56*DK56)</f>
        <v>0</v>
      </c>
      <c r="V56">
        <f>(EA56+(U56+2*0.95*5.67E-8*(((EA56+$B$7)+273)^4-(EA56+273)^4)-44100*J56)/(1.84*29.3*R56+8*0.95*5.67E-8*(EA56+273)^3))</f>
        <v>0</v>
      </c>
      <c r="W56">
        <f>($C$7*EB56+$D$7*EC56+$E$7*V56)</f>
        <v>0</v>
      </c>
      <c r="X56">
        <f>0.61365*exp(17.502*W56/(240.97+W56))</f>
        <v>0</v>
      </c>
      <c r="Y56">
        <f>(Z56/AA56*100)</f>
        <v>0</v>
      </c>
      <c r="Z56">
        <f>DT56*(DY56+DZ56)/1000</f>
        <v>0</v>
      </c>
      <c r="AA56">
        <f>0.61365*exp(17.502*EA56/(240.97+EA56))</f>
        <v>0</v>
      </c>
      <c r="AB56">
        <f>(X56-DT56*(DY56+DZ56)/1000)</f>
        <v>0</v>
      </c>
      <c r="AC56">
        <f>(-J56*44100)</f>
        <v>0</v>
      </c>
      <c r="AD56">
        <f>2*29.3*R56*0.92*(EA56-W56)</f>
        <v>0</v>
      </c>
      <c r="AE56">
        <f>2*0.95*5.67E-8*(((EA56+$B$7)+273)^4-(W56+273)^4)</f>
        <v>0</v>
      </c>
      <c r="AF56">
        <f>U56+AE56+AC56+AD56</f>
        <v>0</v>
      </c>
      <c r="AG56">
        <f>DX56*AU56*(DS56-DR56*(1000-AU56*DU56)/(1000-AU56*DT56))/(100*DL56)</f>
        <v>0</v>
      </c>
      <c r="AH56">
        <f>1000*DX56*AU56*(DT56-DU56)/(100*DL56*(1000-AU56*DT56))</f>
        <v>0</v>
      </c>
      <c r="AI56">
        <f>(AJ56 - AK56 - DY56*1E3/(8.314*(EA56+273.15)) * AM56/DX56 * AL56) * DX56/(100*DL56) * (1000 - DU56)/1000</f>
        <v>0</v>
      </c>
      <c r="AJ56">
        <v>656.319924973918</v>
      </c>
      <c r="AK56">
        <v>635.8706</v>
      </c>
      <c r="AL56">
        <v>3.54648499999994</v>
      </c>
      <c r="AM56">
        <v>64.6</v>
      </c>
      <c r="AN56">
        <f>(AP56 - AO56 + DY56*1E3/(8.314*(EA56+273.15)) * AR56/DX56 * AQ56) * DX56/(100*DL56) * 1000/(1000 - AP56)</f>
        <v>0</v>
      </c>
      <c r="AO56">
        <v>21.7530733937277</v>
      </c>
      <c r="AP56">
        <v>22.7203345454545</v>
      </c>
      <c r="AQ56">
        <v>-0.000312173952272393</v>
      </c>
      <c r="AR56">
        <v>120.712376557345</v>
      </c>
      <c r="AS56">
        <v>0</v>
      </c>
      <c r="AT56">
        <v>0</v>
      </c>
      <c r="AU56">
        <f>IF(AS56*$H$13&gt;=AW56,1.0,(AW56/(AW56-AS56*$H$13)))</f>
        <v>0</v>
      </c>
      <c r="AV56">
        <f>(AU56-1)*100</f>
        <v>0</v>
      </c>
      <c r="AW56">
        <f>MAX(0,($B$13+$C$13*EF56)/(1+$D$13*EF56)*DY56/(EA56+273)*$E$13)</f>
        <v>0</v>
      </c>
      <c r="AX56" t="s">
        <v>437</v>
      </c>
      <c r="AY56" t="s">
        <v>437</v>
      </c>
      <c r="AZ56">
        <v>0</v>
      </c>
      <c r="BA56">
        <v>0</v>
      </c>
      <c r="BB56">
        <f>1-AZ56/BA56</f>
        <v>0</v>
      </c>
      <c r="BC56">
        <v>0</v>
      </c>
      <c r="BD56" t="s">
        <v>437</v>
      </c>
      <c r="BE56" t="s">
        <v>437</v>
      </c>
      <c r="BF56">
        <v>0</v>
      </c>
      <c r="BG56">
        <v>0</v>
      </c>
      <c r="BH56">
        <f>1-BF56/BG56</f>
        <v>0</v>
      </c>
      <c r="BI56">
        <v>0.5</v>
      </c>
      <c r="BJ56">
        <f>DI56</f>
        <v>0</v>
      </c>
      <c r="BK56">
        <f>L56</f>
        <v>0</v>
      </c>
      <c r="BL56">
        <f>BH56*BI56*BJ56</f>
        <v>0</v>
      </c>
      <c r="BM56">
        <f>(BK56-BC56)/BJ56</f>
        <v>0</v>
      </c>
      <c r="BN56">
        <f>(BA56-BG56)/BG56</f>
        <v>0</v>
      </c>
      <c r="BO56">
        <f>AZ56/(BB56+AZ56/BG56)</f>
        <v>0</v>
      </c>
      <c r="BP56" t="s">
        <v>437</v>
      </c>
      <c r="BQ56">
        <v>0</v>
      </c>
      <c r="BR56">
        <f>IF(BQ56&lt;&gt;0, BQ56, BO56)</f>
        <v>0</v>
      </c>
      <c r="BS56">
        <f>1-BR56/BG56</f>
        <v>0</v>
      </c>
      <c r="BT56">
        <f>(BG56-BF56)/(BG56-BR56)</f>
        <v>0</v>
      </c>
      <c r="BU56">
        <f>(BA56-BG56)/(BA56-BR56)</f>
        <v>0</v>
      </c>
      <c r="BV56">
        <f>(BG56-BF56)/(BG56-AZ56)</f>
        <v>0</v>
      </c>
      <c r="BW56">
        <f>(BA56-BG56)/(BA56-AZ56)</f>
        <v>0</v>
      </c>
      <c r="BX56">
        <f>(BT56*BR56/BF56)</f>
        <v>0</v>
      </c>
      <c r="BY56">
        <f>(1-BX56)</f>
        <v>0</v>
      </c>
      <c r="DH56">
        <f>$B$11*EG56+$C$11*EH56+$F$11*ES56*(1-EV56)</f>
        <v>0</v>
      </c>
      <c r="DI56">
        <f>DH56*DJ56</f>
        <v>0</v>
      </c>
      <c r="DJ56">
        <f>($B$11*$D$9+$C$11*$D$9+$F$11*((FF56+EX56)/MAX(FF56+EX56+FG56, 0.1)*$I$9+FG56/MAX(FF56+EX56+FG56, 0.1)*$J$9))/($B$11+$C$11+$F$11)</f>
        <v>0</v>
      </c>
      <c r="DK56">
        <f>($B$11*$K$9+$C$11*$K$9+$F$11*((FF56+EX56)/MAX(FF56+EX56+FG56, 0.1)*$P$9+FG56/MAX(FF56+EX56+FG56, 0.1)*$Q$9))/($B$11+$C$11+$F$11)</f>
        <v>0</v>
      </c>
      <c r="DL56">
        <v>2.44</v>
      </c>
      <c r="DM56">
        <v>0.5</v>
      </c>
      <c r="DN56" t="s">
        <v>438</v>
      </c>
      <c r="DO56">
        <v>2</v>
      </c>
      <c r="DP56" t="b">
        <v>1</v>
      </c>
      <c r="DQ56">
        <v>1759419498.94615</v>
      </c>
      <c r="DR56">
        <v>597.053153846154</v>
      </c>
      <c r="DS56">
        <v>625.615076923077</v>
      </c>
      <c r="DT56">
        <v>22.7416</v>
      </c>
      <c r="DU56">
        <v>21.7521384615385</v>
      </c>
      <c r="DV56">
        <v>594.261076923077</v>
      </c>
      <c r="DW56">
        <v>22.4356923076923</v>
      </c>
      <c r="DX56">
        <v>500.063076923077</v>
      </c>
      <c r="DY56">
        <v>90.8046230769231</v>
      </c>
      <c r="DZ56">
        <v>0.0324106692307692</v>
      </c>
      <c r="EA56">
        <v>29.5769615384615</v>
      </c>
      <c r="EB56">
        <v>30.0239307692308</v>
      </c>
      <c r="EC56">
        <v>999.9</v>
      </c>
      <c r="ED56">
        <v>0</v>
      </c>
      <c r="EE56">
        <v>0</v>
      </c>
      <c r="EF56">
        <v>10014.4207692308</v>
      </c>
      <c r="EG56">
        <v>0</v>
      </c>
      <c r="EH56">
        <v>13.129</v>
      </c>
      <c r="EI56">
        <v>-28.5618230769231</v>
      </c>
      <c r="EJ56">
        <v>610.946923076923</v>
      </c>
      <c r="EK56">
        <v>639.526</v>
      </c>
      <c r="EL56">
        <v>0.989451307692308</v>
      </c>
      <c r="EM56">
        <v>625.615076923077</v>
      </c>
      <c r="EN56">
        <v>21.7521384615385</v>
      </c>
      <c r="EO56">
        <v>2.06504076923077</v>
      </c>
      <c r="EP56">
        <v>1.97519615384615</v>
      </c>
      <c r="EQ56">
        <v>17.9520692307692</v>
      </c>
      <c r="ER56">
        <v>17.2468923076923</v>
      </c>
      <c r="ES56">
        <v>1999.98769230769</v>
      </c>
      <c r="ET56">
        <v>0.980000692307692</v>
      </c>
      <c r="EU56">
        <v>0.0199988923076923</v>
      </c>
      <c r="EV56">
        <v>0</v>
      </c>
      <c r="EW56">
        <v>343.730538461538</v>
      </c>
      <c r="EX56">
        <v>5.00059</v>
      </c>
      <c r="EY56">
        <v>7017.54692307692</v>
      </c>
      <c r="EZ56">
        <v>17360.2153846154</v>
      </c>
      <c r="FA56">
        <v>41.2209230769231</v>
      </c>
      <c r="FB56">
        <v>41.0572307692308</v>
      </c>
      <c r="FC56">
        <v>40.6201538461538</v>
      </c>
      <c r="FD56">
        <v>40.562</v>
      </c>
      <c r="FE56">
        <v>42.125</v>
      </c>
      <c r="FF56">
        <v>1955.08769230769</v>
      </c>
      <c r="FG56">
        <v>39.9</v>
      </c>
      <c r="FH56">
        <v>0</v>
      </c>
      <c r="FI56">
        <v>1759419505</v>
      </c>
      <c r="FJ56">
        <v>0</v>
      </c>
      <c r="FK56">
        <v>343.68308</v>
      </c>
      <c r="FL56">
        <v>-1.6120769254444</v>
      </c>
      <c r="FM56">
        <v>-28.2253845921777</v>
      </c>
      <c r="FN56">
        <v>7017.1508</v>
      </c>
      <c r="FO56">
        <v>15</v>
      </c>
      <c r="FP56">
        <v>0</v>
      </c>
      <c r="FQ56" t="s">
        <v>439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-28.432380952381</v>
      </c>
      <c r="GD56">
        <v>-1.47654545454547</v>
      </c>
      <c r="GE56">
        <v>0.469219466996646</v>
      </c>
      <c r="GF56">
        <v>0</v>
      </c>
      <c r="GG56">
        <v>343.799382352941</v>
      </c>
      <c r="GH56">
        <v>-1.66916730468443</v>
      </c>
      <c r="GI56">
        <v>0.214299270497217</v>
      </c>
      <c r="GJ56">
        <v>-1</v>
      </c>
      <c r="GK56">
        <v>0.996738666666667</v>
      </c>
      <c r="GL56">
        <v>-0.161680285714285</v>
      </c>
      <c r="GM56">
        <v>0.0164087929573586</v>
      </c>
      <c r="GN56">
        <v>0</v>
      </c>
      <c r="GO56">
        <v>0</v>
      </c>
      <c r="GP56">
        <v>2</v>
      </c>
      <c r="GQ56" t="s">
        <v>463</v>
      </c>
      <c r="GR56">
        <v>3.13249</v>
      </c>
      <c r="GS56">
        <v>2.71004</v>
      </c>
      <c r="GT56">
        <v>0.120371</v>
      </c>
      <c r="GU56">
        <v>0.124637</v>
      </c>
      <c r="GV56">
        <v>0.0995244</v>
      </c>
      <c r="GW56">
        <v>0.0971205</v>
      </c>
      <c r="GX56">
        <v>33167</v>
      </c>
      <c r="GY56">
        <v>35359.1</v>
      </c>
      <c r="GZ56">
        <v>34112.7</v>
      </c>
      <c r="HA56">
        <v>36571.5</v>
      </c>
      <c r="HB56">
        <v>43375.5</v>
      </c>
      <c r="HC56">
        <v>47398.4</v>
      </c>
      <c r="HD56">
        <v>53202.9</v>
      </c>
      <c r="HE56">
        <v>58438.6</v>
      </c>
      <c r="HF56">
        <v>1.9599</v>
      </c>
      <c r="HG56">
        <v>1.79942</v>
      </c>
      <c r="HH56">
        <v>0.139859</v>
      </c>
      <c r="HI56">
        <v>0</v>
      </c>
      <c r="HJ56">
        <v>27.7405</v>
      </c>
      <c r="HK56">
        <v>999.9</v>
      </c>
      <c r="HL56">
        <v>56.287</v>
      </c>
      <c r="HM56">
        <v>30.081</v>
      </c>
      <c r="HN56">
        <v>26.5329</v>
      </c>
      <c r="HO56">
        <v>54.4555</v>
      </c>
      <c r="HP56">
        <v>46.0056</v>
      </c>
      <c r="HQ56">
        <v>1</v>
      </c>
      <c r="HR56">
        <v>0.0465955</v>
      </c>
      <c r="HS56">
        <v>0.0258851</v>
      </c>
      <c r="HT56">
        <v>20.1122</v>
      </c>
      <c r="HU56">
        <v>5.19393</v>
      </c>
      <c r="HV56">
        <v>12.004</v>
      </c>
      <c r="HW56">
        <v>4.9747</v>
      </c>
      <c r="HX56">
        <v>3.29378</v>
      </c>
      <c r="HY56">
        <v>999.9</v>
      </c>
      <c r="HZ56">
        <v>9999</v>
      </c>
      <c r="IA56">
        <v>9999</v>
      </c>
      <c r="IB56">
        <v>9999</v>
      </c>
      <c r="IC56">
        <v>1.86325</v>
      </c>
      <c r="ID56">
        <v>1.86813</v>
      </c>
      <c r="IE56">
        <v>1.86788</v>
      </c>
      <c r="IF56">
        <v>1.86905</v>
      </c>
      <c r="IG56">
        <v>1.86988</v>
      </c>
      <c r="IH56">
        <v>1.8659</v>
      </c>
      <c r="II56">
        <v>1.86705</v>
      </c>
      <c r="IJ56">
        <v>1.86844</v>
      </c>
      <c r="IK56">
        <v>5</v>
      </c>
      <c r="IL56">
        <v>0</v>
      </c>
      <c r="IM56">
        <v>0</v>
      </c>
      <c r="IN56">
        <v>0</v>
      </c>
      <c r="IO56" t="s">
        <v>441</v>
      </c>
      <c r="IP56" t="s">
        <v>442</v>
      </c>
      <c r="IQ56" t="s">
        <v>443</v>
      </c>
      <c r="IR56" t="s">
        <v>443</v>
      </c>
      <c r="IS56" t="s">
        <v>443</v>
      </c>
      <c r="IT56" t="s">
        <v>443</v>
      </c>
      <c r="IU56">
        <v>0</v>
      </c>
      <c r="IV56">
        <v>100</v>
      </c>
      <c r="IW56">
        <v>100</v>
      </c>
      <c r="IX56">
        <v>2.879</v>
      </c>
      <c r="IY56">
        <v>0.3049</v>
      </c>
      <c r="IZ56">
        <v>0.735386519928015</v>
      </c>
      <c r="JA56">
        <v>0.00382527381972642</v>
      </c>
      <c r="JB56">
        <v>-7.52988299776221e-07</v>
      </c>
      <c r="JC56">
        <v>2.3530235652091e-10</v>
      </c>
      <c r="JD56">
        <v>-0.102343420517576</v>
      </c>
      <c r="JE56">
        <v>-0.0169045395245839</v>
      </c>
      <c r="JF56">
        <v>0.00204458040624254</v>
      </c>
      <c r="JG56">
        <v>-2.13992253470799e-05</v>
      </c>
      <c r="JH56">
        <v>5</v>
      </c>
      <c r="JI56">
        <v>2167</v>
      </c>
      <c r="JJ56">
        <v>1</v>
      </c>
      <c r="JK56">
        <v>29</v>
      </c>
      <c r="JL56">
        <v>29323658.5</v>
      </c>
      <c r="JM56">
        <v>29323658.5</v>
      </c>
      <c r="JN56">
        <v>1.45752</v>
      </c>
      <c r="JO56">
        <v>2.63184</v>
      </c>
      <c r="JP56">
        <v>1.54785</v>
      </c>
      <c r="JQ56">
        <v>2.31201</v>
      </c>
      <c r="JR56">
        <v>1.64551</v>
      </c>
      <c r="JS56">
        <v>2.30347</v>
      </c>
      <c r="JT56">
        <v>33.8509</v>
      </c>
      <c r="JU56">
        <v>24.1838</v>
      </c>
      <c r="JV56">
        <v>18</v>
      </c>
      <c r="JW56">
        <v>505.643</v>
      </c>
      <c r="JX56">
        <v>402.058</v>
      </c>
      <c r="JY56">
        <v>27.1953</v>
      </c>
      <c r="JZ56">
        <v>27.9583</v>
      </c>
      <c r="KA56">
        <v>30.0002</v>
      </c>
      <c r="KB56">
        <v>27.9011</v>
      </c>
      <c r="KC56">
        <v>27.8509</v>
      </c>
      <c r="KD56">
        <v>29.3027</v>
      </c>
      <c r="KE56">
        <v>22.8958</v>
      </c>
      <c r="KF56">
        <v>57.6239</v>
      </c>
      <c r="KG56">
        <v>27.1751</v>
      </c>
      <c r="KH56">
        <v>676.728</v>
      </c>
      <c r="KI56">
        <v>21.874</v>
      </c>
      <c r="KJ56">
        <v>96.7207</v>
      </c>
      <c r="KK56">
        <v>94.69</v>
      </c>
    </row>
    <row r="57" spans="1:297">
      <c r="A57">
        <v>41</v>
      </c>
      <c r="B57">
        <v>1759419512.1</v>
      </c>
      <c r="C57">
        <v>292</v>
      </c>
      <c r="D57" t="s">
        <v>524</v>
      </c>
      <c r="E57" t="s">
        <v>525</v>
      </c>
      <c r="F57">
        <v>5</v>
      </c>
      <c r="G57" t="s">
        <v>435</v>
      </c>
      <c r="H57" t="s">
        <v>436</v>
      </c>
      <c r="I57">
        <v>1759419503.94615</v>
      </c>
      <c r="J57">
        <f>(K57)/1000</f>
        <v>0</v>
      </c>
      <c r="K57">
        <f>IF(DP57, AN57, AH57)</f>
        <v>0</v>
      </c>
      <c r="L57">
        <f>IF(DP57, AI57, AG57)</f>
        <v>0</v>
      </c>
      <c r="M57">
        <f>DR57 - IF(AU57&gt;1, L57*DL57*100.0/(AW57), 0)</f>
        <v>0</v>
      </c>
      <c r="N57">
        <f>((T57-J57/2)*M57-L57)/(T57+J57/2)</f>
        <v>0</v>
      </c>
      <c r="O57">
        <f>N57*(DY57+DZ57)/1000.0</f>
        <v>0</v>
      </c>
      <c r="P57">
        <f>(DR57 - IF(AU57&gt;1, L57*DL57*100.0/(AW57), 0))*(DY57+DZ57)/1000.0</f>
        <v>0</v>
      </c>
      <c r="Q57">
        <f>2.0/((1/S57-1/R57)+SIGN(S57)*SQRT((1/S57-1/R57)*(1/S57-1/R57) + 4*DM57/((DM57+1)*(DM57+1))*(2*1/S57*1/R57-1/R57*1/R57)))</f>
        <v>0</v>
      </c>
      <c r="R57">
        <f>IF(LEFT(DN57,1)&lt;&gt;"0",IF(LEFT(DN57,1)="1",3.0,DO57),$D$5+$E$5*(EF57*DY57/($K$5*1000))+$F$5*(EF57*DY57/($K$5*1000))*MAX(MIN(DL57,$J$5),$I$5)*MAX(MIN(DL57,$J$5),$I$5)+$G$5*MAX(MIN(DL57,$J$5),$I$5)*(EF57*DY57/($K$5*1000))+$H$5*(EF57*DY57/($K$5*1000))*(EF57*DY57/($K$5*1000)))</f>
        <v>0</v>
      </c>
      <c r="S57">
        <f>J57*(1000-(1000*0.61365*exp(17.502*W57/(240.97+W57))/(DY57+DZ57)+DT57)/2)/(1000*0.61365*exp(17.502*W57/(240.97+W57))/(DY57+DZ57)-DT57)</f>
        <v>0</v>
      </c>
      <c r="T57">
        <f>1/((DM57+1)/(Q57/1.6)+1/(R57/1.37)) + DM57/((DM57+1)/(Q57/1.6) + DM57/(R57/1.37))</f>
        <v>0</v>
      </c>
      <c r="U57">
        <f>(DH57*DK57)</f>
        <v>0</v>
      </c>
      <c r="V57">
        <f>(EA57+(U57+2*0.95*5.67E-8*(((EA57+$B$7)+273)^4-(EA57+273)^4)-44100*J57)/(1.84*29.3*R57+8*0.95*5.67E-8*(EA57+273)^3))</f>
        <v>0</v>
      </c>
      <c r="W57">
        <f>($C$7*EB57+$D$7*EC57+$E$7*V57)</f>
        <v>0</v>
      </c>
      <c r="X57">
        <f>0.61365*exp(17.502*W57/(240.97+W57))</f>
        <v>0</v>
      </c>
      <c r="Y57">
        <f>(Z57/AA57*100)</f>
        <v>0</v>
      </c>
      <c r="Z57">
        <f>DT57*(DY57+DZ57)/1000</f>
        <v>0</v>
      </c>
      <c r="AA57">
        <f>0.61365*exp(17.502*EA57/(240.97+EA57))</f>
        <v>0</v>
      </c>
      <c r="AB57">
        <f>(X57-DT57*(DY57+DZ57)/1000)</f>
        <v>0</v>
      </c>
      <c r="AC57">
        <f>(-J57*44100)</f>
        <v>0</v>
      </c>
      <c r="AD57">
        <f>2*29.3*R57*0.92*(EA57-W57)</f>
        <v>0</v>
      </c>
      <c r="AE57">
        <f>2*0.95*5.67E-8*(((EA57+$B$7)+273)^4-(W57+273)^4)</f>
        <v>0</v>
      </c>
      <c r="AF57">
        <f>U57+AE57+AC57+AD57</f>
        <v>0</v>
      </c>
      <c r="AG57">
        <f>DX57*AU57*(DS57-DR57*(1000-AU57*DU57)/(1000-AU57*DT57))/(100*DL57)</f>
        <v>0</v>
      </c>
      <c r="AH57">
        <f>1000*DX57*AU57*(DT57-DU57)/(100*DL57*(1000-AU57*DT57))</f>
        <v>0</v>
      </c>
      <c r="AI57">
        <f>(AJ57 - AK57 - DY57*1E3/(8.314*(EA57+273.15)) * AM57/DX57 * AL57) * DX57/(100*DL57) * (1000 - DU57)/1000</f>
        <v>0</v>
      </c>
      <c r="AJ57">
        <v>672.945165979329</v>
      </c>
      <c r="AK57">
        <v>652.839084848485</v>
      </c>
      <c r="AL57">
        <v>3.37572378787874</v>
      </c>
      <c r="AM57">
        <v>64.6</v>
      </c>
      <c r="AN57">
        <f>(AP57 - AO57 + DY57*1E3/(8.314*(EA57+273.15)) * AR57/DX57 * AQ57) * DX57/(100*DL57) * 1000/(1000 - AP57)</f>
        <v>0</v>
      </c>
      <c r="AO57">
        <v>21.789501542281</v>
      </c>
      <c r="AP57">
        <v>22.7037806060606</v>
      </c>
      <c r="AQ57">
        <v>-0.000272598347876919</v>
      </c>
      <c r="AR57">
        <v>120.712376557345</v>
      </c>
      <c r="AS57">
        <v>0</v>
      </c>
      <c r="AT57">
        <v>0</v>
      </c>
      <c r="AU57">
        <f>IF(AS57*$H$13&gt;=AW57,1.0,(AW57/(AW57-AS57*$H$13)))</f>
        <v>0</v>
      </c>
      <c r="AV57">
        <f>(AU57-1)*100</f>
        <v>0</v>
      </c>
      <c r="AW57">
        <f>MAX(0,($B$13+$C$13*EF57)/(1+$D$13*EF57)*DY57/(EA57+273)*$E$13)</f>
        <v>0</v>
      </c>
      <c r="AX57" t="s">
        <v>437</v>
      </c>
      <c r="AY57" t="s">
        <v>437</v>
      </c>
      <c r="AZ57">
        <v>0</v>
      </c>
      <c r="BA57">
        <v>0</v>
      </c>
      <c r="BB57">
        <f>1-AZ57/BA57</f>
        <v>0</v>
      </c>
      <c r="BC57">
        <v>0</v>
      </c>
      <c r="BD57" t="s">
        <v>437</v>
      </c>
      <c r="BE57" t="s">
        <v>437</v>
      </c>
      <c r="BF57">
        <v>0</v>
      </c>
      <c r="BG57">
        <v>0</v>
      </c>
      <c r="BH57">
        <f>1-BF57/BG57</f>
        <v>0</v>
      </c>
      <c r="BI57">
        <v>0.5</v>
      </c>
      <c r="BJ57">
        <f>DI57</f>
        <v>0</v>
      </c>
      <c r="BK57">
        <f>L57</f>
        <v>0</v>
      </c>
      <c r="BL57">
        <f>BH57*BI57*BJ57</f>
        <v>0</v>
      </c>
      <c r="BM57">
        <f>(BK57-BC57)/BJ57</f>
        <v>0</v>
      </c>
      <c r="BN57">
        <f>(BA57-BG57)/BG57</f>
        <v>0</v>
      </c>
      <c r="BO57">
        <f>AZ57/(BB57+AZ57/BG57)</f>
        <v>0</v>
      </c>
      <c r="BP57" t="s">
        <v>437</v>
      </c>
      <c r="BQ57">
        <v>0</v>
      </c>
      <c r="BR57">
        <f>IF(BQ57&lt;&gt;0, BQ57, BO57)</f>
        <v>0</v>
      </c>
      <c r="BS57">
        <f>1-BR57/BG57</f>
        <v>0</v>
      </c>
      <c r="BT57">
        <f>(BG57-BF57)/(BG57-BR57)</f>
        <v>0</v>
      </c>
      <c r="BU57">
        <f>(BA57-BG57)/(BA57-BR57)</f>
        <v>0</v>
      </c>
      <c r="BV57">
        <f>(BG57-BF57)/(BG57-AZ57)</f>
        <v>0</v>
      </c>
      <c r="BW57">
        <f>(BA57-BG57)/(BA57-AZ57)</f>
        <v>0</v>
      </c>
      <c r="BX57">
        <f>(BT57*BR57/BF57)</f>
        <v>0</v>
      </c>
      <c r="BY57">
        <f>(1-BX57)</f>
        <v>0</v>
      </c>
      <c r="DH57">
        <f>$B$11*EG57+$C$11*EH57+$F$11*ES57*(1-EV57)</f>
        <v>0</v>
      </c>
      <c r="DI57">
        <f>DH57*DJ57</f>
        <v>0</v>
      </c>
      <c r="DJ57">
        <f>($B$11*$D$9+$C$11*$D$9+$F$11*((FF57+EX57)/MAX(FF57+EX57+FG57, 0.1)*$I$9+FG57/MAX(FF57+EX57+FG57, 0.1)*$J$9))/($B$11+$C$11+$F$11)</f>
        <v>0</v>
      </c>
      <c r="DK57">
        <f>($B$11*$K$9+$C$11*$K$9+$F$11*((FF57+EX57)/MAX(FF57+EX57+FG57, 0.1)*$P$9+FG57/MAX(FF57+EX57+FG57, 0.1)*$Q$9))/($B$11+$C$11+$F$11)</f>
        <v>0</v>
      </c>
      <c r="DL57">
        <v>2.44</v>
      </c>
      <c r="DM57">
        <v>0.5</v>
      </c>
      <c r="DN57" t="s">
        <v>438</v>
      </c>
      <c r="DO57">
        <v>2</v>
      </c>
      <c r="DP57" t="b">
        <v>1</v>
      </c>
      <c r="DQ57">
        <v>1759419503.94615</v>
      </c>
      <c r="DR57">
        <v>613.980461538462</v>
      </c>
      <c r="DS57">
        <v>642.286769230769</v>
      </c>
      <c r="DT57">
        <v>22.7265307692308</v>
      </c>
      <c r="DU57">
        <v>21.7636769230769</v>
      </c>
      <c r="DV57">
        <v>611.134769230769</v>
      </c>
      <c r="DW57">
        <v>22.4212461538462</v>
      </c>
      <c r="DX57">
        <v>500.034461538461</v>
      </c>
      <c r="DY57">
        <v>90.8041846153846</v>
      </c>
      <c r="DZ57">
        <v>0.0323761846153846</v>
      </c>
      <c r="EA57">
        <v>29.5789230769231</v>
      </c>
      <c r="EB57">
        <v>30.0257230769231</v>
      </c>
      <c r="EC57">
        <v>999.9</v>
      </c>
      <c r="ED57">
        <v>0</v>
      </c>
      <c r="EE57">
        <v>0</v>
      </c>
      <c r="EF57">
        <v>9998.12076923077</v>
      </c>
      <c r="EG57">
        <v>0</v>
      </c>
      <c r="EH57">
        <v>13.129</v>
      </c>
      <c r="EI57">
        <v>-28.3063153846154</v>
      </c>
      <c r="EJ57">
        <v>628.258384615385</v>
      </c>
      <c r="EK57">
        <v>656.576384615385</v>
      </c>
      <c r="EL57">
        <v>0.962865384615385</v>
      </c>
      <c r="EM57">
        <v>642.286769230769</v>
      </c>
      <c r="EN57">
        <v>21.7636769230769</v>
      </c>
      <c r="EO57">
        <v>2.06366384615385</v>
      </c>
      <c r="EP57">
        <v>1.97623307692308</v>
      </c>
      <c r="EQ57">
        <v>17.9414615384615</v>
      </c>
      <c r="ER57">
        <v>17.2551769230769</v>
      </c>
      <c r="ES57">
        <v>1999.98846153846</v>
      </c>
      <c r="ET57">
        <v>0.980000692307692</v>
      </c>
      <c r="EU57">
        <v>0.0199989</v>
      </c>
      <c r="EV57">
        <v>0</v>
      </c>
      <c r="EW57">
        <v>343.629153846154</v>
      </c>
      <c r="EX57">
        <v>5.00059</v>
      </c>
      <c r="EY57">
        <v>7014.98153846154</v>
      </c>
      <c r="EZ57">
        <v>17360.2307692308</v>
      </c>
      <c r="FA57">
        <v>41.2306153846154</v>
      </c>
      <c r="FB57">
        <v>41.0572307692308</v>
      </c>
      <c r="FC57">
        <v>40.6201538461538</v>
      </c>
      <c r="FD57">
        <v>40.562</v>
      </c>
      <c r="FE57">
        <v>42.125</v>
      </c>
      <c r="FF57">
        <v>1955.08846153846</v>
      </c>
      <c r="FG57">
        <v>39.9</v>
      </c>
      <c r="FH57">
        <v>0</v>
      </c>
      <c r="FI57">
        <v>1759419509.8</v>
      </c>
      <c r="FJ57">
        <v>0</v>
      </c>
      <c r="FK57">
        <v>343.58492</v>
      </c>
      <c r="FL57">
        <v>-1.33107692808047</v>
      </c>
      <c r="FM57">
        <v>-32.0569231726573</v>
      </c>
      <c r="FN57">
        <v>7014.7192</v>
      </c>
      <c r="FO57">
        <v>15</v>
      </c>
      <c r="FP57">
        <v>0</v>
      </c>
      <c r="FQ57" t="s">
        <v>439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-28.422795</v>
      </c>
      <c r="GD57">
        <v>1.53863909774434</v>
      </c>
      <c r="GE57">
        <v>0.478597491087239</v>
      </c>
      <c r="GF57">
        <v>0</v>
      </c>
      <c r="GG57">
        <v>343.656588235294</v>
      </c>
      <c r="GH57">
        <v>-1.27098548768814</v>
      </c>
      <c r="GI57">
        <v>0.201105637684899</v>
      </c>
      <c r="GJ57">
        <v>-1</v>
      </c>
      <c r="GK57">
        <v>0.9738693</v>
      </c>
      <c r="GL57">
        <v>-0.299700541353384</v>
      </c>
      <c r="GM57">
        <v>0.0316737116693008</v>
      </c>
      <c r="GN57">
        <v>0</v>
      </c>
      <c r="GO57">
        <v>0</v>
      </c>
      <c r="GP57">
        <v>2</v>
      </c>
      <c r="GQ57" t="s">
        <v>463</v>
      </c>
      <c r="GR57">
        <v>3.13242</v>
      </c>
      <c r="GS57">
        <v>2.71018</v>
      </c>
      <c r="GT57">
        <v>0.122617</v>
      </c>
      <c r="GU57">
        <v>0.126925</v>
      </c>
      <c r="GV57">
        <v>0.0994926</v>
      </c>
      <c r="GW57">
        <v>0.0973612</v>
      </c>
      <c r="GX57">
        <v>33082.1</v>
      </c>
      <c r="GY57">
        <v>35266.1</v>
      </c>
      <c r="GZ57">
        <v>34112.5</v>
      </c>
      <c r="HA57">
        <v>36570.9</v>
      </c>
      <c r="HB57">
        <v>43377</v>
      </c>
      <c r="HC57">
        <v>47385.2</v>
      </c>
      <c r="HD57">
        <v>53202.5</v>
      </c>
      <c r="HE57">
        <v>58437.7</v>
      </c>
      <c r="HF57">
        <v>1.95975</v>
      </c>
      <c r="HG57">
        <v>1.79953</v>
      </c>
      <c r="HH57">
        <v>0.139955</v>
      </c>
      <c r="HI57">
        <v>0</v>
      </c>
      <c r="HJ57">
        <v>27.7482</v>
      </c>
      <c r="HK57">
        <v>999.9</v>
      </c>
      <c r="HL57">
        <v>56.287</v>
      </c>
      <c r="HM57">
        <v>30.101</v>
      </c>
      <c r="HN57">
        <v>26.5622</v>
      </c>
      <c r="HO57">
        <v>54.5555</v>
      </c>
      <c r="HP57">
        <v>46.0176</v>
      </c>
      <c r="HQ57">
        <v>1</v>
      </c>
      <c r="HR57">
        <v>0.0468089</v>
      </c>
      <c r="HS57">
        <v>0.044518</v>
      </c>
      <c r="HT57">
        <v>20.1121</v>
      </c>
      <c r="HU57">
        <v>5.19363</v>
      </c>
      <c r="HV57">
        <v>12.004</v>
      </c>
      <c r="HW57">
        <v>4.97495</v>
      </c>
      <c r="HX57">
        <v>3.29393</v>
      </c>
      <c r="HY57">
        <v>999.9</v>
      </c>
      <c r="HZ57">
        <v>9999</v>
      </c>
      <c r="IA57">
        <v>9999</v>
      </c>
      <c r="IB57">
        <v>9999</v>
      </c>
      <c r="IC57">
        <v>1.86325</v>
      </c>
      <c r="ID57">
        <v>1.86813</v>
      </c>
      <c r="IE57">
        <v>1.86789</v>
      </c>
      <c r="IF57">
        <v>1.86905</v>
      </c>
      <c r="IG57">
        <v>1.86985</v>
      </c>
      <c r="IH57">
        <v>1.86592</v>
      </c>
      <c r="II57">
        <v>1.86705</v>
      </c>
      <c r="IJ57">
        <v>1.86844</v>
      </c>
      <c r="IK57">
        <v>5</v>
      </c>
      <c r="IL57">
        <v>0</v>
      </c>
      <c r="IM57">
        <v>0</v>
      </c>
      <c r="IN57">
        <v>0</v>
      </c>
      <c r="IO57" t="s">
        <v>441</v>
      </c>
      <c r="IP57" t="s">
        <v>442</v>
      </c>
      <c r="IQ57" t="s">
        <v>443</v>
      </c>
      <c r="IR57" t="s">
        <v>443</v>
      </c>
      <c r="IS57" t="s">
        <v>443</v>
      </c>
      <c r="IT57" t="s">
        <v>443</v>
      </c>
      <c r="IU57">
        <v>0</v>
      </c>
      <c r="IV57">
        <v>100</v>
      </c>
      <c r="IW57">
        <v>100</v>
      </c>
      <c r="IX57">
        <v>2.932</v>
      </c>
      <c r="IY57">
        <v>0.3044</v>
      </c>
      <c r="IZ57">
        <v>0.735386519928015</v>
      </c>
      <c r="JA57">
        <v>0.00382527381972642</v>
      </c>
      <c r="JB57">
        <v>-7.52988299776221e-07</v>
      </c>
      <c r="JC57">
        <v>2.3530235652091e-10</v>
      </c>
      <c r="JD57">
        <v>-0.102343420517576</v>
      </c>
      <c r="JE57">
        <v>-0.0169045395245839</v>
      </c>
      <c r="JF57">
        <v>0.00204458040624254</v>
      </c>
      <c r="JG57">
        <v>-2.13992253470799e-05</v>
      </c>
      <c r="JH57">
        <v>5</v>
      </c>
      <c r="JI57">
        <v>2167</v>
      </c>
      <c r="JJ57">
        <v>1</v>
      </c>
      <c r="JK57">
        <v>29</v>
      </c>
      <c r="JL57">
        <v>29323658.5</v>
      </c>
      <c r="JM57">
        <v>29323658.5</v>
      </c>
      <c r="JN57">
        <v>1.49048</v>
      </c>
      <c r="JO57">
        <v>2.62329</v>
      </c>
      <c r="JP57">
        <v>1.54785</v>
      </c>
      <c r="JQ57">
        <v>2.31201</v>
      </c>
      <c r="JR57">
        <v>1.64673</v>
      </c>
      <c r="JS57">
        <v>2.36084</v>
      </c>
      <c r="JT57">
        <v>33.8509</v>
      </c>
      <c r="JU57">
        <v>24.1926</v>
      </c>
      <c r="JV57">
        <v>18</v>
      </c>
      <c r="JW57">
        <v>505.56</v>
      </c>
      <c r="JX57">
        <v>402.129</v>
      </c>
      <c r="JY57">
        <v>27.168</v>
      </c>
      <c r="JZ57">
        <v>27.9602</v>
      </c>
      <c r="KA57">
        <v>30.0003</v>
      </c>
      <c r="KB57">
        <v>27.9029</v>
      </c>
      <c r="KC57">
        <v>27.8532</v>
      </c>
      <c r="KD57">
        <v>29.8845</v>
      </c>
      <c r="KE57">
        <v>22.8958</v>
      </c>
      <c r="KF57">
        <v>57.6239</v>
      </c>
      <c r="KG57">
        <v>27.1519</v>
      </c>
      <c r="KH57">
        <v>690.317</v>
      </c>
      <c r="KI57">
        <v>21.8979</v>
      </c>
      <c r="KJ57">
        <v>96.72</v>
      </c>
      <c r="KK57">
        <v>94.6886</v>
      </c>
    </row>
    <row r="58" spans="1:297">
      <c r="A58">
        <v>42</v>
      </c>
      <c r="B58">
        <v>1759419517.1</v>
      </c>
      <c r="C58">
        <v>297</v>
      </c>
      <c r="D58" t="s">
        <v>526</v>
      </c>
      <c r="E58" t="s">
        <v>527</v>
      </c>
      <c r="F58">
        <v>5</v>
      </c>
      <c r="G58" t="s">
        <v>435</v>
      </c>
      <c r="H58" t="s">
        <v>436</v>
      </c>
      <c r="I58">
        <v>1759419508.94615</v>
      </c>
      <c r="J58">
        <f>(K58)/1000</f>
        <v>0</v>
      </c>
      <c r="K58">
        <f>IF(DP58, AN58, AH58)</f>
        <v>0</v>
      </c>
      <c r="L58">
        <f>IF(DP58, AI58, AG58)</f>
        <v>0</v>
      </c>
      <c r="M58">
        <f>DR58 - IF(AU58&gt;1, L58*DL58*100.0/(AW58), 0)</f>
        <v>0</v>
      </c>
      <c r="N58">
        <f>((T58-J58/2)*M58-L58)/(T58+J58/2)</f>
        <v>0</v>
      </c>
      <c r="O58">
        <f>N58*(DY58+DZ58)/1000.0</f>
        <v>0</v>
      </c>
      <c r="P58">
        <f>(DR58 - IF(AU58&gt;1, L58*DL58*100.0/(AW58), 0))*(DY58+DZ58)/1000.0</f>
        <v>0</v>
      </c>
      <c r="Q58">
        <f>2.0/((1/S58-1/R58)+SIGN(S58)*SQRT((1/S58-1/R58)*(1/S58-1/R58) + 4*DM58/((DM58+1)*(DM58+1))*(2*1/S58*1/R58-1/R58*1/R58)))</f>
        <v>0</v>
      </c>
      <c r="R58">
        <f>IF(LEFT(DN58,1)&lt;&gt;"0",IF(LEFT(DN58,1)="1",3.0,DO58),$D$5+$E$5*(EF58*DY58/($K$5*1000))+$F$5*(EF58*DY58/($K$5*1000))*MAX(MIN(DL58,$J$5),$I$5)*MAX(MIN(DL58,$J$5),$I$5)+$G$5*MAX(MIN(DL58,$J$5),$I$5)*(EF58*DY58/($K$5*1000))+$H$5*(EF58*DY58/($K$5*1000))*(EF58*DY58/($K$5*1000)))</f>
        <v>0</v>
      </c>
      <c r="S58">
        <f>J58*(1000-(1000*0.61365*exp(17.502*W58/(240.97+W58))/(DY58+DZ58)+DT58)/2)/(1000*0.61365*exp(17.502*W58/(240.97+W58))/(DY58+DZ58)-DT58)</f>
        <v>0</v>
      </c>
      <c r="T58">
        <f>1/((DM58+1)/(Q58/1.6)+1/(R58/1.37)) + DM58/((DM58+1)/(Q58/1.6) + DM58/(R58/1.37))</f>
        <v>0</v>
      </c>
      <c r="U58">
        <f>(DH58*DK58)</f>
        <v>0</v>
      </c>
      <c r="V58">
        <f>(EA58+(U58+2*0.95*5.67E-8*(((EA58+$B$7)+273)^4-(EA58+273)^4)-44100*J58)/(1.84*29.3*R58+8*0.95*5.67E-8*(EA58+273)^3))</f>
        <v>0</v>
      </c>
      <c r="W58">
        <f>($C$7*EB58+$D$7*EC58+$E$7*V58)</f>
        <v>0</v>
      </c>
      <c r="X58">
        <f>0.61365*exp(17.502*W58/(240.97+W58))</f>
        <v>0</v>
      </c>
      <c r="Y58">
        <f>(Z58/AA58*100)</f>
        <v>0</v>
      </c>
      <c r="Z58">
        <f>DT58*(DY58+DZ58)/1000</f>
        <v>0</v>
      </c>
      <c r="AA58">
        <f>0.61365*exp(17.502*EA58/(240.97+EA58))</f>
        <v>0</v>
      </c>
      <c r="AB58">
        <f>(X58-DT58*(DY58+DZ58)/1000)</f>
        <v>0</v>
      </c>
      <c r="AC58">
        <f>(-J58*44100)</f>
        <v>0</v>
      </c>
      <c r="AD58">
        <f>2*29.3*R58*0.92*(EA58-W58)</f>
        <v>0</v>
      </c>
      <c r="AE58">
        <f>2*0.95*5.67E-8*(((EA58+$B$7)+273)^4-(W58+273)^4)</f>
        <v>0</v>
      </c>
      <c r="AF58">
        <f>U58+AE58+AC58+AD58</f>
        <v>0</v>
      </c>
      <c r="AG58">
        <f>DX58*AU58*(DS58-DR58*(1000-AU58*DU58)/(1000-AU58*DT58))/(100*DL58)</f>
        <v>0</v>
      </c>
      <c r="AH58">
        <f>1000*DX58*AU58*(DT58-DU58)/(100*DL58*(1000-AU58*DT58))</f>
        <v>0</v>
      </c>
      <c r="AI58">
        <f>(AJ58 - AK58 - DY58*1E3/(8.314*(EA58+273.15)) * AM58/DX58 * AL58) * DX58/(100*DL58) * (1000 - DU58)/1000</f>
        <v>0</v>
      </c>
      <c r="AJ58">
        <v>690.942838529113</v>
      </c>
      <c r="AK58">
        <v>670.282103030303</v>
      </c>
      <c r="AL58">
        <v>3.50155924242424</v>
      </c>
      <c r="AM58">
        <v>64.6</v>
      </c>
      <c r="AN58">
        <f>(AP58 - AO58 + DY58*1E3/(8.314*(EA58+273.15)) * AR58/DX58 * AQ58) * DX58/(100*DL58) * 1000/(1000 - AP58)</f>
        <v>0</v>
      </c>
      <c r="AO58">
        <v>21.844769953732</v>
      </c>
      <c r="AP58">
        <v>22.7171121212121</v>
      </c>
      <c r="AQ58">
        <v>0.000213171227617652</v>
      </c>
      <c r="AR58">
        <v>120.712376557345</v>
      </c>
      <c r="AS58">
        <v>0</v>
      </c>
      <c r="AT58">
        <v>0</v>
      </c>
      <c r="AU58">
        <f>IF(AS58*$H$13&gt;=AW58,1.0,(AW58/(AW58-AS58*$H$13)))</f>
        <v>0</v>
      </c>
      <c r="AV58">
        <f>(AU58-1)*100</f>
        <v>0</v>
      </c>
      <c r="AW58">
        <f>MAX(0,($B$13+$C$13*EF58)/(1+$D$13*EF58)*DY58/(EA58+273)*$E$13)</f>
        <v>0</v>
      </c>
      <c r="AX58" t="s">
        <v>437</v>
      </c>
      <c r="AY58" t="s">
        <v>437</v>
      </c>
      <c r="AZ58">
        <v>0</v>
      </c>
      <c r="BA58">
        <v>0</v>
      </c>
      <c r="BB58">
        <f>1-AZ58/BA58</f>
        <v>0</v>
      </c>
      <c r="BC58">
        <v>0</v>
      </c>
      <c r="BD58" t="s">
        <v>437</v>
      </c>
      <c r="BE58" t="s">
        <v>437</v>
      </c>
      <c r="BF58">
        <v>0</v>
      </c>
      <c r="BG58">
        <v>0</v>
      </c>
      <c r="BH58">
        <f>1-BF58/BG58</f>
        <v>0</v>
      </c>
      <c r="BI58">
        <v>0.5</v>
      </c>
      <c r="BJ58">
        <f>DI58</f>
        <v>0</v>
      </c>
      <c r="BK58">
        <f>L58</f>
        <v>0</v>
      </c>
      <c r="BL58">
        <f>BH58*BI58*BJ58</f>
        <v>0</v>
      </c>
      <c r="BM58">
        <f>(BK58-BC58)/BJ58</f>
        <v>0</v>
      </c>
      <c r="BN58">
        <f>(BA58-BG58)/BG58</f>
        <v>0</v>
      </c>
      <c r="BO58">
        <f>AZ58/(BB58+AZ58/BG58)</f>
        <v>0</v>
      </c>
      <c r="BP58" t="s">
        <v>437</v>
      </c>
      <c r="BQ58">
        <v>0</v>
      </c>
      <c r="BR58">
        <f>IF(BQ58&lt;&gt;0, BQ58, BO58)</f>
        <v>0</v>
      </c>
      <c r="BS58">
        <f>1-BR58/BG58</f>
        <v>0</v>
      </c>
      <c r="BT58">
        <f>(BG58-BF58)/(BG58-BR58)</f>
        <v>0</v>
      </c>
      <c r="BU58">
        <f>(BA58-BG58)/(BA58-BR58)</f>
        <v>0</v>
      </c>
      <c r="BV58">
        <f>(BG58-BF58)/(BG58-AZ58)</f>
        <v>0</v>
      </c>
      <c r="BW58">
        <f>(BA58-BG58)/(BA58-AZ58)</f>
        <v>0</v>
      </c>
      <c r="BX58">
        <f>(BT58*BR58/BF58)</f>
        <v>0</v>
      </c>
      <c r="BY58">
        <f>(1-BX58)</f>
        <v>0</v>
      </c>
      <c r="DH58">
        <f>$B$11*EG58+$C$11*EH58+$F$11*ES58*(1-EV58)</f>
        <v>0</v>
      </c>
      <c r="DI58">
        <f>DH58*DJ58</f>
        <v>0</v>
      </c>
      <c r="DJ58">
        <f>($B$11*$D$9+$C$11*$D$9+$F$11*((FF58+EX58)/MAX(FF58+EX58+FG58, 0.1)*$I$9+FG58/MAX(FF58+EX58+FG58, 0.1)*$J$9))/($B$11+$C$11+$F$11)</f>
        <v>0</v>
      </c>
      <c r="DK58">
        <f>($B$11*$K$9+$C$11*$K$9+$F$11*((FF58+EX58)/MAX(FF58+EX58+FG58, 0.1)*$P$9+FG58/MAX(FF58+EX58+FG58, 0.1)*$Q$9))/($B$11+$C$11+$F$11)</f>
        <v>0</v>
      </c>
      <c r="DL58">
        <v>2.44</v>
      </c>
      <c r="DM58">
        <v>0.5</v>
      </c>
      <c r="DN58" t="s">
        <v>438</v>
      </c>
      <c r="DO58">
        <v>2</v>
      </c>
      <c r="DP58" t="b">
        <v>1</v>
      </c>
      <c r="DQ58">
        <v>1759419508.94615</v>
      </c>
      <c r="DR58">
        <v>630.843384615385</v>
      </c>
      <c r="DS58">
        <v>659.455692307692</v>
      </c>
      <c r="DT58">
        <v>22.7168769230769</v>
      </c>
      <c r="DU58">
        <v>21.7913461538462</v>
      </c>
      <c r="DV58">
        <v>627.944538461538</v>
      </c>
      <c r="DW58">
        <v>22.4119846153846</v>
      </c>
      <c r="DX58">
        <v>500.022153846154</v>
      </c>
      <c r="DY58">
        <v>90.8034230769231</v>
      </c>
      <c r="DZ58">
        <v>0.0323694846153846</v>
      </c>
      <c r="EA58">
        <v>29.5798461538462</v>
      </c>
      <c r="EB58">
        <v>30.0275461538462</v>
      </c>
      <c r="EC58">
        <v>999.9</v>
      </c>
      <c r="ED58">
        <v>0</v>
      </c>
      <c r="EE58">
        <v>0</v>
      </c>
      <c r="EF58">
        <v>9996.14923076923</v>
      </c>
      <c r="EG58">
        <v>0</v>
      </c>
      <c r="EH58">
        <v>13.129</v>
      </c>
      <c r="EI58">
        <v>-28.6123538461538</v>
      </c>
      <c r="EJ58">
        <v>645.507153846154</v>
      </c>
      <c r="EK58">
        <v>674.146692307692</v>
      </c>
      <c r="EL58">
        <v>0.925542461538462</v>
      </c>
      <c r="EM58">
        <v>659.455692307692</v>
      </c>
      <c r="EN58">
        <v>21.7913461538462</v>
      </c>
      <c r="EO58">
        <v>2.06277</v>
      </c>
      <c r="EP58">
        <v>1.97872846153846</v>
      </c>
      <c r="EQ58">
        <v>17.9345692307692</v>
      </c>
      <c r="ER58">
        <v>17.2751076923077</v>
      </c>
      <c r="ES58">
        <v>1999.98769230769</v>
      </c>
      <c r="ET58">
        <v>0.980000692307692</v>
      </c>
      <c r="EU58">
        <v>0.0199988923076923</v>
      </c>
      <c r="EV58">
        <v>0</v>
      </c>
      <c r="EW58">
        <v>343.498538461538</v>
      </c>
      <c r="EX58">
        <v>5.00059</v>
      </c>
      <c r="EY58">
        <v>7012.41307692308</v>
      </c>
      <c r="EZ58">
        <v>17360.2230769231</v>
      </c>
      <c r="FA58">
        <v>41.2306153846154</v>
      </c>
      <c r="FB58">
        <v>41.062</v>
      </c>
      <c r="FC58">
        <v>40.625</v>
      </c>
      <c r="FD58">
        <v>40.562</v>
      </c>
      <c r="FE58">
        <v>42.125</v>
      </c>
      <c r="FF58">
        <v>1955.08769230769</v>
      </c>
      <c r="FG58">
        <v>39.9</v>
      </c>
      <c r="FH58">
        <v>0</v>
      </c>
      <c r="FI58">
        <v>1759419515.2</v>
      </c>
      <c r="FJ58">
        <v>0</v>
      </c>
      <c r="FK58">
        <v>343.447269230769</v>
      </c>
      <c r="FL58">
        <v>-1.77740171135059</v>
      </c>
      <c r="FM58">
        <v>-29.9976068871281</v>
      </c>
      <c r="FN58">
        <v>7012.10423076923</v>
      </c>
      <c r="FO58">
        <v>15</v>
      </c>
      <c r="FP58">
        <v>0</v>
      </c>
      <c r="FQ58" t="s">
        <v>439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0</v>
      </c>
      <c r="GC58">
        <v>-28.42986</v>
      </c>
      <c r="GD58">
        <v>-2.26915488721798</v>
      </c>
      <c r="GE58">
        <v>0.488878184622714</v>
      </c>
      <c r="GF58">
        <v>0</v>
      </c>
      <c r="GG58">
        <v>343.549794117647</v>
      </c>
      <c r="GH58">
        <v>-1.32686019959059</v>
      </c>
      <c r="GI58">
        <v>0.203352458353321</v>
      </c>
      <c r="GJ58">
        <v>-1</v>
      </c>
      <c r="GK58">
        <v>0.94717025</v>
      </c>
      <c r="GL58">
        <v>-0.45707535338346</v>
      </c>
      <c r="GM58">
        <v>0.0465547939452802</v>
      </c>
      <c r="GN58">
        <v>0</v>
      </c>
      <c r="GO58">
        <v>0</v>
      </c>
      <c r="GP58">
        <v>2</v>
      </c>
      <c r="GQ58" t="s">
        <v>463</v>
      </c>
      <c r="GR58">
        <v>3.13242</v>
      </c>
      <c r="GS58">
        <v>2.71053</v>
      </c>
      <c r="GT58">
        <v>0.124893</v>
      </c>
      <c r="GU58">
        <v>0.129092</v>
      </c>
      <c r="GV58">
        <v>0.0995205</v>
      </c>
      <c r="GW58">
        <v>0.0974118</v>
      </c>
      <c r="GX58">
        <v>32996</v>
      </c>
      <c r="GY58">
        <v>35178.3</v>
      </c>
      <c r="GZ58">
        <v>34112.3</v>
      </c>
      <c r="HA58">
        <v>36570.6</v>
      </c>
      <c r="HB58">
        <v>43375.9</v>
      </c>
      <c r="HC58">
        <v>47382.4</v>
      </c>
      <c r="HD58">
        <v>53202.5</v>
      </c>
      <c r="HE58">
        <v>58437.4</v>
      </c>
      <c r="HF58">
        <v>1.95977</v>
      </c>
      <c r="HG58">
        <v>1.79972</v>
      </c>
      <c r="HH58">
        <v>0.139963</v>
      </c>
      <c r="HI58">
        <v>0</v>
      </c>
      <c r="HJ58">
        <v>27.7549</v>
      </c>
      <c r="HK58">
        <v>999.9</v>
      </c>
      <c r="HL58">
        <v>56.263</v>
      </c>
      <c r="HM58">
        <v>30.101</v>
      </c>
      <c r="HN58">
        <v>26.5536</v>
      </c>
      <c r="HO58">
        <v>54.5055</v>
      </c>
      <c r="HP58">
        <v>46.0577</v>
      </c>
      <c r="HQ58">
        <v>1</v>
      </c>
      <c r="HR58">
        <v>0.0468191</v>
      </c>
      <c r="HS58">
        <v>0.0598148</v>
      </c>
      <c r="HT58">
        <v>20.1122</v>
      </c>
      <c r="HU58">
        <v>5.19318</v>
      </c>
      <c r="HV58">
        <v>12.004</v>
      </c>
      <c r="HW58">
        <v>4.97485</v>
      </c>
      <c r="HX58">
        <v>3.29385</v>
      </c>
      <c r="HY58">
        <v>999.9</v>
      </c>
      <c r="HZ58">
        <v>9999</v>
      </c>
      <c r="IA58">
        <v>9999</v>
      </c>
      <c r="IB58">
        <v>9999</v>
      </c>
      <c r="IC58">
        <v>1.86325</v>
      </c>
      <c r="ID58">
        <v>1.86813</v>
      </c>
      <c r="IE58">
        <v>1.86788</v>
      </c>
      <c r="IF58">
        <v>1.86905</v>
      </c>
      <c r="IG58">
        <v>1.86984</v>
      </c>
      <c r="IH58">
        <v>1.86591</v>
      </c>
      <c r="II58">
        <v>1.86705</v>
      </c>
      <c r="IJ58">
        <v>1.86844</v>
      </c>
      <c r="IK58">
        <v>5</v>
      </c>
      <c r="IL58">
        <v>0</v>
      </c>
      <c r="IM58">
        <v>0</v>
      </c>
      <c r="IN58">
        <v>0</v>
      </c>
      <c r="IO58" t="s">
        <v>441</v>
      </c>
      <c r="IP58" t="s">
        <v>442</v>
      </c>
      <c r="IQ58" t="s">
        <v>443</v>
      </c>
      <c r="IR58" t="s">
        <v>443</v>
      </c>
      <c r="IS58" t="s">
        <v>443</v>
      </c>
      <c r="IT58" t="s">
        <v>443</v>
      </c>
      <c r="IU58">
        <v>0</v>
      </c>
      <c r="IV58">
        <v>100</v>
      </c>
      <c r="IW58">
        <v>100</v>
      </c>
      <c r="IX58">
        <v>2.986</v>
      </c>
      <c r="IY58">
        <v>0.3049</v>
      </c>
      <c r="IZ58">
        <v>0.735386519928015</v>
      </c>
      <c r="JA58">
        <v>0.00382527381972642</v>
      </c>
      <c r="JB58">
        <v>-7.52988299776221e-07</v>
      </c>
      <c r="JC58">
        <v>2.3530235652091e-10</v>
      </c>
      <c r="JD58">
        <v>-0.102343420517576</v>
      </c>
      <c r="JE58">
        <v>-0.0169045395245839</v>
      </c>
      <c r="JF58">
        <v>0.00204458040624254</v>
      </c>
      <c r="JG58">
        <v>-2.13992253470799e-05</v>
      </c>
      <c r="JH58">
        <v>5</v>
      </c>
      <c r="JI58">
        <v>2167</v>
      </c>
      <c r="JJ58">
        <v>1</v>
      </c>
      <c r="JK58">
        <v>29</v>
      </c>
      <c r="JL58">
        <v>29323658.6</v>
      </c>
      <c r="JM58">
        <v>29323658.6</v>
      </c>
      <c r="JN58">
        <v>1.51733</v>
      </c>
      <c r="JO58">
        <v>2.61841</v>
      </c>
      <c r="JP58">
        <v>1.54785</v>
      </c>
      <c r="JQ58">
        <v>2.31201</v>
      </c>
      <c r="JR58">
        <v>1.64673</v>
      </c>
      <c r="JS58">
        <v>2.36206</v>
      </c>
      <c r="JT58">
        <v>33.8509</v>
      </c>
      <c r="JU58">
        <v>24.1926</v>
      </c>
      <c r="JV58">
        <v>18</v>
      </c>
      <c r="JW58">
        <v>505.601</v>
      </c>
      <c r="JX58">
        <v>402.254</v>
      </c>
      <c r="JY58">
        <v>27.1436</v>
      </c>
      <c r="JZ58">
        <v>27.9613</v>
      </c>
      <c r="KA58">
        <v>30.0003</v>
      </c>
      <c r="KB58">
        <v>27.9057</v>
      </c>
      <c r="KC58">
        <v>27.8554</v>
      </c>
      <c r="KD58">
        <v>30.4941</v>
      </c>
      <c r="KE58">
        <v>22.8958</v>
      </c>
      <c r="KF58">
        <v>57.6239</v>
      </c>
      <c r="KG58">
        <v>27.1228</v>
      </c>
      <c r="KH58">
        <v>710.562</v>
      </c>
      <c r="KI58">
        <v>21.9134</v>
      </c>
      <c r="KJ58">
        <v>96.7197</v>
      </c>
      <c r="KK58">
        <v>94.6879</v>
      </c>
    </row>
    <row r="59" spans="1:297">
      <c r="A59">
        <v>43</v>
      </c>
      <c r="B59">
        <v>1759419522.1</v>
      </c>
      <c r="C59">
        <v>302</v>
      </c>
      <c r="D59" t="s">
        <v>528</v>
      </c>
      <c r="E59" t="s">
        <v>529</v>
      </c>
      <c r="F59">
        <v>5</v>
      </c>
      <c r="G59" t="s">
        <v>435</v>
      </c>
      <c r="H59" t="s">
        <v>436</v>
      </c>
      <c r="I59">
        <v>1759419513.94615</v>
      </c>
      <c r="J59">
        <f>(K59)/1000</f>
        <v>0</v>
      </c>
      <c r="K59">
        <f>IF(DP59, AN59, AH59)</f>
        <v>0</v>
      </c>
      <c r="L59">
        <f>IF(DP59, AI59, AG59)</f>
        <v>0</v>
      </c>
      <c r="M59">
        <f>DR59 - IF(AU59&gt;1, L59*DL59*100.0/(AW59), 0)</f>
        <v>0</v>
      </c>
      <c r="N59">
        <f>((T59-J59/2)*M59-L59)/(T59+J59/2)</f>
        <v>0</v>
      </c>
      <c r="O59">
        <f>N59*(DY59+DZ59)/1000.0</f>
        <v>0</v>
      </c>
      <c r="P59">
        <f>(DR59 - IF(AU59&gt;1, L59*DL59*100.0/(AW59), 0))*(DY59+DZ59)/1000.0</f>
        <v>0</v>
      </c>
      <c r="Q59">
        <f>2.0/((1/S59-1/R59)+SIGN(S59)*SQRT((1/S59-1/R59)*(1/S59-1/R59) + 4*DM59/((DM59+1)*(DM59+1))*(2*1/S59*1/R59-1/R59*1/R59)))</f>
        <v>0</v>
      </c>
      <c r="R59">
        <f>IF(LEFT(DN59,1)&lt;&gt;"0",IF(LEFT(DN59,1)="1",3.0,DO59),$D$5+$E$5*(EF59*DY59/($K$5*1000))+$F$5*(EF59*DY59/($K$5*1000))*MAX(MIN(DL59,$J$5),$I$5)*MAX(MIN(DL59,$J$5),$I$5)+$G$5*MAX(MIN(DL59,$J$5),$I$5)*(EF59*DY59/($K$5*1000))+$H$5*(EF59*DY59/($K$5*1000))*(EF59*DY59/($K$5*1000)))</f>
        <v>0</v>
      </c>
      <c r="S59">
        <f>J59*(1000-(1000*0.61365*exp(17.502*W59/(240.97+W59))/(DY59+DZ59)+DT59)/2)/(1000*0.61365*exp(17.502*W59/(240.97+W59))/(DY59+DZ59)-DT59)</f>
        <v>0</v>
      </c>
      <c r="T59">
        <f>1/((DM59+1)/(Q59/1.6)+1/(R59/1.37)) + DM59/((DM59+1)/(Q59/1.6) + DM59/(R59/1.37))</f>
        <v>0</v>
      </c>
      <c r="U59">
        <f>(DH59*DK59)</f>
        <v>0</v>
      </c>
      <c r="V59">
        <f>(EA59+(U59+2*0.95*5.67E-8*(((EA59+$B$7)+273)^4-(EA59+273)^4)-44100*J59)/(1.84*29.3*R59+8*0.95*5.67E-8*(EA59+273)^3))</f>
        <v>0</v>
      </c>
      <c r="W59">
        <f>($C$7*EB59+$D$7*EC59+$E$7*V59)</f>
        <v>0</v>
      </c>
      <c r="X59">
        <f>0.61365*exp(17.502*W59/(240.97+W59))</f>
        <v>0</v>
      </c>
      <c r="Y59">
        <f>(Z59/AA59*100)</f>
        <v>0</v>
      </c>
      <c r="Z59">
        <f>DT59*(DY59+DZ59)/1000</f>
        <v>0</v>
      </c>
      <c r="AA59">
        <f>0.61365*exp(17.502*EA59/(240.97+EA59))</f>
        <v>0</v>
      </c>
      <c r="AB59">
        <f>(X59-DT59*(DY59+DZ59)/1000)</f>
        <v>0</v>
      </c>
      <c r="AC59">
        <f>(-J59*44100)</f>
        <v>0</v>
      </c>
      <c r="AD59">
        <f>2*29.3*R59*0.92*(EA59-W59)</f>
        <v>0</v>
      </c>
      <c r="AE59">
        <f>2*0.95*5.67E-8*(((EA59+$B$7)+273)^4-(W59+273)^4)</f>
        <v>0</v>
      </c>
      <c r="AF59">
        <f>U59+AE59+AC59+AD59</f>
        <v>0</v>
      </c>
      <c r="AG59">
        <f>DX59*AU59*(DS59-DR59*(1000-AU59*DU59)/(1000-AU59*DT59))/(100*DL59)</f>
        <v>0</v>
      </c>
      <c r="AH59">
        <f>1000*DX59*AU59*(DT59-DU59)/(100*DL59*(1000-AU59*DT59))</f>
        <v>0</v>
      </c>
      <c r="AI59">
        <f>(AJ59 - AK59 - DY59*1E3/(8.314*(EA59+273.15)) * AM59/DX59 * AL59) * DX59/(100*DL59) * (1000 - DU59)/1000</f>
        <v>0</v>
      </c>
      <c r="AJ59">
        <v>707.60289785974</v>
      </c>
      <c r="AK59">
        <v>687.285896969697</v>
      </c>
      <c r="AL59">
        <v>3.384519090909</v>
      </c>
      <c r="AM59">
        <v>64.6</v>
      </c>
      <c r="AN59">
        <f>(AP59 - AO59 + DY59*1E3/(8.314*(EA59+273.15)) * AR59/DX59 * AQ59) * DX59/(100*DL59) * 1000/(1000 - AP59)</f>
        <v>0</v>
      </c>
      <c r="AO59">
        <v>21.8500031601154</v>
      </c>
      <c r="AP59">
        <v>22.7125854545454</v>
      </c>
      <c r="AQ59">
        <v>-6.92777883387325e-05</v>
      </c>
      <c r="AR59">
        <v>120.712376557345</v>
      </c>
      <c r="AS59">
        <v>0</v>
      </c>
      <c r="AT59">
        <v>0</v>
      </c>
      <c r="AU59">
        <f>IF(AS59*$H$13&gt;=AW59,1.0,(AW59/(AW59-AS59*$H$13)))</f>
        <v>0</v>
      </c>
      <c r="AV59">
        <f>(AU59-1)*100</f>
        <v>0</v>
      </c>
      <c r="AW59">
        <f>MAX(0,($B$13+$C$13*EF59)/(1+$D$13*EF59)*DY59/(EA59+273)*$E$13)</f>
        <v>0</v>
      </c>
      <c r="AX59" t="s">
        <v>437</v>
      </c>
      <c r="AY59" t="s">
        <v>437</v>
      </c>
      <c r="AZ59">
        <v>0</v>
      </c>
      <c r="BA59">
        <v>0</v>
      </c>
      <c r="BB59">
        <f>1-AZ59/BA59</f>
        <v>0</v>
      </c>
      <c r="BC59">
        <v>0</v>
      </c>
      <c r="BD59" t="s">
        <v>437</v>
      </c>
      <c r="BE59" t="s">
        <v>437</v>
      </c>
      <c r="BF59">
        <v>0</v>
      </c>
      <c r="BG59">
        <v>0</v>
      </c>
      <c r="BH59">
        <f>1-BF59/BG59</f>
        <v>0</v>
      </c>
      <c r="BI59">
        <v>0.5</v>
      </c>
      <c r="BJ59">
        <f>DI59</f>
        <v>0</v>
      </c>
      <c r="BK59">
        <f>L59</f>
        <v>0</v>
      </c>
      <c r="BL59">
        <f>BH59*BI59*BJ59</f>
        <v>0</v>
      </c>
      <c r="BM59">
        <f>(BK59-BC59)/BJ59</f>
        <v>0</v>
      </c>
      <c r="BN59">
        <f>(BA59-BG59)/BG59</f>
        <v>0</v>
      </c>
      <c r="BO59">
        <f>AZ59/(BB59+AZ59/BG59)</f>
        <v>0</v>
      </c>
      <c r="BP59" t="s">
        <v>437</v>
      </c>
      <c r="BQ59">
        <v>0</v>
      </c>
      <c r="BR59">
        <f>IF(BQ59&lt;&gt;0, BQ59, BO59)</f>
        <v>0</v>
      </c>
      <c r="BS59">
        <f>1-BR59/BG59</f>
        <v>0</v>
      </c>
      <c r="BT59">
        <f>(BG59-BF59)/(BG59-BR59)</f>
        <v>0</v>
      </c>
      <c r="BU59">
        <f>(BA59-BG59)/(BA59-BR59)</f>
        <v>0</v>
      </c>
      <c r="BV59">
        <f>(BG59-BF59)/(BG59-AZ59)</f>
        <v>0</v>
      </c>
      <c r="BW59">
        <f>(BA59-BG59)/(BA59-AZ59)</f>
        <v>0</v>
      </c>
      <c r="BX59">
        <f>(BT59*BR59/BF59)</f>
        <v>0</v>
      </c>
      <c r="BY59">
        <f>(1-BX59)</f>
        <v>0</v>
      </c>
      <c r="DH59">
        <f>$B$11*EG59+$C$11*EH59+$F$11*ES59*(1-EV59)</f>
        <v>0</v>
      </c>
      <c r="DI59">
        <f>DH59*DJ59</f>
        <v>0</v>
      </c>
      <c r="DJ59">
        <f>($B$11*$D$9+$C$11*$D$9+$F$11*((FF59+EX59)/MAX(FF59+EX59+FG59, 0.1)*$I$9+FG59/MAX(FF59+EX59+FG59, 0.1)*$J$9))/($B$11+$C$11+$F$11)</f>
        <v>0</v>
      </c>
      <c r="DK59">
        <f>($B$11*$K$9+$C$11*$K$9+$F$11*((FF59+EX59)/MAX(FF59+EX59+FG59, 0.1)*$P$9+FG59/MAX(FF59+EX59+FG59, 0.1)*$Q$9))/($B$11+$C$11+$F$11)</f>
        <v>0</v>
      </c>
      <c r="DL59">
        <v>2.44</v>
      </c>
      <c r="DM59">
        <v>0.5</v>
      </c>
      <c r="DN59" t="s">
        <v>438</v>
      </c>
      <c r="DO59">
        <v>2</v>
      </c>
      <c r="DP59" t="b">
        <v>1</v>
      </c>
      <c r="DQ59">
        <v>1759419513.94615</v>
      </c>
      <c r="DR59">
        <v>647.720538461538</v>
      </c>
      <c r="DS59">
        <v>676.140615384615</v>
      </c>
      <c r="DT59">
        <v>22.7124615384615</v>
      </c>
      <c r="DU59">
        <v>21.8211615384615</v>
      </c>
      <c r="DV59">
        <v>644.768769230769</v>
      </c>
      <c r="DW59">
        <v>22.4077538461538</v>
      </c>
      <c r="DX59">
        <v>499.997153846154</v>
      </c>
      <c r="DY59">
        <v>90.8027692307692</v>
      </c>
      <c r="DZ59">
        <v>0.0324585923076923</v>
      </c>
      <c r="EA59">
        <v>29.5789230769231</v>
      </c>
      <c r="EB59">
        <v>30.0295615384615</v>
      </c>
      <c r="EC59">
        <v>999.9</v>
      </c>
      <c r="ED59">
        <v>0</v>
      </c>
      <c r="EE59">
        <v>0</v>
      </c>
      <c r="EF59">
        <v>9980.47692307692</v>
      </c>
      <c r="EG59">
        <v>0</v>
      </c>
      <c r="EH59">
        <v>13.129</v>
      </c>
      <c r="EI59">
        <v>-28.4201153846154</v>
      </c>
      <c r="EJ59">
        <v>662.773769230769</v>
      </c>
      <c r="EK59">
        <v>691.224384615385</v>
      </c>
      <c r="EL59">
        <v>0.891313538461538</v>
      </c>
      <c r="EM59">
        <v>676.140615384615</v>
      </c>
      <c r="EN59">
        <v>21.8211615384615</v>
      </c>
      <c r="EO59">
        <v>2.06235384615385</v>
      </c>
      <c r="EP59">
        <v>1.98142076923077</v>
      </c>
      <c r="EQ59">
        <v>17.9313615384615</v>
      </c>
      <c r="ER59">
        <v>17.2966076923077</v>
      </c>
      <c r="ES59">
        <v>1999.98846153846</v>
      </c>
      <c r="ET59">
        <v>0.980000692307692</v>
      </c>
      <c r="EU59">
        <v>0.0199988923076923</v>
      </c>
      <c r="EV59">
        <v>0</v>
      </c>
      <c r="EW59">
        <v>343.355153846154</v>
      </c>
      <c r="EX59">
        <v>5.00059</v>
      </c>
      <c r="EY59">
        <v>7009.95307692308</v>
      </c>
      <c r="EZ59">
        <v>17360.2153846154</v>
      </c>
      <c r="FA59">
        <v>41.2451538461538</v>
      </c>
      <c r="FB59">
        <v>41.062</v>
      </c>
      <c r="FC59">
        <v>40.625</v>
      </c>
      <c r="FD59">
        <v>40.562</v>
      </c>
      <c r="FE59">
        <v>42.125</v>
      </c>
      <c r="FF59">
        <v>1955.08846153846</v>
      </c>
      <c r="FG59">
        <v>39.9</v>
      </c>
      <c r="FH59">
        <v>0</v>
      </c>
      <c r="FI59">
        <v>1759419520</v>
      </c>
      <c r="FJ59">
        <v>0</v>
      </c>
      <c r="FK59">
        <v>343.326730769231</v>
      </c>
      <c r="FL59">
        <v>-1.51237606300527</v>
      </c>
      <c r="FM59">
        <v>-26.4170939860675</v>
      </c>
      <c r="FN59">
        <v>7009.85</v>
      </c>
      <c r="FO59">
        <v>15</v>
      </c>
      <c r="FP59">
        <v>0</v>
      </c>
      <c r="FQ59" t="s">
        <v>439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-28.5065</v>
      </c>
      <c r="GD59">
        <v>0.735103759398523</v>
      </c>
      <c r="GE59">
        <v>0.444259310538338</v>
      </c>
      <c r="GF59">
        <v>0</v>
      </c>
      <c r="GG59">
        <v>343.403941176471</v>
      </c>
      <c r="GH59">
        <v>-1.50203208241757</v>
      </c>
      <c r="GI59">
        <v>0.214431250627503</v>
      </c>
      <c r="GJ59">
        <v>-1</v>
      </c>
      <c r="GK59">
        <v>0.90986505</v>
      </c>
      <c r="GL59">
        <v>-0.451562842105261</v>
      </c>
      <c r="GM59">
        <v>0.0462580398627904</v>
      </c>
      <c r="GN59">
        <v>0</v>
      </c>
      <c r="GO59">
        <v>0</v>
      </c>
      <c r="GP59">
        <v>2</v>
      </c>
      <c r="GQ59" t="s">
        <v>463</v>
      </c>
      <c r="GR59">
        <v>3.13239</v>
      </c>
      <c r="GS59">
        <v>2.71054</v>
      </c>
      <c r="GT59">
        <v>0.127083</v>
      </c>
      <c r="GU59">
        <v>0.131317</v>
      </c>
      <c r="GV59">
        <v>0.0994961</v>
      </c>
      <c r="GW59">
        <v>0.0974255</v>
      </c>
      <c r="GX59">
        <v>32913.3</v>
      </c>
      <c r="GY59">
        <v>35088.4</v>
      </c>
      <c r="GZ59">
        <v>34112.1</v>
      </c>
      <c r="HA59">
        <v>36570.5</v>
      </c>
      <c r="HB59">
        <v>43377</v>
      </c>
      <c r="HC59">
        <v>47381.9</v>
      </c>
      <c r="HD59">
        <v>53202</v>
      </c>
      <c r="HE59">
        <v>58437.3</v>
      </c>
      <c r="HF59">
        <v>1.9595</v>
      </c>
      <c r="HG59">
        <v>1.79977</v>
      </c>
      <c r="HH59">
        <v>0.138875</v>
      </c>
      <c r="HI59">
        <v>0</v>
      </c>
      <c r="HJ59">
        <v>27.7623</v>
      </c>
      <c r="HK59">
        <v>999.9</v>
      </c>
      <c r="HL59">
        <v>56.263</v>
      </c>
      <c r="HM59">
        <v>30.101</v>
      </c>
      <c r="HN59">
        <v>26.5531</v>
      </c>
      <c r="HO59">
        <v>54.6655</v>
      </c>
      <c r="HP59">
        <v>45.7532</v>
      </c>
      <c r="HQ59">
        <v>1</v>
      </c>
      <c r="HR59">
        <v>0.0472434</v>
      </c>
      <c r="HS59">
        <v>0.110074</v>
      </c>
      <c r="HT59">
        <v>20.1122</v>
      </c>
      <c r="HU59">
        <v>5.19393</v>
      </c>
      <c r="HV59">
        <v>12.004</v>
      </c>
      <c r="HW59">
        <v>4.9753</v>
      </c>
      <c r="HX59">
        <v>3.294</v>
      </c>
      <c r="HY59">
        <v>999.9</v>
      </c>
      <c r="HZ59">
        <v>9999</v>
      </c>
      <c r="IA59">
        <v>9999</v>
      </c>
      <c r="IB59">
        <v>9999</v>
      </c>
      <c r="IC59">
        <v>1.86325</v>
      </c>
      <c r="ID59">
        <v>1.86813</v>
      </c>
      <c r="IE59">
        <v>1.86788</v>
      </c>
      <c r="IF59">
        <v>1.86905</v>
      </c>
      <c r="IG59">
        <v>1.86984</v>
      </c>
      <c r="IH59">
        <v>1.8659</v>
      </c>
      <c r="II59">
        <v>1.86705</v>
      </c>
      <c r="IJ59">
        <v>1.86844</v>
      </c>
      <c r="IK59">
        <v>5</v>
      </c>
      <c r="IL59">
        <v>0</v>
      </c>
      <c r="IM59">
        <v>0</v>
      </c>
      <c r="IN59">
        <v>0</v>
      </c>
      <c r="IO59" t="s">
        <v>441</v>
      </c>
      <c r="IP59" t="s">
        <v>442</v>
      </c>
      <c r="IQ59" t="s">
        <v>443</v>
      </c>
      <c r="IR59" t="s">
        <v>443</v>
      </c>
      <c r="IS59" t="s">
        <v>443</v>
      </c>
      <c r="IT59" t="s">
        <v>443</v>
      </c>
      <c r="IU59">
        <v>0</v>
      </c>
      <c r="IV59">
        <v>100</v>
      </c>
      <c r="IW59">
        <v>100</v>
      </c>
      <c r="IX59">
        <v>3.037</v>
      </c>
      <c r="IY59">
        <v>0.3047</v>
      </c>
      <c r="IZ59">
        <v>0.735386519928015</v>
      </c>
      <c r="JA59">
        <v>0.00382527381972642</v>
      </c>
      <c r="JB59">
        <v>-7.52988299776221e-07</v>
      </c>
      <c r="JC59">
        <v>2.3530235652091e-10</v>
      </c>
      <c r="JD59">
        <v>-0.102343420517576</v>
      </c>
      <c r="JE59">
        <v>-0.0169045395245839</v>
      </c>
      <c r="JF59">
        <v>0.00204458040624254</v>
      </c>
      <c r="JG59">
        <v>-2.13992253470799e-05</v>
      </c>
      <c r="JH59">
        <v>5</v>
      </c>
      <c r="JI59">
        <v>2167</v>
      </c>
      <c r="JJ59">
        <v>1</v>
      </c>
      <c r="JK59">
        <v>29</v>
      </c>
      <c r="JL59">
        <v>29323658.7</v>
      </c>
      <c r="JM59">
        <v>29323658.7</v>
      </c>
      <c r="JN59">
        <v>1.54785</v>
      </c>
      <c r="JO59">
        <v>2.62085</v>
      </c>
      <c r="JP59">
        <v>1.54785</v>
      </c>
      <c r="JQ59">
        <v>2.31201</v>
      </c>
      <c r="JR59">
        <v>1.64673</v>
      </c>
      <c r="JS59">
        <v>2.29614</v>
      </c>
      <c r="JT59">
        <v>33.8509</v>
      </c>
      <c r="JU59">
        <v>24.1926</v>
      </c>
      <c r="JV59">
        <v>18</v>
      </c>
      <c r="JW59">
        <v>505.437</v>
      </c>
      <c r="JX59">
        <v>402.294</v>
      </c>
      <c r="JY59">
        <v>27.1134</v>
      </c>
      <c r="JZ59">
        <v>27.9631</v>
      </c>
      <c r="KA59">
        <v>30.0002</v>
      </c>
      <c r="KB59">
        <v>27.9076</v>
      </c>
      <c r="KC59">
        <v>27.8573</v>
      </c>
      <c r="KD59">
        <v>31.0451</v>
      </c>
      <c r="KE59">
        <v>22.608</v>
      </c>
      <c r="KF59">
        <v>57.6239</v>
      </c>
      <c r="KG59">
        <v>27.086</v>
      </c>
      <c r="KH59">
        <v>724.024</v>
      </c>
      <c r="KI59">
        <v>21.9431</v>
      </c>
      <c r="KJ59">
        <v>96.7191</v>
      </c>
      <c r="KK59">
        <v>94.6878</v>
      </c>
    </row>
    <row r="60" spans="1:297">
      <c r="A60">
        <v>44</v>
      </c>
      <c r="B60">
        <v>1759419527.1</v>
      </c>
      <c r="C60">
        <v>307</v>
      </c>
      <c r="D60" t="s">
        <v>530</v>
      </c>
      <c r="E60" t="s">
        <v>531</v>
      </c>
      <c r="F60">
        <v>5</v>
      </c>
      <c r="G60" t="s">
        <v>435</v>
      </c>
      <c r="H60" t="s">
        <v>436</v>
      </c>
      <c r="I60">
        <v>1759419518.94615</v>
      </c>
      <c r="J60">
        <f>(K60)/1000</f>
        <v>0</v>
      </c>
      <c r="K60">
        <f>IF(DP60, AN60, AH60)</f>
        <v>0</v>
      </c>
      <c r="L60">
        <f>IF(DP60, AI60, AG60)</f>
        <v>0</v>
      </c>
      <c r="M60">
        <f>DR60 - IF(AU60&gt;1, L60*DL60*100.0/(AW60), 0)</f>
        <v>0</v>
      </c>
      <c r="N60">
        <f>((T60-J60/2)*M60-L60)/(T60+J60/2)</f>
        <v>0</v>
      </c>
      <c r="O60">
        <f>N60*(DY60+DZ60)/1000.0</f>
        <v>0</v>
      </c>
      <c r="P60">
        <f>(DR60 - IF(AU60&gt;1, L60*DL60*100.0/(AW60), 0))*(DY60+DZ60)/1000.0</f>
        <v>0</v>
      </c>
      <c r="Q60">
        <f>2.0/((1/S60-1/R60)+SIGN(S60)*SQRT((1/S60-1/R60)*(1/S60-1/R60) + 4*DM60/((DM60+1)*(DM60+1))*(2*1/S60*1/R60-1/R60*1/R60)))</f>
        <v>0</v>
      </c>
      <c r="R60">
        <f>IF(LEFT(DN60,1)&lt;&gt;"0",IF(LEFT(DN60,1)="1",3.0,DO60),$D$5+$E$5*(EF60*DY60/($K$5*1000))+$F$5*(EF60*DY60/($K$5*1000))*MAX(MIN(DL60,$J$5),$I$5)*MAX(MIN(DL60,$J$5),$I$5)+$G$5*MAX(MIN(DL60,$J$5),$I$5)*(EF60*DY60/($K$5*1000))+$H$5*(EF60*DY60/($K$5*1000))*(EF60*DY60/($K$5*1000)))</f>
        <v>0</v>
      </c>
      <c r="S60">
        <f>J60*(1000-(1000*0.61365*exp(17.502*W60/(240.97+W60))/(DY60+DZ60)+DT60)/2)/(1000*0.61365*exp(17.502*W60/(240.97+W60))/(DY60+DZ60)-DT60)</f>
        <v>0</v>
      </c>
      <c r="T60">
        <f>1/((DM60+1)/(Q60/1.6)+1/(R60/1.37)) + DM60/((DM60+1)/(Q60/1.6) + DM60/(R60/1.37))</f>
        <v>0</v>
      </c>
      <c r="U60">
        <f>(DH60*DK60)</f>
        <v>0</v>
      </c>
      <c r="V60">
        <f>(EA60+(U60+2*0.95*5.67E-8*(((EA60+$B$7)+273)^4-(EA60+273)^4)-44100*J60)/(1.84*29.3*R60+8*0.95*5.67E-8*(EA60+273)^3))</f>
        <v>0</v>
      </c>
      <c r="W60">
        <f>($C$7*EB60+$D$7*EC60+$E$7*V60)</f>
        <v>0</v>
      </c>
      <c r="X60">
        <f>0.61365*exp(17.502*W60/(240.97+W60))</f>
        <v>0</v>
      </c>
      <c r="Y60">
        <f>(Z60/AA60*100)</f>
        <v>0</v>
      </c>
      <c r="Z60">
        <f>DT60*(DY60+DZ60)/1000</f>
        <v>0</v>
      </c>
      <c r="AA60">
        <f>0.61365*exp(17.502*EA60/(240.97+EA60))</f>
        <v>0</v>
      </c>
      <c r="AB60">
        <f>(X60-DT60*(DY60+DZ60)/1000)</f>
        <v>0</v>
      </c>
      <c r="AC60">
        <f>(-J60*44100)</f>
        <v>0</v>
      </c>
      <c r="AD60">
        <f>2*29.3*R60*0.92*(EA60-W60)</f>
        <v>0</v>
      </c>
      <c r="AE60">
        <f>2*0.95*5.67E-8*(((EA60+$B$7)+273)^4-(W60+273)^4)</f>
        <v>0</v>
      </c>
      <c r="AF60">
        <f>U60+AE60+AC60+AD60</f>
        <v>0</v>
      </c>
      <c r="AG60">
        <f>DX60*AU60*(DS60-DR60*(1000-AU60*DU60)/(1000-AU60*DT60))/(100*DL60)</f>
        <v>0</v>
      </c>
      <c r="AH60">
        <f>1000*DX60*AU60*(DT60-DU60)/(100*DL60*(1000-AU60*DT60))</f>
        <v>0</v>
      </c>
      <c r="AI60">
        <f>(AJ60 - AK60 - DY60*1E3/(8.314*(EA60+273.15)) * AM60/DX60 * AL60) * DX60/(100*DL60) * (1000 - DU60)/1000</f>
        <v>0</v>
      </c>
      <c r="AJ60">
        <v>725.303564319805</v>
      </c>
      <c r="AK60">
        <v>704.76513939394</v>
      </c>
      <c r="AL60">
        <v>3.49431515151515</v>
      </c>
      <c r="AM60">
        <v>64.6</v>
      </c>
      <c r="AN60">
        <f>(AP60 - AO60 + DY60*1E3/(8.314*(EA60+273.15)) * AR60/DX60 * AQ60) * DX60/(100*DL60) * 1000/(1000 - AP60)</f>
        <v>0</v>
      </c>
      <c r="AO60">
        <v>21.8586387013465</v>
      </c>
      <c r="AP60">
        <v>22.6999115151515</v>
      </c>
      <c r="AQ60">
        <v>-0.000177834290801496</v>
      </c>
      <c r="AR60">
        <v>120.712376557345</v>
      </c>
      <c r="AS60">
        <v>0</v>
      </c>
      <c r="AT60">
        <v>0</v>
      </c>
      <c r="AU60">
        <f>IF(AS60*$H$13&gt;=AW60,1.0,(AW60/(AW60-AS60*$H$13)))</f>
        <v>0</v>
      </c>
      <c r="AV60">
        <f>(AU60-1)*100</f>
        <v>0</v>
      </c>
      <c r="AW60">
        <f>MAX(0,($B$13+$C$13*EF60)/(1+$D$13*EF60)*DY60/(EA60+273)*$E$13)</f>
        <v>0</v>
      </c>
      <c r="AX60" t="s">
        <v>437</v>
      </c>
      <c r="AY60" t="s">
        <v>437</v>
      </c>
      <c r="AZ60">
        <v>0</v>
      </c>
      <c r="BA60">
        <v>0</v>
      </c>
      <c r="BB60">
        <f>1-AZ60/BA60</f>
        <v>0</v>
      </c>
      <c r="BC60">
        <v>0</v>
      </c>
      <c r="BD60" t="s">
        <v>437</v>
      </c>
      <c r="BE60" t="s">
        <v>437</v>
      </c>
      <c r="BF60">
        <v>0</v>
      </c>
      <c r="BG60">
        <v>0</v>
      </c>
      <c r="BH60">
        <f>1-BF60/BG60</f>
        <v>0</v>
      </c>
      <c r="BI60">
        <v>0.5</v>
      </c>
      <c r="BJ60">
        <f>DI60</f>
        <v>0</v>
      </c>
      <c r="BK60">
        <f>L60</f>
        <v>0</v>
      </c>
      <c r="BL60">
        <f>BH60*BI60*BJ60</f>
        <v>0</v>
      </c>
      <c r="BM60">
        <f>(BK60-BC60)/BJ60</f>
        <v>0</v>
      </c>
      <c r="BN60">
        <f>(BA60-BG60)/BG60</f>
        <v>0</v>
      </c>
      <c r="BO60">
        <f>AZ60/(BB60+AZ60/BG60)</f>
        <v>0</v>
      </c>
      <c r="BP60" t="s">
        <v>437</v>
      </c>
      <c r="BQ60">
        <v>0</v>
      </c>
      <c r="BR60">
        <f>IF(BQ60&lt;&gt;0, BQ60, BO60)</f>
        <v>0</v>
      </c>
      <c r="BS60">
        <f>1-BR60/BG60</f>
        <v>0</v>
      </c>
      <c r="BT60">
        <f>(BG60-BF60)/(BG60-BR60)</f>
        <v>0</v>
      </c>
      <c r="BU60">
        <f>(BA60-BG60)/(BA60-BR60)</f>
        <v>0</v>
      </c>
      <c r="BV60">
        <f>(BG60-BF60)/(BG60-AZ60)</f>
        <v>0</v>
      </c>
      <c r="BW60">
        <f>(BA60-BG60)/(BA60-AZ60)</f>
        <v>0</v>
      </c>
      <c r="BX60">
        <f>(BT60*BR60/BF60)</f>
        <v>0</v>
      </c>
      <c r="BY60">
        <f>(1-BX60)</f>
        <v>0</v>
      </c>
      <c r="DH60">
        <f>$B$11*EG60+$C$11*EH60+$F$11*ES60*(1-EV60)</f>
        <v>0</v>
      </c>
      <c r="DI60">
        <f>DH60*DJ60</f>
        <v>0</v>
      </c>
      <c r="DJ60">
        <f>($B$11*$D$9+$C$11*$D$9+$F$11*((FF60+EX60)/MAX(FF60+EX60+FG60, 0.1)*$I$9+FG60/MAX(FF60+EX60+FG60, 0.1)*$J$9))/($B$11+$C$11+$F$11)</f>
        <v>0</v>
      </c>
      <c r="DK60">
        <f>($B$11*$K$9+$C$11*$K$9+$F$11*((FF60+EX60)/MAX(FF60+EX60+FG60, 0.1)*$P$9+FG60/MAX(FF60+EX60+FG60, 0.1)*$Q$9))/($B$11+$C$11+$F$11)</f>
        <v>0</v>
      </c>
      <c r="DL60">
        <v>2.44</v>
      </c>
      <c r="DM60">
        <v>0.5</v>
      </c>
      <c r="DN60" t="s">
        <v>438</v>
      </c>
      <c r="DO60">
        <v>2</v>
      </c>
      <c r="DP60" t="b">
        <v>1</v>
      </c>
      <c r="DQ60">
        <v>1759419518.94615</v>
      </c>
      <c r="DR60">
        <v>664.549538461539</v>
      </c>
      <c r="DS60">
        <v>693.161538461538</v>
      </c>
      <c r="DT60">
        <v>22.7100769230769</v>
      </c>
      <c r="DU60">
        <v>21.8473230769231</v>
      </c>
      <c r="DV60">
        <v>661.545076923077</v>
      </c>
      <c r="DW60">
        <v>22.4054615384615</v>
      </c>
      <c r="DX60">
        <v>499.978846153846</v>
      </c>
      <c r="DY60">
        <v>90.8008153846154</v>
      </c>
      <c r="DZ60">
        <v>0.0324786307692308</v>
      </c>
      <c r="EA60">
        <v>29.5783615384615</v>
      </c>
      <c r="EB60">
        <v>30.0284307692308</v>
      </c>
      <c r="EC60">
        <v>999.9</v>
      </c>
      <c r="ED60">
        <v>0</v>
      </c>
      <c r="EE60">
        <v>0</v>
      </c>
      <c r="EF60">
        <v>9981.39230769231</v>
      </c>
      <c r="EG60">
        <v>0</v>
      </c>
      <c r="EH60">
        <v>13.129</v>
      </c>
      <c r="EI60">
        <v>-28.6121076923077</v>
      </c>
      <c r="EJ60">
        <v>679.992076923077</v>
      </c>
      <c r="EK60">
        <v>708.643615384615</v>
      </c>
      <c r="EL60">
        <v>0.862754153846154</v>
      </c>
      <c r="EM60">
        <v>693.161538461538</v>
      </c>
      <c r="EN60">
        <v>21.8473230769231</v>
      </c>
      <c r="EO60">
        <v>2.06209153846154</v>
      </c>
      <c r="EP60">
        <v>1.98375384615385</v>
      </c>
      <c r="EQ60">
        <v>17.9293384615385</v>
      </c>
      <c r="ER60">
        <v>17.3152461538462</v>
      </c>
      <c r="ES60">
        <v>1999.99</v>
      </c>
      <c r="ET60">
        <v>0.980000692307692</v>
      </c>
      <c r="EU60">
        <v>0.0199988846153846</v>
      </c>
      <c r="EV60">
        <v>0</v>
      </c>
      <c r="EW60">
        <v>343.224307692308</v>
      </c>
      <c r="EX60">
        <v>5.00059</v>
      </c>
      <c r="EY60">
        <v>7007.58538461538</v>
      </c>
      <c r="EZ60">
        <v>17360.2230769231</v>
      </c>
      <c r="FA60">
        <v>41.2403076923077</v>
      </c>
      <c r="FB60">
        <v>41.062</v>
      </c>
      <c r="FC60">
        <v>40.625</v>
      </c>
      <c r="FD60">
        <v>40.562</v>
      </c>
      <c r="FE60">
        <v>42.125</v>
      </c>
      <c r="FF60">
        <v>1955.09</v>
      </c>
      <c r="FG60">
        <v>39.9</v>
      </c>
      <c r="FH60">
        <v>0</v>
      </c>
      <c r="FI60">
        <v>1759419525.4</v>
      </c>
      <c r="FJ60">
        <v>0</v>
      </c>
      <c r="FK60">
        <v>343.16668</v>
      </c>
      <c r="FL60">
        <v>-1.40123075917564</v>
      </c>
      <c r="FM60">
        <v>-28.1138460911284</v>
      </c>
      <c r="FN60">
        <v>7007.1916</v>
      </c>
      <c r="FO60">
        <v>15</v>
      </c>
      <c r="FP60">
        <v>0</v>
      </c>
      <c r="FQ60" t="s">
        <v>439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0</v>
      </c>
      <c r="GB60">
        <v>0</v>
      </c>
      <c r="GC60">
        <v>-28.49219</v>
      </c>
      <c r="GD60">
        <v>-1.68347368421057</v>
      </c>
      <c r="GE60">
        <v>0.435994459712506</v>
      </c>
      <c r="GF60">
        <v>0</v>
      </c>
      <c r="GG60">
        <v>343.299470588235</v>
      </c>
      <c r="GH60">
        <v>-1.68693659048209</v>
      </c>
      <c r="GI60">
        <v>0.224985259032696</v>
      </c>
      <c r="GJ60">
        <v>-1</v>
      </c>
      <c r="GK60">
        <v>0.8851192</v>
      </c>
      <c r="GL60">
        <v>-0.334396962406017</v>
      </c>
      <c r="GM60">
        <v>0.036544735454782</v>
      </c>
      <c r="GN60">
        <v>0</v>
      </c>
      <c r="GO60">
        <v>0</v>
      </c>
      <c r="GP60">
        <v>2</v>
      </c>
      <c r="GQ60" t="s">
        <v>463</v>
      </c>
      <c r="GR60">
        <v>3.13249</v>
      </c>
      <c r="GS60">
        <v>2.70995</v>
      </c>
      <c r="GT60">
        <v>0.129295</v>
      </c>
      <c r="GU60">
        <v>0.133376</v>
      </c>
      <c r="GV60">
        <v>0.0994567</v>
      </c>
      <c r="GW60">
        <v>0.0974974</v>
      </c>
      <c r="GX60">
        <v>32830</v>
      </c>
      <c r="GY60">
        <v>35005.5</v>
      </c>
      <c r="GZ60">
        <v>34112.2</v>
      </c>
      <c r="HA60">
        <v>36570.8</v>
      </c>
      <c r="HB60">
        <v>43379.5</v>
      </c>
      <c r="HC60">
        <v>47378.6</v>
      </c>
      <c r="HD60">
        <v>53202.4</v>
      </c>
      <c r="HE60">
        <v>58437.7</v>
      </c>
      <c r="HF60">
        <v>1.95963</v>
      </c>
      <c r="HG60">
        <v>1.7993</v>
      </c>
      <c r="HH60">
        <v>0.137985</v>
      </c>
      <c r="HI60">
        <v>0</v>
      </c>
      <c r="HJ60">
        <v>27.7692</v>
      </c>
      <c r="HK60">
        <v>999.9</v>
      </c>
      <c r="HL60">
        <v>56.263</v>
      </c>
      <c r="HM60">
        <v>30.101</v>
      </c>
      <c r="HN60">
        <v>26.5519</v>
      </c>
      <c r="HO60">
        <v>54.4955</v>
      </c>
      <c r="HP60">
        <v>45.8894</v>
      </c>
      <c r="HQ60">
        <v>1</v>
      </c>
      <c r="HR60">
        <v>0.0474085</v>
      </c>
      <c r="HS60">
        <v>0.117816</v>
      </c>
      <c r="HT60">
        <v>20.1122</v>
      </c>
      <c r="HU60">
        <v>5.19363</v>
      </c>
      <c r="HV60">
        <v>12.004</v>
      </c>
      <c r="HW60">
        <v>4.9748</v>
      </c>
      <c r="HX60">
        <v>3.29398</v>
      </c>
      <c r="HY60">
        <v>999.9</v>
      </c>
      <c r="HZ60">
        <v>9999</v>
      </c>
      <c r="IA60">
        <v>9999</v>
      </c>
      <c r="IB60">
        <v>9999</v>
      </c>
      <c r="IC60">
        <v>1.86325</v>
      </c>
      <c r="ID60">
        <v>1.86813</v>
      </c>
      <c r="IE60">
        <v>1.86789</v>
      </c>
      <c r="IF60">
        <v>1.86905</v>
      </c>
      <c r="IG60">
        <v>1.86986</v>
      </c>
      <c r="IH60">
        <v>1.86593</v>
      </c>
      <c r="II60">
        <v>1.86704</v>
      </c>
      <c r="IJ60">
        <v>1.86844</v>
      </c>
      <c r="IK60">
        <v>5</v>
      </c>
      <c r="IL60">
        <v>0</v>
      </c>
      <c r="IM60">
        <v>0</v>
      </c>
      <c r="IN60">
        <v>0</v>
      </c>
      <c r="IO60" t="s">
        <v>441</v>
      </c>
      <c r="IP60" t="s">
        <v>442</v>
      </c>
      <c r="IQ60" t="s">
        <v>443</v>
      </c>
      <c r="IR60" t="s">
        <v>443</v>
      </c>
      <c r="IS60" t="s">
        <v>443</v>
      </c>
      <c r="IT60" t="s">
        <v>443</v>
      </c>
      <c r="IU60">
        <v>0</v>
      </c>
      <c r="IV60">
        <v>100</v>
      </c>
      <c r="IW60">
        <v>100</v>
      </c>
      <c r="IX60">
        <v>3.09</v>
      </c>
      <c r="IY60">
        <v>0.3041</v>
      </c>
      <c r="IZ60">
        <v>0.735386519928015</v>
      </c>
      <c r="JA60">
        <v>0.00382527381972642</v>
      </c>
      <c r="JB60">
        <v>-7.52988299776221e-07</v>
      </c>
      <c r="JC60">
        <v>2.3530235652091e-10</v>
      </c>
      <c r="JD60">
        <v>-0.102343420517576</v>
      </c>
      <c r="JE60">
        <v>-0.0169045395245839</v>
      </c>
      <c r="JF60">
        <v>0.00204458040624254</v>
      </c>
      <c r="JG60">
        <v>-2.13992253470799e-05</v>
      </c>
      <c r="JH60">
        <v>5</v>
      </c>
      <c r="JI60">
        <v>2167</v>
      </c>
      <c r="JJ60">
        <v>1</v>
      </c>
      <c r="JK60">
        <v>29</v>
      </c>
      <c r="JL60">
        <v>29323658.8</v>
      </c>
      <c r="JM60">
        <v>29323658.8</v>
      </c>
      <c r="JN60">
        <v>1.57593</v>
      </c>
      <c r="JO60">
        <v>2.62939</v>
      </c>
      <c r="JP60">
        <v>1.54785</v>
      </c>
      <c r="JQ60">
        <v>2.31201</v>
      </c>
      <c r="JR60">
        <v>1.64551</v>
      </c>
      <c r="JS60">
        <v>2.25952</v>
      </c>
      <c r="JT60">
        <v>33.8509</v>
      </c>
      <c r="JU60">
        <v>24.1838</v>
      </c>
      <c r="JV60">
        <v>18</v>
      </c>
      <c r="JW60">
        <v>505.54</v>
      </c>
      <c r="JX60">
        <v>402.053</v>
      </c>
      <c r="JY60">
        <v>27.0788</v>
      </c>
      <c r="JZ60">
        <v>27.9655</v>
      </c>
      <c r="KA60">
        <v>30.0003</v>
      </c>
      <c r="KB60">
        <v>27.9099</v>
      </c>
      <c r="KC60">
        <v>27.8602</v>
      </c>
      <c r="KD60">
        <v>31.6684</v>
      </c>
      <c r="KE60">
        <v>22.608</v>
      </c>
      <c r="KF60">
        <v>57.6239</v>
      </c>
      <c r="KG60">
        <v>27.063</v>
      </c>
      <c r="KH60">
        <v>744.297</v>
      </c>
      <c r="KI60">
        <v>21.9799</v>
      </c>
      <c r="KJ60">
        <v>96.7196</v>
      </c>
      <c r="KK60">
        <v>94.6885</v>
      </c>
    </row>
    <row r="61" spans="1:297">
      <c r="A61">
        <v>45</v>
      </c>
      <c r="B61">
        <v>1759419532.1</v>
      </c>
      <c r="C61">
        <v>312</v>
      </c>
      <c r="D61" t="s">
        <v>532</v>
      </c>
      <c r="E61" t="s">
        <v>533</v>
      </c>
      <c r="F61">
        <v>5</v>
      </c>
      <c r="G61" t="s">
        <v>435</v>
      </c>
      <c r="H61" t="s">
        <v>436</v>
      </c>
      <c r="I61">
        <v>1759419523.94615</v>
      </c>
      <c r="J61">
        <f>(K61)/1000</f>
        <v>0</v>
      </c>
      <c r="K61">
        <f>IF(DP61, AN61, AH61)</f>
        <v>0</v>
      </c>
      <c r="L61">
        <f>IF(DP61, AI61, AG61)</f>
        <v>0</v>
      </c>
      <c r="M61">
        <f>DR61 - IF(AU61&gt;1, L61*DL61*100.0/(AW61), 0)</f>
        <v>0</v>
      </c>
      <c r="N61">
        <f>((T61-J61/2)*M61-L61)/(T61+J61/2)</f>
        <v>0</v>
      </c>
      <c r="O61">
        <f>N61*(DY61+DZ61)/1000.0</f>
        <v>0</v>
      </c>
      <c r="P61">
        <f>(DR61 - IF(AU61&gt;1, L61*DL61*100.0/(AW61), 0))*(DY61+DZ61)/1000.0</f>
        <v>0</v>
      </c>
      <c r="Q61">
        <f>2.0/((1/S61-1/R61)+SIGN(S61)*SQRT((1/S61-1/R61)*(1/S61-1/R61) + 4*DM61/((DM61+1)*(DM61+1))*(2*1/S61*1/R61-1/R61*1/R61)))</f>
        <v>0</v>
      </c>
      <c r="R61">
        <f>IF(LEFT(DN61,1)&lt;&gt;"0",IF(LEFT(DN61,1)="1",3.0,DO61),$D$5+$E$5*(EF61*DY61/($K$5*1000))+$F$5*(EF61*DY61/($K$5*1000))*MAX(MIN(DL61,$J$5),$I$5)*MAX(MIN(DL61,$J$5),$I$5)+$G$5*MAX(MIN(DL61,$J$5),$I$5)*(EF61*DY61/($K$5*1000))+$H$5*(EF61*DY61/($K$5*1000))*(EF61*DY61/($K$5*1000)))</f>
        <v>0</v>
      </c>
      <c r="S61">
        <f>J61*(1000-(1000*0.61365*exp(17.502*W61/(240.97+W61))/(DY61+DZ61)+DT61)/2)/(1000*0.61365*exp(17.502*W61/(240.97+W61))/(DY61+DZ61)-DT61)</f>
        <v>0</v>
      </c>
      <c r="T61">
        <f>1/((DM61+1)/(Q61/1.6)+1/(R61/1.37)) + DM61/((DM61+1)/(Q61/1.6) + DM61/(R61/1.37))</f>
        <v>0</v>
      </c>
      <c r="U61">
        <f>(DH61*DK61)</f>
        <v>0</v>
      </c>
      <c r="V61">
        <f>(EA61+(U61+2*0.95*5.67E-8*(((EA61+$B$7)+273)^4-(EA61+273)^4)-44100*J61)/(1.84*29.3*R61+8*0.95*5.67E-8*(EA61+273)^3))</f>
        <v>0</v>
      </c>
      <c r="W61">
        <f>($C$7*EB61+$D$7*EC61+$E$7*V61)</f>
        <v>0</v>
      </c>
      <c r="X61">
        <f>0.61365*exp(17.502*W61/(240.97+W61))</f>
        <v>0</v>
      </c>
      <c r="Y61">
        <f>(Z61/AA61*100)</f>
        <v>0</v>
      </c>
      <c r="Z61">
        <f>DT61*(DY61+DZ61)/1000</f>
        <v>0</v>
      </c>
      <c r="AA61">
        <f>0.61365*exp(17.502*EA61/(240.97+EA61))</f>
        <v>0</v>
      </c>
      <c r="AB61">
        <f>(X61-DT61*(DY61+DZ61)/1000)</f>
        <v>0</v>
      </c>
      <c r="AC61">
        <f>(-J61*44100)</f>
        <v>0</v>
      </c>
      <c r="AD61">
        <f>2*29.3*R61*0.92*(EA61-W61)</f>
        <v>0</v>
      </c>
      <c r="AE61">
        <f>2*0.95*5.67E-8*(((EA61+$B$7)+273)^4-(W61+273)^4)</f>
        <v>0</v>
      </c>
      <c r="AF61">
        <f>U61+AE61+AC61+AD61</f>
        <v>0</v>
      </c>
      <c r="AG61">
        <f>DX61*AU61*(DS61-DR61*(1000-AU61*DU61)/(1000-AU61*DT61))/(100*DL61)</f>
        <v>0</v>
      </c>
      <c r="AH61">
        <f>1000*DX61*AU61*(DT61-DU61)/(100*DL61*(1000-AU61*DT61))</f>
        <v>0</v>
      </c>
      <c r="AI61">
        <f>(AJ61 - AK61 - DY61*1E3/(8.314*(EA61+273.15)) * AM61/DX61 * AL61) * DX61/(100*DL61) * (1000 - DU61)/1000</f>
        <v>0</v>
      </c>
      <c r="AJ61">
        <v>741.850111194589</v>
      </c>
      <c r="AK61">
        <v>721.669509090909</v>
      </c>
      <c r="AL61">
        <v>3.38409439393937</v>
      </c>
      <c r="AM61">
        <v>64.6</v>
      </c>
      <c r="AN61">
        <f>(AP61 - AO61 + DY61*1E3/(8.314*(EA61+273.15)) * AR61/DX61 * AQ61) * DX61/(100*DL61) * 1000/(1000 - AP61)</f>
        <v>0</v>
      </c>
      <c r="AO61">
        <v>21.8941012773247</v>
      </c>
      <c r="AP61">
        <v>22.6920072727273</v>
      </c>
      <c r="AQ61">
        <v>-7.8056949894116e-05</v>
      </c>
      <c r="AR61">
        <v>120.712376557345</v>
      </c>
      <c r="AS61">
        <v>0</v>
      </c>
      <c r="AT61">
        <v>0</v>
      </c>
      <c r="AU61">
        <f>IF(AS61*$H$13&gt;=AW61,1.0,(AW61/(AW61-AS61*$H$13)))</f>
        <v>0</v>
      </c>
      <c r="AV61">
        <f>(AU61-1)*100</f>
        <v>0</v>
      </c>
      <c r="AW61">
        <f>MAX(0,($B$13+$C$13*EF61)/(1+$D$13*EF61)*DY61/(EA61+273)*$E$13)</f>
        <v>0</v>
      </c>
      <c r="AX61" t="s">
        <v>437</v>
      </c>
      <c r="AY61" t="s">
        <v>437</v>
      </c>
      <c r="AZ61">
        <v>0</v>
      </c>
      <c r="BA61">
        <v>0</v>
      </c>
      <c r="BB61">
        <f>1-AZ61/BA61</f>
        <v>0</v>
      </c>
      <c r="BC61">
        <v>0</v>
      </c>
      <c r="BD61" t="s">
        <v>437</v>
      </c>
      <c r="BE61" t="s">
        <v>437</v>
      </c>
      <c r="BF61">
        <v>0</v>
      </c>
      <c r="BG61">
        <v>0</v>
      </c>
      <c r="BH61">
        <f>1-BF61/BG61</f>
        <v>0</v>
      </c>
      <c r="BI61">
        <v>0.5</v>
      </c>
      <c r="BJ61">
        <f>DI61</f>
        <v>0</v>
      </c>
      <c r="BK61">
        <f>L61</f>
        <v>0</v>
      </c>
      <c r="BL61">
        <f>BH61*BI61*BJ61</f>
        <v>0</v>
      </c>
      <c r="BM61">
        <f>(BK61-BC61)/BJ61</f>
        <v>0</v>
      </c>
      <c r="BN61">
        <f>(BA61-BG61)/BG61</f>
        <v>0</v>
      </c>
      <c r="BO61">
        <f>AZ61/(BB61+AZ61/BG61)</f>
        <v>0</v>
      </c>
      <c r="BP61" t="s">
        <v>437</v>
      </c>
      <c r="BQ61">
        <v>0</v>
      </c>
      <c r="BR61">
        <f>IF(BQ61&lt;&gt;0, BQ61, BO61)</f>
        <v>0</v>
      </c>
      <c r="BS61">
        <f>1-BR61/BG61</f>
        <v>0</v>
      </c>
      <c r="BT61">
        <f>(BG61-BF61)/(BG61-BR61)</f>
        <v>0</v>
      </c>
      <c r="BU61">
        <f>(BA61-BG61)/(BA61-BR61)</f>
        <v>0</v>
      </c>
      <c r="BV61">
        <f>(BG61-BF61)/(BG61-AZ61)</f>
        <v>0</v>
      </c>
      <c r="BW61">
        <f>(BA61-BG61)/(BA61-AZ61)</f>
        <v>0</v>
      </c>
      <c r="BX61">
        <f>(BT61*BR61/BF61)</f>
        <v>0</v>
      </c>
      <c r="BY61">
        <f>(1-BX61)</f>
        <v>0</v>
      </c>
      <c r="DH61">
        <f>$B$11*EG61+$C$11*EH61+$F$11*ES61*(1-EV61)</f>
        <v>0</v>
      </c>
      <c r="DI61">
        <f>DH61*DJ61</f>
        <v>0</v>
      </c>
      <c r="DJ61">
        <f>($B$11*$D$9+$C$11*$D$9+$F$11*((FF61+EX61)/MAX(FF61+EX61+FG61, 0.1)*$I$9+FG61/MAX(FF61+EX61+FG61, 0.1)*$J$9))/($B$11+$C$11+$F$11)</f>
        <v>0</v>
      </c>
      <c r="DK61">
        <f>($B$11*$K$9+$C$11*$K$9+$F$11*((FF61+EX61)/MAX(FF61+EX61+FG61, 0.1)*$P$9+FG61/MAX(FF61+EX61+FG61, 0.1)*$Q$9))/($B$11+$C$11+$F$11)</f>
        <v>0</v>
      </c>
      <c r="DL61">
        <v>2.44</v>
      </c>
      <c r="DM61">
        <v>0.5</v>
      </c>
      <c r="DN61" t="s">
        <v>438</v>
      </c>
      <c r="DO61">
        <v>2</v>
      </c>
      <c r="DP61" t="b">
        <v>1</v>
      </c>
      <c r="DQ61">
        <v>1759419523.94615</v>
      </c>
      <c r="DR61">
        <v>681.380230769231</v>
      </c>
      <c r="DS61">
        <v>709.789384615385</v>
      </c>
      <c r="DT61">
        <v>22.7050076923077</v>
      </c>
      <c r="DU61">
        <v>21.8656307692308</v>
      </c>
      <c r="DV61">
        <v>678.323230769231</v>
      </c>
      <c r="DW61">
        <v>22.4005923076923</v>
      </c>
      <c r="DX61">
        <v>499.980692307692</v>
      </c>
      <c r="DY61">
        <v>90.7994538461538</v>
      </c>
      <c r="DZ61">
        <v>0.0324492</v>
      </c>
      <c r="EA61">
        <v>29.5783153846154</v>
      </c>
      <c r="EB61">
        <v>30.0305692307692</v>
      </c>
      <c r="EC61">
        <v>999.9</v>
      </c>
      <c r="ED61">
        <v>0</v>
      </c>
      <c r="EE61">
        <v>0</v>
      </c>
      <c r="EF61">
        <v>9984.85769230769</v>
      </c>
      <c r="EG61">
        <v>0</v>
      </c>
      <c r="EH61">
        <v>13.129</v>
      </c>
      <c r="EI61">
        <v>-28.4092307692308</v>
      </c>
      <c r="EJ61">
        <v>697.210153846154</v>
      </c>
      <c r="EK61">
        <v>725.656615384615</v>
      </c>
      <c r="EL61">
        <v>0.839356769230769</v>
      </c>
      <c r="EM61">
        <v>709.789384615385</v>
      </c>
      <c r="EN61">
        <v>21.8656307692308</v>
      </c>
      <c r="EO61">
        <v>2.06159923076923</v>
      </c>
      <c r="EP61">
        <v>1.98538769230769</v>
      </c>
      <c r="EQ61">
        <v>17.9255615384615</v>
      </c>
      <c r="ER61">
        <v>17.3282615384615</v>
      </c>
      <c r="ES61">
        <v>2000.04307692308</v>
      </c>
      <c r="ET61">
        <v>0.980001153846154</v>
      </c>
      <c r="EU61">
        <v>0.0199984153846154</v>
      </c>
      <c r="EV61">
        <v>0</v>
      </c>
      <c r="EW61">
        <v>343.081461538462</v>
      </c>
      <c r="EX61">
        <v>5.00059</v>
      </c>
      <c r="EY61">
        <v>7005.48230769231</v>
      </c>
      <c r="EZ61">
        <v>17360.6923076923</v>
      </c>
      <c r="FA61">
        <v>41.2354615384615</v>
      </c>
      <c r="FB61">
        <v>41.062</v>
      </c>
      <c r="FC61">
        <v>40.625</v>
      </c>
      <c r="FD61">
        <v>40.562</v>
      </c>
      <c r="FE61">
        <v>42.125</v>
      </c>
      <c r="FF61">
        <v>1955.14307692308</v>
      </c>
      <c r="FG61">
        <v>39.9</v>
      </c>
      <c r="FH61">
        <v>0</v>
      </c>
      <c r="FI61">
        <v>1759419530.2</v>
      </c>
      <c r="FJ61">
        <v>0</v>
      </c>
      <c r="FK61">
        <v>343.05584</v>
      </c>
      <c r="FL61">
        <v>-1.58530769143312</v>
      </c>
      <c r="FM61">
        <v>-29.427692290441</v>
      </c>
      <c r="FN61">
        <v>7004.9648</v>
      </c>
      <c r="FO61">
        <v>15</v>
      </c>
      <c r="FP61">
        <v>0</v>
      </c>
      <c r="FQ61" t="s">
        <v>439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0</v>
      </c>
      <c r="GB61">
        <v>0</v>
      </c>
      <c r="GC61">
        <v>-28.526475</v>
      </c>
      <c r="GD61">
        <v>1.68899097744363</v>
      </c>
      <c r="GE61">
        <v>0.402162258143402</v>
      </c>
      <c r="GF61">
        <v>0</v>
      </c>
      <c r="GG61">
        <v>343.127764705882</v>
      </c>
      <c r="GH61">
        <v>-1.42166539310966</v>
      </c>
      <c r="GI61">
        <v>0.202299291793642</v>
      </c>
      <c r="GJ61">
        <v>-1</v>
      </c>
      <c r="GK61">
        <v>0.8474238</v>
      </c>
      <c r="GL61">
        <v>-0.264198857142857</v>
      </c>
      <c r="GM61">
        <v>0.0275904322158969</v>
      </c>
      <c r="GN61">
        <v>0</v>
      </c>
      <c r="GO61">
        <v>0</v>
      </c>
      <c r="GP61">
        <v>2</v>
      </c>
      <c r="GQ61" t="s">
        <v>463</v>
      </c>
      <c r="GR61">
        <v>3.13242</v>
      </c>
      <c r="GS61">
        <v>2.71062</v>
      </c>
      <c r="GT61">
        <v>0.13144</v>
      </c>
      <c r="GU61">
        <v>0.135589</v>
      </c>
      <c r="GV61">
        <v>0.0994393</v>
      </c>
      <c r="GW61">
        <v>0.0975831</v>
      </c>
      <c r="GX61">
        <v>32749.2</v>
      </c>
      <c r="GY61">
        <v>34916.1</v>
      </c>
      <c r="GZ61">
        <v>34112.2</v>
      </c>
      <c r="HA61">
        <v>36570.8</v>
      </c>
      <c r="HB61">
        <v>43380.5</v>
      </c>
      <c r="HC61">
        <v>47374.5</v>
      </c>
      <c r="HD61">
        <v>53202.3</v>
      </c>
      <c r="HE61">
        <v>58437.8</v>
      </c>
      <c r="HF61">
        <v>1.95942</v>
      </c>
      <c r="HG61">
        <v>1.7998</v>
      </c>
      <c r="HH61">
        <v>0.139605</v>
      </c>
      <c r="HI61">
        <v>0</v>
      </c>
      <c r="HJ61">
        <v>27.7754</v>
      </c>
      <c r="HK61">
        <v>999.9</v>
      </c>
      <c r="HL61">
        <v>56.263</v>
      </c>
      <c r="HM61">
        <v>30.081</v>
      </c>
      <c r="HN61">
        <v>26.5213</v>
      </c>
      <c r="HO61">
        <v>54.8355</v>
      </c>
      <c r="HP61">
        <v>46.0016</v>
      </c>
      <c r="HQ61">
        <v>1</v>
      </c>
      <c r="HR61">
        <v>0.047749</v>
      </c>
      <c r="HS61">
        <v>0.12689</v>
      </c>
      <c r="HT61">
        <v>20.112</v>
      </c>
      <c r="HU61">
        <v>5.19348</v>
      </c>
      <c r="HV61">
        <v>12.004</v>
      </c>
      <c r="HW61">
        <v>4.9749</v>
      </c>
      <c r="HX61">
        <v>3.29385</v>
      </c>
      <c r="HY61">
        <v>999.9</v>
      </c>
      <c r="HZ61">
        <v>9999</v>
      </c>
      <c r="IA61">
        <v>9999</v>
      </c>
      <c r="IB61">
        <v>9999</v>
      </c>
      <c r="IC61">
        <v>1.86325</v>
      </c>
      <c r="ID61">
        <v>1.86813</v>
      </c>
      <c r="IE61">
        <v>1.8679</v>
      </c>
      <c r="IF61">
        <v>1.86905</v>
      </c>
      <c r="IG61">
        <v>1.86987</v>
      </c>
      <c r="IH61">
        <v>1.86595</v>
      </c>
      <c r="II61">
        <v>1.86706</v>
      </c>
      <c r="IJ61">
        <v>1.86844</v>
      </c>
      <c r="IK61">
        <v>5</v>
      </c>
      <c r="IL61">
        <v>0</v>
      </c>
      <c r="IM61">
        <v>0</v>
      </c>
      <c r="IN61">
        <v>0</v>
      </c>
      <c r="IO61" t="s">
        <v>441</v>
      </c>
      <c r="IP61" t="s">
        <v>442</v>
      </c>
      <c r="IQ61" t="s">
        <v>443</v>
      </c>
      <c r="IR61" t="s">
        <v>443</v>
      </c>
      <c r="IS61" t="s">
        <v>443</v>
      </c>
      <c r="IT61" t="s">
        <v>443</v>
      </c>
      <c r="IU61">
        <v>0</v>
      </c>
      <c r="IV61">
        <v>100</v>
      </c>
      <c r="IW61">
        <v>100</v>
      </c>
      <c r="IX61">
        <v>3.142</v>
      </c>
      <c r="IY61">
        <v>0.3038</v>
      </c>
      <c r="IZ61">
        <v>0.735386519928015</v>
      </c>
      <c r="JA61">
        <v>0.00382527381972642</v>
      </c>
      <c r="JB61">
        <v>-7.52988299776221e-07</v>
      </c>
      <c r="JC61">
        <v>2.3530235652091e-10</v>
      </c>
      <c r="JD61">
        <v>-0.102343420517576</v>
      </c>
      <c r="JE61">
        <v>-0.0169045395245839</v>
      </c>
      <c r="JF61">
        <v>0.00204458040624254</v>
      </c>
      <c r="JG61">
        <v>-2.13992253470799e-05</v>
      </c>
      <c r="JH61">
        <v>5</v>
      </c>
      <c r="JI61">
        <v>2167</v>
      </c>
      <c r="JJ61">
        <v>1</v>
      </c>
      <c r="JK61">
        <v>29</v>
      </c>
      <c r="JL61">
        <v>29323658.9</v>
      </c>
      <c r="JM61">
        <v>29323658.9</v>
      </c>
      <c r="JN61">
        <v>1.60645</v>
      </c>
      <c r="JO61">
        <v>2.62939</v>
      </c>
      <c r="JP61">
        <v>1.54785</v>
      </c>
      <c r="JQ61">
        <v>2.31079</v>
      </c>
      <c r="JR61">
        <v>1.64673</v>
      </c>
      <c r="JS61">
        <v>2.30835</v>
      </c>
      <c r="JT61">
        <v>33.8509</v>
      </c>
      <c r="JU61">
        <v>24.1838</v>
      </c>
      <c r="JV61">
        <v>18</v>
      </c>
      <c r="JW61">
        <v>505.424</v>
      </c>
      <c r="JX61">
        <v>402.341</v>
      </c>
      <c r="JY61">
        <v>27.0528</v>
      </c>
      <c r="JZ61">
        <v>27.9679</v>
      </c>
      <c r="KA61">
        <v>30.0001</v>
      </c>
      <c r="KB61">
        <v>27.9117</v>
      </c>
      <c r="KC61">
        <v>27.862</v>
      </c>
      <c r="KD61">
        <v>32.2001</v>
      </c>
      <c r="KE61">
        <v>22.3251</v>
      </c>
      <c r="KF61">
        <v>57.6239</v>
      </c>
      <c r="KG61">
        <v>27.0364</v>
      </c>
      <c r="KH61">
        <v>757.795</v>
      </c>
      <c r="KI61">
        <v>22.0097</v>
      </c>
      <c r="KJ61">
        <v>96.7195</v>
      </c>
      <c r="KK61">
        <v>94.6886</v>
      </c>
    </row>
    <row r="62" spans="1:297">
      <c r="A62">
        <v>46</v>
      </c>
      <c r="B62">
        <v>1759419537.1</v>
      </c>
      <c r="C62">
        <v>317</v>
      </c>
      <c r="D62" t="s">
        <v>534</v>
      </c>
      <c r="E62" t="s">
        <v>535</v>
      </c>
      <c r="F62">
        <v>5</v>
      </c>
      <c r="G62" t="s">
        <v>435</v>
      </c>
      <c r="H62" t="s">
        <v>436</v>
      </c>
      <c r="I62">
        <v>1759419528.94615</v>
      </c>
      <c r="J62">
        <f>(K62)/1000</f>
        <v>0</v>
      </c>
      <c r="K62">
        <f>IF(DP62, AN62, AH62)</f>
        <v>0</v>
      </c>
      <c r="L62">
        <f>IF(DP62, AI62, AG62)</f>
        <v>0</v>
      </c>
      <c r="M62">
        <f>DR62 - IF(AU62&gt;1, L62*DL62*100.0/(AW62), 0)</f>
        <v>0</v>
      </c>
      <c r="N62">
        <f>((T62-J62/2)*M62-L62)/(T62+J62/2)</f>
        <v>0</v>
      </c>
      <c r="O62">
        <f>N62*(DY62+DZ62)/1000.0</f>
        <v>0</v>
      </c>
      <c r="P62">
        <f>(DR62 - IF(AU62&gt;1, L62*DL62*100.0/(AW62), 0))*(DY62+DZ62)/1000.0</f>
        <v>0</v>
      </c>
      <c r="Q62">
        <f>2.0/((1/S62-1/R62)+SIGN(S62)*SQRT((1/S62-1/R62)*(1/S62-1/R62) + 4*DM62/((DM62+1)*(DM62+1))*(2*1/S62*1/R62-1/R62*1/R62)))</f>
        <v>0</v>
      </c>
      <c r="R62">
        <f>IF(LEFT(DN62,1)&lt;&gt;"0",IF(LEFT(DN62,1)="1",3.0,DO62),$D$5+$E$5*(EF62*DY62/($K$5*1000))+$F$5*(EF62*DY62/($K$5*1000))*MAX(MIN(DL62,$J$5),$I$5)*MAX(MIN(DL62,$J$5),$I$5)+$G$5*MAX(MIN(DL62,$J$5),$I$5)*(EF62*DY62/($K$5*1000))+$H$5*(EF62*DY62/($K$5*1000))*(EF62*DY62/($K$5*1000)))</f>
        <v>0</v>
      </c>
      <c r="S62">
        <f>J62*(1000-(1000*0.61365*exp(17.502*W62/(240.97+W62))/(DY62+DZ62)+DT62)/2)/(1000*0.61365*exp(17.502*W62/(240.97+W62))/(DY62+DZ62)-DT62)</f>
        <v>0</v>
      </c>
      <c r="T62">
        <f>1/((DM62+1)/(Q62/1.6)+1/(R62/1.37)) + DM62/((DM62+1)/(Q62/1.6) + DM62/(R62/1.37))</f>
        <v>0</v>
      </c>
      <c r="U62">
        <f>(DH62*DK62)</f>
        <v>0</v>
      </c>
      <c r="V62">
        <f>(EA62+(U62+2*0.95*5.67E-8*(((EA62+$B$7)+273)^4-(EA62+273)^4)-44100*J62)/(1.84*29.3*R62+8*0.95*5.67E-8*(EA62+273)^3))</f>
        <v>0</v>
      </c>
      <c r="W62">
        <f>($C$7*EB62+$D$7*EC62+$E$7*V62)</f>
        <v>0</v>
      </c>
      <c r="X62">
        <f>0.61365*exp(17.502*W62/(240.97+W62))</f>
        <v>0</v>
      </c>
      <c r="Y62">
        <f>(Z62/AA62*100)</f>
        <v>0</v>
      </c>
      <c r="Z62">
        <f>DT62*(DY62+DZ62)/1000</f>
        <v>0</v>
      </c>
      <c r="AA62">
        <f>0.61365*exp(17.502*EA62/(240.97+EA62))</f>
        <v>0</v>
      </c>
      <c r="AB62">
        <f>(X62-DT62*(DY62+DZ62)/1000)</f>
        <v>0</v>
      </c>
      <c r="AC62">
        <f>(-J62*44100)</f>
        <v>0</v>
      </c>
      <c r="AD62">
        <f>2*29.3*R62*0.92*(EA62-W62)</f>
        <v>0</v>
      </c>
      <c r="AE62">
        <f>2*0.95*5.67E-8*(((EA62+$B$7)+273)^4-(W62+273)^4)</f>
        <v>0</v>
      </c>
      <c r="AF62">
        <f>U62+AE62+AC62+AD62</f>
        <v>0</v>
      </c>
      <c r="AG62">
        <f>DX62*AU62*(DS62-DR62*(1000-AU62*DU62)/(1000-AU62*DT62))/(100*DL62)</f>
        <v>0</v>
      </c>
      <c r="AH62">
        <f>1000*DX62*AU62*(DT62-DU62)/(100*DL62*(1000-AU62*DT62))</f>
        <v>0</v>
      </c>
      <c r="AI62">
        <f>(AJ62 - AK62 - DY62*1E3/(8.314*(EA62+273.15)) * AM62/DX62 * AL62) * DX62/(100*DL62) * (1000 - DU62)/1000</f>
        <v>0</v>
      </c>
      <c r="AJ62">
        <v>759.704558724567</v>
      </c>
      <c r="AK62">
        <v>739.287715151515</v>
      </c>
      <c r="AL62">
        <v>3.52978454545449</v>
      </c>
      <c r="AM62">
        <v>64.6</v>
      </c>
      <c r="AN62">
        <f>(AP62 - AO62 + DY62*1E3/(8.314*(EA62+273.15)) * AR62/DX62 * AQ62) * DX62/(100*DL62) * 1000/(1000 - AP62)</f>
        <v>0</v>
      </c>
      <c r="AO62">
        <v>21.9325500569051</v>
      </c>
      <c r="AP62">
        <v>22.6866975757576</v>
      </c>
      <c r="AQ62">
        <v>-5.94512392884537e-05</v>
      </c>
      <c r="AR62">
        <v>120.712376557345</v>
      </c>
      <c r="AS62">
        <v>0</v>
      </c>
      <c r="AT62">
        <v>0</v>
      </c>
      <c r="AU62">
        <f>IF(AS62*$H$13&gt;=AW62,1.0,(AW62/(AW62-AS62*$H$13)))</f>
        <v>0</v>
      </c>
      <c r="AV62">
        <f>(AU62-1)*100</f>
        <v>0</v>
      </c>
      <c r="AW62">
        <f>MAX(0,($B$13+$C$13*EF62)/(1+$D$13*EF62)*DY62/(EA62+273)*$E$13)</f>
        <v>0</v>
      </c>
      <c r="AX62" t="s">
        <v>437</v>
      </c>
      <c r="AY62" t="s">
        <v>437</v>
      </c>
      <c r="AZ62">
        <v>0</v>
      </c>
      <c r="BA62">
        <v>0</v>
      </c>
      <c r="BB62">
        <f>1-AZ62/BA62</f>
        <v>0</v>
      </c>
      <c r="BC62">
        <v>0</v>
      </c>
      <c r="BD62" t="s">
        <v>437</v>
      </c>
      <c r="BE62" t="s">
        <v>437</v>
      </c>
      <c r="BF62">
        <v>0</v>
      </c>
      <c r="BG62">
        <v>0</v>
      </c>
      <c r="BH62">
        <f>1-BF62/BG62</f>
        <v>0</v>
      </c>
      <c r="BI62">
        <v>0.5</v>
      </c>
      <c r="BJ62">
        <f>DI62</f>
        <v>0</v>
      </c>
      <c r="BK62">
        <f>L62</f>
        <v>0</v>
      </c>
      <c r="BL62">
        <f>BH62*BI62*BJ62</f>
        <v>0</v>
      </c>
      <c r="BM62">
        <f>(BK62-BC62)/BJ62</f>
        <v>0</v>
      </c>
      <c r="BN62">
        <f>(BA62-BG62)/BG62</f>
        <v>0</v>
      </c>
      <c r="BO62">
        <f>AZ62/(BB62+AZ62/BG62)</f>
        <v>0</v>
      </c>
      <c r="BP62" t="s">
        <v>437</v>
      </c>
      <c r="BQ62">
        <v>0</v>
      </c>
      <c r="BR62">
        <f>IF(BQ62&lt;&gt;0, BQ62, BO62)</f>
        <v>0</v>
      </c>
      <c r="BS62">
        <f>1-BR62/BG62</f>
        <v>0</v>
      </c>
      <c r="BT62">
        <f>(BG62-BF62)/(BG62-BR62)</f>
        <v>0</v>
      </c>
      <c r="BU62">
        <f>(BA62-BG62)/(BA62-BR62)</f>
        <v>0</v>
      </c>
      <c r="BV62">
        <f>(BG62-BF62)/(BG62-AZ62)</f>
        <v>0</v>
      </c>
      <c r="BW62">
        <f>(BA62-BG62)/(BA62-AZ62)</f>
        <v>0</v>
      </c>
      <c r="BX62">
        <f>(BT62*BR62/BF62)</f>
        <v>0</v>
      </c>
      <c r="BY62">
        <f>(1-BX62)</f>
        <v>0</v>
      </c>
      <c r="DH62">
        <f>$B$11*EG62+$C$11*EH62+$F$11*ES62*(1-EV62)</f>
        <v>0</v>
      </c>
      <c r="DI62">
        <f>DH62*DJ62</f>
        <v>0</v>
      </c>
      <c r="DJ62">
        <f>($B$11*$D$9+$C$11*$D$9+$F$11*((FF62+EX62)/MAX(FF62+EX62+FG62, 0.1)*$I$9+FG62/MAX(FF62+EX62+FG62, 0.1)*$J$9))/($B$11+$C$11+$F$11)</f>
        <v>0</v>
      </c>
      <c r="DK62">
        <f>($B$11*$K$9+$C$11*$K$9+$F$11*((FF62+EX62)/MAX(FF62+EX62+FG62, 0.1)*$P$9+FG62/MAX(FF62+EX62+FG62, 0.1)*$Q$9))/($B$11+$C$11+$F$11)</f>
        <v>0</v>
      </c>
      <c r="DL62">
        <v>2.44</v>
      </c>
      <c r="DM62">
        <v>0.5</v>
      </c>
      <c r="DN62" t="s">
        <v>438</v>
      </c>
      <c r="DO62">
        <v>2</v>
      </c>
      <c r="DP62" t="b">
        <v>1</v>
      </c>
      <c r="DQ62">
        <v>1759419528.94615</v>
      </c>
      <c r="DR62">
        <v>698.224923076923</v>
      </c>
      <c r="DS62">
        <v>726.715692307692</v>
      </c>
      <c r="DT62">
        <v>22.6965846153846</v>
      </c>
      <c r="DU62">
        <v>21.8909538461538</v>
      </c>
      <c r="DV62">
        <v>695.115461538462</v>
      </c>
      <c r="DW62">
        <v>22.3925307692308</v>
      </c>
      <c r="DX62">
        <v>499.980307692308</v>
      </c>
      <c r="DY62">
        <v>90.7984076923077</v>
      </c>
      <c r="DZ62">
        <v>0.0324307769230769</v>
      </c>
      <c r="EA62">
        <v>29.5777923076923</v>
      </c>
      <c r="EB62">
        <v>30.0337769230769</v>
      </c>
      <c r="EC62">
        <v>999.9</v>
      </c>
      <c r="ED62">
        <v>0</v>
      </c>
      <c r="EE62">
        <v>0</v>
      </c>
      <c r="EF62">
        <v>9987.83846153846</v>
      </c>
      <c r="EG62">
        <v>0</v>
      </c>
      <c r="EH62">
        <v>13.129</v>
      </c>
      <c r="EI62">
        <v>-28.4907384615385</v>
      </c>
      <c r="EJ62">
        <v>714.440230769231</v>
      </c>
      <c r="EK62">
        <v>742.980769230769</v>
      </c>
      <c r="EL62">
        <v>0.805616</v>
      </c>
      <c r="EM62">
        <v>726.715692307692</v>
      </c>
      <c r="EN62">
        <v>21.8909538461538</v>
      </c>
      <c r="EO62">
        <v>2.06081153846154</v>
      </c>
      <c r="EP62">
        <v>1.98766384615385</v>
      </c>
      <c r="EQ62">
        <v>17.9194769230769</v>
      </c>
      <c r="ER62">
        <v>17.3463923076923</v>
      </c>
      <c r="ES62">
        <v>2000.04769230769</v>
      </c>
      <c r="ET62">
        <v>0.980001153846154</v>
      </c>
      <c r="EU62">
        <v>0.0199984153846154</v>
      </c>
      <c r="EV62">
        <v>0</v>
      </c>
      <c r="EW62">
        <v>342.974153846154</v>
      </c>
      <c r="EX62">
        <v>5.00059</v>
      </c>
      <c r="EY62">
        <v>7003.05153846154</v>
      </c>
      <c r="EZ62">
        <v>17360.7307692308</v>
      </c>
      <c r="FA62">
        <v>41.2306153846154</v>
      </c>
      <c r="FB62">
        <v>41.062</v>
      </c>
      <c r="FC62">
        <v>40.625</v>
      </c>
      <c r="FD62">
        <v>40.562</v>
      </c>
      <c r="FE62">
        <v>42.125</v>
      </c>
      <c r="FF62">
        <v>1955.14769230769</v>
      </c>
      <c r="FG62">
        <v>39.9</v>
      </c>
      <c r="FH62">
        <v>0</v>
      </c>
      <c r="FI62">
        <v>1759419535</v>
      </c>
      <c r="FJ62">
        <v>0</v>
      </c>
      <c r="FK62">
        <v>342.94024</v>
      </c>
      <c r="FL62">
        <v>-1.05584616467388</v>
      </c>
      <c r="FM62">
        <v>-31.6069230318704</v>
      </c>
      <c r="FN62">
        <v>7002.4004</v>
      </c>
      <c r="FO62">
        <v>15</v>
      </c>
      <c r="FP62">
        <v>0</v>
      </c>
      <c r="FQ62" t="s">
        <v>439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0</v>
      </c>
      <c r="GB62">
        <v>0</v>
      </c>
      <c r="GC62">
        <v>-28.48429</v>
      </c>
      <c r="GD62">
        <v>-0.698995488721766</v>
      </c>
      <c r="GE62">
        <v>0.375155666224035</v>
      </c>
      <c r="GF62">
        <v>0</v>
      </c>
      <c r="GG62">
        <v>343.050352941176</v>
      </c>
      <c r="GH62">
        <v>-1.3468601997457</v>
      </c>
      <c r="GI62">
        <v>0.204857896566054</v>
      </c>
      <c r="GJ62">
        <v>-1</v>
      </c>
      <c r="GK62">
        <v>0.8275396</v>
      </c>
      <c r="GL62">
        <v>-0.379094977443609</v>
      </c>
      <c r="GM62">
        <v>0.0375576636392628</v>
      </c>
      <c r="GN62">
        <v>0</v>
      </c>
      <c r="GO62">
        <v>0</v>
      </c>
      <c r="GP62">
        <v>2</v>
      </c>
      <c r="GQ62" t="s">
        <v>463</v>
      </c>
      <c r="GR62">
        <v>3.13246</v>
      </c>
      <c r="GS62">
        <v>2.71029</v>
      </c>
      <c r="GT62">
        <v>0.13361</v>
      </c>
      <c r="GU62">
        <v>0.137543</v>
      </c>
      <c r="GV62">
        <v>0.0994292</v>
      </c>
      <c r="GW62">
        <v>0.0978111</v>
      </c>
      <c r="GX62">
        <v>32667.3</v>
      </c>
      <c r="GY62">
        <v>34836.8</v>
      </c>
      <c r="GZ62">
        <v>34112.1</v>
      </c>
      <c r="HA62">
        <v>36570.3</v>
      </c>
      <c r="HB62">
        <v>43381</v>
      </c>
      <c r="HC62">
        <v>47362.2</v>
      </c>
      <c r="HD62">
        <v>53202</v>
      </c>
      <c r="HE62">
        <v>58437.4</v>
      </c>
      <c r="HF62">
        <v>1.9594</v>
      </c>
      <c r="HG62">
        <v>1.79977</v>
      </c>
      <c r="HH62">
        <v>0.138342</v>
      </c>
      <c r="HI62">
        <v>0</v>
      </c>
      <c r="HJ62">
        <v>27.7813</v>
      </c>
      <c r="HK62">
        <v>999.9</v>
      </c>
      <c r="HL62">
        <v>56.263</v>
      </c>
      <c r="HM62">
        <v>30.081</v>
      </c>
      <c r="HN62">
        <v>26.5256</v>
      </c>
      <c r="HO62">
        <v>55.0855</v>
      </c>
      <c r="HP62">
        <v>46.0857</v>
      </c>
      <c r="HQ62">
        <v>1</v>
      </c>
      <c r="HR62">
        <v>0.0477414</v>
      </c>
      <c r="HS62">
        <v>0.175365</v>
      </c>
      <c r="HT62">
        <v>20.1119</v>
      </c>
      <c r="HU62">
        <v>5.19513</v>
      </c>
      <c r="HV62">
        <v>12.004</v>
      </c>
      <c r="HW62">
        <v>4.97505</v>
      </c>
      <c r="HX62">
        <v>3.2939</v>
      </c>
      <c r="HY62">
        <v>999.9</v>
      </c>
      <c r="HZ62">
        <v>9999</v>
      </c>
      <c r="IA62">
        <v>9999</v>
      </c>
      <c r="IB62">
        <v>9999</v>
      </c>
      <c r="IC62">
        <v>1.86325</v>
      </c>
      <c r="ID62">
        <v>1.86813</v>
      </c>
      <c r="IE62">
        <v>1.86792</v>
      </c>
      <c r="IF62">
        <v>1.86905</v>
      </c>
      <c r="IG62">
        <v>1.86982</v>
      </c>
      <c r="IH62">
        <v>1.86593</v>
      </c>
      <c r="II62">
        <v>1.86706</v>
      </c>
      <c r="IJ62">
        <v>1.86844</v>
      </c>
      <c r="IK62">
        <v>5</v>
      </c>
      <c r="IL62">
        <v>0</v>
      </c>
      <c r="IM62">
        <v>0</v>
      </c>
      <c r="IN62">
        <v>0</v>
      </c>
      <c r="IO62" t="s">
        <v>441</v>
      </c>
      <c r="IP62" t="s">
        <v>442</v>
      </c>
      <c r="IQ62" t="s">
        <v>443</v>
      </c>
      <c r="IR62" t="s">
        <v>443</v>
      </c>
      <c r="IS62" t="s">
        <v>443</v>
      </c>
      <c r="IT62" t="s">
        <v>443</v>
      </c>
      <c r="IU62">
        <v>0</v>
      </c>
      <c r="IV62">
        <v>100</v>
      </c>
      <c r="IW62">
        <v>100</v>
      </c>
      <c r="IX62">
        <v>3.195</v>
      </c>
      <c r="IY62">
        <v>0.3038</v>
      </c>
      <c r="IZ62">
        <v>0.735386519928015</v>
      </c>
      <c r="JA62">
        <v>0.00382527381972642</v>
      </c>
      <c r="JB62">
        <v>-7.52988299776221e-07</v>
      </c>
      <c r="JC62">
        <v>2.3530235652091e-10</v>
      </c>
      <c r="JD62">
        <v>-0.102343420517576</v>
      </c>
      <c r="JE62">
        <v>-0.0169045395245839</v>
      </c>
      <c r="JF62">
        <v>0.00204458040624254</v>
      </c>
      <c r="JG62">
        <v>-2.13992253470799e-05</v>
      </c>
      <c r="JH62">
        <v>5</v>
      </c>
      <c r="JI62">
        <v>2167</v>
      </c>
      <c r="JJ62">
        <v>1</v>
      </c>
      <c r="JK62">
        <v>29</v>
      </c>
      <c r="JL62">
        <v>29323659</v>
      </c>
      <c r="JM62">
        <v>29323659</v>
      </c>
      <c r="JN62">
        <v>1.6333</v>
      </c>
      <c r="JO62">
        <v>2.62573</v>
      </c>
      <c r="JP62">
        <v>1.54785</v>
      </c>
      <c r="JQ62">
        <v>2.31201</v>
      </c>
      <c r="JR62">
        <v>1.64673</v>
      </c>
      <c r="JS62">
        <v>2.35229</v>
      </c>
      <c r="JT62">
        <v>33.8735</v>
      </c>
      <c r="JU62">
        <v>24.1926</v>
      </c>
      <c r="JV62">
        <v>18</v>
      </c>
      <c r="JW62">
        <v>505.429</v>
      </c>
      <c r="JX62">
        <v>402.343</v>
      </c>
      <c r="JY62">
        <v>27.0255</v>
      </c>
      <c r="JZ62">
        <v>27.9697</v>
      </c>
      <c r="KA62">
        <v>30.0001</v>
      </c>
      <c r="KB62">
        <v>27.9141</v>
      </c>
      <c r="KC62">
        <v>27.8643</v>
      </c>
      <c r="KD62">
        <v>32.7346</v>
      </c>
      <c r="KE62">
        <v>22.3251</v>
      </c>
      <c r="KF62">
        <v>57.6239</v>
      </c>
      <c r="KG62">
        <v>26.987</v>
      </c>
      <c r="KH62">
        <v>771.27</v>
      </c>
      <c r="KI62">
        <v>22.0368</v>
      </c>
      <c r="KJ62">
        <v>96.7191</v>
      </c>
      <c r="KK62">
        <v>94.6877</v>
      </c>
    </row>
    <row r="63" spans="1:297">
      <c r="A63">
        <v>47</v>
      </c>
      <c r="B63">
        <v>1759419542.1</v>
      </c>
      <c r="C63">
        <v>322</v>
      </c>
      <c r="D63" t="s">
        <v>536</v>
      </c>
      <c r="E63" t="s">
        <v>537</v>
      </c>
      <c r="F63">
        <v>5</v>
      </c>
      <c r="G63" t="s">
        <v>435</v>
      </c>
      <c r="H63" t="s">
        <v>436</v>
      </c>
      <c r="I63">
        <v>1759419533.94615</v>
      </c>
      <c r="J63">
        <f>(K63)/1000</f>
        <v>0</v>
      </c>
      <c r="K63">
        <f>IF(DP63, AN63, AH63)</f>
        <v>0</v>
      </c>
      <c r="L63">
        <f>IF(DP63, AI63, AG63)</f>
        <v>0</v>
      </c>
      <c r="M63">
        <f>DR63 - IF(AU63&gt;1, L63*DL63*100.0/(AW63), 0)</f>
        <v>0</v>
      </c>
      <c r="N63">
        <f>((T63-J63/2)*M63-L63)/(T63+J63/2)</f>
        <v>0</v>
      </c>
      <c r="O63">
        <f>N63*(DY63+DZ63)/1000.0</f>
        <v>0</v>
      </c>
      <c r="P63">
        <f>(DR63 - IF(AU63&gt;1, L63*DL63*100.0/(AW63), 0))*(DY63+DZ63)/1000.0</f>
        <v>0</v>
      </c>
      <c r="Q63">
        <f>2.0/((1/S63-1/R63)+SIGN(S63)*SQRT((1/S63-1/R63)*(1/S63-1/R63) + 4*DM63/((DM63+1)*(DM63+1))*(2*1/S63*1/R63-1/R63*1/R63)))</f>
        <v>0</v>
      </c>
      <c r="R63">
        <f>IF(LEFT(DN63,1)&lt;&gt;"0",IF(LEFT(DN63,1)="1",3.0,DO63),$D$5+$E$5*(EF63*DY63/($K$5*1000))+$F$5*(EF63*DY63/($K$5*1000))*MAX(MIN(DL63,$J$5),$I$5)*MAX(MIN(DL63,$J$5),$I$5)+$G$5*MAX(MIN(DL63,$J$5),$I$5)*(EF63*DY63/($K$5*1000))+$H$5*(EF63*DY63/($K$5*1000))*(EF63*DY63/($K$5*1000)))</f>
        <v>0</v>
      </c>
      <c r="S63">
        <f>J63*(1000-(1000*0.61365*exp(17.502*W63/(240.97+W63))/(DY63+DZ63)+DT63)/2)/(1000*0.61365*exp(17.502*W63/(240.97+W63))/(DY63+DZ63)-DT63)</f>
        <v>0</v>
      </c>
      <c r="T63">
        <f>1/((DM63+1)/(Q63/1.6)+1/(R63/1.37)) + DM63/((DM63+1)/(Q63/1.6) + DM63/(R63/1.37))</f>
        <v>0</v>
      </c>
      <c r="U63">
        <f>(DH63*DK63)</f>
        <v>0</v>
      </c>
      <c r="V63">
        <f>(EA63+(U63+2*0.95*5.67E-8*(((EA63+$B$7)+273)^4-(EA63+273)^4)-44100*J63)/(1.84*29.3*R63+8*0.95*5.67E-8*(EA63+273)^3))</f>
        <v>0</v>
      </c>
      <c r="W63">
        <f>($C$7*EB63+$D$7*EC63+$E$7*V63)</f>
        <v>0</v>
      </c>
      <c r="X63">
        <f>0.61365*exp(17.502*W63/(240.97+W63))</f>
        <v>0</v>
      </c>
      <c r="Y63">
        <f>(Z63/AA63*100)</f>
        <v>0</v>
      </c>
      <c r="Z63">
        <f>DT63*(DY63+DZ63)/1000</f>
        <v>0</v>
      </c>
      <c r="AA63">
        <f>0.61365*exp(17.502*EA63/(240.97+EA63))</f>
        <v>0</v>
      </c>
      <c r="AB63">
        <f>(X63-DT63*(DY63+DZ63)/1000)</f>
        <v>0</v>
      </c>
      <c r="AC63">
        <f>(-J63*44100)</f>
        <v>0</v>
      </c>
      <c r="AD63">
        <f>2*29.3*R63*0.92*(EA63-W63)</f>
        <v>0</v>
      </c>
      <c r="AE63">
        <f>2*0.95*5.67E-8*(((EA63+$B$7)+273)^4-(W63+273)^4)</f>
        <v>0</v>
      </c>
      <c r="AF63">
        <f>U63+AE63+AC63+AD63</f>
        <v>0</v>
      </c>
      <c r="AG63">
        <f>DX63*AU63*(DS63-DR63*(1000-AU63*DU63)/(1000-AU63*DT63))/(100*DL63)</f>
        <v>0</v>
      </c>
      <c r="AH63">
        <f>1000*DX63*AU63*(DT63-DU63)/(100*DL63*(1000-AU63*DT63))</f>
        <v>0</v>
      </c>
      <c r="AI63">
        <f>(AJ63 - AK63 - DY63*1E3/(8.314*(EA63+273.15)) * AM63/DX63 * AL63) * DX63/(100*DL63) * (1000 - DU63)/1000</f>
        <v>0</v>
      </c>
      <c r="AJ63">
        <v>775.733403474567</v>
      </c>
      <c r="AK63">
        <v>755.823733333333</v>
      </c>
      <c r="AL63">
        <v>3.29738666666652</v>
      </c>
      <c r="AM63">
        <v>64.6</v>
      </c>
      <c r="AN63">
        <f>(AP63 - AO63 + DY63*1E3/(8.314*(EA63+273.15)) * AR63/DX63 * AQ63) * DX63/(100*DL63) * 1000/(1000 - AP63)</f>
        <v>0</v>
      </c>
      <c r="AO63">
        <v>21.9920668529506</v>
      </c>
      <c r="AP63">
        <v>22.7024284848485</v>
      </c>
      <c r="AQ63">
        <v>0.000171345582548829</v>
      </c>
      <c r="AR63">
        <v>120.712376557345</v>
      </c>
      <c r="AS63">
        <v>0</v>
      </c>
      <c r="AT63">
        <v>0</v>
      </c>
      <c r="AU63">
        <f>IF(AS63*$H$13&gt;=AW63,1.0,(AW63/(AW63-AS63*$H$13)))</f>
        <v>0</v>
      </c>
      <c r="AV63">
        <f>(AU63-1)*100</f>
        <v>0</v>
      </c>
      <c r="AW63">
        <f>MAX(0,($B$13+$C$13*EF63)/(1+$D$13*EF63)*DY63/(EA63+273)*$E$13)</f>
        <v>0</v>
      </c>
      <c r="AX63" t="s">
        <v>437</v>
      </c>
      <c r="AY63" t="s">
        <v>437</v>
      </c>
      <c r="AZ63">
        <v>0</v>
      </c>
      <c r="BA63">
        <v>0</v>
      </c>
      <c r="BB63">
        <f>1-AZ63/BA63</f>
        <v>0</v>
      </c>
      <c r="BC63">
        <v>0</v>
      </c>
      <c r="BD63" t="s">
        <v>437</v>
      </c>
      <c r="BE63" t="s">
        <v>437</v>
      </c>
      <c r="BF63">
        <v>0</v>
      </c>
      <c r="BG63">
        <v>0</v>
      </c>
      <c r="BH63">
        <f>1-BF63/BG63</f>
        <v>0</v>
      </c>
      <c r="BI63">
        <v>0.5</v>
      </c>
      <c r="BJ63">
        <f>DI63</f>
        <v>0</v>
      </c>
      <c r="BK63">
        <f>L63</f>
        <v>0</v>
      </c>
      <c r="BL63">
        <f>BH63*BI63*BJ63</f>
        <v>0</v>
      </c>
      <c r="BM63">
        <f>(BK63-BC63)/BJ63</f>
        <v>0</v>
      </c>
      <c r="BN63">
        <f>(BA63-BG63)/BG63</f>
        <v>0</v>
      </c>
      <c r="BO63">
        <f>AZ63/(BB63+AZ63/BG63)</f>
        <v>0</v>
      </c>
      <c r="BP63" t="s">
        <v>437</v>
      </c>
      <c r="BQ63">
        <v>0</v>
      </c>
      <c r="BR63">
        <f>IF(BQ63&lt;&gt;0, BQ63, BO63)</f>
        <v>0</v>
      </c>
      <c r="BS63">
        <f>1-BR63/BG63</f>
        <v>0</v>
      </c>
      <c r="BT63">
        <f>(BG63-BF63)/(BG63-BR63)</f>
        <v>0</v>
      </c>
      <c r="BU63">
        <f>(BA63-BG63)/(BA63-BR63)</f>
        <v>0</v>
      </c>
      <c r="BV63">
        <f>(BG63-BF63)/(BG63-AZ63)</f>
        <v>0</v>
      </c>
      <c r="BW63">
        <f>(BA63-BG63)/(BA63-AZ63)</f>
        <v>0</v>
      </c>
      <c r="BX63">
        <f>(BT63*BR63/BF63)</f>
        <v>0</v>
      </c>
      <c r="BY63">
        <f>(1-BX63)</f>
        <v>0</v>
      </c>
      <c r="DH63">
        <f>$B$11*EG63+$C$11*EH63+$F$11*ES63*(1-EV63)</f>
        <v>0</v>
      </c>
      <c r="DI63">
        <f>DH63*DJ63</f>
        <v>0</v>
      </c>
      <c r="DJ63">
        <f>($B$11*$D$9+$C$11*$D$9+$F$11*((FF63+EX63)/MAX(FF63+EX63+FG63, 0.1)*$I$9+FG63/MAX(FF63+EX63+FG63, 0.1)*$J$9))/($B$11+$C$11+$F$11)</f>
        <v>0</v>
      </c>
      <c r="DK63">
        <f>($B$11*$K$9+$C$11*$K$9+$F$11*((FF63+EX63)/MAX(FF63+EX63+FG63, 0.1)*$P$9+FG63/MAX(FF63+EX63+FG63, 0.1)*$Q$9))/($B$11+$C$11+$F$11)</f>
        <v>0</v>
      </c>
      <c r="DL63">
        <v>2.44</v>
      </c>
      <c r="DM63">
        <v>0.5</v>
      </c>
      <c r="DN63" t="s">
        <v>438</v>
      </c>
      <c r="DO63">
        <v>2</v>
      </c>
      <c r="DP63" t="b">
        <v>1</v>
      </c>
      <c r="DQ63">
        <v>1759419533.94615</v>
      </c>
      <c r="DR63">
        <v>714.988384615385</v>
      </c>
      <c r="DS63">
        <v>743.153307692308</v>
      </c>
      <c r="DT63">
        <v>22.6933769230769</v>
      </c>
      <c r="DU63">
        <v>21.9326076923077</v>
      </c>
      <c r="DV63">
        <v>711.826923076923</v>
      </c>
      <c r="DW63">
        <v>22.3894615384615</v>
      </c>
      <c r="DX63">
        <v>499.978769230769</v>
      </c>
      <c r="DY63">
        <v>90.7988153846154</v>
      </c>
      <c r="DZ63">
        <v>0.0325898153846154</v>
      </c>
      <c r="EA63">
        <v>29.5772769230769</v>
      </c>
      <c r="EB63">
        <v>30.0359461538462</v>
      </c>
      <c r="EC63">
        <v>999.9</v>
      </c>
      <c r="ED63">
        <v>0</v>
      </c>
      <c r="EE63">
        <v>0</v>
      </c>
      <c r="EF63">
        <v>9983.99384615385</v>
      </c>
      <c r="EG63">
        <v>0</v>
      </c>
      <c r="EH63">
        <v>13.129</v>
      </c>
      <c r="EI63">
        <v>-28.1649153846154</v>
      </c>
      <c r="EJ63">
        <v>731.590692307692</v>
      </c>
      <c r="EK63">
        <v>759.818923076923</v>
      </c>
      <c r="EL63">
        <v>0.760754846153846</v>
      </c>
      <c r="EM63">
        <v>743.153307692308</v>
      </c>
      <c r="EN63">
        <v>21.9326076923077</v>
      </c>
      <c r="EO63">
        <v>2.06053</v>
      </c>
      <c r="EP63">
        <v>1.99145461538462</v>
      </c>
      <c r="EQ63">
        <v>17.9173076923077</v>
      </c>
      <c r="ER63">
        <v>17.3765230769231</v>
      </c>
      <c r="ES63">
        <v>2000.04692307692</v>
      </c>
      <c r="ET63">
        <v>0.980001153846154</v>
      </c>
      <c r="EU63">
        <v>0.0199984230769231</v>
      </c>
      <c r="EV63">
        <v>0</v>
      </c>
      <c r="EW63">
        <v>342.908538461538</v>
      </c>
      <c r="EX63">
        <v>5.00059</v>
      </c>
      <c r="EY63">
        <v>7000.42</v>
      </c>
      <c r="EZ63">
        <v>17360.7307692308</v>
      </c>
      <c r="FA63">
        <v>41.2257692307692</v>
      </c>
      <c r="FB63">
        <v>41.062</v>
      </c>
      <c r="FC63">
        <v>40.625</v>
      </c>
      <c r="FD63">
        <v>40.562</v>
      </c>
      <c r="FE63">
        <v>42.125</v>
      </c>
      <c r="FF63">
        <v>1955.14692307692</v>
      </c>
      <c r="FG63">
        <v>39.9</v>
      </c>
      <c r="FH63">
        <v>0</v>
      </c>
      <c r="FI63">
        <v>1759419539.8</v>
      </c>
      <c r="FJ63">
        <v>0</v>
      </c>
      <c r="FK63">
        <v>342.86092</v>
      </c>
      <c r="FL63">
        <v>-0.58976924089841</v>
      </c>
      <c r="FM63">
        <v>-32.0784615878036</v>
      </c>
      <c r="FN63">
        <v>6999.9164</v>
      </c>
      <c r="FO63">
        <v>15</v>
      </c>
      <c r="FP63">
        <v>0</v>
      </c>
      <c r="FQ63" t="s">
        <v>439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0</v>
      </c>
      <c r="GB63">
        <v>0</v>
      </c>
      <c r="GC63">
        <v>-28.302515</v>
      </c>
      <c r="GD63">
        <v>3.15886466165417</v>
      </c>
      <c r="GE63">
        <v>0.504460903613947</v>
      </c>
      <c r="GF63">
        <v>0</v>
      </c>
      <c r="GG63">
        <v>342.926852941176</v>
      </c>
      <c r="GH63">
        <v>-0.917937359691664</v>
      </c>
      <c r="GI63">
        <v>0.20173805560574</v>
      </c>
      <c r="GJ63">
        <v>-1</v>
      </c>
      <c r="GK63">
        <v>0.7811948</v>
      </c>
      <c r="GL63">
        <v>-0.545149894736843</v>
      </c>
      <c r="GM63">
        <v>0.053082071728221</v>
      </c>
      <c r="GN63">
        <v>0</v>
      </c>
      <c r="GO63">
        <v>0</v>
      </c>
      <c r="GP63">
        <v>2</v>
      </c>
      <c r="GQ63" t="s">
        <v>463</v>
      </c>
      <c r="GR63">
        <v>3.1323</v>
      </c>
      <c r="GS63">
        <v>2.71099</v>
      </c>
      <c r="GT63">
        <v>0.135659</v>
      </c>
      <c r="GU63">
        <v>0.13965</v>
      </c>
      <c r="GV63">
        <v>0.0994725</v>
      </c>
      <c r="GW63">
        <v>0.0978835</v>
      </c>
      <c r="GX63">
        <v>32589.9</v>
      </c>
      <c r="GY63">
        <v>34751.2</v>
      </c>
      <c r="GZ63">
        <v>34112</v>
      </c>
      <c r="HA63">
        <v>36569.8</v>
      </c>
      <c r="HB63">
        <v>43379</v>
      </c>
      <c r="HC63">
        <v>47357.8</v>
      </c>
      <c r="HD63">
        <v>53201.9</v>
      </c>
      <c r="HE63">
        <v>58436.4</v>
      </c>
      <c r="HF63">
        <v>1.95885</v>
      </c>
      <c r="HG63">
        <v>1.80018</v>
      </c>
      <c r="HH63">
        <v>0.137441</v>
      </c>
      <c r="HI63">
        <v>0</v>
      </c>
      <c r="HJ63">
        <v>27.7884</v>
      </c>
      <c r="HK63">
        <v>999.9</v>
      </c>
      <c r="HL63">
        <v>56.263</v>
      </c>
      <c r="HM63">
        <v>30.081</v>
      </c>
      <c r="HN63">
        <v>26.5228</v>
      </c>
      <c r="HO63">
        <v>55.0955</v>
      </c>
      <c r="HP63">
        <v>46.0096</v>
      </c>
      <c r="HQ63">
        <v>1</v>
      </c>
      <c r="HR63">
        <v>0.0484604</v>
      </c>
      <c r="HS63">
        <v>0.238633</v>
      </c>
      <c r="HT63">
        <v>20.1119</v>
      </c>
      <c r="HU63">
        <v>5.19603</v>
      </c>
      <c r="HV63">
        <v>12.004</v>
      </c>
      <c r="HW63">
        <v>4.97485</v>
      </c>
      <c r="HX63">
        <v>3.29393</v>
      </c>
      <c r="HY63">
        <v>999.9</v>
      </c>
      <c r="HZ63">
        <v>9999</v>
      </c>
      <c r="IA63">
        <v>9999</v>
      </c>
      <c r="IB63">
        <v>9999</v>
      </c>
      <c r="IC63">
        <v>1.86325</v>
      </c>
      <c r="ID63">
        <v>1.86813</v>
      </c>
      <c r="IE63">
        <v>1.86791</v>
      </c>
      <c r="IF63">
        <v>1.86905</v>
      </c>
      <c r="IG63">
        <v>1.86985</v>
      </c>
      <c r="IH63">
        <v>1.86596</v>
      </c>
      <c r="II63">
        <v>1.86705</v>
      </c>
      <c r="IJ63">
        <v>1.86844</v>
      </c>
      <c r="IK63">
        <v>5</v>
      </c>
      <c r="IL63">
        <v>0</v>
      </c>
      <c r="IM63">
        <v>0</v>
      </c>
      <c r="IN63">
        <v>0</v>
      </c>
      <c r="IO63" t="s">
        <v>441</v>
      </c>
      <c r="IP63" t="s">
        <v>442</v>
      </c>
      <c r="IQ63" t="s">
        <v>443</v>
      </c>
      <c r="IR63" t="s">
        <v>443</v>
      </c>
      <c r="IS63" t="s">
        <v>443</v>
      </c>
      <c r="IT63" t="s">
        <v>443</v>
      </c>
      <c r="IU63">
        <v>0</v>
      </c>
      <c r="IV63">
        <v>100</v>
      </c>
      <c r="IW63">
        <v>100</v>
      </c>
      <c r="IX63">
        <v>3.246</v>
      </c>
      <c r="IY63">
        <v>0.3043</v>
      </c>
      <c r="IZ63">
        <v>0.735386519928015</v>
      </c>
      <c r="JA63">
        <v>0.00382527381972642</v>
      </c>
      <c r="JB63">
        <v>-7.52988299776221e-07</v>
      </c>
      <c r="JC63">
        <v>2.3530235652091e-10</v>
      </c>
      <c r="JD63">
        <v>-0.102343420517576</v>
      </c>
      <c r="JE63">
        <v>-0.0169045395245839</v>
      </c>
      <c r="JF63">
        <v>0.00204458040624254</v>
      </c>
      <c r="JG63">
        <v>-2.13992253470799e-05</v>
      </c>
      <c r="JH63">
        <v>5</v>
      </c>
      <c r="JI63">
        <v>2167</v>
      </c>
      <c r="JJ63">
        <v>1</v>
      </c>
      <c r="JK63">
        <v>29</v>
      </c>
      <c r="JL63">
        <v>29323659</v>
      </c>
      <c r="JM63">
        <v>29323659</v>
      </c>
      <c r="JN63">
        <v>1.65894</v>
      </c>
      <c r="JO63">
        <v>2.61963</v>
      </c>
      <c r="JP63">
        <v>1.54785</v>
      </c>
      <c r="JQ63">
        <v>2.31201</v>
      </c>
      <c r="JR63">
        <v>1.64673</v>
      </c>
      <c r="JS63">
        <v>2.36694</v>
      </c>
      <c r="JT63">
        <v>33.8735</v>
      </c>
      <c r="JU63">
        <v>24.1926</v>
      </c>
      <c r="JV63">
        <v>18</v>
      </c>
      <c r="JW63">
        <v>505.087</v>
      </c>
      <c r="JX63">
        <v>402.579</v>
      </c>
      <c r="JY63">
        <v>26.9801</v>
      </c>
      <c r="JZ63">
        <v>27.9715</v>
      </c>
      <c r="KA63">
        <v>30.0006</v>
      </c>
      <c r="KB63">
        <v>27.9164</v>
      </c>
      <c r="KC63">
        <v>27.8666</v>
      </c>
      <c r="KD63">
        <v>33.3293</v>
      </c>
      <c r="KE63">
        <v>22.3251</v>
      </c>
      <c r="KF63">
        <v>57.6239</v>
      </c>
      <c r="KG63">
        <v>26.9542</v>
      </c>
      <c r="KH63">
        <v>791.558</v>
      </c>
      <c r="KI63">
        <v>22.056</v>
      </c>
      <c r="KJ63">
        <v>96.7189</v>
      </c>
      <c r="KK63">
        <v>94.6862</v>
      </c>
    </row>
    <row r="64" spans="1:297">
      <c r="A64">
        <v>48</v>
      </c>
      <c r="B64">
        <v>1759419547.1</v>
      </c>
      <c r="C64">
        <v>327</v>
      </c>
      <c r="D64" t="s">
        <v>538</v>
      </c>
      <c r="E64" t="s">
        <v>539</v>
      </c>
      <c r="F64">
        <v>5</v>
      </c>
      <c r="G64" t="s">
        <v>435</v>
      </c>
      <c r="H64" t="s">
        <v>436</v>
      </c>
      <c r="I64">
        <v>1759419538.94615</v>
      </c>
      <c r="J64">
        <f>(K64)/1000</f>
        <v>0</v>
      </c>
      <c r="K64">
        <f>IF(DP64, AN64, AH64)</f>
        <v>0</v>
      </c>
      <c r="L64">
        <f>IF(DP64, AI64, AG64)</f>
        <v>0</v>
      </c>
      <c r="M64">
        <f>DR64 - IF(AU64&gt;1, L64*DL64*100.0/(AW64), 0)</f>
        <v>0</v>
      </c>
      <c r="N64">
        <f>((T64-J64/2)*M64-L64)/(T64+J64/2)</f>
        <v>0</v>
      </c>
      <c r="O64">
        <f>N64*(DY64+DZ64)/1000.0</f>
        <v>0</v>
      </c>
      <c r="P64">
        <f>(DR64 - IF(AU64&gt;1, L64*DL64*100.0/(AW64), 0))*(DY64+DZ64)/1000.0</f>
        <v>0</v>
      </c>
      <c r="Q64">
        <f>2.0/((1/S64-1/R64)+SIGN(S64)*SQRT((1/S64-1/R64)*(1/S64-1/R64) + 4*DM64/((DM64+1)*(DM64+1))*(2*1/S64*1/R64-1/R64*1/R64)))</f>
        <v>0</v>
      </c>
      <c r="R64">
        <f>IF(LEFT(DN64,1)&lt;&gt;"0",IF(LEFT(DN64,1)="1",3.0,DO64),$D$5+$E$5*(EF64*DY64/($K$5*1000))+$F$5*(EF64*DY64/($K$5*1000))*MAX(MIN(DL64,$J$5),$I$5)*MAX(MIN(DL64,$J$5),$I$5)+$G$5*MAX(MIN(DL64,$J$5),$I$5)*(EF64*DY64/($K$5*1000))+$H$5*(EF64*DY64/($K$5*1000))*(EF64*DY64/($K$5*1000)))</f>
        <v>0</v>
      </c>
      <c r="S64">
        <f>J64*(1000-(1000*0.61365*exp(17.502*W64/(240.97+W64))/(DY64+DZ64)+DT64)/2)/(1000*0.61365*exp(17.502*W64/(240.97+W64))/(DY64+DZ64)-DT64)</f>
        <v>0</v>
      </c>
      <c r="T64">
        <f>1/((DM64+1)/(Q64/1.6)+1/(R64/1.37)) + DM64/((DM64+1)/(Q64/1.6) + DM64/(R64/1.37))</f>
        <v>0</v>
      </c>
      <c r="U64">
        <f>(DH64*DK64)</f>
        <v>0</v>
      </c>
      <c r="V64">
        <f>(EA64+(U64+2*0.95*5.67E-8*(((EA64+$B$7)+273)^4-(EA64+273)^4)-44100*J64)/(1.84*29.3*R64+8*0.95*5.67E-8*(EA64+273)^3))</f>
        <v>0</v>
      </c>
      <c r="W64">
        <f>($C$7*EB64+$D$7*EC64+$E$7*V64)</f>
        <v>0</v>
      </c>
      <c r="X64">
        <f>0.61365*exp(17.502*W64/(240.97+W64))</f>
        <v>0</v>
      </c>
      <c r="Y64">
        <f>(Z64/AA64*100)</f>
        <v>0</v>
      </c>
      <c r="Z64">
        <f>DT64*(DY64+DZ64)/1000</f>
        <v>0</v>
      </c>
      <c r="AA64">
        <f>0.61365*exp(17.502*EA64/(240.97+EA64))</f>
        <v>0</v>
      </c>
      <c r="AB64">
        <f>(X64-DT64*(DY64+DZ64)/1000)</f>
        <v>0</v>
      </c>
      <c r="AC64">
        <f>(-J64*44100)</f>
        <v>0</v>
      </c>
      <c r="AD64">
        <f>2*29.3*R64*0.92*(EA64-W64)</f>
        <v>0</v>
      </c>
      <c r="AE64">
        <f>2*0.95*5.67E-8*(((EA64+$B$7)+273)^4-(W64+273)^4)</f>
        <v>0</v>
      </c>
      <c r="AF64">
        <f>U64+AE64+AC64+AD64</f>
        <v>0</v>
      </c>
      <c r="AG64">
        <f>DX64*AU64*(DS64-DR64*(1000-AU64*DU64)/(1000-AU64*DT64))/(100*DL64)</f>
        <v>0</v>
      </c>
      <c r="AH64">
        <f>1000*DX64*AU64*(DT64-DU64)/(100*DL64*(1000-AU64*DT64))</f>
        <v>0</v>
      </c>
      <c r="AI64">
        <f>(AJ64 - AK64 - DY64*1E3/(8.314*(EA64+273.15)) * AM64/DX64 * AL64) * DX64/(100*DL64) * (1000 - DU64)/1000</f>
        <v>0</v>
      </c>
      <c r="AJ64">
        <v>793.260529947078</v>
      </c>
      <c r="AK64">
        <v>773.140339393939</v>
      </c>
      <c r="AL64">
        <v>3.46101348484836</v>
      </c>
      <c r="AM64">
        <v>64.6</v>
      </c>
      <c r="AN64">
        <f>(AP64 - AO64 + DY64*1E3/(8.314*(EA64+273.15)) * AR64/DX64 * AQ64) * DX64/(100*DL64) * 1000/(1000 - AP64)</f>
        <v>0</v>
      </c>
      <c r="AO64">
        <v>22.0012893287252</v>
      </c>
      <c r="AP64">
        <v>22.7034593939394</v>
      </c>
      <c r="AQ64">
        <v>4.74780772304332e-06</v>
      </c>
      <c r="AR64">
        <v>120.712376557345</v>
      </c>
      <c r="AS64">
        <v>0</v>
      </c>
      <c r="AT64">
        <v>0</v>
      </c>
      <c r="AU64">
        <f>IF(AS64*$H$13&gt;=AW64,1.0,(AW64/(AW64-AS64*$H$13)))</f>
        <v>0</v>
      </c>
      <c r="AV64">
        <f>(AU64-1)*100</f>
        <v>0</v>
      </c>
      <c r="AW64">
        <f>MAX(0,($B$13+$C$13*EF64)/(1+$D$13*EF64)*DY64/(EA64+273)*$E$13)</f>
        <v>0</v>
      </c>
      <c r="AX64" t="s">
        <v>437</v>
      </c>
      <c r="AY64" t="s">
        <v>437</v>
      </c>
      <c r="AZ64">
        <v>0</v>
      </c>
      <c r="BA64">
        <v>0</v>
      </c>
      <c r="BB64">
        <f>1-AZ64/BA64</f>
        <v>0</v>
      </c>
      <c r="BC64">
        <v>0</v>
      </c>
      <c r="BD64" t="s">
        <v>437</v>
      </c>
      <c r="BE64" t="s">
        <v>437</v>
      </c>
      <c r="BF64">
        <v>0</v>
      </c>
      <c r="BG64">
        <v>0</v>
      </c>
      <c r="BH64">
        <f>1-BF64/BG64</f>
        <v>0</v>
      </c>
      <c r="BI64">
        <v>0.5</v>
      </c>
      <c r="BJ64">
        <f>DI64</f>
        <v>0</v>
      </c>
      <c r="BK64">
        <f>L64</f>
        <v>0</v>
      </c>
      <c r="BL64">
        <f>BH64*BI64*BJ64</f>
        <v>0</v>
      </c>
      <c r="BM64">
        <f>(BK64-BC64)/BJ64</f>
        <v>0</v>
      </c>
      <c r="BN64">
        <f>(BA64-BG64)/BG64</f>
        <v>0</v>
      </c>
      <c r="BO64">
        <f>AZ64/(BB64+AZ64/BG64)</f>
        <v>0</v>
      </c>
      <c r="BP64" t="s">
        <v>437</v>
      </c>
      <c r="BQ64">
        <v>0</v>
      </c>
      <c r="BR64">
        <f>IF(BQ64&lt;&gt;0, BQ64, BO64)</f>
        <v>0</v>
      </c>
      <c r="BS64">
        <f>1-BR64/BG64</f>
        <v>0</v>
      </c>
      <c r="BT64">
        <f>(BG64-BF64)/(BG64-BR64)</f>
        <v>0</v>
      </c>
      <c r="BU64">
        <f>(BA64-BG64)/(BA64-BR64)</f>
        <v>0</v>
      </c>
      <c r="BV64">
        <f>(BG64-BF64)/(BG64-AZ64)</f>
        <v>0</v>
      </c>
      <c r="BW64">
        <f>(BA64-BG64)/(BA64-AZ64)</f>
        <v>0</v>
      </c>
      <c r="BX64">
        <f>(BT64*BR64/BF64)</f>
        <v>0</v>
      </c>
      <c r="BY64">
        <f>(1-BX64)</f>
        <v>0</v>
      </c>
      <c r="DH64">
        <f>$B$11*EG64+$C$11*EH64+$F$11*ES64*(1-EV64)</f>
        <v>0</v>
      </c>
      <c r="DI64">
        <f>DH64*DJ64</f>
        <v>0</v>
      </c>
      <c r="DJ64">
        <f>($B$11*$D$9+$C$11*$D$9+$F$11*((FF64+EX64)/MAX(FF64+EX64+FG64, 0.1)*$I$9+FG64/MAX(FF64+EX64+FG64, 0.1)*$J$9))/($B$11+$C$11+$F$11)</f>
        <v>0</v>
      </c>
      <c r="DK64">
        <f>($B$11*$K$9+$C$11*$K$9+$F$11*((FF64+EX64)/MAX(FF64+EX64+FG64, 0.1)*$P$9+FG64/MAX(FF64+EX64+FG64, 0.1)*$Q$9))/($B$11+$C$11+$F$11)</f>
        <v>0</v>
      </c>
      <c r="DL64">
        <v>2.44</v>
      </c>
      <c r="DM64">
        <v>0.5</v>
      </c>
      <c r="DN64" t="s">
        <v>438</v>
      </c>
      <c r="DO64">
        <v>2</v>
      </c>
      <c r="DP64" t="b">
        <v>1</v>
      </c>
      <c r="DQ64">
        <v>1759419538.94615</v>
      </c>
      <c r="DR64">
        <v>731.699461538461</v>
      </c>
      <c r="DS64">
        <v>759.857769230769</v>
      </c>
      <c r="DT64">
        <v>22.6960769230769</v>
      </c>
      <c r="DU64">
        <v>21.9681384615385</v>
      </c>
      <c r="DV64">
        <v>728.486230769231</v>
      </c>
      <c r="DW64">
        <v>22.3920461538462</v>
      </c>
      <c r="DX64">
        <v>499.972153846154</v>
      </c>
      <c r="DY64">
        <v>90.7983692307692</v>
      </c>
      <c r="DZ64">
        <v>0.0327495615384615</v>
      </c>
      <c r="EA64">
        <v>29.5745615384615</v>
      </c>
      <c r="EB64">
        <v>30.0320461538461</v>
      </c>
      <c r="EC64">
        <v>999.9</v>
      </c>
      <c r="ED64">
        <v>0</v>
      </c>
      <c r="EE64">
        <v>0</v>
      </c>
      <c r="EF64">
        <v>9997.41307692308</v>
      </c>
      <c r="EG64">
        <v>0</v>
      </c>
      <c r="EH64">
        <v>13.129</v>
      </c>
      <c r="EI64">
        <v>-28.1582615384615</v>
      </c>
      <c r="EJ64">
        <v>748.692</v>
      </c>
      <c r="EK64">
        <v>776.925923076923</v>
      </c>
      <c r="EL64">
        <v>0.727925</v>
      </c>
      <c r="EM64">
        <v>759.857769230769</v>
      </c>
      <c r="EN64">
        <v>21.9681384615385</v>
      </c>
      <c r="EO64">
        <v>2.06076615384615</v>
      </c>
      <c r="EP64">
        <v>1.99467076923077</v>
      </c>
      <c r="EQ64">
        <v>17.9191076923077</v>
      </c>
      <c r="ER64">
        <v>17.4020923076923</v>
      </c>
      <c r="ES64">
        <v>2000.04307692308</v>
      </c>
      <c r="ET64">
        <v>0.980001153846154</v>
      </c>
      <c r="EU64">
        <v>0.0199984230769231</v>
      </c>
      <c r="EV64">
        <v>0</v>
      </c>
      <c r="EW64">
        <v>342.766692307692</v>
      </c>
      <c r="EX64">
        <v>5.00059</v>
      </c>
      <c r="EY64">
        <v>6997.74769230769</v>
      </c>
      <c r="EZ64">
        <v>17360.6846153846</v>
      </c>
      <c r="FA64">
        <v>41.2354615384615</v>
      </c>
      <c r="FB64">
        <v>41.062</v>
      </c>
      <c r="FC64">
        <v>40.625</v>
      </c>
      <c r="FD64">
        <v>40.562</v>
      </c>
      <c r="FE64">
        <v>42.125</v>
      </c>
      <c r="FF64">
        <v>1955.14307692308</v>
      </c>
      <c r="FG64">
        <v>39.9</v>
      </c>
      <c r="FH64">
        <v>0</v>
      </c>
      <c r="FI64">
        <v>1759419545.2</v>
      </c>
      <c r="FJ64">
        <v>0</v>
      </c>
      <c r="FK64">
        <v>342.750730769231</v>
      </c>
      <c r="FL64">
        <v>-1.28085471086351</v>
      </c>
      <c r="FM64">
        <v>-30.4536752138038</v>
      </c>
      <c r="FN64">
        <v>6997.18884615385</v>
      </c>
      <c r="FO64">
        <v>15</v>
      </c>
      <c r="FP64">
        <v>0</v>
      </c>
      <c r="FQ64" t="s">
        <v>439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0</v>
      </c>
      <c r="GB64">
        <v>0</v>
      </c>
      <c r="GC64">
        <v>-28.1750285714286</v>
      </c>
      <c r="GD64">
        <v>1.27933246753241</v>
      </c>
      <c r="GE64">
        <v>0.446357626362813</v>
      </c>
      <c r="GF64">
        <v>0</v>
      </c>
      <c r="GG64">
        <v>342.822264705882</v>
      </c>
      <c r="GH64">
        <v>-1.17379679663689</v>
      </c>
      <c r="GI64">
        <v>0.22503141072559</v>
      </c>
      <c r="GJ64">
        <v>-1</v>
      </c>
      <c r="GK64">
        <v>0.749281571428571</v>
      </c>
      <c r="GL64">
        <v>-0.436013766233767</v>
      </c>
      <c r="GM64">
        <v>0.0462306752982326</v>
      </c>
      <c r="GN64">
        <v>0</v>
      </c>
      <c r="GO64">
        <v>0</v>
      </c>
      <c r="GP64">
        <v>2</v>
      </c>
      <c r="GQ64" t="s">
        <v>463</v>
      </c>
      <c r="GR64">
        <v>3.13245</v>
      </c>
      <c r="GS64">
        <v>2.71115</v>
      </c>
      <c r="GT64">
        <v>0.137744</v>
      </c>
      <c r="GU64">
        <v>0.14157</v>
      </c>
      <c r="GV64">
        <v>0.0994696</v>
      </c>
      <c r="GW64">
        <v>0.0979027</v>
      </c>
      <c r="GX64">
        <v>32511.2</v>
      </c>
      <c r="GY64">
        <v>34673.6</v>
      </c>
      <c r="GZ64">
        <v>34111.9</v>
      </c>
      <c r="HA64">
        <v>36569.7</v>
      </c>
      <c r="HB64">
        <v>43379.4</v>
      </c>
      <c r="HC64">
        <v>47357.1</v>
      </c>
      <c r="HD64">
        <v>53201.9</v>
      </c>
      <c r="HE64">
        <v>58436.5</v>
      </c>
      <c r="HF64">
        <v>1.95977</v>
      </c>
      <c r="HG64">
        <v>1.79985</v>
      </c>
      <c r="HH64">
        <v>0.135735</v>
      </c>
      <c r="HI64">
        <v>0</v>
      </c>
      <c r="HJ64">
        <v>27.7949</v>
      </c>
      <c r="HK64">
        <v>999.9</v>
      </c>
      <c r="HL64">
        <v>56.263</v>
      </c>
      <c r="HM64">
        <v>30.101</v>
      </c>
      <c r="HN64">
        <v>26.5539</v>
      </c>
      <c r="HO64">
        <v>54.8955</v>
      </c>
      <c r="HP64">
        <v>45.8013</v>
      </c>
      <c r="HQ64">
        <v>1</v>
      </c>
      <c r="HR64">
        <v>0.0484654</v>
      </c>
      <c r="HS64">
        <v>0.214333</v>
      </c>
      <c r="HT64">
        <v>20.1119</v>
      </c>
      <c r="HU64">
        <v>5.19618</v>
      </c>
      <c r="HV64">
        <v>12.004</v>
      </c>
      <c r="HW64">
        <v>4.9748</v>
      </c>
      <c r="HX64">
        <v>3.29393</v>
      </c>
      <c r="HY64">
        <v>999.9</v>
      </c>
      <c r="HZ64">
        <v>9999</v>
      </c>
      <c r="IA64">
        <v>9999</v>
      </c>
      <c r="IB64">
        <v>9999</v>
      </c>
      <c r="IC64">
        <v>1.86325</v>
      </c>
      <c r="ID64">
        <v>1.86813</v>
      </c>
      <c r="IE64">
        <v>1.8679</v>
      </c>
      <c r="IF64">
        <v>1.86905</v>
      </c>
      <c r="IG64">
        <v>1.86987</v>
      </c>
      <c r="IH64">
        <v>1.86594</v>
      </c>
      <c r="II64">
        <v>1.86707</v>
      </c>
      <c r="IJ64">
        <v>1.86843</v>
      </c>
      <c r="IK64">
        <v>5</v>
      </c>
      <c r="IL64">
        <v>0</v>
      </c>
      <c r="IM64">
        <v>0</v>
      </c>
      <c r="IN64">
        <v>0</v>
      </c>
      <c r="IO64" t="s">
        <v>441</v>
      </c>
      <c r="IP64" t="s">
        <v>442</v>
      </c>
      <c r="IQ64" t="s">
        <v>443</v>
      </c>
      <c r="IR64" t="s">
        <v>443</v>
      </c>
      <c r="IS64" t="s">
        <v>443</v>
      </c>
      <c r="IT64" t="s">
        <v>443</v>
      </c>
      <c r="IU64">
        <v>0</v>
      </c>
      <c r="IV64">
        <v>100</v>
      </c>
      <c r="IW64">
        <v>100</v>
      </c>
      <c r="IX64">
        <v>3.297</v>
      </c>
      <c r="IY64">
        <v>0.3043</v>
      </c>
      <c r="IZ64">
        <v>0.735386519928015</v>
      </c>
      <c r="JA64">
        <v>0.00382527381972642</v>
      </c>
      <c r="JB64">
        <v>-7.52988299776221e-07</v>
      </c>
      <c r="JC64">
        <v>2.3530235652091e-10</v>
      </c>
      <c r="JD64">
        <v>-0.102343420517576</v>
      </c>
      <c r="JE64">
        <v>-0.0169045395245839</v>
      </c>
      <c r="JF64">
        <v>0.00204458040624254</v>
      </c>
      <c r="JG64">
        <v>-2.13992253470799e-05</v>
      </c>
      <c r="JH64">
        <v>5</v>
      </c>
      <c r="JI64">
        <v>2167</v>
      </c>
      <c r="JJ64">
        <v>1</v>
      </c>
      <c r="JK64">
        <v>29</v>
      </c>
      <c r="JL64">
        <v>29323659.1</v>
      </c>
      <c r="JM64">
        <v>29323659.1</v>
      </c>
      <c r="JN64">
        <v>1.69067</v>
      </c>
      <c r="JO64">
        <v>2.61597</v>
      </c>
      <c r="JP64">
        <v>1.54785</v>
      </c>
      <c r="JQ64">
        <v>2.31201</v>
      </c>
      <c r="JR64">
        <v>1.64673</v>
      </c>
      <c r="JS64">
        <v>2.34497</v>
      </c>
      <c r="JT64">
        <v>33.8735</v>
      </c>
      <c r="JU64">
        <v>24.1926</v>
      </c>
      <c r="JV64">
        <v>18</v>
      </c>
      <c r="JW64">
        <v>505.718</v>
      </c>
      <c r="JX64">
        <v>402.413</v>
      </c>
      <c r="JY64">
        <v>26.9421</v>
      </c>
      <c r="JZ64">
        <v>27.9733</v>
      </c>
      <c r="KA64">
        <v>30.0002</v>
      </c>
      <c r="KB64">
        <v>27.9187</v>
      </c>
      <c r="KC64">
        <v>27.8684</v>
      </c>
      <c r="KD64">
        <v>33.8993</v>
      </c>
      <c r="KE64">
        <v>22.3251</v>
      </c>
      <c r="KF64">
        <v>57.6239</v>
      </c>
      <c r="KG64">
        <v>26.9308</v>
      </c>
      <c r="KH64">
        <v>805.158</v>
      </c>
      <c r="KI64">
        <v>22.0829</v>
      </c>
      <c r="KJ64">
        <v>96.7187</v>
      </c>
      <c r="KK64">
        <v>94.6862</v>
      </c>
    </row>
    <row r="65" spans="1:297">
      <c r="A65">
        <v>49</v>
      </c>
      <c r="B65">
        <v>1759419552.1</v>
      </c>
      <c r="C65">
        <v>332</v>
      </c>
      <c r="D65" t="s">
        <v>540</v>
      </c>
      <c r="E65" t="s">
        <v>541</v>
      </c>
      <c r="F65">
        <v>5</v>
      </c>
      <c r="G65" t="s">
        <v>435</v>
      </c>
      <c r="H65" t="s">
        <v>436</v>
      </c>
      <c r="I65">
        <v>1759419543.94615</v>
      </c>
      <c r="J65">
        <f>(K65)/1000</f>
        <v>0</v>
      </c>
      <c r="K65">
        <f>IF(DP65, AN65, AH65)</f>
        <v>0</v>
      </c>
      <c r="L65">
        <f>IF(DP65, AI65, AG65)</f>
        <v>0</v>
      </c>
      <c r="M65">
        <f>DR65 - IF(AU65&gt;1, L65*DL65*100.0/(AW65), 0)</f>
        <v>0</v>
      </c>
      <c r="N65">
        <f>((T65-J65/2)*M65-L65)/(T65+J65/2)</f>
        <v>0</v>
      </c>
      <c r="O65">
        <f>N65*(DY65+DZ65)/1000.0</f>
        <v>0</v>
      </c>
      <c r="P65">
        <f>(DR65 - IF(AU65&gt;1, L65*DL65*100.0/(AW65), 0))*(DY65+DZ65)/1000.0</f>
        <v>0</v>
      </c>
      <c r="Q65">
        <f>2.0/((1/S65-1/R65)+SIGN(S65)*SQRT((1/S65-1/R65)*(1/S65-1/R65) + 4*DM65/((DM65+1)*(DM65+1))*(2*1/S65*1/R65-1/R65*1/R65)))</f>
        <v>0</v>
      </c>
      <c r="R65">
        <f>IF(LEFT(DN65,1)&lt;&gt;"0",IF(LEFT(DN65,1)="1",3.0,DO65),$D$5+$E$5*(EF65*DY65/($K$5*1000))+$F$5*(EF65*DY65/($K$5*1000))*MAX(MIN(DL65,$J$5),$I$5)*MAX(MIN(DL65,$J$5),$I$5)+$G$5*MAX(MIN(DL65,$J$5),$I$5)*(EF65*DY65/($K$5*1000))+$H$5*(EF65*DY65/($K$5*1000))*(EF65*DY65/($K$5*1000)))</f>
        <v>0</v>
      </c>
      <c r="S65">
        <f>J65*(1000-(1000*0.61365*exp(17.502*W65/(240.97+W65))/(DY65+DZ65)+DT65)/2)/(1000*0.61365*exp(17.502*W65/(240.97+W65))/(DY65+DZ65)-DT65)</f>
        <v>0</v>
      </c>
      <c r="T65">
        <f>1/((DM65+1)/(Q65/1.6)+1/(R65/1.37)) + DM65/((DM65+1)/(Q65/1.6) + DM65/(R65/1.37))</f>
        <v>0</v>
      </c>
      <c r="U65">
        <f>(DH65*DK65)</f>
        <v>0</v>
      </c>
      <c r="V65">
        <f>(EA65+(U65+2*0.95*5.67E-8*(((EA65+$B$7)+273)^4-(EA65+273)^4)-44100*J65)/(1.84*29.3*R65+8*0.95*5.67E-8*(EA65+273)^3))</f>
        <v>0</v>
      </c>
      <c r="W65">
        <f>($C$7*EB65+$D$7*EC65+$E$7*V65)</f>
        <v>0</v>
      </c>
      <c r="X65">
        <f>0.61365*exp(17.502*W65/(240.97+W65))</f>
        <v>0</v>
      </c>
      <c r="Y65">
        <f>(Z65/AA65*100)</f>
        <v>0</v>
      </c>
      <c r="Z65">
        <f>DT65*(DY65+DZ65)/1000</f>
        <v>0</v>
      </c>
      <c r="AA65">
        <f>0.61365*exp(17.502*EA65/(240.97+EA65))</f>
        <v>0</v>
      </c>
      <c r="AB65">
        <f>(X65-DT65*(DY65+DZ65)/1000)</f>
        <v>0</v>
      </c>
      <c r="AC65">
        <f>(-J65*44100)</f>
        <v>0</v>
      </c>
      <c r="AD65">
        <f>2*29.3*R65*0.92*(EA65-W65)</f>
        <v>0</v>
      </c>
      <c r="AE65">
        <f>2*0.95*5.67E-8*(((EA65+$B$7)+273)^4-(W65+273)^4)</f>
        <v>0</v>
      </c>
      <c r="AF65">
        <f>U65+AE65+AC65+AD65</f>
        <v>0</v>
      </c>
      <c r="AG65">
        <f>DX65*AU65*(DS65-DR65*(1000-AU65*DU65)/(1000-AU65*DT65))/(100*DL65)</f>
        <v>0</v>
      </c>
      <c r="AH65">
        <f>1000*DX65*AU65*(DT65-DU65)/(100*DL65*(1000-AU65*DT65))</f>
        <v>0</v>
      </c>
      <c r="AI65">
        <f>(AJ65 - AK65 - DY65*1E3/(8.314*(EA65+273.15)) * AM65/DX65 * AL65) * DX65/(100*DL65) * (1000 - DU65)/1000</f>
        <v>0</v>
      </c>
      <c r="AJ65">
        <v>809.463416104329</v>
      </c>
      <c r="AK65">
        <v>789.660836363636</v>
      </c>
      <c r="AL65">
        <v>3.30739424242427</v>
      </c>
      <c r="AM65">
        <v>64.6</v>
      </c>
      <c r="AN65">
        <f>(AP65 - AO65 + DY65*1E3/(8.314*(EA65+273.15)) * AR65/DX65 * AQ65) * DX65/(100*DL65) * 1000/(1000 - AP65)</f>
        <v>0</v>
      </c>
      <c r="AO65">
        <v>22.0053303209175</v>
      </c>
      <c r="AP65">
        <v>22.6956333333333</v>
      </c>
      <c r="AQ65">
        <v>-8.32213979784784e-05</v>
      </c>
      <c r="AR65">
        <v>120.712376557345</v>
      </c>
      <c r="AS65">
        <v>0</v>
      </c>
      <c r="AT65">
        <v>0</v>
      </c>
      <c r="AU65">
        <f>IF(AS65*$H$13&gt;=AW65,1.0,(AW65/(AW65-AS65*$H$13)))</f>
        <v>0</v>
      </c>
      <c r="AV65">
        <f>(AU65-1)*100</f>
        <v>0</v>
      </c>
      <c r="AW65">
        <f>MAX(0,($B$13+$C$13*EF65)/(1+$D$13*EF65)*DY65/(EA65+273)*$E$13)</f>
        <v>0</v>
      </c>
      <c r="AX65" t="s">
        <v>437</v>
      </c>
      <c r="AY65" t="s">
        <v>437</v>
      </c>
      <c r="AZ65">
        <v>0</v>
      </c>
      <c r="BA65">
        <v>0</v>
      </c>
      <c r="BB65">
        <f>1-AZ65/BA65</f>
        <v>0</v>
      </c>
      <c r="BC65">
        <v>0</v>
      </c>
      <c r="BD65" t="s">
        <v>437</v>
      </c>
      <c r="BE65" t="s">
        <v>437</v>
      </c>
      <c r="BF65">
        <v>0</v>
      </c>
      <c r="BG65">
        <v>0</v>
      </c>
      <c r="BH65">
        <f>1-BF65/BG65</f>
        <v>0</v>
      </c>
      <c r="BI65">
        <v>0.5</v>
      </c>
      <c r="BJ65">
        <f>DI65</f>
        <v>0</v>
      </c>
      <c r="BK65">
        <f>L65</f>
        <v>0</v>
      </c>
      <c r="BL65">
        <f>BH65*BI65*BJ65</f>
        <v>0</v>
      </c>
      <c r="BM65">
        <f>(BK65-BC65)/BJ65</f>
        <v>0</v>
      </c>
      <c r="BN65">
        <f>(BA65-BG65)/BG65</f>
        <v>0</v>
      </c>
      <c r="BO65">
        <f>AZ65/(BB65+AZ65/BG65)</f>
        <v>0</v>
      </c>
      <c r="BP65" t="s">
        <v>437</v>
      </c>
      <c r="BQ65">
        <v>0</v>
      </c>
      <c r="BR65">
        <f>IF(BQ65&lt;&gt;0, BQ65, BO65)</f>
        <v>0</v>
      </c>
      <c r="BS65">
        <f>1-BR65/BG65</f>
        <v>0</v>
      </c>
      <c r="BT65">
        <f>(BG65-BF65)/(BG65-BR65)</f>
        <v>0</v>
      </c>
      <c r="BU65">
        <f>(BA65-BG65)/(BA65-BR65)</f>
        <v>0</v>
      </c>
      <c r="BV65">
        <f>(BG65-BF65)/(BG65-AZ65)</f>
        <v>0</v>
      </c>
      <c r="BW65">
        <f>(BA65-BG65)/(BA65-AZ65)</f>
        <v>0</v>
      </c>
      <c r="BX65">
        <f>(BT65*BR65/BF65)</f>
        <v>0</v>
      </c>
      <c r="BY65">
        <f>(1-BX65)</f>
        <v>0</v>
      </c>
      <c r="DH65">
        <f>$B$11*EG65+$C$11*EH65+$F$11*ES65*(1-EV65)</f>
        <v>0</v>
      </c>
      <c r="DI65">
        <f>DH65*DJ65</f>
        <v>0</v>
      </c>
      <c r="DJ65">
        <f>($B$11*$D$9+$C$11*$D$9+$F$11*((FF65+EX65)/MAX(FF65+EX65+FG65, 0.1)*$I$9+FG65/MAX(FF65+EX65+FG65, 0.1)*$J$9))/($B$11+$C$11+$F$11)</f>
        <v>0</v>
      </c>
      <c r="DK65">
        <f>($B$11*$K$9+$C$11*$K$9+$F$11*((FF65+EX65)/MAX(FF65+EX65+FG65, 0.1)*$P$9+FG65/MAX(FF65+EX65+FG65, 0.1)*$Q$9))/($B$11+$C$11+$F$11)</f>
        <v>0</v>
      </c>
      <c r="DL65">
        <v>2.44</v>
      </c>
      <c r="DM65">
        <v>0.5</v>
      </c>
      <c r="DN65" t="s">
        <v>438</v>
      </c>
      <c r="DO65">
        <v>2</v>
      </c>
      <c r="DP65" t="b">
        <v>1</v>
      </c>
      <c r="DQ65">
        <v>1759419543.94615</v>
      </c>
      <c r="DR65">
        <v>748.270692307692</v>
      </c>
      <c r="DS65">
        <v>776.121692307692</v>
      </c>
      <c r="DT65">
        <v>22.6989538461538</v>
      </c>
      <c r="DU65">
        <v>21.9954538461538</v>
      </c>
      <c r="DV65">
        <v>745.006230769231</v>
      </c>
      <c r="DW65">
        <v>22.3948</v>
      </c>
      <c r="DX65">
        <v>500.006692307692</v>
      </c>
      <c r="DY65">
        <v>90.7977230769231</v>
      </c>
      <c r="DZ65">
        <v>0.0328231461538462</v>
      </c>
      <c r="EA65">
        <v>29.5709230769231</v>
      </c>
      <c r="EB65">
        <v>30.0202384615385</v>
      </c>
      <c r="EC65">
        <v>999.9</v>
      </c>
      <c r="ED65">
        <v>0</v>
      </c>
      <c r="EE65">
        <v>0</v>
      </c>
      <c r="EF65">
        <v>10007.6461538462</v>
      </c>
      <c r="EG65">
        <v>0</v>
      </c>
      <c r="EH65">
        <v>13.129</v>
      </c>
      <c r="EI65">
        <v>-27.8510461538462</v>
      </c>
      <c r="EJ65">
        <v>765.65</v>
      </c>
      <c r="EK65">
        <v>793.577</v>
      </c>
      <c r="EL65">
        <v>0.703493</v>
      </c>
      <c r="EM65">
        <v>776.121692307692</v>
      </c>
      <c r="EN65">
        <v>21.9954538461538</v>
      </c>
      <c r="EO65">
        <v>2.06101153846154</v>
      </c>
      <c r="EP65">
        <v>1.99713615384615</v>
      </c>
      <c r="EQ65">
        <v>17.9210076923077</v>
      </c>
      <c r="ER65">
        <v>17.4216538461538</v>
      </c>
      <c r="ES65">
        <v>2000.02230769231</v>
      </c>
      <c r="ET65">
        <v>0.980000923076923</v>
      </c>
      <c r="EU65">
        <v>0.0199986538461538</v>
      </c>
      <c r="EV65">
        <v>0</v>
      </c>
      <c r="EW65">
        <v>342.604846153846</v>
      </c>
      <c r="EX65">
        <v>5.00059</v>
      </c>
      <c r="EY65">
        <v>6995.21538461539</v>
      </c>
      <c r="EZ65">
        <v>17360.5076923077</v>
      </c>
      <c r="FA65">
        <v>41.2451538461538</v>
      </c>
      <c r="FB65">
        <v>41.062</v>
      </c>
      <c r="FC65">
        <v>40.625</v>
      </c>
      <c r="FD65">
        <v>40.562</v>
      </c>
      <c r="FE65">
        <v>42.125</v>
      </c>
      <c r="FF65">
        <v>1955.12230769231</v>
      </c>
      <c r="FG65">
        <v>39.9</v>
      </c>
      <c r="FH65">
        <v>0</v>
      </c>
      <c r="FI65">
        <v>1759419550</v>
      </c>
      <c r="FJ65">
        <v>0</v>
      </c>
      <c r="FK65">
        <v>342.632307692308</v>
      </c>
      <c r="FL65">
        <v>-2.17135042363936</v>
      </c>
      <c r="FM65">
        <v>-26.8799999683092</v>
      </c>
      <c r="FN65">
        <v>6994.91461538461</v>
      </c>
      <c r="FO65">
        <v>15</v>
      </c>
      <c r="FP65">
        <v>0</v>
      </c>
      <c r="FQ65" t="s">
        <v>439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0</v>
      </c>
      <c r="GB65">
        <v>0</v>
      </c>
      <c r="GC65">
        <v>-28.019825</v>
      </c>
      <c r="GD65">
        <v>2.80138195488721</v>
      </c>
      <c r="GE65">
        <v>0.496227789301445</v>
      </c>
      <c r="GF65">
        <v>0</v>
      </c>
      <c r="GG65">
        <v>342.709647058824</v>
      </c>
      <c r="GH65">
        <v>-1.58270435756939</v>
      </c>
      <c r="GI65">
        <v>0.241975798784158</v>
      </c>
      <c r="GJ65">
        <v>-1</v>
      </c>
      <c r="GK65">
        <v>0.71776955</v>
      </c>
      <c r="GL65">
        <v>-0.258580105263158</v>
      </c>
      <c r="GM65">
        <v>0.029376415871367</v>
      </c>
      <c r="GN65">
        <v>0</v>
      </c>
      <c r="GO65">
        <v>0</v>
      </c>
      <c r="GP65">
        <v>2</v>
      </c>
      <c r="GQ65" t="s">
        <v>463</v>
      </c>
      <c r="GR65">
        <v>3.1325</v>
      </c>
      <c r="GS65">
        <v>2.7108</v>
      </c>
      <c r="GT65">
        <v>0.139745</v>
      </c>
      <c r="GU65">
        <v>0.143558</v>
      </c>
      <c r="GV65">
        <v>0.0994381</v>
      </c>
      <c r="GW65">
        <v>0.0979146</v>
      </c>
      <c r="GX65">
        <v>32435.6</v>
      </c>
      <c r="GY65">
        <v>34593.1</v>
      </c>
      <c r="GZ65">
        <v>34111.8</v>
      </c>
      <c r="HA65">
        <v>36569.6</v>
      </c>
      <c r="HB65">
        <v>43381</v>
      </c>
      <c r="HC65">
        <v>47356.5</v>
      </c>
      <c r="HD65">
        <v>53201.7</v>
      </c>
      <c r="HE65">
        <v>58436.2</v>
      </c>
      <c r="HF65">
        <v>1.9593</v>
      </c>
      <c r="HG65">
        <v>1.7999</v>
      </c>
      <c r="HH65">
        <v>0.135716</v>
      </c>
      <c r="HI65">
        <v>0</v>
      </c>
      <c r="HJ65">
        <v>27.8014</v>
      </c>
      <c r="HK65">
        <v>999.9</v>
      </c>
      <c r="HL65">
        <v>56.263</v>
      </c>
      <c r="HM65">
        <v>30.101</v>
      </c>
      <c r="HN65">
        <v>26.555</v>
      </c>
      <c r="HO65">
        <v>54.3055</v>
      </c>
      <c r="HP65">
        <v>45.8213</v>
      </c>
      <c r="HQ65">
        <v>1</v>
      </c>
      <c r="HR65">
        <v>0.0483791</v>
      </c>
      <c r="HS65">
        <v>0.163576</v>
      </c>
      <c r="HT65">
        <v>20.1119</v>
      </c>
      <c r="HU65">
        <v>5.19588</v>
      </c>
      <c r="HV65">
        <v>12.004</v>
      </c>
      <c r="HW65">
        <v>4.9745</v>
      </c>
      <c r="HX65">
        <v>3.29385</v>
      </c>
      <c r="HY65">
        <v>999.9</v>
      </c>
      <c r="HZ65">
        <v>9999</v>
      </c>
      <c r="IA65">
        <v>9999</v>
      </c>
      <c r="IB65">
        <v>9999</v>
      </c>
      <c r="IC65">
        <v>1.86325</v>
      </c>
      <c r="ID65">
        <v>1.86813</v>
      </c>
      <c r="IE65">
        <v>1.86789</v>
      </c>
      <c r="IF65">
        <v>1.86905</v>
      </c>
      <c r="IG65">
        <v>1.86986</v>
      </c>
      <c r="IH65">
        <v>1.86592</v>
      </c>
      <c r="II65">
        <v>1.86705</v>
      </c>
      <c r="IJ65">
        <v>1.86844</v>
      </c>
      <c r="IK65">
        <v>5</v>
      </c>
      <c r="IL65">
        <v>0</v>
      </c>
      <c r="IM65">
        <v>0</v>
      </c>
      <c r="IN65">
        <v>0</v>
      </c>
      <c r="IO65" t="s">
        <v>441</v>
      </c>
      <c r="IP65" t="s">
        <v>442</v>
      </c>
      <c r="IQ65" t="s">
        <v>443</v>
      </c>
      <c r="IR65" t="s">
        <v>443</v>
      </c>
      <c r="IS65" t="s">
        <v>443</v>
      </c>
      <c r="IT65" t="s">
        <v>443</v>
      </c>
      <c r="IU65">
        <v>0</v>
      </c>
      <c r="IV65">
        <v>100</v>
      </c>
      <c r="IW65">
        <v>100</v>
      </c>
      <c r="IX65">
        <v>3.347</v>
      </c>
      <c r="IY65">
        <v>0.304</v>
      </c>
      <c r="IZ65">
        <v>0.735386519928015</v>
      </c>
      <c r="JA65">
        <v>0.00382527381972642</v>
      </c>
      <c r="JB65">
        <v>-7.52988299776221e-07</v>
      </c>
      <c r="JC65">
        <v>2.3530235652091e-10</v>
      </c>
      <c r="JD65">
        <v>-0.102343420517576</v>
      </c>
      <c r="JE65">
        <v>-0.0169045395245839</v>
      </c>
      <c r="JF65">
        <v>0.00204458040624254</v>
      </c>
      <c r="JG65">
        <v>-2.13992253470799e-05</v>
      </c>
      <c r="JH65">
        <v>5</v>
      </c>
      <c r="JI65">
        <v>2167</v>
      </c>
      <c r="JJ65">
        <v>1</v>
      </c>
      <c r="JK65">
        <v>29</v>
      </c>
      <c r="JL65">
        <v>29323659.2</v>
      </c>
      <c r="JM65">
        <v>29323659.2</v>
      </c>
      <c r="JN65">
        <v>1.71631</v>
      </c>
      <c r="JO65">
        <v>2.62695</v>
      </c>
      <c r="JP65">
        <v>1.54785</v>
      </c>
      <c r="JQ65">
        <v>2.31201</v>
      </c>
      <c r="JR65">
        <v>1.64673</v>
      </c>
      <c r="JS65">
        <v>2.26562</v>
      </c>
      <c r="JT65">
        <v>33.8735</v>
      </c>
      <c r="JU65">
        <v>24.1838</v>
      </c>
      <c r="JV65">
        <v>18</v>
      </c>
      <c r="JW65">
        <v>505.42</v>
      </c>
      <c r="JX65">
        <v>402.457</v>
      </c>
      <c r="JY65">
        <v>26.9185</v>
      </c>
      <c r="JZ65">
        <v>27.975</v>
      </c>
      <c r="KA65">
        <v>30.0001</v>
      </c>
      <c r="KB65">
        <v>27.9206</v>
      </c>
      <c r="KC65">
        <v>27.8708</v>
      </c>
      <c r="KD65">
        <v>34.4709</v>
      </c>
      <c r="KE65">
        <v>22.0482</v>
      </c>
      <c r="KF65">
        <v>57.6239</v>
      </c>
      <c r="KG65">
        <v>26.9221</v>
      </c>
      <c r="KH65">
        <v>825.508</v>
      </c>
      <c r="KI65">
        <v>22.1181</v>
      </c>
      <c r="KJ65">
        <v>96.7184</v>
      </c>
      <c r="KK65">
        <v>94.6858</v>
      </c>
    </row>
    <row r="66" spans="1:297">
      <c r="A66">
        <v>50</v>
      </c>
      <c r="B66">
        <v>1759419557.1</v>
      </c>
      <c r="C66">
        <v>337</v>
      </c>
      <c r="D66" t="s">
        <v>542</v>
      </c>
      <c r="E66" t="s">
        <v>543</v>
      </c>
      <c r="F66">
        <v>5</v>
      </c>
      <c r="G66" t="s">
        <v>435</v>
      </c>
      <c r="H66" t="s">
        <v>436</v>
      </c>
      <c r="I66">
        <v>1759419548.94615</v>
      </c>
      <c r="J66">
        <f>(K66)/1000</f>
        <v>0</v>
      </c>
      <c r="K66">
        <f>IF(DP66, AN66, AH66)</f>
        <v>0</v>
      </c>
      <c r="L66">
        <f>IF(DP66, AI66, AG66)</f>
        <v>0</v>
      </c>
      <c r="M66">
        <f>DR66 - IF(AU66&gt;1, L66*DL66*100.0/(AW66), 0)</f>
        <v>0</v>
      </c>
      <c r="N66">
        <f>((T66-J66/2)*M66-L66)/(T66+J66/2)</f>
        <v>0</v>
      </c>
      <c r="O66">
        <f>N66*(DY66+DZ66)/1000.0</f>
        <v>0</v>
      </c>
      <c r="P66">
        <f>(DR66 - IF(AU66&gt;1, L66*DL66*100.0/(AW66), 0))*(DY66+DZ66)/1000.0</f>
        <v>0</v>
      </c>
      <c r="Q66">
        <f>2.0/((1/S66-1/R66)+SIGN(S66)*SQRT((1/S66-1/R66)*(1/S66-1/R66) + 4*DM66/((DM66+1)*(DM66+1))*(2*1/S66*1/R66-1/R66*1/R66)))</f>
        <v>0</v>
      </c>
      <c r="R66">
        <f>IF(LEFT(DN66,1)&lt;&gt;"0",IF(LEFT(DN66,1)="1",3.0,DO66),$D$5+$E$5*(EF66*DY66/($K$5*1000))+$F$5*(EF66*DY66/($K$5*1000))*MAX(MIN(DL66,$J$5),$I$5)*MAX(MIN(DL66,$J$5),$I$5)+$G$5*MAX(MIN(DL66,$J$5),$I$5)*(EF66*DY66/($K$5*1000))+$H$5*(EF66*DY66/($K$5*1000))*(EF66*DY66/($K$5*1000)))</f>
        <v>0</v>
      </c>
      <c r="S66">
        <f>J66*(1000-(1000*0.61365*exp(17.502*W66/(240.97+W66))/(DY66+DZ66)+DT66)/2)/(1000*0.61365*exp(17.502*W66/(240.97+W66))/(DY66+DZ66)-DT66)</f>
        <v>0</v>
      </c>
      <c r="T66">
        <f>1/((DM66+1)/(Q66/1.6)+1/(R66/1.37)) + DM66/((DM66+1)/(Q66/1.6) + DM66/(R66/1.37))</f>
        <v>0</v>
      </c>
      <c r="U66">
        <f>(DH66*DK66)</f>
        <v>0</v>
      </c>
      <c r="V66">
        <f>(EA66+(U66+2*0.95*5.67E-8*(((EA66+$B$7)+273)^4-(EA66+273)^4)-44100*J66)/(1.84*29.3*R66+8*0.95*5.67E-8*(EA66+273)^3))</f>
        <v>0</v>
      </c>
      <c r="W66">
        <f>($C$7*EB66+$D$7*EC66+$E$7*V66)</f>
        <v>0</v>
      </c>
      <c r="X66">
        <f>0.61365*exp(17.502*W66/(240.97+W66))</f>
        <v>0</v>
      </c>
      <c r="Y66">
        <f>(Z66/AA66*100)</f>
        <v>0</v>
      </c>
      <c r="Z66">
        <f>DT66*(DY66+DZ66)/1000</f>
        <v>0</v>
      </c>
      <c r="AA66">
        <f>0.61365*exp(17.502*EA66/(240.97+EA66))</f>
        <v>0</v>
      </c>
      <c r="AB66">
        <f>(X66-DT66*(DY66+DZ66)/1000)</f>
        <v>0</v>
      </c>
      <c r="AC66">
        <f>(-J66*44100)</f>
        <v>0</v>
      </c>
      <c r="AD66">
        <f>2*29.3*R66*0.92*(EA66-W66)</f>
        <v>0</v>
      </c>
      <c r="AE66">
        <f>2*0.95*5.67E-8*(((EA66+$B$7)+273)^4-(W66+273)^4)</f>
        <v>0</v>
      </c>
      <c r="AF66">
        <f>U66+AE66+AC66+AD66</f>
        <v>0</v>
      </c>
      <c r="AG66">
        <f>DX66*AU66*(DS66-DR66*(1000-AU66*DU66)/(1000-AU66*DT66))/(100*DL66)</f>
        <v>0</v>
      </c>
      <c r="AH66">
        <f>1000*DX66*AU66*(DT66-DU66)/(100*DL66*(1000-AU66*DT66))</f>
        <v>0</v>
      </c>
      <c r="AI66">
        <f>(AJ66 - AK66 - DY66*1E3/(8.314*(EA66+273.15)) * AM66/DX66 * AL66) * DX66/(100*DL66) * (1000 - DU66)/1000</f>
        <v>0</v>
      </c>
      <c r="AJ66">
        <v>826.067433795238</v>
      </c>
      <c r="AK66">
        <v>806.213951515151</v>
      </c>
      <c r="AL66">
        <v>3.28083045454535</v>
      </c>
      <c r="AM66">
        <v>64.6</v>
      </c>
      <c r="AN66">
        <f>(AP66 - AO66 + DY66*1E3/(8.314*(EA66+273.15)) * AR66/DX66 * AQ66) * DX66/(100*DL66) * 1000/(1000 - AP66)</f>
        <v>0</v>
      </c>
      <c r="AO66">
        <v>22.0268525238929</v>
      </c>
      <c r="AP66">
        <v>22.6849745454545</v>
      </c>
      <c r="AQ66">
        <v>-9.35617413590698e-05</v>
      </c>
      <c r="AR66">
        <v>120.712376557345</v>
      </c>
      <c r="AS66">
        <v>0</v>
      </c>
      <c r="AT66">
        <v>0</v>
      </c>
      <c r="AU66">
        <f>IF(AS66*$H$13&gt;=AW66,1.0,(AW66/(AW66-AS66*$H$13)))</f>
        <v>0</v>
      </c>
      <c r="AV66">
        <f>(AU66-1)*100</f>
        <v>0</v>
      </c>
      <c r="AW66">
        <f>MAX(0,($B$13+$C$13*EF66)/(1+$D$13*EF66)*DY66/(EA66+273)*$E$13)</f>
        <v>0</v>
      </c>
      <c r="AX66" t="s">
        <v>437</v>
      </c>
      <c r="AY66" t="s">
        <v>437</v>
      </c>
      <c r="AZ66">
        <v>0</v>
      </c>
      <c r="BA66">
        <v>0</v>
      </c>
      <c r="BB66">
        <f>1-AZ66/BA66</f>
        <v>0</v>
      </c>
      <c r="BC66">
        <v>0</v>
      </c>
      <c r="BD66" t="s">
        <v>437</v>
      </c>
      <c r="BE66" t="s">
        <v>437</v>
      </c>
      <c r="BF66">
        <v>0</v>
      </c>
      <c r="BG66">
        <v>0</v>
      </c>
      <c r="BH66">
        <f>1-BF66/BG66</f>
        <v>0</v>
      </c>
      <c r="BI66">
        <v>0.5</v>
      </c>
      <c r="BJ66">
        <f>DI66</f>
        <v>0</v>
      </c>
      <c r="BK66">
        <f>L66</f>
        <v>0</v>
      </c>
      <c r="BL66">
        <f>BH66*BI66*BJ66</f>
        <v>0</v>
      </c>
      <c r="BM66">
        <f>(BK66-BC66)/BJ66</f>
        <v>0</v>
      </c>
      <c r="BN66">
        <f>(BA66-BG66)/BG66</f>
        <v>0</v>
      </c>
      <c r="BO66">
        <f>AZ66/(BB66+AZ66/BG66)</f>
        <v>0</v>
      </c>
      <c r="BP66" t="s">
        <v>437</v>
      </c>
      <c r="BQ66">
        <v>0</v>
      </c>
      <c r="BR66">
        <f>IF(BQ66&lt;&gt;0, BQ66, BO66)</f>
        <v>0</v>
      </c>
      <c r="BS66">
        <f>1-BR66/BG66</f>
        <v>0</v>
      </c>
      <c r="BT66">
        <f>(BG66-BF66)/(BG66-BR66)</f>
        <v>0</v>
      </c>
      <c r="BU66">
        <f>(BA66-BG66)/(BA66-BR66)</f>
        <v>0</v>
      </c>
      <c r="BV66">
        <f>(BG66-BF66)/(BG66-AZ66)</f>
        <v>0</v>
      </c>
      <c r="BW66">
        <f>(BA66-BG66)/(BA66-AZ66)</f>
        <v>0</v>
      </c>
      <c r="BX66">
        <f>(BT66*BR66/BF66)</f>
        <v>0</v>
      </c>
      <c r="BY66">
        <f>(1-BX66)</f>
        <v>0</v>
      </c>
      <c r="DH66">
        <f>$B$11*EG66+$C$11*EH66+$F$11*ES66*(1-EV66)</f>
        <v>0</v>
      </c>
      <c r="DI66">
        <f>DH66*DJ66</f>
        <v>0</v>
      </c>
      <c r="DJ66">
        <f>($B$11*$D$9+$C$11*$D$9+$F$11*((FF66+EX66)/MAX(FF66+EX66+FG66, 0.1)*$I$9+FG66/MAX(FF66+EX66+FG66, 0.1)*$J$9))/($B$11+$C$11+$F$11)</f>
        <v>0</v>
      </c>
      <c r="DK66">
        <f>($B$11*$K$9+$C$11*$K$9+$F$11*((FF66+EX66)/MAX(FF66+EX66+FG66, 0.1)*$P$9+FG66/MAX(FF66+EX66+FG66, 0.1)*$Q$9))/($B$11+$C$11+$F$11)</f>
        <v>0</v>
      </c>
      <c r="DL66">
        <v>2.44</v>
      </c>
      <c r="DM66">
        <v>0.5</v>
      </c>
      <c r="DN66" t="s">
        <v>438</v>
      </c>
      <c r="DO66">
        <v>2</v>
      </c>
      <c r="DP66" t="b">
        <v>1</v>
      </c>
      <c r="DQ66">
        <v>1759419548.94615</v>
      </c>
      <c r="DR66">
        <v>764.683230769231</v>
      </c>
      <c r="DS66">
        <v>792.469769230769</v>
      </c>
      <c r="DT66">
        <v>22.6972923076923</v>
      </c>
      <c r="DU66">
        <v>22.0095</v>
      </c>
      <c r="DV66">
        <v>761.368076923077</v>
      </c>
      <c r="DW66">
        <v>22.3932153846154</v>
      </c>
      <c r="DX66">
        <v>500.042692307692</v>
      </c>
      <c r="DY66">
        <v>90.7968384615385</v>
      </c>
      <c r="DZ66">
        <v>0.0327979076923077</v>
      </c>
      <c r="EA66">
        <v>29.5670307692308</v>
      </c>
      <c r="EB66">
        <v>30.0134230769231</v>
      </c>
      <c r="EC66">
        <v>999.9</v>
      </c>
      <c r="ED66">
        <v>0</v>
      </c>
      <c r="EE66">
        <v>0</v>
      </c>
      <c r="EF66">
        <v>10008.1746153846</v>
      </c>
      <c r="EG66">
        <v>0</v>
      </c>
      <c r="EH66">
        <v>13.129</v>
      </c>
      <c r="EI66">
        <v>-27.7866615384615</v>
      </c>
      <c r="EJ66">
        <v>782.442230769231</v>
      </c>
      <c r="EK66">
        <v>810.304384615384</v>
      </c>
      <c r="EL66">
        <v>0.687799384615384</v>
      </c>
      <c r="EM66">
        <v>792.469769230769</v>
      </c>
      <c r="EN66">
        <v>22.0095</v>
      </c>
      <c r="EO66">
        <v>2.06084230769231</v>
      </c>
      <c r="EP66">
        <v>1.99839230769231</v>
      </c>
      <c r="EQ66">
        <v>17.9197</v>
      </c>
      <c r="ER66">
        <v>17.4316076923077</v>
      </c>
      <c r="ES66">
        <v>2000.02615384615</v>
      </c>
      <c r="ET66">
        <v>0.980000923076923</v>
      </c>
      <c r="EU66">
        <v>0.0199986538461538</v>
      </c>
      <c r="EV66">
        <v>0</v>
      </c>
      <c r="EW66">
        <v>342.451846153846</v>
      </c>
      <c r="EX66">
        <v>5.00059</v>
      </c>
      <c r="EY66">
        <v>6992.96923076923</v>
      </c>
      <c r="EZ66">
        <v>17360.5461538462</v>
      </c>
      <c r="FA66">
        <v>41.2451538461538</v>
      </c>
      <c r="FB66">
        <v>41.062</v>
      </c>
      <c r="FC66">
        <v>40.625</v>
      </c>
      <c r="FD66">
        <v>40.562</v>
      </c>
      <c r="FE66">
        <v>42.125</v>
      </c>
      <c r="FF66">
        <v>1955.12615384615</v>
      </c>
      <c r="FG66">
        <v>39.9</v>
      </c>
      <c r="FH66">
        <v>0</v>
      </c>
      <c r="FI66">
        <v>1759419554.8</v>
      </c>
      <c r="FJ66">
        <v>0</v>
      </c>
      <c r="FK66">
        <v>342.441538461538</v>
      </c>
      <c r="FL66">
        <v>-2.37716239629246</v>
      </c>
      <c r="FM66">
        <v>-25.838974395248</v>
      </c>
      <c r="FN66">
        <v>6992.77807692308</v>
      </c>
      <c r="FO66">
        <v>15</v>
      </c>
      <c r="FP66">
        <v>0</v>
      </c>
      <c r="FQ66" t="s">
        <v>439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0</v>
      </c>
      <c r="GB66">
        <v>0</v>
      </c>
      <c r="GC66">
        <v>-27.7483857142857</v>
      </c>
      <c r="GD66">
        <v>1.12147792207794</v>
      </c>
      <c r="GE66">
        <v>0.380032064168167</v>
      </c>
      <c r="GF66">
        <v>0</v>
      </c>
      <c r="GG66">
        <v>342.552588235294</v>
      </c>
      <c r="GH66">
        <v>-2.0605653186091</v>
      </c>
      <c r="GI66">
        <v>0.273069385456072</v>
      </c>
      <c r="GJ66">
        <v>-1</v>
      </c>
      <c r="GK66">
        <v>0.695128142857143</v>
      </c>
      <c r="GL66">
        <v>-0.172526259740259</v>
      </c>
      <c r="GM66">
        <v>0.0192669716756687</v>
      </c>
      <c r="GN66">
        <v>0</v>
      </c>
      <c r="GO66">
        <v>0</v>
      </c>
      <c r="GP66">
        <v>2</v>
      </c>
      <c r="GQ66" t="s">
        <v>463</v>
      </c>
      <c r="GR66">
        <v>3.13241</v>
      </c>
      <c r="GS66">
        <v>2.71041</v>
      </c>
      <c r="GT66">
        <v>0.141705</v>
      </c>
      <c r="GU66">
        <v>0.145565</v>
      </c>
      <c r="GV66">
        <v>0.0994148</v>
      </c>
      <c r="GW66">
        <v>0.0980453</v>
      </c>
      <c r="GX66">
        <v>32361.6</v>
      </c>
      <c r="GY66">
        <v>34511.6</v>
      </c>
      <c r="GZ66">
        <v>34111.6</v>
      </c>
      <c r="HA66">
        <v>36569.1</v>
      </c>
      <c r="HB66">
        <v>43382.1</v>
      </c>
      <c r="HC66">
        <v>47349.3</v>
      </c>
      <c r="HD66">
        <v>53201.4</v>
      </c>
      <c r="HE66">
        <v>58435.7</v>
      </c>
      <c r="HF66">
        <v>1.95917</v>
      </c>
      <c r="HG66">
        <v>1.8003</v>
      </c>
      <c r="HH66">
        <v>0.135336</v>
      </c>
      <c r="HI66">
        <v>0</v>
      </c>
      <c r="HJ66">
        <v>27.8085</v>
      </c>
      <c r="HK66">
        <v>999.9</v>
      </c>
      <c r="HL66">
        <v>56.263</v>
      </c>
      <c r="HM66">
        <v>30.101</v>
      </c>
      <c r="HN66">
        <v>26.5558</v>
      </c>
      <c r="HO66">
        <v>54.7355</v>
      </c>
      <c r="HP66">
        <v>46.0256</v>
      </c>
      <c r="HQ66">
        <v>1</v>
      </c>
      <c r="HR66">
        <v>0.0483257</v>
      </c>
      <c r="HS66">
        <v>0.129224</v>
      </c>
      <c r="HT66">
        <v>20.1122</v>
      </c>
      <c r="HU66">
        <v>5.19647</v>
      </c>
      <c r="HV66">
        <v>12.004</v>
      </c>
      <c r="HW66">
        <v>4.97405</v>
      </c>
      <c r="HX66">
        <v>3.29395</v>
      </c>
      <c r="HY66">
        <v>999.9</v>
      </c>
      <c r="HZ66">
        <v>9999</v>
      </c>
      <c r="IA66">
        <v>9999</v>
      </c>
      <c r="IB66">
        <v>9999</v>
      </c>
      <c r="IC66">
        <v>1.86325</v>
      </c>
      <c r="ID66">
        <v>1.86813</v>
      </c>
      <c r="IE66">
        <v>1.86789</v>
      </c>
      <c r="IF66">
        <v>1.86905</v>
      </c>
      <c r="IG66">
        <v>1.86987</v>
      </c>
      <c r="IH66">
        <v>1.86592</v>
      </c>
      <c r="II66">
        <v>1.86707</v>
      </c>
      <c r="IJ66">
        <v>1.86844</v>
      </c>
      <c r="IK66">
        <v>5</v>
      </c>
      <c r="IL66">
        <v>0</v>
      </c>
      <c r="IM66">
        <v>0</v>
      </c>
      <c r="IN66">
        <v>0</v>
      </c>
      <c r="IO66" t="s">
        <v>441</v>
      </c>
      <c r="IP66" t="s">
        <v>442</v>
      </c>
      <c r="IQ66" t="s">
        <v>443</v>
      </c>
      <c r="IR66" t="s">
        <v>443</v>
      </c>
      <c r="IS66" t="s">
        <v>443</v>
      </c>
      <c r="IT66" t="s">
        <v>443</v>
      </c>
      <c r="IU66">
        <v>0</v>
      </c>
      <c r="IV66">
        <v>100</v>
      </c>
      <c r="IW66">
        <v>100</v>
      </c>
      <c r="IX66">
        <v>3.396</v>
      </c>
      <c r="IY66">
        <v>0.3036</v>
      </c>
      <c r="IZ66">
        <v>0.735386519928015</v>
      </c>
      <c r="JA66">
        <v>0.00382527381972642</v>
      </c>
      <c r="JB66">
        <v>-7.52988299776221e-07</v>
      </c>
      <c r="JC66">
        <v>2.3530235652091e-10</v>
      </c>
      <c r="JD66">
        <v>-0.102343420517576</v>
      </c>
      <c r="JE66">
        <v>-0.0169045395245839</v>
      </c>
      <c r="JF66">
        <v>0.00204458040624254</v>
      </c>
      <c r="JG66">
        <v>-2.13992253470799e-05</v>
      </c>
      <c r="JH66">
        <v>5</v>
      </c>
      <c r="JI66">
        <v>2167</v>
      </c>
      <c r="JJ66">
        <v>1</v>
      </c>
      <c r="JK66">
        <v>29</v>
      </c>
      <c r="JL66">
        <v>29323659.3</v>
      </c>
      <c r="JM66">
        <v>29323659.3</v>
      </c>
      <c r="JN66">
        <v>1.74805</v>
      </c>
      <c r="JO66">
        <v>2.62451</v>
      </c>
      <c r="JP66">
        <v>1.54785</v>
      </c>
      <c r="JQ66">
        <v>2.31079</v>
      </c>
      <c r="JR66">
        <v>1.64673</v>
      </c>
      <c r="JS66">
        <v>2.32056</v>
      </c>
      <c r="JT66">
        <v>33.8735</v>
      </c>
      <c r="JU66">
        <v>24.1926</v>
      </c>
      <c r="JV66">
        <v>18</v>
      </c>
      <c r="JW66">
        <v>505.359</v>
      </c>
      <c r="JX66">
        <v>402.692</v>
      </c>
      <c r="JY66">
        <v>26.9096</v>
      </c>
      <c r="JZ66">
        <v>27.9774</v>
      </c>
      <c r="KA66">
        <v>30</v>
      </c>
      <c r="KB66">
        <v>27.9229</v>
      </c>
      <c r="KC66">
        <v>27.8731</v>
      </c>
      <c r="KD66">
        <v>35.0313</v>
      </c>
      <c r="KE66">
        <v>22.0482</v>
      </c>
      <c r="KF66">
        <v>57.6239</v>
      </c>
      <c r="KG66">
        <v>26.911</v>
      </c>
      <c r="KH66">
        <v>838.966</v>
      </c>
      <c r="KI66">
        <v>22.1504</v>
      </c>
      <c r="KJ66">
        <v>96.7178</v>
      </c>
      <c r="KK66">
        <v>94.6848</v>
      </c>
    </row>
    <row r="67" spans="1:297">
      <c r="A67">
        <v>51</v>
      </c>
      <c r="B67">
        <v>1759419562.1</v>
      </c>
      <c r="C67">
        <v>342</v>
      </c>
      <c r="D67" t="s">
        <v>544</v>
      </c>
      <c r="E67" t="s">
        <v>545</v>
      </c>
      <c r="F67">
        <v>5</v>
      </c>
      <c r="G67" t="s">
        <v>435</v>
      </c>
      <c r="H67" t="s">
        <v>436</v>
      </c>
      <c r="I67">
        <v>1759419553.94615</v>
      </c>
      <c r="J67">
        <f>(K67)/1000</f>
        <v>0</v>
      </c>
      <c r="K67">
        <f>IF(DP67, AN67, AH67)</f>
        <v>0</v>
      </c>
      <c r="L67">
        <f>IF(DP67, AI67, AG67)</f>
        <v>0</v>
      </c>
      <c r="M67">
        <f>DR67 - IF(AU67&gt;1, L67*DL67*100.0/(AW67), 0)</f>
        <v>0</v>
      </c>
      <c r="N67">
        <f>((T67-J67/2)*M67-L67)/(T67+J67/2)</f>
        <v>0</v>
      </c>
      <c r="O67">
        <f>N67*(DY67+DZ67)/1000.0</f>
        <v>0</v>
      </c>
      <c r="P67">
        <f>(DR67 - IF(AU67&gt;1, L67*DL67*100.0/(AW67), 0))*(DY67+DZ67)/1000.0</f>
        <v>0</v>
      </c>
      <c r="Q67">
        <f>2.0/((1/S67-1/R67)+SIGN(S67)*SQRT((1/S67-1/R67)*(1/S67-1/R67) + 4*DM67/((DM67+1)*(DM67+1))*(2*1/S67*1/R67-1/R67*1/R67)))</f>
        <v>0</v>
      </c>
      <c r="R67">
        <f>IF(LEFT(DN67,1)&lt;&gt;"0",IF(LEFT(DN67,1)="1",3.0,DO67),$D$5+$E$5*(EF67*DY67/($K$5*1000))+$F$5*(EF67*DY67/($K$5*1000))*MAX(MIN(DL67,$J$5),$I$5)*MAX(MIN(DL67,$J$5),$I$5)+$G$5*MAX(MIN(DL67,$J$5),$I$5)*(EF67*DY67/($K$5*1000))+$H$5*(EF67*DY67/($K$5*1000))*(EF67*DY67/($K$5*1000)))</f>
        <v>0</v>
      </c>
      <c r="S67">
        <f>J67*(1000-(1000*0.61365*exp(17.502*W67/(240.97+W67))/(DY67+DZ67)+DT67)/2)/(1000*0.61365*exp(17.502*W67/(240.97+W67))/(DY67+DZ67)-DT67)</f>
        <v>0</v>
      </c>
      <c r="T67">
        <f>1/((DM67+1)/(Q67/1.6)+1/(R67/1.37)) + DM67/((DM67+1)/(Q67/1.6) + DM67/(R67/1.37))</f>
        <v>0</v>
      </c>
      <c r="U67">
        <f>(DH67*DK67)</f>
        <v>0</v>
      </c>
      <c r="V67">
        <f>(EA67+(U67+2*0.95*5.67E-8*(((EA67+$B$7)+273)^4-(EA67+273)^4)-44100*J67)/(1.84*29.3*R67+8*0.95*5.67E-8*(EA67+273)^3))</f>
        <v>0</v>
      </c>
      <c r="W67">
        <f>($C$7*EB67+$D$7*EC67+$E$7*V67)</f>
        <v>0</v>
      </c>
      <c r="X67">
        <f>0.61365*exp(17.502*W67/(240.97+W67))</f>
        <v>0</v>
      </c>
      <c r="Y67">
        <f>(Z67/AA67*100)</f>
        <v>0</v>
      </c>
      <c r="Z67">
        <f>DT67*(DY67+DZ67)/1000</f>
        <v>0</v>
      </c>
      <c r="AA67">
        <f>0.61365*exp(17.502*EA67/(240.97+EA67))</f>
        <v>0</v>
      </c>
      <c r="AB67">
        <f>(X67-DT67*(DY67+DZ67)/1000)</f>
        <v>0</v>
      </c>
      <c r="AC67">
        <f>(-J67*44100)</f>
        <v>0</v>
      </c>
      <c r="AD67">
        <f>2*29.3*R67*0.92*(EA67-W67)</f>
        <v>0</v>
      </c>
      <c r="AE67">
        <f>2*0.95*5.67E-8*(((EA67+$B$7)+273)^4-(W67+273)^4)</f>
        <v>0</v>
      </c>
      <c r="AF67">
        <f>U67+AE67+AC67+AD67</f>
        <v>0</v>
      </c>
      <c r="AG67">
        <f>DX67*AU67*(DS67-DR67*(1000-AU67*DU67)/(1000-AU67*DT67))/(100*DL67)</f>
        <v>0</v>
      </c>
      <c r="AH67">
        <f>1000*DX67*AU67*(DT67-DU67)/(100*DL67*(1000-AU67*DT67))</f>
        <v>0</v>
      </c>
      <c r="AI67">
        <f>(AJ67 - AK67 - DY67*1E3/(8.314*(EA67+273.15)) * AM67/DX67 * AL67) * DX67/(100*DL67) * (1000 - DU67)/1000</f>
        <v>0</v>
      </c>
      <c r="AJ67">
        <v>843.667602434091</v>
      </c>
      <c r="AK67">
        <v>823.321212121212</v>
      </c>
      <c r="AL67">
        <v>3.44515696969695</v>
      </c>
      <c r="AM67">
        <v>64.6</v>
      </c>
      <c r="AN67">
        <f>(AP67 - AO67 + DY67*1E3/(8.314*(EA67+273.15)) * AR67/DX67 * AQ67) * DX67/(100*DL67) * 1000/(1000 - AP67)</f>
        <v>0</v>
      </c>
      <c r="AO67">
        <v>22.0611948128257</v>
      </c>
      <c r="AP67">
        <v>22.6913206060606</v>
      </c>
      <c r="AQ67">
        <v>5.54532779881239e-05</v>
      </c>
      <c r="AR67">
        <v>120.712376557345</v>
      </c>
      <c r="AS67">
        <v>0</v>
      </c>
      <c r="AT67">
        <v>0</v>
      </c>
      <c r="AU67">
        <f>IF(AS67*$H$13&gt;=AW67,1.0,(AW67/(AW67-AS67*$H$13)))</f>
        <v>0</v>
      </c>
      <c r="AV67">
        <f>(AU67-1)*100</f>
        <v>0</v>
      </c>
      <c r="AW67">
        <f>MAX(0,($B$13+$C$13*EF67)/(1+$D$13*EF67)*DY67/(EA67+273)*$E$13)</f>
        <v>0</v>
      </c>
      <c r="AX67" t="s">
        <v>437</v>
      </c>
      <c r="AY67" t="s">
        <v>437</v>
      </c>
      <c r="AZ67">
        <v>0</v>
      </c>
      <c r="BA67">
        <v>0</v>
      </c>
      <c r="BB67">
        <f>1-AZ67/BA67</f>
        <v>0</v>
      </c>
      <c r="BC67">
        <v>0</v>
      </c>
      <c r="BD67" t="s">
        <v>437</v>
      </c>
      <c r="BE67" t="s">
        <v>437</v>
      </c>
      <c r="BF67">
        <v>0</v>
      </c>
      <c r="BG67">
        <v>0</v>
      </c>
      <c r="BH67">
        <f>1-BF67/BG67</f>
        <v>0</v>
      </c>
      <c r="BI67">
        <v>0.5</v>
      </c>
      <c r="BJ67">
        <f>DI67</f>
        <v>0</v>
      </c>
      <c r="BK67">
        <f>L67</f>
        <v>0</v>
      </c>
      <c r="BL67">
        <f>BH67*BI67*BJ67</f>
        <v>0</v>
      </c>
      <c r="BM67">
        <f>(BK67-BC67)/BJ67</f>
        <v>0</v>
      </c>
      <c r="BN67">
        <f>(BA67-BG67)/BG67</f>
        <v>0</v>
      </c>
      <c r="BO67">
        <f>AZ67/(BB67+AZ67/BG67)</f>
        <v>0</v>
      </c>
      <c r="BP67" t="s">
        <v>437</v>
      </c>
      <c r="BQ67">
        <v>0</v>
      </c>
      <c r="BR67">
        <f>IF(BQ67&lt;&gt;0, BQ67, BO67)</f>
        <v>0</v>
      </c>
      <c r="BS67">
        <f>1-BR67/BG67</f>
        <v>0</v>
      </c>
      <c r="BT67">
        <f>(BG67-BF67)/(BG67-BR67)</f>
        <v>0</v>
      </c>
      <c r="BU67">
        <f>(BA67-BG67)/(BA67-BR67)</f>
        <v>0</v>
      </c>
      <c r="BV67">
        <f>(BG67-BF67)/(BG67-AZ67)</f>
        <v>0</v>
      </c>
      <c r="BW67">
        <f>(BA67-BG67)/(BA67-AZ67)</f>
        <v>0</v>
      </c>
      <c r="BX67">
        <f>(BT67*BR67/BF67)</f>
        <v>0</v>
      </c>
      <c r="BY67">
        <f>(1-BX67)</f>
        <v>0</v>
      </c>
      <c r="DH67">
        <f>$B$11*EG67+$C$11*EH67+$F$11*ES67*(1-EV67)</f>
        <v>0</v>
      </c>
      <c r="DI67">
        <f>DH67*DJ67</f>
        <v>0</v>
      </c>
      <c r="DJ67">
        <f>($B$11*$D$9+$C$11*$D$9+$F$11*((FF67+EX67)/MAX(FF67+EX67+FG67, 0.1)*$I$9+FG67/MAX(FF67+EX67+FG67, 0.1)*$J$9))/($B$11+$C$11+$F$11)</f>
        <v>0</v>
      </c>
      <c r="DK67">
        <f>($B$11*$K$9+$C$11*$K$9+$F$11*((FF67+EX67)/MAX(FF67+EX67+FG67, 0.1)*$P$9+FG67/MAX(FF67+EX67+FG67, 0.1)*$Q$9))/($B$11+$C$11+$F$11)</f>
        <v>0</v>
      </c>
      <c r="DL67">
        <v>2.44</v>
      </c>
      <c r="DM67">
        <v>0.5</v>
      </c>
      <c r="DN67" t="s">
        <v>438</v>
      </c>
      <c r="DO67">
        <v>2</v>
      </c>
      <c r="DP67" t="b">
        <v>1</v>
      </c>
      <c r="DQ67">
        <v>1759419553.94615</v>
      </c>
      <c r="DR67">
        <v>781.070076923077</v>
      </c>
      <c r="DS67">
        <v>808.941076923077</v>
      </c>
      <c r="DT67">
        <v>22.6928692307692</v>
      </c>
      <c r="DU67">
        <v>22.0282</v>
      </c>
      <c r="DV67">
        <v>777.704461538461</v>
      </c>
      <c r="DW67">
        <v>22.3889615384615</v>
      </c>
      <c r="DX67">
        <v>500.046076923077</v>
      </c>
      <c r="DY67">
        <v>90.7960153846154</v>
      </c>
      <c r="DZ67">
        <v>0.0326438538461538</v>
      </c>
      <c r="EA67">
        <v>29.5631384615385</v>
      </c>
      <c r="EB67">
        <v>30.0130230769231</v>
      </c>
      <c r="EC67">
        <v>999.9</v>
      </c>
      <c r="ED67">
        <v>0</v>
      </c>
      <c r="EE67">
        <v>0</v>
      </c>
      <c r="EF67">
        <v>10006.4346153846</v>
      </c>
      <c r="EG67">
        <v>0</v>
      </c>
      <c r="EH67">
        <v>13.129</v>
      </c>
      <c r="EI67">
        <v>-27.8711076923077</v>
      </c>
      <c r="EJ67">
        <v>799.206076923077</v>
      </c>
      <c r="EK67">
        <v>827.162307692308</v>
      </c>
      <c r="EL67">
        <v>0.664665461538462</v>
      </c>
      <c r="EM67">
        <v>808.941076923077</v>
      </c>
      <c r="EN67">
        <v>22.0282</v>
      </c>
      <c r="EO67">
        <v>2.06042230769231</v>
      </c>
      <c r="EP67">
        <v>2.00007230769231</v>
      </c>
      <c r="EQ67">
        <v>17.9164615384615</v>
      </c>
      <c r="ER67">
        <v>17.4449</v>
      </c>
      <c r="ES67">
        <v>2000.00538461538</v>
      </c>
      <c r="ET67">
        <v>0.980000692307692</v>
      </c>
      <c r="EU67">
        <v>0.0199988846153846</v>
      </c>
      <c r="EV67">
        <v>0</v>
      </c>
      <c r="EW67">
        <v>342.315538461538</v>
      </c>
      <c r="EX67">
        <v>5.00059</v>
      </c>
      <c r="EY67">
        <v>6990.73</v>
      </c>
      <c r="EZ67">
        <v>17360.3692307692</v>
      </c>
      <c r="FA67">
        <v>41.2451538461538</v>
      </c>
      <c r="FB67">
        <v>41.062</v>
      </c>
      <c r="FC67">
        <v>40.625</v>
      </c>
      <c r="FD67">
        <v>40.562</v>
      </c>
      <c r="FE67">
        <v>42.1297692307692</v>
      </c>
      <c r="FF67">
        <v>1955.10538461538</v>
      </c>
      <c r="FG67">
        <v>39.9</v>
      </c>
      <c r="FH67">
        <v>0</v>
      </c>
      <c r="FI67">
        <v>1759419560.2</v>
      </c>
      <c r="FJ67">
        <v>0</v>
      </c>
      <c r="FK67">
        <v>342.27056</v>
      </c>
      <c r="FL67">
        <v>-1.6709230680959</v>
      </c>
      <c r="FM67">
        <v>-29.4953846258825</v>
      </c>
      <c r="FN67">
        <v>6990.1568</v>
      </c>
      <c r="FO67">
        <v>15</v>
      </c>
      <c r="FP67">
        <v>0</v>
      </c>
      <c r="FQ67" t="s">
        <v>439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0</v>
      </c>
      <c r="GB67">
        <v>0</v>
      </c>
      <c r="GC67">
        <v>-27.932935</v>
      </c>
      <c r="GD67">
        <v>-0.913060150375981</v>
      </c>
      <c r="GE67">
        <v>0.479900459757021</v>
      </c>
      <c r="GF67">
        <v>0</v>
      </c>
      <c r="GG67">
        <v>342.410176470588</v>
      </c>
      <c r="GH67">
        <v>-2.14679908145829</v>
      </c>
      <c r="GI67">
        <v>0.273205424822143</v>
      </c>
      <c r="GJ67">
        <v>-1</v>
      </c>
      <c r="GK67">
        <v>0.6739346</v>
      </c>
      <c r="GL67">
        <v>-0.294050165413533</v>
      </c>
      <c r="GM67">
        <v>0.0295405735259152</v>
      </c>
      <c r="GN67">
        <v>0</v>
      </c>
      <c r="GO67">
        <v>0</v>
      </c>
      <c r="GP67">
        <v>2</v>
      </c>
      <c r="GQ67" t="s">
        <v>463</v>
      </c>
      <c r="GR67">
        <v>3.13248</v>
      </c>
      <c r="GS67">
        <v>2.71027</v>
      </c>
      <c r="GT67">
        <v>0.143728</v>
      </c>
      <c r="GU67">
        <v>0.147513</v>
      </c>
      <c r="GV67">
        <v>0.0994262</v>
      </c>
      <c r="GW67">
        <v>0.0981478</v>
      </c>
      <c r="GX67">
        <v>32285.3</v>
      </c>
      <c r="GY67">
        <v>34433.4</v>
      </c>
      <c r="GZ67">
        <v>34111.6</v>
      </c>
      <c r="HA67">
        <v>36569.5</v>
      </c>
      <c r="HB67">
        <v>43382</v>
      </c>
      <c r="HC67">
        <v>47344.3</v>
      </c>
      <c r="HD67">
        <v>53201.7</v>
      </c>
      <c r="HE67">
        <v>58436</v>
      </c>
      <c r="HF67">
        <v>1.9592</v>
      </c>
      <c r="HG67">
        <v>1.80007</v>
      </c>
      <c r="HH67">
        <v>0.134502</v>
      </c>
      <c r="HI67">
        <v>0</v>
      </c>
      <c r="HJ67">
        <v>27.8162</v>
      </c>
      <c r="HK67">
        <v>999.9</v>
      </c>
      <c r="HL67">
        <v>56.263</v>
      </c>
      <c r="HM67">
        <v>30.081</v>
      </c>
      <c r="HN67">
        <v>26.522</v>
      </c>
      <c r="HO67">
        <v>54.8355</v>
      </c>
      <c r="HP67">
        <v>46.0417</v>
      </c>
      <c r="HQ67">
        <v>1</v>
      </c>
      <c r="HR67">
        <v>0.0484096</v>
      </c>
      <c r="HS67">
        <v>0.142764</v>
      </c>
      <c r="HT67">
        <v>20.112</v>
      </c>
      <c r="HU67">
        <v>5.19632</v>
      </c>
      <c r="HV67">
        <v>12.004</v>
      </c>
      <c r="HW67">
        <v>4.97365</v>
      </c>
      <c r="HX67">
        <v>3.29383</v>
      </c>
      <c r="HY67">
        <v>999.9</v>
      </c>
      <c r="HZ67">
        <v>9999</v>
      </c>
      <c r="IA67">
        <v>9999</v>
      </c>
      <c r="IB67">
        <v>9999</v>
      </c>
      <c r="IC67">
        <v>1.86325</v>
      </c>
      <c r="ID67">
        <v>1.86813</v>
      </c>
      <c r="IE67">
        <v>1.86788</v>
      </c>
      <c r="IF67">
        <v>1.86905</v>
      </c>
      <c r="IG67">
        <v>1.86985</v>
      </c>
      <c r="IH67">
        <v>1.86592</v>
      </c>
      <c r="II67">
        <v>1.86706</v>
      </c>
      <c r="IJ67">
        <v>1.86844</v>
      </c>
      <c r="IK67">
        <v>5</v>
      </c>
      <c r="IL67">
        <v>0</v>
      </c>
      <c r="IM67">
        <v>0</v>
      </c>
      <c r="IN67">
        <v>0</v>
      </c>
      <c r="IO67" t="s">
        <v>441</v>
      </c>
      <c r="IP67" t="s">
        <v>442</v>
      </c>
      <c r="IQ67" t="s">
        <v>443</v>
      </c>
      <c r="IR67" t="s">
        <v>443</v>
      </c>
      <c r="IS67" t="s">
        <v>443</v>
      </c>
      <c r="IT67" t="s">
        <v>443</v>
      </c>
      <c r="IU67">
        <v>0</v>
      </c>
      <c r="IV67">
        <v>100</v>
      </c>
      <c r="IW67">
        <v>100</v>
      </c>
      <c r="IX67">
        <v>3.448</v>
      </c>
      <c r="IY67">
        <v>0.3038</v>
      </c>
      <c r="IZ67">
        <v>0.735386519928015</v>
      </c>
      <c r="JA67">
        <v>0.00382527381972642</v>
      </c>
      <c r="JB67">
        <v>-7.52988299776221e-07</v>
      </c>
      <c r="JC67">
        <v>2.3530235652091e-10</v>
      </c>
      <c r="JD67">
        <v>-0.102343420517576</v>
      </c>
      <c r="JE67">
        <v>-0.0169045395245839</v>
      </c>
      <c r="JF67">
        <v>0.00204458040624254</v>
      </c>
      <c r="JG67">
        <v>-2.13992253470799e-05</v>
      </c>
      <c r="JH67">
        <v>5</v>
      </c>
      <c r="JI67">
        <v>2167</v>
      </c>
      <c r="JJ67">
        <v>1</v>
      </c>
      <c r="JK67">
        <v>29</v>
      </c>
      <c r="JL67">
        <v>29323659.4</v>
      </c>
      <c r="JM67">
        <v>29323659.4</v>
      </c>
      <c r="JN67">
        <v>1.77368</v>
      </c>
      <c r="JO67">
        <v>2.61841</v>
      </c>
      <c r="JP67">
        <v>1.54785</v>
      </c>
      <c r="JQ67">
        <v>2.31201</v>
      </c>
      <c r="JR67">
        <v>1.64551</v>
      </c>
      <c r="JS67">
        <v>2.36816</v>
      </c>
      <c r="JT67">
        <v>33.8961</v>
      </c>
      <c r="JU67">
        <v>24.1926</v>
      </c>
      <c r="JV67">
        <v>18</v>
      </c>
      <c r="JW67">
        <v>505.396</v>
      </c>
      <c r="JX67">
        <v>402.585</v>
      </c>
      <c r="JY67">
        <v>26.902</v>
      </c>
      <c r="JZ67">
        <v>27.9792</v>
      </c>
      <c r="KA67">
        <v>30.0001</v>
      </c>
      <c r="KB67">
        <v>27.9253</v>
      </c>
      <c r="KC67">
        <v>27.8754</v>
      </c>
      <c r="KD67">
        <v>35.6168</v>
      </c>
      <c r="KE67">
        <v>21.7713</v>
      </c>
      <c r="KF67">
        <v>57.6239</v>
      </c>
      <c r="KG67">
        <v>26.8926</v>
      </c>
      <c r="KH67">
        <v>859.136</v>
      </c>
      <c r="KI67">
        <v>22.178</v>
      </c>
      <c r="KJ67">
        <v>96.7182</v>
      </c>
      <c r="KK67">
        <v>94.6855</v>
      </c>
    </row>
    <row r="68" spans="1:297">
      <c r="A68">
        <v>52</v>
      </c>
      <c r="B68">
        <v>1759419567.1</v>
      </c>
      <c r="C68">
        <v>347</v>
      </c>
      <c r="D68" t="s">
        <v>546</v>
      </c>
      <c r="E68" t="s">
        <v>547</v>
      </c>
      <c r="F68">
        <v>5</v>
      </c>
      <c r="G68" t="s">
        <v>435</v>
      </c>
      <c r="H68" t="s">
        <v>436</v>
      </c>
      <c r="I68">
        <v>1759419558.94615</v>
      </c>
      <c r="J68">
        <f>(K68)/1000</f>
        <v>0</v>
      </c>
      <c r="K68">
        <f>IF(DP68, AN68, AH68)</f>
        <v>0</v>
      </c>
      <c r="L68">
        <f>IF(DP68, AI68, AG68)</f>
        <v>0</v>
      </c>
      <c r="M68">
        <f>DR68 - IF(AU68&gt;1, L68*DL68*100.0/(AW68), 0)</f>
        <v>0</v>
      </c>
      <c r="N68">
        <f>((T68-J68/2)*M68-L68)/(T68+J68/2)</f>
        <v>0</v>
      </c>
      <c r="O68">
        <f>N68*(DY68+DZ68)/1000.0</f>
        <v>0</v>
      </c>
      <c r="P68">
        <f>(DR68 - IF(AU68&gt;1, L68*DL68*100.0/(AW68), 0))*(DY68+DZ68)/1000.0</f>
        <v>0</v>
      </c>
      <c r="Q68">
        <f>2.0/((1/S68-1/R68)+SIGN(S68)*SQRT((1/S68-1/R68)*(1/S68-1/R68) + 4*DM68/((DM68+1)*(DM68+1))*(2*1/S68*1/R68-1/R68*1/R68)))</f>
        <v>0</v>
      </c>
      <c r="R68">
        <f>IF(LEFT(DN68,1)&lt;&gt;"0",IF(LEFT(DN68,1)="1",3.0,DO68),$D$5+$E$5*(EF68*DY68/($K$5*1000))+$F$5*(EF68*DY68/($K$5*1000))*MAX(MIN(DL68,$J$5),$I$5)*MAX(MIN(DL68,$J$5),$I$5)+$G$5*MAX(MIN(DL68,$J$5),$I$5)*(EF68*DY68/($K$5*1000))+$H$5*(EF68*DY68/($K$5*1000))*(EF68*DY68/($K$5*1000)))</f>
        <v>0</v>
      </c>
      <c r="S68">
        <f>J68*(1000-(1000*0.61365*exp(17.502*W68/(240.97+W68))/(DY68+DZ68)+DT68)/2)/(1000*0.61365*exp(17.502*W68/(240.97+W68))/(DY68+DZ68)-DT68)</f>
        <v>0</v>
      </c>
      <c r="T68">
        <f>1/((DM68+1)/(Q68/1.6)+1/(R68/1.37)) + DM68/((DM68+1)/(Q68/1.6) + DM68/(R68/1.37))</f>
        <v>0</v>
      </c>
      <c r="U68">
        <f>(DH68*DK68)</f>
        <v>0</v>
      </c>
      <c r="V68">
        <f>(EA68+(U68+2*0.95*5.67E-8*(((EA68+$B$7)+273)^4-(EA68+273)^4)-44100*J68)/(1.84*29.3*R68+8*0.95*5.67E-8*(EA68+273)^3))</f>
        <v>0</v>
      </c>
      <c r="W68">
        <f>($C$7*EB68+$D$7*EC68+$E$7*V68)</f>
        <v>0</v>
      </c>
      <c r="X68">
        <f>0.61365*exp(17.502*W68/(240.97+W68))</f>
        <v>0</v>
      </c>
      <c r="Y68">
        <f>(Z68/AA68*100)</f>
        <v>0</v>
      </c>
      <c r="Z68">
        <f>DT68*(DY68+DZ68)/1000</f>
        <v>0</v>
      </c>
      <c r="AA68">
        <f>0.61365*exp(17.502*EA68/(240.97+EA68))</f>
        <v>0</v>
      </c>
      <c r="AB68">
        <f>(X68-DT68*(DY68+DZ68)/1000)</f>
        <v>0</v>
      </c>
      <c r="AC68">
        <f>(-J68*44100)</f>
        <v>0</v>
      </c>
      <c r="AD68">
        <f>2*29.3*R68*0.92*(EA68-W68)</f>
        <v>0</v>
      </c>
      <c r="AE68">
        <f>2*0.95*5.67E-8*(((EA68+$B$7)+273)^4-(W68+273)^4)</f>
        <v>0</v>
      </c>
      <c r="AF68">
        <f>U68+AE68+AC68+AD68</f>
        <v>0</v>
      </c>
      <c r="AG68">
        <f>DX68*AU68*(DS68-DR68*(1000-AU68*DU68)/(1000-AU68*DT68))/(100*DL68)</f>
        <v>0</v>
      </c>
      <c r="AH68">
        <f>1000*DX68*AU68*(DT68-DU68)/(100*DL68*(1000-AU68*DT68))</f>
        <v>0</v>
      </c>
      <c r="AI68">
        <f>(AJ68 - AK68 - DY68*1E3/(8.314*(EA68+273.15)) * AM68/DX68 * AL68) * DX68/(100*DL68) * (1000 - DU68)/1000</f>
        <v>0</v>
      </c>
      <c r="AJ68">
        <v>860.323253715909</v>
      </c>
      <c r="AK68">
        <v>840.144448484848</v>
      </c>
      <c r="AL68">
        <v>3.35638454545445</v>
      </c>
      <c r="AM68">
        <v>64.6</v>
      </c>
      <c r="AN68">
        <f>(AP68 - AO68 + DY68*1E3/(8.314*(EA68+273.15)) * AR68/DX68 * AQ68) * DX68/(100*DL68) * 1000/(1000 - AP68)</f>
        <v>0</v>
      </c>
      <c r="AO68">
        <v>22.1227083095088</v>
      </c>
      <c r="AP68">
        <v>22.7004072727273</v>
      </c>
      <c r="AQ68">
        <v>0.000103451363440601</v>
      </c>
      <c r="AR68">
        <v>120.712376557345</v>
      </c>
      <c r="AS68">
        <v>0</v>
      </c>
      <c r="AT68">
        <v>0</v>
      </c>
      <c r="AU68">
        <f>IF(AS68*$H$13&gt;=AW68,1.0,(AW68/(AW68-AS68*$H$13)))</f>
        <v>0</v>
      </c>
      <c r="AV68">
        <f>(AU68-1)*100</f>
        <v>0</v>
      </c>
      <c r="AW68">
        <f>MAX(0,($B$13+$C$13*EF68)/(1+$D$13*EF68)*DY68/(EA68+273)*$E$13)</f>
        <v>0</v>
      </c>
      <c r="AX68" t="s">
        <v>437</v>
      </c>
      <c r="AY68" t="s">
        <v>437</v>
      </c>
      <c r="AZ68">
        <v>0</v>
      </c>
      <c r="BA68">
        <v>0</v>
      </c>
      <c r="BB68">
        <f>1-AZ68/BA68</f>
        <v>0</v>
      </c>
      <c r="BC68">
        <v>0</v>
      </c>
      <c r="BD68" t="s">
        <v>437</v>
      </c>
      <c r="BE68" t="s">
        <v>437</v>
      </c>
      <c r="BF68">
        <v>0</v>
      </c>
      <c r="BG68">
        <v>0</v>
      </c>
      <c r="BH68">
        <f>1-BF68/BG68</f>
        <v>0</v>
      </c>
      <c r="BI68">
        <v>0.5</v>
      </c>
      <c r="BJ68">
        <f>DI68</f>
        <v>0</v>
      </c>
      <c r="BK68">
        <f>L68</f>
        <v>0</v>
      </c>
      <c r="BL68">
        <f>BH68*BI68*BJ68</f>
        <v>0</v>
      </c>
      <c r="BM68">
        <f>(BK68-BC68)/BJ68</f>
        <v>0</v>
      </c>
      <c r="BN68">
        <f>(BA68-BG68)/BG68</f>
        <v>0</v>
      </c>
      <c r="BO68">
        <f>AZ68/(BB68+AZ68/BG68)</f>
        <v>0</v>
      </c>
      <c r="BP68" t="s">
        <v>437</v>
      </c>
      <c r="BQ68">
        <v>0</v>
      </c>
      <c r="BR68">
        <f>IF(BQ68&lt;&gt;0, BQ68, BO68)</f>
        <v>0</v>
      </c>
      <c r="BS68">
        <f>1-BR68/BG68</f>
        <v>0</v>
      </c>
      <c r="BT68">
        <f>(BG68-BF68)/(BG68-BR68)</f>
        <v>0</v>
      </c>
      <c r="BU68">
        <f>(BA68-BG68)/(BA68-BR68)</f>
        <v>0</v>
      </c>
      <c r="BV68">
        <f>(BG68-BF68)/(BG68-AZ68)</f>
        <v>0</v>
      </c>
      <c r="BW68">
        <f>(BA68-BG68)/(BA68-AZ68)</f>
        <v>0</v>
      </c>
      <c r="BX68">
        <f>(BT68*BR68/BF68)</f>
        <v>0</v>
      </c>
      <c r="BY68">
        <f>(1-BX68)</f>
        <v>0</v>
      </c>
      <c r="DH68">
        <f>$B$11*EG68+$C$11*EH68+$F$11*ES68*(1-EV68)</f>
        <v>0</v>
      </c>
      <c r="DI68">
        <f>DH68*DJ68</f>
        <v>0</v>
      </c>
      <c r="DJ68">
        <f>($B$11*$D$9+$C$11*$D$9+$F$11*((FF68+EX68)/MAX(FF68+EX68+FG68, 0.1)*$I$9+FG68/MAX(FF68+EX68+FG68, 0.1)*$J$9))/($B$11+$C$11+$F$11)</f>
        <v>0</v>
      </c>
      <c r="DK68">
        <f>($B$11*$K$9+$C$11*$K$9+$F$11*((FF68+EX68)/MAX(FF68+EX68+FG68, 0.1)*$P$9+FG68/MAX(FF68+EX68+FG68, 0.1)*$Q$9))/($B$11+$C$11+$F$11)</f>
        <v>0</v>
      </c>
      <c r="DL68">
        <v>2.44</v>
      </c>
      <c r="DM68">
        <v>0.5</v>
      </c>
      <c r="DN68" t="s">
        <v>438</v>
      </c>
      <c r="DO68">
        <v>2</v>
      </c>
      <c r="DP68" t="b">
        <v>1</v>
      </c>
      <c r="DQ68">
        <v>1759419558.94615</v>
      </c>
      <c r="DR68">
        <v>797.483307692308</v>
      </c>
      <c r="DS68">
        <v>825.464153846154</v>
      </c>
      <c r="DT68">
        <v>22.6912538461538</v>
      </c>
      <c r="DU68">
        <v>22.0648</v>
      </c>
      <c r="DV68">
        <v>794.067307692308</v>
      </c>
      <c r="DW68">
        <v>22.3874153846154</v>
      </c>
      <c r="DX68">
        <v>500.006461538462</v>
      </c>
      <c r="DY68">
        <v>90.7961692307692</v>
      </c>
      <c r="DZ68">
        <v>0.0326229</v>
      </c>
      <c r="EA68">
        <v>29.5605307692308</v>
      </c>
      <c r="EB68">
        <v>30.0143769230769</v>
      </c>
      <c r="EC68">
        <v>999.9</v>
      </c>
      <c r="ED68">
        <v>0</v>
      </c>
      <c r="EE68">
        <v>0</v>
      </c>
      <c r="EF68">
        <v>9993.26538461538</v>
      </c>
      <c r="EG68">
        <v>0</v>
      </c>
      <c r="EH68">
        <v>13.129</v>
      </c>
      <c r="EI68">
        <v>-27.9808538461538</v>
      </c>
      <c r="EJ68">
        <v>815.999307692308</v>
      </c>
      <c r="EK68">
        <v>844.089384615385</v>
      </c>
      <c r="EL68">
        <v>0.626462307692308</v>
      </c>
      <c r="EM68">
        <v>825.464153846154</v>
      </c>
      <c r="EN68">
        <v>22.0648</v>
      </c>
      <c r="EO68">
        <v>2.06027923076923</v>
      </c>
      <c r="EP68">
        <v>2.00339769230769</v>
      </c>
      <c r="EQ68">
        <v>17.9153538461538</v>
      </c>
      <c r="ER68">
        <v>17.4711923076923</v>
      </c>
      <c r="ES68">
        <v>2000.00153846154</v>
      </c>
      <c r="ET68">
        <v>0.980000692307692</v>
      </c>
      <c r="EU68">
        <v>0.0199988923076923</v>
      </c>
      <c r="EV68">
        <v>0</v>
      </c>
      <c r="EW68">
        <v>342.177615384615</v>
      </c>
      <c r="EX68">
        <v>5.00059</v>
      </c>
      <c r="EY68">
        <v>6988.39076923077</v>
      </c>
      <c r="EZ68">
        <v>17360.3384615385</v>
      </c>
      <c r="FA68">
        <v>41.2451538461538</v>
      </c>
      <c r="FB68">
        <v>41.062</v>
      </c>
      <c r="FC68">
        <v>40.625</v>
      </c>
      <c r="FD68">
        <v>40.562</v>
      </c>
      <c r="FE68">
        <v>42.1345384615385</v>
      </c>
      <c r="FF68">
        <v>1955.10153846154</v>
      </c>
      <c r="FG68">
        <v>39.9</v>
      </c>
      <c r="FH68">
        <v>0</v>
      </c>
      <c r="FI68">
        <v>1759419565</v>
      </c>
      <c r="FJ68">
        <v>0</v>
      </c>
      <c r="FK68">
        <v>342.13256</v>
      </c>
      <c r="FL68">
        <v>-1.51415383340232</v>
      </c>
      <c r="FM68">
        <v>-28.1261537702844</v>
      </c>
      <c r="FN68">
        <v>6987.9172</v>
      </c>
      <c r="FO68">
        <v>15</v>
      </c>
      <c r="FP68">
        <v>0</v>
      </c>
      <c r="FQ68" t="s">
        <v>439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0</v>
      </c>
      <c r="GB68">
        <v>0</v>
      </c>
      <c r="GC68">
        <v>-27.8767333333333</v>
      </c>
      <c r="GD68">
        <v>-2.60088311688317</v>
      </c>
      <c r="GE68">
        <v>0.474457621503938</v>
      </c>
      <c r="GF68">
        <v>0</v>
      </c>
      <c r="GG68">
        <v>342.259117647059</v>
      </c>
      <c r="GH68">
        <v>-1.78435446494614</v>
      </c>
      <c r="GI68">
        <v>0.228204083675613</v>
      </c>
      <c r="GJ68">
        <v>-1</v>
      </c>
      <c r="GK68">
        <v>0.645678571428571</v>
      </c>
      <c r="GL68">
        <v>-0.438579662337661</v>
      </c>
      <c r="GM68">
        <v>0.0452781810468526</v>
      </c>
      <c r="GN68">
        <v>0</v>
      </c>
      <c r="GO68">
        <v>0</v>
      </c>
      <c r="GP68">
        <v>2</v>
      </c>
      <c r="GQ68" t="s">
        <v>463</v>
      </c>
      <c r="GR68">
        <v>3.13242</v>
      </c>
      <c r="GS68">
        <v>2.71095</v>
      </c>
      <c r="GT68">
        <v>0.145701</v>
      </c>
      <c r="GU68">
        <v>0.14958</v>
      </c>
      <c r="GV68">
        <v>0.0994788</v>
      </c>
      <c r="GW68">
        <v>0.0983499</v>
      </c>
      <c r="GX68">
        <v>32210.7</v>
      </c>
      <c r="GY68">
        <v>34349.5</v>
      </c>
      <c r="GZ68">
        <v>34111.3</v>
      </c>
      <c r="HA68">
        <v>36569.1</v>
      </c>
      <c r="HB68">
        <v>43379.1</v>
      </c>
      <c r="HC68">
        <v>47333.2</v>
      </c>
      <c r="HD68">
        <v>53201</v>
      </c>
      <c r="HE68">
        <v>58435.3</v>
      </c>
      <c r="HF68">
        <v>1.95907</v>
      </c>
      <c r="HG68">
        <v>1.80023</v>
      </c>
      <c r="HH68">
        <v>0.134069</v>
      </c>
      <c r="HI68">
        <v>0</v>
      </c>
      <c r="HJ68">
        <v>27.8233</v>
      </c>
      <c r="HK68">
        <v>999.9</v>
      </c>
      <c r="HL68">
        <v>56.263</v>
      </c>
      <c r="HM68">
        <v>30.101</v>
      </c>
      <c r="HN68">
        <v>26.5557</v>
      </c>
      <c r="HO68">
        <v>54.8455</v>
      </c>
      <c r="HP68">
        <v>45.8774</v>
      </c>
      <c r="HQ68">
        <v>1</v>
      </c>
      <c r="HR68">
        <v>0.0485849</v>
      </c>
      <c r="HS68">
        <v>0.15302</v>
      </c>
      <c r="HT68">
        <v>20.1123</v>
      </c>
      <c r="HU68">
        <v>5.19707</v>
      </c>
      <c r="HV68">
        <v>12.004</v>
      </c>
      <c r="HW68">
        <v>4.97385</v>
      </c>
      <c r="HX68">
        <v>3.29385</v>
      </c>
      <c r="HY68">
        <v>999.9</v>
      </c>
      <c r="HZ68">
        <v>9999</v>
      </c>
      <c r="IA68">
        <v>9999</v>
      </c>
      <c r="IB68">
        <v>9999</v>
      </c>
      <c r="IC68">
        <v>1.86325</v>
      </c>
      <c r="ID68">
        <v>1.86813</v>
      </c>
      <c r="IE68">
        <v>1.86786</v>
      </c>
      <c r="IF68">
        <v>1.86905</v>
      </c>
      <c r="IG68">
        <v>1.86987</v>
      </c>
      <c r="IH68">
        <v>1.86589</v>
      </c>
      <c r="II68">
        <v>1.86707</v>
      </c>
      <c r="IJ68">
        <v>1.86844</v>
      </c>
      <c r="IK68">
        <v>5</v>
      </c>
      <c r="IL68">
        <v>0</v>
      </c>
      <c r="IM68">
        <v>0</v>
      </c>
      <c r="IN68">
        <v>0</v>
      </c>
      <c r="IO68" t="s">
        <v>441</v>
      </c>
      <c r="IP68" t="s">
        <v>442</v>
      </c>
      <c r="IQ68" t="s">
        <v>443</v>
      </c>
      <c r="IR68" t="s">
        <v>443</v>
      </c>
      <c r="IS68" t="s">
        <v>443</v>
      </c>
      <c r="IT68" t="s">
        <v>443</v>
      </c>
      <c r="IU68">
        <v>0</v>
      </c>
      <c r="IV68">
        <v>100</v>
      </c>
      <c r="IW68">
        <v>100</v>
      </c>
      <c r="IX68">
        <v>3.499</v>
      </c>
      <c r="IY68">
        <v>0.3045</v>
      </c>
      <c r="IZ68">
        <v>0.735386519928015</v>
      </c>
      <c r="JA68">
        <v>0.00382527381972642</v>
      </c>
      <c r="JB68">
        <v>-7.52988299776221e-07</v>
      </c>
      <c r="JC68">
        <v>2.3530235652091e-10</v>
      </c>
      <c r="JD68">
        <v>-0.102343420517576</v>
      </c>
      <c r="JE68">
        <v>-0.0169045395245839</v>
      </c>
      <c r="JF68">
        <v>0.00204458040624254</v>
      </c>
      <c r="JG68">
        <v>-2.13992253470799e-05</v>
      </c>
      <c r="JH68">
        <v>5</v>
      </c>
      <c r="JI68">
        <v>2167</v>
      </c>
      <c r="JJ68">
        <v>1</v>
      </c>
      <c r="JK68">
        <v>29</v>
      </c>
      <c r="JL68">
        <v>29323659.5</v>
      </c>
      <c r="JM68">
        <v>29323659.5</v>
      </c>
      <c r="JN68">
        <v>1.8042</v>
      </c>
      <c r="JO68">
        <v>2.61353</v>
      </c>
      <c r="JP68">
        <v>1.54785</v>
      </c>
      <c r="JQ68">
        <v>2.31201</v>
      </c>
      <c r="JR68">
        <v>1.64673</v>
      </c>
      <c r="JS68">
        <v>2.37671</v>
      </c>
      <c r="JT68">
        <v>33.8961</v>
      </c>
      <c r="JU68">
        <v>24.1926</v>
      </c>
      <c r="JV68">
        <v>18</v>
      </c>
      <c r="JW68">
        <v>505.329</v>
      </c>
      <c r="JX68">
        <v>402.683</v>
      </c>
      <c r="JY68">
        <v>26.8873</v>
      </c>
      <c r="JZ68">
        <v>27.981</v>
      </c>
      <c r="KA68">
        <v>30.0002</v>
      </c>
      <c r="KB68">
        <v>27.927</v>
      </c>
      <c r="KC68">
        <v>27.8777</v>
      </c>
      <c r="KD68">
        <v>36.159</v>
      </c>
      <c r="KE68">
        <v>21.7713</v>
      </c>
      <c r="KF68">
        <v>57.6239</v>
      </c>
      <c r="KG68">
        <v>26.8803</v>
      </c>
      <c r="KH68">
        <v>872.617</v>
      </c>
      <c r="KI68">
        <v>22.1844</v>
      </c>
      <c r="KJ68">
        <v>96.7171</v>
      </c>
      <c r="KK68">
        <v>94.6844</v>
      </c>
    </row>
    <row r="69" spans="1:297">
      <c r="A69">
        <v>53</v>
      </c>
      <c r="B69">
        <v>1759419572.1</v>
      </c>
      <c r="C69">
        <v>352</v>
      </c>
      <c r="D69" t="s">
        <v>548</v>
      </c>
      <c r="E69" t="s">
        <v>549</v>
      </c>
      <c r="F69">
        <v>5</v>
      </c>
      <c r="G69" t="s">
        <v>435</v>
      </c>
      <c r="H69" t="s">
        <v>436</v>
      </c>
      <c r="I69">
        <v>1759419563.94615</v>
      </c>
      <c r="J69">
        <f>(K69)/1000</f>
        <v>0</v>
      </c>
      <c r="K69">
        <f>IF(DP69, AN69, AH69)</f>
        <v>0</v>
      </c>
      <c r="L69">
        <f>IF(DP69, AI69, AG69)</f>
        <v>0</v>
      </c>
      <c r="M69">
        <f>DR69 - IF(AU69&gt;1, L69*DL69*100.0/(AW69), 0)</f>
        <v>0</v>
      </c>
      <c r="N69">
        <f>((T69-J69/2)*M69-L69)/(T69+J69/2)</f>
        <v>0</v>
      </c>
      <c r="O69">
        <f>N69*(DY69+DZ69)/1000.0</f>
        <v>0</v>
      </c>
      <c r="P69">
        <f>(DR69 - IF(AU69&gt;1, L69*DL69*100.0/(AW69), 0))*(DY69+DZ69)/1000.0</f>
        <v>0</v>
      </c>
      <c r="Q69">
        <f>2.0/((1/S69-1/R69)+SIGN(S69)*SQRT((1/S69-1/R69)*(1/S69-1/R69) + 4*DM69/((DM69+1)*(DM69+1))*(2*1/S69*1/R69-1/R69*1/R69)))</f>
        <v>0</v>
      </c>
      <c r="R69">
        <f>IF(LEFT(DN69,1)&lt;&gt;"0",IF(LEFT(DN69,1)="1",3.0,DO69),$D$5+$E$5*(EF69*DY69/($K$5*1000))+$F$5*(EF69*DY69/($K$5*1000))*MAX(MIN(DL69,$J$5),$I$5)*MAX(MIN(DL69,$J$5),$I$5)+$G$5*MAX(MIN(DL69,$J$5),$I$5)*(EF69*DY69/($K$5*1000))+$H$5*(EF69*DY69/($K$5*1000))*(EF69*DY69/($K$5*1000)))</f>
        <v>0</v>
      </c>
      <c r="S69">
        <f>J69*(1000-(1000*0.61365*exp(17.502*W69/(240.97+W69))/(DY69+DZ69)+DT69)/2)/(1000*0.61365*exp(17.502*W69/(240.97+W69))/(DY69+DZ69)-DT69)</f>
        <v>0</v>
      </c>
      <c r="T69">
        <f>1/((DM69+1)/(Q69/1.6)+1/(R69/1.37)) + DM69/((DM69+1)/(Q69/1.6) + DM69/(R69/1.37))</f>
        <v>0</v>
      </c>
      <c r="U69">
        <f>(DH69*DK69)</f>
        <v>0</v>
      </c>
      <c r="V69">
        <f>(EA69+(U69+2*0.95*5.67E-8*(((EA69+$B$7)+273)^4-(EA69+273)^4)-44100*J69)/(1.84*29.3*R69+8*0.95*5.67E-8*(EA69+273)^3))</f>
        <v>0</v>
      </c>
      <c r="W69">
        <f>($C$7*EB69+$D$7*EC69+$E$7*V69)</f>
        <v>0</v>
      </c>
      <c r="X69">
        <f>0.61365*exp(17.502*W69/(240.97+W69))</f>
        <v>0</v>
      </c>
      <c r="Y69">
        <f>(Z69/AA69*100)</f>
        <v>0</v>
      </c>
      <c r="Z69">
        <f>DT69*(DY69+DZ69)/1000</f>
        <v>0</v>
      </c>
      <c r="AA69">
        <f>0.61365*exp(17.502*EA69/(240.97+EA69))</f>
        <v>0</v>
      </c>
      <c r="AB69">
        <f>(X69-DT69*(DY69+DZ69)/1000)</f>
        <v>0</v>
      </c>
      <c r="AC69">
        <f>(-J69*44100)</f>
        <v>0</v>
      </c>
      <c r="AD69">
        <f>2*29.3*R69*0.92*(EA69-W69)</f>
        <v>0</v>
      </c>
      <c r="AE69">
        <f>2*0.95*5.67E-8*(((EA69+$B$7)+273)^4-(W69+273)^4)</f>
        <v>0</v>
      </c>
      <c r="AF69">
        <f>U69+AE69+AC69+AD69</f>
        <v>0</v>
      </c>
      <c r="AG69">
        <f>DX69*AU69*(DS69-DR69*(1000-AU69*DU69)/(1000-AU69*DT69))/(100*DL69)</f>
        <v>0</v>
      </c>
      <c r="AH69">
        <f>1000*DX69*AU69*(DT69-DU69)/(100*DL69*(1000-AU69*DT69))</f>
        <v>0</v>
      </c>
      <c r="AI69">
        <f>(AJ69 - AK69 - DY69*1E3/(8.314*(EA69+273.15)) * AM69/DX69 * AL69) * DX69/(100*DL69) * (1000 - DU69)/1000</f>
        <v>0</v>
      </c>
      <c r="AJ69">
        <v>878.497159845996</v>
      </c>
      <c r="AK69">
        <v>857.6912</v>
      </c>
      <c r="AL69">
        <v>3.51520166666657</v>
      </c>
      <c r="AM69">
        <v>64.6</v>
      </c>
      <c r="AN69">
        <f>(AP69 - AO69 + DY69*1E3/(8.314*(EA69+273.15)) * AR69/DX69 * AQ69) * DX69/(100*DL69) * 1000/(1000 - AP69)</f>
        <v>0</v>
      </c>
      <c r="AO69">
        <v>22.1526979078492</v>
      </c>
      <c r="AP69">
        <v>22.7218751515151</v>
      </c>
      <c r="AQ69">
        <v>0.000147546728578359</v>
      </c>
      <c r="AR69">
        <v>120.712376557345</v>
      </c>
      <c r="AS69">
        <v>0</v>
      </c>
      <c r="AT69">
        <v>0</v>
      </c>
      <c r="AU69">
        <f>IF(AS69*$H$13&gt;=AW69,1.0,(AW69/(AW69-AS69*$H$13)))</f>
        <v>0</v>
      </c>
      <c r="AV69">
        <f>(AU69-1)*100</f>
        <v>0</v>
      </c>
      <c r="AW69">
        <f>MAX(0,($B$13+$C$13*EF69)/(1+$D$13*EF69)*DY69/(EA69+273)*$E$13)</f>
        <v>0</v>
      </c>
      <c r="AX69" t="s">
        <v>437</v>
      </c>
      <c r="AY69" t="s">
        <v>437</v>
      </c>
      <c r="AZ69">
        <v>0</v>
      </c>
      <c r="BA69">
        <v>0</v>
      </c>
      <c r="BB69">
        <f>1-AZ69/BA69</f>
        <v>0</v>
      </c>
      <c r="BC69">
        <v>0</v>
      </c>
      <c r="BD69" t="s">
        <v>437</v>
      </c>
      <c r="BE69" t="s">
        <v>437</v>
      </c>
      <c r="BF69">
        <v>0</v>
      </c>
      <c r="BG69">
        <v>0</v>
      </c>
      <c r="BH69">
        <f>1-BF69/BG69</f>
        <v>0</v>
      </c>
      <c r="BI69">
        <v>0.5</v>
      </c>
      <c r="BJ69">
        <f>DI69</f>
        <v>0</v>
      </c>
      <c r="BK69">
        <f>L69</f>
        <v>0</v>
      </c>
      <c r="BL69">
        <f>BH69*BI69*BJ69</f>
        <v>0</v>
      </c>
      <c r="BM69">
        <f>(BK69-BC69)/BJ69</f>
        <v>0</v>
      </c>
      <c r="BN69">
        <f>(BA69-BG69)/BG69</f>
        <v>0</v>
      </c>
      <c r="BO69">
        <f>AZ69/(BB69+AZ69/BG69)</f>
        <v>0</v>
      </c>
      <c r="BP69" t="s">
        <v>437</v>
      </c>
      <c r="BQ69">
        <v>0</v>
      </c>
      <c r="BR69">
        <f>IF(BQ69&lt;&gt;0, BQ69, BO69)</f>
        <v>0</v>
      </c>
      <c r="BS69">
        <f>1-BR69/BG69</f>
        <v>0</v>
      </c>
      <c r="BT69">
        <f>(BG69-BF69)/(BG69-BR69)</f>
        <v>0</v>
      </c>
      <c r="BU69">
        <f>(BA69-BG69)/(BA69-BR69)</f>
        <v>0</v>
      </c>
      <c r="BV69">
        <f>(BG69-BF69)/(BG69-AZ69)</f>
        <v>0</v>
      </c>
      <c r="BW69">
        <f>(BA69-BG69)/(BA69-AZ69)</f>
        <v>0</v>
      </c>
      <c r="BX69">
        <f>(BT69*BR69/BF69)</f>
        <v>0</v>
      </c>
      <c r="BY69">
        <f>(1-BX69)</f>
        <v>0</v>
      </c>
      <c r="DH69">
        <f>$B$11*EG69+$C$11*EH69+$F$11*ES69*(1-EV69)</f>
        <v>0</v>
      </c>
      <c r="DI69">
        <f>DH69*DJ69</f>
        <v>0</v>
      </c>
      <c r="DJ69">
        <f>($B$11*$D$9+$C$11*$D$9+$F$11*((FF69+EX69)/MAX(FF69+EX69+FG69, 0.1)*$I$9+FG69/MAX(FF69+EX69+FG69, 0.1)*$J$9))/($B$11+$C$11+$F$11)</f>
        <v>0</v>
      </c>
      <c r="DK69">
        <f>($B$11*$K$9+$C$11*$K$9+$F$11*((FF69+EX69)/MAX(FF69+EX69+FG69, 0.1)*$P$9+FG69/MAX(FF69+EX69+FG69, 0.1)*$Q$9))/($B$11+$C$11+$F$11)</f>
        <v>0</v>
      </c>
      <c r="DL69">
        <v>2.44</v>
      </c>
      <c r="DM69">
        <v>0.5</v>
      </c>
      <c r="DN69" t="s">
        <v>438</v>
      </c>
      <c r="DO69">
        <v>2</v>
      </c>
      <c r="DP69" t="b">
        <v>1</v>
      </c>
      <c r="DQ69">
        <v>1759419563.94615</v>
      </c>
      <c r="DR69">
        <v>814.075153846154</v>
      </c>
      <c r="DS69">
        <v>842.509153846154</v>
      </c>
      <c r="DT69">
        <v>22.6991461538462</v>
      </c>
      <c r="DU69">
        <v>22.1056538461538</v>
      </c>
      <c r="DV69">
        <v>810.608230769231</v>
      </c>
      <c r="DW69">
        <v>22.3949769230769</v>
      </c>
      <c r="DX69">
        <v>499.998230769231</v>
      </c>
      <c r="DY69">
        <v>90.7973076923077</v>
      </c>
      <c r="DZ69">
        <v>0.0325852461538462</v>
      </c>
      <c r="EA69">
        <v>29.5576230769231</v>
      </c>
      <c r="EB69">
        <v>30.0097615384615</v>
      </c>
      <c r="EC69">
        <v>999.9</v>
      </c>
      <c r="ED69">
        <v>0</v>
      </c>
      <c r="EE69">
        <v>0</v>
      </c>
      <c r="EF69">
        <v>10003.56</v>
      </c>
      <c r="EG69">
        <v>0</v>
      </c>
      <c r="EH69">
        <v>13.129</v>
      </c>
      <c r="EI69">
        <v>-28.4341</v>
      </c>
      <c r="EJ69">
        <v>832.983230769231</v>
      </c>
      <c r="EK69">
        <v>861.555076923077</v>
      </c>
      <c r="EL69">
        <v>0.593493230769231</v>
      </c>
      <c r="EM69">
        <v>842.509153846154</v>
      </c>
      <c r="EN69">
        <v>22.1056538461538</v>
      </c>
      <c r="EO69">
        <v>2.06102230769231</v>
      </c>
      <c r="EP69">
        <v>2.00713307692308</v>
      </c>
      <c r="EQ69">
        <v>17.9210769230769</v>
      </c>
      <c r="ER69">
        <v>17.5006923076923</v>
      </c>
      <c r="ES69">
        <v>2000.02076923077</v>
      </c>
      <c r="ET69">
        <v>0.980000923076923</v>
      </c>
      <c r="EU69">
        <v>0.0199986538461538</v>
      </c>
      <c r="EV69">
        <v>0</v>
      </c>
      <c r="EW69">
        <v>342.05</v>
      </c>
      <c r="EX69">
        <v>5.00059</v>
      </c>
      <c r="EY69">
        <v>6986.02769230769</v>
      </c>
      <c r="EZ69">
        <v>17360.5076923077</v>
      </c>
      <c r="FA69">
        <v>41.25</v>
      </c>
      <c r="FB69">
        <v>41.062</v>
      </c>
      <c r="FC69">
        <v>40.625</v>
      </c>
      <c r="FD69">
        <v>40.562</v>
      </c>
      <c r="FE69">
        <v>42.1440769230769</v>
      </c>
      <c r="FF69">
        <v>1955.12076923077</v>
      </c>
      <c r="FG69">
        <v>39.9</v>
      </c>
      <c r="FH69">
        <v>0</v>
      </c>
      <c r="FI69">
        <v>1759419569.8</v>
      </c>
      <c r="FJ69">
        <v>0</v>
      </c>
      <c r="FK69">
        <v>342.03112</v>
      </c>
      <c r="FL69">
        <v>-1.38361537452181</v>
      </c>
      <c r="FM69">
        <v>-29.7899999918377</v>
      </c>
      <c r="FN69">
        <v>6985.5072</v>
      </c>
      <c r="FO69">
        <v>15</v>
      </c>
      <c r="FP69">
        <v>0</v>
      </c>
      <c r="FQ69" t="s">
        <v>439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-28.20607</v>
      </c>
      <c r="GD69">
        <v>-4.56479097744358</v>
      </c>
      <c r="GE69">
        <v>0.615235203072776</v>
      </c>
      <c r="GF69">
        <v>0</v>
      </c>
      <c r="GG69">
        <v>342.101294117647</v>
      </c>
      <c r="GH69">
        <v>-1.5001375037368</v>
      </c>
      <c r="GI69">
        <v>0.210645859680869</v>
      </c>
      <c r="GJ69">
        <v>-1</v>
      </c>
      <c r="GK69">
        <v>0.61044425</v>
      </c>
      <c r="GL69">
        <v>-0.422763203007519</v>
      </c>
      <c r="GM69">
        <v>0.0422493504126099</v>
      </c>
      <c r="GN69">
        <v>0</v>
      </c>
      <c r="GO69">
        <v>0</v>
      </c>
      <c r="GP69">
        <v>2</v>
      </c>
      <c r="GQ69" t="s">
        <v>463</v>
      </c>
      <c r="GR69">
        <v>3.13258</v>
      </c>
      <c r="GS69">
        <v>2.71039</v>
      </c>
      <c r="GT69">
        <v>0.147716</v>
      </c>
      <c r="GU69">
        <v>0.151429</v>
      </c>
      <c r="GV69">
        <v>0.0995298</v>
      </c>
      <c r="GW69">
        <v>0.098374</v>
      </c>
      <c r="GX69">
        <v>32134.6</v>
      </c>
      <c r="GY69">
        <v>34274.6</v>
      </c>
      <c r="GZ69">
        <v>34111.2</v>
      </c>
      <c r="HA69">
        <v>36568.8</v>
      </c>
      <c r="HB69">
        <v>43376.9</v>
      </c>
      <c r="HC69">
        <v>47331.7</v>
      </c>
      <c r="HD69">
        <v>53201.2</v>
      </c>
      <c r="HE69">
        <v>58434.7</v>
      </c>
      <c r="HF69">
        <v>1.9595</v>
      </c>
      <c r="HG69">
        <v>1.79993</v>
      </c>
      <c r="HH69">
        <v>0.132281</v>
      </c>
      <c r="HI69">
        <v>0</v>
      </c>
      <c r="HJ69">
        <v>27.8299</v>
      </c>
      <c r="HK69">
        <v>999.9</v>
      </c>
      <c r="HL69">
        <v>56.263</v>
      </c>
      <c r="HM69">
        <v>30.081</v>
      </c>
      <c r="HN69">
        <v>26.5214</v>
      </c>
      <c r="HO69">
        <v>55.1255</v>
      </c>
      <c r="HP69">
        <v>45.7212</v>
      </c>
      <c r="HQ69">
        <v>1</v>
      </c>
      <c r="HR69">
        <v>0.0490371</v>
      </c>
      <c r="HS69">
        <v>0.134319</v>
      </c>
      <c r="HT69">
        <v>20.1121</v>
      </c>
      <c r="HU69">
        <v>5.19647</v>
      </c>
      <c r="HV69">
        <v>12.004</v>
      </c>
      <c r="HW69">
        <v>4.9737</v>
      </c>
      <c r="HX69">
        <v>3.2938</v>
      </c>
      <c r="HY69">
        <v>999.9</v>
      </c>
      <c r="HZ69">
        <v>9999</v>
      </c>
      <c r="IA69">
        <v>9999</v>
      </c>
      <c r="IB69">
        <v>9999</v>
      </c>
      <c r="IC69">
        <v>1.86325</v>
      </c>
      <c r="ID69">
        <v>1.86813</v>
      </c>
      <c r="IE69">
        <v>1.86786</v>
      </c>
      <c r="IF69">
        <v>1.86905</v>
      </c>
      <c r="IG69">
        <v>1.86985</v>
      </c>
      <c r="IH69">
        <v>1.86594</v>
      </c>
      <c r="II69">
        <v>1.86707</v>
      </c>
      <c r="IJ69">
        <v>1.86844</v>
      </c>
      <c r="IK69">
        <v>5</v>
      </c>
      <c r="IL69">
        <v>0</v>
      </c>
      <c r="IM69">
        <v>0</v>
      </c>
      <c r="IN69">
        <v>0</v>
      </c>
      <c r="IO69" t="s">
        <v>441</v>
      </c>
      <c r="IP69" t="s">
        <v>442</v>
      </c>
      <c r="IQ69" t="s">
        <v>443</v>
      </c>
      <c r="IR69" t="s">
        <v>443</v>
      </c>
      <c r="IS69" t="s">
        <v>443</v>
      </c>
      <c r="IT69" t="s">
        <v>443</v>
      </c>
      <c r="IU69">
        <v>0</v>
      </c>
      <c r="IV69">
        <v>100</v>
      </c>
      <c r="IW69">
        <v>100</v>
      </c>
      <c r="IX69">
        <v>3.551</v>
      </c>
      <c r="IY69">
        <v>0.3051</v>
      </c>
      <c r="IZ69">
        <v>0.735386519928015</v>
      </c>
      <c r="JA69">
        <v>0.00382527381972642</v>
      </c>
      <c r="JB69">
        <v>-7.52988299776221e-07</v>
      </c>
      <c r="JC69">
        <v>2.3530235652091e-10</v>
      </c>
      <c r="JD69">
        <v>-0.102343420517576</v>
      </c>
      <c r="JE69">
        <v>-0.0169045395245839</v>
      </c>
      <c r="JF69">
        <v>0.00204458040624254</v>
      </c>
      <c r="JG69">
        <v>-2.13992253470799e-05</v>
      </c>
      <c r="JH69">
        <v>5</v>
      </c>
      <c r="JI69">
        <v>2167</v>
      </c>
      <c r="JJ69">
        <v>1</v>
      </c>
      <c r="JK69">
        <v>29</v>
      </c>
      <c r="JL69">
        <v>29323659.5</v>
      </c>
      <c r="JM69">
        <v>29323659.5</v>
      </c>
      <c r="JN69">
        <v>1.82983</v>
      </c>
      <c r="JO69">
        <v>2.61841</v>
      </c>
      <c r="JP69">
        <v>1.54785</v>
      </c>
      <c r="JQ69">
        <v>2.31201</v>
      </c>
      <c r="JR69">
        <v>1.64673</v>
      </c>
      <c r="JS69">
        <v>2.28149</v>
      </c>
      <c r="JT69">
        <v>33.8961</v>
      </c>
      <c r="JU69">
        <v>24.1926</v>
      </c>
      <c r="JV69">
        <v>18</v>
      </c>
      <c r="JW69">
        <v>505.631</v>
      </c>
      <c r="JX69">
        <v>402.535</v>
      </c>
      <c r="JY69">
        <v>26.8754</v>
      </c>
      <c r="JZ69">
        <v>27.9828</v>
      </c>
      <c r="KA69">
        <v>30.0002</v>
      </c>
      <c r="KB69">
        <v>27.9294</v>
      </c>
      <c r="KC69">
        <v>27.8801</v>
      </c>
      <c r="KD69">
        <v>36.7525</v>
      </c>
      <c r="KE69">
        <v>21.7713</v>
      </c>
      <c r="KF69">
        <v>57.6239</v>
      </c>
      <c r="KG69">
        <v>26.8768</v>
      </c>
      <c r="KH69">
        <v>892.749</v>
      </c>
      <c r="KI69">
        <v>22.1967</v>
      </c>
      <c r="KJ69">
        <v>96.7171</v>
      </c>
      <c r="KK69">
        <v>94.6835</v>
      </c>
    </row>
    <row r="70" spans="1:297">
      <c r="A70">
        <v>54</v>
      </c>
      <c r="B70">
        <v>1759419577.1</v>
      </c>
      <c r="C70">
        <v>357</v>
      </c>
      <c r="D70" t="s">
        <v>550</v>
      </c>
      <c r="E70" t="s">
        <v>551</v>
      </c>
      <c r="F70">
        <v>5</v>
      </c>
      <c r="G70" t="s">
        <v>435</v>
      </c>
      <c r="H70" t="s">
        <v>436</v>
      </c>
      <c r="I70">
        <v>1759419568.94615</v>
      </c>
      <c r="J70">
        <f>(K70)/1000</f>
        <v>0</v>
      </c>
      <c r="K70">
        <f>IF(DP70, AN70, AH70)</f>
        <v>0</v>
      </c>
      <c r="L70">
        <f>IF(DP70, AI70, AG70)</f>
        <v>0</v>
      </c>
      <c r="M70">
        <f>DR70 - IF(AU70&gt;1, L70*DL70*100.0/(AW70), 0)</f>
        <v>0</v>
      </c>
      <c r="N70">
        <f>((T70-J70/2)*M70-L70)/(T70+J70/2)</f>
        <v>0</v>
      </c>
      <c r="O70">
        <f>N70*(DY70+DZ70)/1000.0</f>
        <v>0</v>
      </c>
      <c r="P70">
        <f>(DR70 - IF(AU70&gt;1, L70*DL70*100.0/(AW70), 0))*(DY70+DZ70)/1000.0</f>
        <v>0</v>
      </c>
      <c r="Q70">
        <f>2.0/((1/S70-1/R70)+SIGN(S70)*SQRT((1/S70-1/R70)*(1/S70-1/R70) + 4*DM70/((DM70+1)*(DM70+1))*(2*1/S70*1/R70-1/R70*1/R70)))</f>
        <v>0</v>
      </c>
      <c r="R70">
        <f>IF(LEFT(DN70,1)&lt;&gt;"0",IF(LEFT(DN70,1)="1",3.0,DO70),$D$5+$E$5*(EF70*DY70/($K$5*1000))+$F$5*(EF70*DY70/($K$5*1000))*MAX(MIN(DL70,$J$5),$I$5)*MAX(MIN(DL70,$J$5),$I$5)+$G$5*MAX(MIN(DL70,$J$5),$I$5)*(EF70*DY70/($K$5*1000))+$H$5*(EF70*DY70/($K$5*1000))*(EF70*DY70/($K$5*1000)))</f>
        <v>0</v>
      </c>
      <c r="S70">
        <f>J70*(1000-(1000*0.61365*exp(17.502*W70/(240.97+W70))/(DY70+DZ70)+DT70)/2)/(1000*0.61365*exp(17.502*W70/(240.97+W70))/(DY70+DZ70)-DT70)</f>
        <v>0</v>
      </c>
      <c r="T70">
        <f>1/((DM70+1)/(Q70/1.6)+1/(R70/1.37)) + DM70/((DM70+1)/(Q70/1.6) + DM70/(R70/1.37))</f>
        <v>0</v>
      </c>
      <c r="U70">
        <f>(DH70*DK70)</f>
        <v>0</v>
      </c>
      <c r="V70">
        <f>(EA70+(U70+2*0.95*5.67E-8*(((EA70+$B$7)+273)^4-(EA70+273)^4)-44100*J70)/(1.84*29.3*R70+8*0.95*5.67E-8*(EA70+273)^3))</f>
        <v>0</v>
      </c>
      <c r="W70">
        <f>($C$7*EB70+$D$7*EC70+$E$7*V70)</f>
        <v>0</v>
      </c>
      <c r="X70">
        <f>0.61365*exp(17.502*W70/(240.97+W70))</f>
        <v>0</v>
      </c>
      <c r="Y70">
        <f>(Z70/AA70*100)</f>
        <v>0</v>
      </c>
      <c r="Z70">
        <f>DT70*(DY70+DZ70)/1000</f>
        <v>0</v>
      </c>
      <c r="AA70">
        <f>0.61365*exp(17.502*EA70/(240.97+EA70))</f>
        <v>0</v>
      </c>
      <c r="AB70">
        <f>(X70-DT70*(DY70+DZ70)/1000)</f>
        <v>0</v>
      </c>
      <c r="AC70">
        <f>(-J70*44100)</f>
        <v>0</v>
      </c>
      <c r="AD70">
        <f>2*29.3*R70*0.92*(EA70-W70)</f>
        <v>0</v>
      </c>
      <c r="AE70">
        <f>2*0.95*5.67E-8*(((EA70+$B$7)+273)^4-(W70+273)^4)</f>
        <v>0</v>
      </c>
      <c r="AF70">
        <f>U70+AE70+AC70+AD70</f>
        <v>0</v>
      </c>
      <c r="AG70">
        <f>DX70*AU70*(DS70-DR70*(1000-AU70*DU70)/(1000-AU70*DT70))/(100*DL70)</f>
        <v>0</v>
      </c>
      <c r="AH70">
        <f>1000*DX70*AU70*(DT70-DU70)/(100*DL70*(1000-AU70*DT70))</f>
        <v>0</v>
      </c>
      <c r="AI70">
        <f>(AJ70 - AK70 - DY70*1E3/(8.314*(EA70+273.15)) * AM70/DX70 * AL70) * DX70/(100*DL70) * (1000 - DU70)/1000</f>
        <v>0</v>
      </c>
      <c r="AJ70">
        <v>894.678799480303</v>
      </c>
      <c r="AK70">
        <v>874.40746060606</v>
      </c>
      <c r="AL70">
        <v>3.32448651515138</v>
      </c>
      <c r="AM70">
        <v>64.6</v>
      </c>
      <c r="AN70">
        <f>(AP70 - AO70 + DY70*1E3/(8.314*(EA70+273.15)) * AR70/DX70 * AQ70) * DX70/(100*DL70) * 1000/(1000 - AP70)</f>
        <v>0</v>
      </c>
      <c r="AO70">
        <v>22.1540385976044</v>
      </c>
      <c r="AP70">
        <v>22.7273266666667</v>
      </c>
      <c r="AQ70">
        <v>3.74772558794315e-05</v>
      </c>
      <c r="AR70">
        <v>120.712376557345</v>
      </c>
      <c r="AS70">
        <v>0</v>
      </c>
      <c r="AT70">
        <v>0</v>
      </c>
      <c r="AU70">
        <f>IF(AS70*$H$13&gt;=AW70,1.0,(AW70/(AW70-AS70*$H$13)))</f>
        <v>0</v>
      </c>
      <c r="AV70">
        <f>(AU70-1)*100</f>
        <v>0</v>
      </c>
      <c r="AW70">
        <f>MAX(0,($B$13+$C$13*EF70)/(1+$D$13*EF70)*DY70/(EA70+273)*$E$13)</f>
        <v>0</v>
      </c>
      <c r="AX70" t="s">
        <v>437</v>
      </c>
      <c r="AY70" t="s">
        <v>437</v>
      </c>
      <c r="AZ70">
        <v>0</v>
      </c>
      <c r="BA70">
        <v>0</v>
      </c>
      <c r="BB70">
        <f>1-AZ70/BA70</f>
        <v>0</v>
      </c>
      <c r="BC70">
        <v>0</v>
      </c>
      <c r="BD70" t="s">
        <v>437</v>
      </c>
      <c r="BE70" t="s">
        <v>437</v>
      </c>
      <c r="BF70">
        <v>0</v>
      </c>
      <c r="BG70">
        <v>0</v>
      </c>
      <c r="BH70">
        <f>1-BF70/BG70</f>
        <v>0</v>
      </c>
      <c r="BI70">
        <v>0.5</v>
      </c>
      <c r="BJ70">
        <f>DI70</f>
        <v>0</v>
      </c>
      <c r="BK70">
        <f>L70</f>
        <v>0</v>
      </c>
      <c r="BL70">
        <f>BH70*BI70*BJ70</f>
        <v>0</v>
      </c>
      <c r="BM70">
        <f>(BK70-BC70)/BJ70</f>
        <v>0</v>
      </c>
      <c r="BN70">
        <f>(BA70-BG70)/BG70</f>
        <v>0</v>
      </c>
      <c r="BO70">
        <f>AZ70/(BB70+AZ70/BG70)</f>
        <v>0</v>
      </c>
      <c r="BP70" t="s">
        <v>437</v>
      </c>
      <c r="BQ70">
        <v>0</v>
      </c>
      <c r="BR70">
        <f>IF(BQ70&lt;&gt;0, BQ70, BO70)</f>
        <v>0</v>
      </c>
      <c r="BS70">
        <f>1-BR70/BG70</f>
        <v>0</v>
      </c>
      <c r="BT70">
        <f>(BG70-BF70)/(BG70-BR70)</f>
        <v>0</v>
      </c>
      <c r="BU70">
        <f>(BA70-BG70)/(BA70-BR70)</f>
        <v>0</v>
      </c>
      <c r="BV70">
        <f>(BG70-BF70)/(BG70-AZ70)</f>
        <v>0</v>
      </c>
      <c r="BW70">
        <f>(BA70-BG70)/(BA70-AZ70)</f>
        <v>0</v>
      </c>
      <c r="BX70">
        <f>(BT70*BR70/BF70)</f>
        <v>0</v>
      </c>
      <c r="BY70">
        <f>(1-BX70)</f>
        <v>0</v>
      </c>
      <c r="DH70">
        <f>$B$11*EG70+$C$11*EH70+$F$11*ES70*(1-EV70)</f>
        <v>0</v>
      </c>
      <c r="DI70">
        <f>DH70*DJ70</f>
        <v>0</v>
      </c>
      <c r="DJ70">
        <f>($B$11*$D$9+$C$11*$D$9+$F$11*((FF70+EX70)/MAX(FF70+EX70+FG70, 0.1)*$I$9+FG70/MAX(FF70+EX70+FG70, 0.1)*$J$9))/($B$11+$C$11+$F$11)</f>
        <v>0</v>
      </c>
      <c r="DK70">
        <f>($B$11*$K$9+$C$11*$K$9+$F$11*((FF70+EX70)/MAX(FF70+EX70+FG70, 0.1)*$P$9+FG70/MAX(FF70+EX70+FG70, 0.1)*$Q$9))/($B$11+$C$11+$F$11)</f>
        <v>0</v>
      </c>
      <c r="DL70">
        <v>2.44</v>
      </c>
      <c r="DM70">
        <v>0.5</v>
      </c>
      <c r="DN70" t="s">
        <v>438</v>
      </c>
      <c r="DO70">
        <v>2</v>
      </c>
      <c r="DP70" t="b">
        <v>1</v>
      </c>
      <c r="DQ70">
        <v>1759419568.94615</v>
      </c>
      <c r="DR70">
        <v>830.787076923077</v>
      </c>
      <c r="DS70">
        <v>859.112384615385</v>
      </c>
      <c r="DT70">
        <v>22.7109307692308</v>
      </c>
      <c r="DU70">
        <v>22.1366615384615</v>
      </c>
      <c r="DV70">
        <v>827.269076923077</v>
      </c>
      <c r="DW70">
        <v>22.4062846153846</v>
      </c>
      <c r="DX70">
        <v>499.981384615385</v>
      </c>
      <c r="DY70">
        <v>90.7977615384615</v>
      </c>
      <c r="DZ70">
        <v>0.0326412461538462</v>
      </c>
      <c r="EA70">
        <v>29.5545846153846</v>
      </c>
      <c r="EB70">
        <v>30.0030307692308</v>
      </c>
      <c r="EC70">
        <v>999.9</v>
      </c>
      <c r="ED70">
        <v>0</v>
      </c>
      <c r="EE70">
        <v>0</v>
      </c>
      <c r="EF70">
        <v>9999.81384615385</v>
      </c>
      <c r="EG70">
        <v>0</v>
      </c>
      <c r="EH70">
        <v>13.129</v>
      </c>
      <c r="EI70">
        <v>-28.3253923076923</v>
      </c>
      <c r="EJ70">
        <v>850.093615384615</v>
      </c>
      <c r="EK70">
        <v>878.561230769231</v>
      </c>
      <c r="EL70">
        <v>0.574258230769231</v>
      </c>
      <c r="EM70">
        <v>859.112384615385</v>
      </c>
      <c r="EN70">
        <v>22.1366615384615</v>
      </c>
      <c r="EO70">
        <v>2.06210153846154</v>
      </c>
      <c r="EP70">
        <v>2.00996</v>
      </c>
      <c r="EQ70">
        <v>17.9294</v>
      </c>
      <c r="ER70">
        <v>17.523</v>
      </c>
      <c r="ES70">
        <v>2000.02</v>
      </c>
      <c r="ET70">
        <v>0.980000923076923</v>
      </c>
      <c r="EU70">
        <v>0.0199986538461538</v>
      </c>
      <c r="EV70">
        <v>0</v>
      </c>
      <c r="EW70">
        <v>341.915230769231</v>
      </c>
      <c r="EX70">
        <v>5.00059</v>
      </c>
      <c r="EY70">
        <v>6983.54307692308</v>
      </c>
      <c r="EZ70">
        <v>17360.5</v>
      </c>
      <c r="FA70">
        <v>41.25</v>
      </c>
      <c r="FB70">
        <v>41.062</v>
      </c>
      <c r="FC70">
        <v>40.625</v>
      </c>
      <c r="FD70">
        <v>40.5668461538462</v>
      </c>
      <c r="FE70">
        <v>42.1488461538462</v>
      </c>
      <c r="FF70">
        <v>1955.12</v>
      </c>
      <c r="FG70">
        <v>39.9</v>
      </c>
      <c r="FH70">
        <v>0</v>
      </c>
      <c r="FI70">
        <v>1759419575.2</v>
      </c>
      <c r="FJ70">
        <v>0</v>
      </c>
      <c r="FK70">
        <v>341.919423076923</v>
      </c>
      <c r="FL70">
        <v>-1.0527521319948</v>
      </c>
      <c r="FM70">
        <v>-29.6003418554907</v>
      </c>
      <c r="FN70">
        <v>6983.05653846154</v>
      </c>
      <c r="FO70">
        <v>15</v>
      </c>
      <c r="FP70">
        <v>0</v>
      </c>
      <c r="FQ70" t="s">
        <v>439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-28.3319095238095</v>
      </c>
      <c r="GD70">
        <v>-0.207740259740333</v>
      </c>
      <c r="GE70">
        <v>0.487212640488888</v>
      </c>
      <c r="GF70">
        <v>1</v>
      </c>
      <c r="GG70">
        <v>341.979676470588</v>
      </c>
      <c r="GH70">
        <v>-1.24090144637773</v>
      </c>
      <c r="GI70">
        <v>0.190696975605776</v>
      </c>
      <c r="GJ70">
        <v>-1</v>
      </c>
      <c r="GK70">
        <v>0.589548142857143</v>
      </c>
      <c r="GL70">
        <v>-0.241074857142857</v>
      </c>
      <c r="GM70">
        <v>0.0295443577133414</v>
      </c>
      <c r="GN70">
        <v>0</v>
      </c>
      <c r="GO70">
        <v>1</v>
      </c>
      <c r="GP70">
        <v>2</v>
      </c>
      <c r="GQ70" t="s">
        <v>448</v>
      </c>
      <c r="GR70">
        <v>3.13246</v>
      </c>
      <c r="GS70">
        <v>2.7102</v>
      </c>
      <c r="GT70">
        <v>0.149631</v>
      </c>
      <c r="GU70">
        <v>0.153437</v>
      </c>
      <c r="GV70">
        <v>0.099546</v>
      </c>
      <c r="GW70">
        <v>0.098383</v>
      </c>
      <c r="GX70">
        <v>32062.5</v>
      </c>
      <c r="GY70">
        <v>34193.3</v>
      </c>
      <c r="GZ70">
        <v>34111.3</v>
      </c>
      <c r="HA70">
        <v>36568.6</v>
      </c>
      <c r="HB70">
        <v>43376.4</v>
      </c>
      <c r="HC70">
        <v>47331.3</v>
      </c>
      <c r="HD70">
        <v>53201.2</v>
      </c>
      <c r="HE70">
        <v>58434.5</v>
      </c>
      <c r="HF70">
        <v>1.9594</v>
      </c>
      <c r="HG70">
        <v>1.80012</v>
      </c>
      <c r="HH70">
        <v>0.132836</v>
      </c>
      <c r="HI70">
        <v>0</v>
      </c>
      <c r="HJ70">
        <v>27.8364</v>
      </c>
      <c r="HK70">
        <v>999.9</v>
      </c>
      <c r="HL70">
        <v>56.263</v>
      </c>
      <c r="HM70">
        <v>30.101</v>
      </c>
      <c r="HN70">
        <v>26.5548</v>
      </c>
      <c r="HO70">
        <v>54.8955</v>
      </c>
      <c r="HP70">
        <v>45.9054</v>
      </c>
      <c r="HQ70">
        <v>1</v>
      </c>
      <c r="HR70">
        <v>0.0487551</v>
      </c>
      <c r="HS70">
        <v>-0.473145</v>
      </c>
      <c r="HT70">
        <v>20.1102</v>
      </c>
      <c r="HU70">
        <v>5.19647</v>
      </c>
      <c r="HV70">
        <v>12.004</v>
      </c>
      <c r="HW70">
        <v>4.9731</v>
      </c>
      <c r="HX70">
        <v>3.29385</v>
      </c>
      <c r="HY70">
        <v>999.9</v>
      </c>
      <c r="HZ70">
        <v>9999</v>
      </c>
      <c r="IA70">
        <v>9999</v>
      </c>
      <c r="IB70">
        <v>9999</v>
      </c>
      <c r="IC70">
        <v>1.86325</v>
      </c>
      <c r="ID70">
        <v>1.86813</v>
      </c>
      <c r="IE70">
        <v>1.86791</v>
      </c>
      <c r="IF70">
        <v>1.86905</v>
      </c>
      <c r="IG70">
        <v>1.8699</v>
      </c>
      <c r="IH70">
        <v>1.86592</v>
      </c>
      <c r="II70">
        <v>1.86705</v>
      </c>
      <c r="IJ70">
        <v>1.86844</v>
      </c>
      <c r="IK70">
        <v>5</v>
      </c>
      <c r="IL70">
        <v>0</v>
      </c>
      <c r="IM70">
        <v>0</v>
      </c>
      <c r="IN70">
        <v>0</v>
      </c>
      <c r="IO70" t="s">
        <v>441</v>
      </c>
      <c r="IP70" t="s">
        <v>442</v>
      </c>
      <c r="IQ70" t="s">
        <v>443</v>
      </c>
      <c r="IR70" t="s">
        <v>443</v>
      </c>
      <c r="IS70" t="s">
        <v>443</v>
      </c>
      <c r="IT70" t="s">
        <v>443</v>
      </c>
      <c r="IU70">
        <v>0</v>
      </c>
      <c r="IV70">
        <v>100</v>
      </c>
      <c r="IW70">
        <v>100</v>
      </c>
      <c r="IX70">
        <v>3.601</v>
      </c>
      <c r="IY70">
        <v>0.3053</v>
      </c>
      <c r="IZ70">
        <v>0.735386519928015</v>
      </c>
      <c r="JA70">
        <v>0.00382527381972642</v>
      </c>
      <c r="JB70">
        <v>-7.52988299776221e-07</v>
      </c>
      <c r="JC70">
        <v>2.3530235652091e-10</v>
      </c>
      <c r="JD70">
        <v>-0.102343420517576</v>
      </c>
      <c r="JE70">
        <v>-0.0169045395245839</v>
      </c>
      <c r="JF70">
        <v>0.00204458040624254</v>
      </c>
      <c r="JG70">
        <v>-2.13992253470799e-05</v>
      </c>
      <c r="JH70">
        <v>5</v>
      </c>
      <c r="JI70">
        <v>2167</v>
      </c>
      <c r="JJ70">
        <v>1</v>
      </c>
      <c r="JK70">
        <v>29</v>
      </c>
      <c r="JL70">
        <v>29323659.6</v>
      </c>
      <c r="JM70">
        <v>29323659.6</v>
      </c>
      <c r="JN70">
        <v>1.86157</v>
      </c>
      <c r="JO70">
        <v>2.62085</v>
      </c>
      <c r="JP70">
        <v>1.54785</v>
      </c>
      <c r="JQ70">
        <v>2.31201</v>
      </c>
      <c r="JR70">
        <v>1.64673</v>
      </c>
      <c r="JS70">
        <v>2.27661</v>
      </c>
      <c r="JT70">
        <v>33.8961</v>
      </c>
      <c r="JU70">
        <v>24.1838</v>
      </c>
      <c r="JV70">
        <v>18</v>
      </c>
      <c r="JW70">
        <v>505.581</v>
      </c>
      <c r="JX70">
        <v>402.657</v>
      </c>
      <c r="JY70">
        <v>26.8842</v>
      </c>
      <c r="JZ70">
        <v>27.9846</v>
      </c>
      <c r="KA70">
        <v>30</v>
      </c>
      <c r="KB70">
        <v>27.9311</v>
      </c>
      <c r="KC70">
        <v>27.8818</v>
      </c>
      <c r="KD70">
        <v>37.3018</v>
      </c>
      <c r="KE70">
        <v>21.7713</v>
      </c>
      <c r="KF70">
        <v>57.6239</v>
      </c>
      <c r="KG70">
        <v>27.1108</v>
      </c>
      <c r="KH70">
        <v>906.212</v>
      </c>
      <c r="KI70">
        <v>22.212</v>
      </c>
      <c r="KJ70">
        <v>96.7173</v>
      </c>
      <c r="KK70">
        <v>94.683</v>
      </c>
    </row>
    <row r="71" spans="1:297">
      <c r="A71">
        <v>55</v>
      </c>
      <c r="B71">
        <v>1759419582.1</v>
      </c>
      <c r="C71">
        <v>362</v>
      </c>
      <c r="D71" t="s">
        <v>552</v>
      </c>
      <c r="E71" t="s">
        <v>553</v>
      </c>
      <c r="F71">
        <v>5</v>
      </c>
      <c r="G71" t="s">
        <v>435</v>
      </c>
      <c r="H71" t="s">
        <v>436</v>
      </c>
      <c r="I71">
        <v>1759419573.94615</v>
      </c>
      <c r="J71">
        <f>(K71)/1000</f>
        <v>0</v>
      </c>
      <c r="K71">
        <f>IF(DP71, AN71, AH71)</f>
        <v>0</v>
      </c>
      <c r="L71">
        <f>IF(DP71, AI71, AG71)</f>
        <v>0</v>
      </c>
      <c r="M71">
        <f>DR71 - IF(AU71&gt;1, L71*DL71*100.0/(AW71), 0)</f>
        <v>0</v>
      </c>
      <c r="N71">
        <f>((T71-J71/2)*M71-L71)/(T71+J71/2)</f>
        <v>0</v>
      </c>
      <c r="O71">
        <f>N71*(DY71+DZ71)/1000.0</f>
        <v>0</v>
      </c>
      <c r="P71">
        <f>(DR71 - IF(AU71&gt;1, L71*DL71*100.0/(AW71), 0))*(DY71+DZ71)/1000.0</f>
        <v>0</v>
      </c>
      <c r="Q71">
        <f>2.0/((1/S71-1/R71)+SIGN(S71)*SQRT((1/S71-1/R71)*(1/S71-1/R71) + 4*DM71/((DM71+1)*(DM71+1))*(2*1/S71*1/R71-1/R71*1/R71)))</f>
        <v>0</v>
      </c>
      <c r="R71">
        <f>IF(LEFT(DN71,1)&lt;&gt;"0",IF(LEFT(DN71,1)="1",3.0,DO71),$D$5+$E$5*(EF71*DY71/($K$5*1000))+$F$5*(EF71*DY71/($K$5*1000))*MAX(MIN(DL71,$J$5),$I$5)*MAX(MIN(DL71,$J$5),$I$5)+$G$5*MAX(MIN(DL71,$J$5),$I$5)*(EF71*DY71/($K$5*1000))+$H$5*(EF71*DY71/($K$5*1000))*(EF71*DY71/($K$5*1000)))</f>
        <v>0</v>
      </c>
      <c r="S71">
        <f>J71*(1000-(1000*0.61365*exp(17.502*W71/(240.97+W71))/(DY71+DZ71)+DT71)/2)/(1000*0.61365*exp(17.502*W71/(240.97+W71))/(DY71+DZ71)-DT71)</f>
        <v>0</v>
      </c>
      <c r="T71">
        <f>1/((DM71+1)/(Q71/1.6)+1/(R71/1.37)) + DM71/((DM71+1)/(Q71/1.6) + DM71/(R71/1.37))</f>
        <v>0</v>
      </c>
      <c r="U71">
        <f>(DH71*DK71)</f>
        <v>0</v>
      </c>
      <c r="V71">
        <f>(EA71+(U71+2*0.95*5.67E-8*(((EA71+$B$7)+273)^4-(EA71+273)^4)-44100*J71)/(1.84*29.3*R71+8*0.95*5.67E-8*(EA71+273)^3))</f>
        <v>0</v>
      </c>
      <c r="W71">
        <f>($C$7*EB71+$D$7*EC71+$E$7*V71)</f>
        <v>0</v>
      </c>
      <c r="X71">
        <f>0.61365*exp(17.502*W71/(240.97+W71))</f>
        <v>0</v>
      </c>
      <c r="Y71">
        <f>(Z71/AA71*100)</f>
        <v>0</v>
      </c>
      <c r="Z71">
        <f>DT71*(DY71+DZ71)/1000</f>
        <v>0</v>
      </c>
      <c r="AA71">
        <f>0.61365*exp(17.502*EA71/(240.97+EA71))</f>
        <v>0</v>
      </c>
      <c r="AB71">
        <f>(X71-DT71*(DY71+DZ71)/1000)</f>
        <v>0</v>
      </c>
      <c r="AC71">
        <f>(-J71*44100)</f>
        <v>0</v>
      </c>
      <c r="AD71">
        <f>2*29.3*R71*0.92*(EA71-W71)</f>
        <v>0</v>
      </c>
      <c r="AE71">
        <f>2*0.95*5.67E-8*(((EA71+$B$7)+273)^4-(W71+273)^4)</f>
        <v>0</v>
      </c>
      <c r="AF71">
        <f>U71+AE71+AC71+AD71</f>
        <v>0</v>
      </c>
      <c r="AG71">
        <f>DX71*AU71*(DS71-DR71*(1000-AU71*DU71)/(1000-AU71*DT71))/(100*DL71)</f>
        <v>0</v>
      </c>
      <c r="AH71">
        <f>1000*DX71*AU71*(DT71-DU71)/(100*DL71*(1000-AU71*DT71))</f>
        <v>0</v>
      </c>
      <c r="AI71">
        <f>(AJ71 - AK71 - DY71*1E3/(8.314*(EA71+273.15)) * AM71/DX71 * AL71) * DX71/(100*DL71) * (1000 - DU71)/1000</f>
        <v>0</v>
      </c>
      <c r="AJ71">
        <v>912.74955901158</v>
      </c>
      <c r="AK71">
        <v>891.931490909091</v>
      </c>
      <c r="AL71">
        <v>3.5171672727272</v>
      </c>
      <c r="AM71">
        <v>64.6</v>
      </c>
      <c r="AN71">
        <f>(AP71 - AO71 + DY71*1E3/(8.314*(EA71+273.15)) * AR71/DX71 * AQ71) * DX71/(100*DL71) * 1000/(1000 - AP71)</f>
        <v>0</v>
      </c>
      <c r="AO71">
        <v>22.1572266397162</v>
      </c>
      <c r="AP71">
        <v>22.7307006060606</v>
      </c>
      <c r="AQ71">
        <v>2.17844757299217e-05</v>
      </c>
      <c r="AR71">
        <v>120.712376557345</v>
      </c>
      <c r="AS71">
        <v>0</v>
      </c>
      <c r="AT71">
        <v>0</v>
      </c>
      <c r="AU71">
        <f>IF(AS71*$H$13&gt;=AW71,1.0,(AW71/(AW71-AS71*$H$13)))</f>
        <v>0</v>
      </c>
      <c r="AV71">
        <f>(AU71-1)*100</f>
        <v>0</v>
      </c>
      <c r="AW71">
        <f>MAX(0,($B$13+$C$13*EF71)/(1+$D$13*EF71)*DY71/(EA71+273)*$E$13)</f>
        <v>0</v>
      </c>
      <c r="AX71" t="s">
        <v>437</v>
      </c>
      <c r="AY71" t="s">
        <v>437</v>
      </c>
      <c r="AZ71">
        <v>0</v>
      </c>
      <c r="BA71">
        <v>0</v>
      </c>
      <c r="BB71">
        <f>1-AZ71/BA71</f>
        <v>0</v>
      </c>
      <c r="BC71">
        <v>0</v>
      </c>
      <c r="BD71" t="s">
        <v>437</v>
      </c>
      <c r="BE71" t="s">
        <v>437</v>
      </c>
      <c r="BF71">
        <v>0</v>
      </c>
      <c r="BG71">
        <v>0</v>
      </c>
      <c r="BH71">
        <f>1-BF71/BG71</f>
        <v>0</v>
      </c>
      <c r="BI71">
        <v>0.5</v>
      </c>
      <c r="BJ71">
        <f>DI71</f>
        <v>0</v>
      </c>
      <c r="BK71">
        <f>L71</f>
        <v>0</v>
      </c>
      <c r="BL71">
        <f>BH71*BI71*BJ71</f>
        <v>0</v>
      </c>
      <c r="BM71">
        <f>(BK71-BC71)/BJ71</f>
        <v>0</v>
      </c>
      <c r="BN71">
        <f>(BA71-BG71)/BG71</f>
        <v>0</v>
      </c>
      <c r="BO71">
        <f>AZ71/(BB71+AZ71/BG71)</f>
        <v>0</v>
      </c>
      <c r="BP71" t="s">
        <v>437</v>
      </c>
      <c r="BQ71">
        <v>0</v>
      </c>
      <c r="BR71">
        <f>IF(BQ71&lt;&gt;0, BQ71, BO71)</f>
        <v>0</v>
      </c>
      <c r="BS71">
        <f>1-BR71/BG71</f>
        <v>0</v>
      </c>
      <c r="BT71">
        <f>(BG71-BF71)/(BG71-BR71)</f>
        <v>0</v>
      </c>
      <c r="BU71">
        <f>(BA71-BG71)/(BA71-BR71)</f>
        <v>0</v>
      </c>
      <c r="BV71">
        <f>(BG71-BF71)/(BG71-AZ71)</f>
        <v>0</v>
      </c>
      <c r="BW71">
        <f>(BA71-BG71)/(BA71-AZ71)</f>
        <v>0</v>
      </c>
      <c r="BX71">
        <f>(BT71*BR71/BF71)</f>
        <v>0</v>
      </c>
      <c r="BY71">
        <f>(1-BX71)</f>
        <v>0</v>
      </c>
      <c r="DH71">
        <f>$B$11*EG71+$C$11*EH71+$F$11*ES71*(1-EV71)</f>
        <v>0</v>
      </c>
      <c r="DI71">
        <f>DH71*DJ71</f>
        <v>0</v>
      </c>
      <c r="DJ71">
        <f>($B$11*$D$9+$C$11*$D$9+$F$11*((FF71+EX71)/MAX(FF71+EX71+FG71, 0.1)*$I$9+FG71/MAX(FF71+EX71+FG71, 0.1)*$J$9))/($B$11+$C$11+$F$11)</f>
        <v>0</v>
      </c>
      <c r="DK71">
        <f>($B$11*$K$9+$C$11*$K$9+$F$11*((FF71+EX71)/MAX(FF71+EX71+FG71, 0.1)*$P$9+FG71/MAX(FF71+EX71+FG71, 0.1)*$Q$9))/($B$11+$C$11+$F$11)</f>
        <v>0</v>
      </c>
      <c r="DL71">
        <v>2.44</v>
      </c>
      <c r="DM71">
        <v>0.5</v>
      </c>
      <c r="DN71" t="s">
        <v>438</v>
      </c>
      <c r="DO71">
        <v>2</v>
      </c>
      <c r="DP71" t="b">
        <v>1</v>
      </c>
      <c r="DQ71">
        <v>1759419573.94615</v>
      </c>
      <c r="DR71">
        <v>847.529846153846</v>
      </c>
      <c r="DS71">
        <v>876.184076923077</v>
      </c>
      <c r="DT71">
        <v>22.7223538461538</v>
      </c>
      <c r="DU71">
        <v>22.1527846153846</v>
      </c>
      <c r="DV71">
        <v>843.960769230769</v>
      </c>
      <c r="DW71">
        <v>22.4172461538462</v>
      </c>
      <c r="DX71">
        <v>500.003538461539</v>
      </c>
      <c r="DY71">
        <v>90.7984538461539</v>
      </c>
      <c r="DZ71">
        <v>0.0323592230769231</v>
      </c>
      <c r="EA71">
        <v>29.5514</v>
      </c>
      <c r="EB71">
        <v>30.0002230769231</v>
      </c>
      <c r="EC71">
        <v>999.9</v>
      </c>
      <c r="ED71">
        <v>0</v>
      </c>
      <c r="EE71">
        <v>0</v>
      </c>
      <c r="EF71">
        <v>10008.2276923077</v>
      </c>
      <c r="EG71">
        <v>0</v>
      </c>
      <c r="EH71">
        <v>13.129</v>
      </c>
      <c r="EI71">
        <v>-28.6542923076923</v>
      </c>
      <c r="EJ71">
        <v>867.235615384615</v>
      </c>
      <c r="EK71">
        <v>896.033923076923</v>
      </c>
      <c r="EL71">
        <v>0.569549692307692</v>
      </c>
      <c r="EM71">
        <v>876.184076923077</v>
      </c>
      <c r="EN71">
        <v>22.1527846153846</v>
      </c>
      <c r="EO71">
        <v>2.06315538461538</v>
      </c>
      <c r="EP71">
        <v>2.01143923076923</v>
      </c>
      <c r="EQ71">
        <v>17.9375230769231</v>
      </c>
      <c r="ER71">
        <v>17.5346692307692</v>
      </c>
      <c r="ES71">
        <v>2000.02153846154</v>
      </c>
      <c r="ET71">
        <v>0.980000923076923</v>
      </c>
      <c r="EU71">
        <v>0.0199986461538462</v>
      </c>
      <c r="EV71">
        <v>0</v>
      </c>
      <c r="EW71">
        <v>341.838461538462</v>
      </c>
      <c r="EX71">
        <v>5.00059</v>
      </c>
      <c r="EY71">
        <v>6980.98846153846</v>
      </c>
      <c r="EZ71">
        <v>17360.5076923077</v>
      </c>
      <c r="FA71">
        <v>41.25</v>
      </c>
      <c r="FB71">
        <v>41.062</v>
      </c>
      <c r="FC71">
        <v>40.625</v>
      </c>
      <c r="FD71">
        <v>40.5716923076923</v>
      </c>
      <c r="FE71">
        <v>42.1440769230769</v>
      </c>
      <c r="FF71">
        <v>1955.12153846154</v>
      </c>
      <c r="FG71">
        <v>39.9</v>
      </c>
      <c r="FH71">
        <v>0</v>
      </c>
      <c r="FI71">
        <v>1759419580</v>
      </c>
      <c r="FJ71">
        <v>0</v>
      </c>
      <c r="FK71">
        <v>341.827461538462</v>
      </c>
      <c r="FL71">
        <v>-0.838974352728396</v>
      </c>
      <c r="FM71">
        <v>-31.0646153236064</v>
      </c>
      <c r="FN71">
        <v>6980.58769230769</v>
      </c>
      <c r="FO71">
        <v>15</v>
      </c>
      <c r="FP71">
        <v>0</v>
      </c>
      <c r="FQ71" t="s">
        <v>439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0</v>
      </c>
      <c r="FZ71">
        <v>0</v>
      </c>
      <c r="GA71">
        <v>0</v>
      </c>
      <c r="GB71">
        <v>0</v>
      </c>
      <c r="GC71">
        <v>-28.481435</v>
      </c>
      <c r="GD71">
        <v>-2.58367669172927</v>
      </c>
      <c r="GE71">
        <v>0.572864652666753</v>
      </c>
      <c r="GF71">
        <v>0</v>
      </c>
      <c r="GG71">
        <v>341.906470588235</v>
      </c>
      <c r="GH71">
        <v>-0.941451485969619</v>
      </c>
      <c r="GI71">
        <v>0.188366388174144</v>
      </c>
      <c r="GJ71">
        <v>-1</v>
      </c>
      <c r="GK71">
        <v>0.57225665</v>
      </c>
      <c r="GL71">
        <v>-0.0241508120300747</v>
      </c>
      <c r="GM71">
        <v>0.0103536354160024</v>
      </c>
      <c r="GN71">
        <v>1</v>
      </c>
      <c r="GO71">
        <v>1</v>
      </c>
      <c r="GP71">
        <v>2</v>
      </c>
      <c r="GQ71" t="s">
        <v>448</v>
      </c>
      <c r="GR71">
        <v>3.13258</v>
      </c>
      <c r="GS71">
        <v>2.71022</v>
      </c>
      <c r="GT71">
        <v>0.151619</v>
      </c>
      <c r="GU71">
        <v>0.155285</v>
      </c>
      <c r="GV71">
        <v>0.0995621</v>
      </c>
      <c r="GW71">
        <v>0.0984013</v>
      </c>
      <c r="GX71">
        <v>31987.6</v>
      </c>
      <c r="GY71">
        <v>34118.5</v>
      </c>
      <c r="GZ71">
        <v>34111.3</v>
      </c>
      <c r="HA71">
        <v>36568.4</v>
      </c>
      <c r="HB71">
        <v>43375.9</v>
      </c>
      <c r="HC71">
        <v>47330.4</v>
      </c>
      <c r="HD71">
        <v>53201.3</v>
      </c>
      <c r="HE71">
        <v>58434.4</v>
      </c>
      <c r="HF71">
        <v>1.9593</v>
      </c>
      <c r="HG71">
        <v>1.79982</v>
      </c>
      <c r="HH71">
        <v>0.133079</v>
      </c>
      <c r="HI71">
        <v>0</v>
      </c>
      <c r="HJ71">
        <v>27.8429</v>
      </c>
      <c r="HK71">
        <v>999.9</v>
      </c>
      <c r="HL71">
        <v>56.263</v>
      </c>
      <c r="HM71">
        <v>30.101</v>
      </c>
      <c r="HN71">
        <v>26.5522</v>
      </c>
      <c r="HO71">
        <v>54.8455</v>
      </c>
      <c r="HP71">
        <v>46.0497</v>
      </c>
      <c r="HQ71">
        <v>1</v>
      </c>
      <c r="HR71">
        <v>0.0491362</v>
      </c>
      <c r="HS71">
        <v>-0.382032</v>
      </c>
      <c r="HT71">
        <v>20.1113</v>
      </c>
      <c r="HU71">
        <v>5.19618</v>
      </c>
      <c r="HV71">
        <v>12.004</v>
      </c>
      <c r="HW71">
        <v>4.9732</v>
      </c>
      <c r="HX71">
        <v>3.2939</v>
      </c>
      <c r="HY71">
        <v>999.9</v>
      </c>
      <c r="HZ71">
        <v>9999</v>
      </c>
      <c r="IA71">
        <v>9999</v>
      </c>
      <c r="IB71">
        <v>9999</v>
      </c>
      <c r="IC71">
        <v>1.86325</v>
      </c>
      <c r="ID71">
        <v>1.86813</v>
      </c>
      <c r="IE71">
        <v>1.8679</v>
      </c>
      <c r="IF71">
        <v>1.86905</v>
      </c>
      <c r="IG71">
        <v>1.86987</v>
      </c>
      <c r="IH71">
        <v>1.86592</v>
      </c>
      <c r="II71">
        <v>1.86704</v>
      </c>
      <c r="IJ71">
        <v>1.86844</v>
      </c>
      <c r="IK71">
        <v>5</v>
      </c>
      <c r="IL71">
        <v>0</v>
      </c>
      <c r="IM71">
        <v>0</v>
      </c>
      <c r="IN71">
        <v>0</v>
      </c>
      <c r="IO71" t="s">
        <v>441</v>
      </c>
      <c r="IP71" t="s">
        <v>442</v>
      </c>
      <c r="IQ71" t="s">
        <v>443</v>
      </c>
      <c r="IR71" t="s">
        <v>443</v>
      </c>
      <c r="IS71" t="s">
        <v>443</v>
      </c>
      <c r="IT71" t="s">
        <v>443</v>
      </c>
      <c r="IU71">
        <v>0</v>
      </c>
      <c r="IV71">
        <v>100</v>
      </c>
      <c r="IW71">
        <v>100</v>
      </c>
      <c r="IX71">
        <v>3.653</v>
      </c>
      <c r="IY71">
        <v>0.3055</v>
      </c>
      <c r="IZ71">
        <v>0.735386519928015</v>
      </c>
      <c r="JA71">
        <v>0.00382527381972642</v>
      </c>
      <c r="JB71">
        <v>-7.52988299776221e-07</v>
      </c>
      <c r="JC71">
        <v>2.3530235652091e-10</v>
      </c>
      <c r="JD71">
        <v>-0.102343420517576</v>
      </c>
      <c r="JE71">
        <v>-0.0169045395245839</v>
      </c>
      <c r="JF71">
        <v>0.00204458040624254</v>
      </c>
      <c r="JG71">
        <v>-2.13992253470799e-05</v>
      </c>
      <c r="JH71">
        <v>5</v>
      </c>
      <c r="JI71">
        <v>2167</v>
      </c>
      <c r="JJ71">
        <v>1</v>
      </c>
      <c r="JK71">
        <v>29</v>
      </c>
      <c r="JL71">
        <v>29323659.7</v>
      </c>
      <c r="JM71">
        <v>29323659.7</v>
      </c>
      <c r="JN71">
        <v>1.88721</v>
      </c>
      <c r="JO71">
        <v>2.61841</v>
      </c>
      <c r="JP71">
        <v>1.54785</v>
      </c>
      <c r="JQ71">
        <v>2.31201</v>
      </c>
      <c r="JR71">
        <v>1.64673</v>
      </c>
      <c r="JS71">
        <v>2.32788</v>
      </c>
      <c r="JT71">
        <v>33.8961</v>
      </c>
      <c r="JU71">
        <v>24.1926</v>
      </c>
      <c r="JV71">
        <v>18</v>
      </c>
      <c r="JW71">
        <v>505.531</v>
      </c>
      <c r="JX71">
        <v>402.504</v>
      </c>
      <c r="JY71">
        <v>27.0936</v>
      </c>
      <c r="JZ71">
        <v>27.9869</v>
      </c>
      <c r="KA71">
        <v>30.0003</v>
      </c>
      <c r="KB71">
        <v>27.9329</v>
      </c>
      <c r="KC71">
        <v>27.8836</v>
      </c>
      <c r="KD71">
        <v>37.8948</v>
      </c>
      <c r="KE71">
        <v>21.7713</v>
      </c>
      <c r="KF71">
        <v>57.6239</v>
      </c>
      <c r="KG71">
        <v>27.0618</v>
      </c>
      <c r="KH71">
        <v>926.46</v>
      </c>
      <c r="KI71">
        <v>22.222</v>
      </c>
      <c r="KJ71">
        <v>96.7174</v>
      </c>
      <c r="KK71">
        <v>94.6828</v>
      </c>
    </row>
    <row r="72" spans="1:297">
      <c r="A72">
        <v>56</v>
      </c>
      <c r="B72">
        <v>1759419587.1</v>
      </c>
      <c r="C72">
        <v>367</v>
      </c>
      <c r="D72" t="s">
        <v>554</v>
      </c>
      <c r="E72" t="s">
        <v>555</v>
      </c>
      <c r="F72">
        <v>5</v>
      </c>
      <c r="G72" t="s">
        <v>435</v>
      </c>
      <c r="H72" t="s">
        <v>436</v>
      </c>
      <c r="I72">
        <v>1759419578.94615</v>
      </c>
      <c r="J72">
        <f>(K72)/1000</f>
        <v>0</v>
      </c>
      <c r="K72">
        <f>IF(DP72, AN72, AH72)</f>
        <v>0</v>
      </c>
      <c r="L72">
        <f>IF(DP72, AI72, AG72)</f>
        <v>0</v>
      </c>
      <c r="M72">
        <f>DR72 - IF(AU72&gt;1, L72*DL72*100.0/(AW72), 0)</f>
        <v>0</v>
      </c>
      <c r="N72">
        <f>((T72-J72/2)*M72-L72)/(T72+J72/2)</f>
        <v>0</v>
      </c>
      <c r="O72">
        <f>N72*(DY72+DZ72)/1000.0</f>
        <v>0</v>
      </c>
      <c r="P72">
        <f>(DR72 - IF(AU72&gt;1, L72*DL72*100.0/(AW72), 0))*(DY72+DZ72)/1000.0</f>
        <v>0</v>
      </c>
      <c r="Q72">
        <f>2.0/((1/S72-1/R72)+SIGN(S72)*SQRT((1/S72-1/R72)*(1/S72-1/R72) + 4*DM72/((DM72+1)*(DM72+1))*(2*1/S72*1/R72-1/R72*1/R72)))</f>
        <v>0</v>
      </c>
      <c r="R72">
        <f>IF(LEFT(DN72,1)&lt;&gt;"0",IF(LEFT(DN72,1)="1",3.0,DO72),$D$5+$E$5*(EF72*DY72/($K$5*1000))+$F$5*(EF72*DY72/($K$5*1000))*MAX(MIN(DL72,$J$5),$I$5)*MAX(MIN(DL72,$J$5),$I$5)+$G$5*MAX(MIN(DL72,$J$5),$I$5)*(EF72*DY72/($K$5*1000))+$H$5*(EF72*DY72/($K$5*1000))*(EF72*DY72/($K$5*1000)))</f>
        <v>0</v>
      </c>
      <c r="S72">
        <f>J72*(1000-(1000*0.61365*exp(17.502*W72/(240.97+W72))/(DY72+DZ72)+DT72)/2)/(1000*0.61365*exp(17.502*W72/(240.97+W72))/(DY72+DZ72)-DT72)</f>
        <v>0</v>
      </c>
      <c r="T72">
        <f>1/((DM72+1)/(Q72/1.6)+1/(R72/1.37)) + DM72/((DM72+1)/(Q72/1.6) + DM72/(R72/1.37))</f>
        <v>0</v>
      </c>
      <c r="U72">
        <f>(DH72*DK72)</f>
        <v>0</v>
      </c>
      <c r="V72">
        <f>(EA72+(U72+2*0.95*5.67E-8*(((EA72+$B$7)+273)^4-(EA72+273)^4)-44100*J72)/(1.84*29.3*R72+8*0.95*5.67E-8*(EA72+273)^3))</f>
        <v>0</v>
      </c>
      <c r="W72">
        <f>($C$7*EB72+$D$7*EC72+$E$7*V72)</f>
        <v>0</v>
      </c>
      <c r="X72">
        <f>0.61365*exp(17.502*W72/(240.97+W72))</f>
        <v>0</v>
      </c>
      <c r="Y72">
        <f>(Z72/AA72*100)</f>
        <v>0</v>
      </c>
      <c r="Z72">
        <f>DT72*(DY72+DZ72)/1000</f>
        <v>0</v>
      </c>
      <c r="AA72">
        <f>0.61365*exp(17.502*EA72/(240.97+EA72))</f>
        <v>0</v>
      </c>
      <c r="AB72">
        <f>(X72-DT72*(DY72+DZ72)/1000)</f>
        <v>0</v>
      </c>
      <c r="AC72">
        <f>(-J72*44100)</f>
        <v>0</v>
      </c>
      <c r="AD72">
        <f>2*29.3*R72*0.92*(EA72-W72)</f>
        <v>0</v>
      </c>
      <c r="AE72">
        <f>2*0.95*5.67E-8*(((EA72+$B$7)+273)^4-(W72+273)^4)</f>
        <v>0</v>
      </c>
      <c r="AF72">
        <f>U72+AE72+AC72+AD72</f>
        <v>0</v>
      </c>
      <c r="AG72">
        <f>DX72*AU72*(DS72-DR72*(1000-AU72*DU72)/(1000-AU72*DT72))/(100*DL72)</f>
        <v>0</v>
      </c>
      <c r="AH72">
        <f>1000*DX72*AU72*(DT72-DU72)/(100*DL72*(1000-AU72*DT72))</f>
        <v>0</v>
      </c>
      <c r="AI72">
        <f>(AJ72 - AK72 - DY72*1E3/(8.314*(EA72+273.15)) * AM72/DX72 * AL72) * DX72/(100*DL72) * (1000 - DU72)/1000</f>
        <v>0</v>
      </c>
      <c r="AJ72">
        <v>929.146112343615</v>
      </c>
      <c r="AK72">
        <v>908.88496969697</v>
      </c>
      <c r="AL72">
        <v>3.37335590909091</v>
      </c>
      <c r="AM72">
        <v>64.6</v>
      </c>
      <c r="AN72">
        <f>(AP72 - AO72 + DY72*1E3/(8.314*(EA72+273.15)) * AR72/DX72 * AQ72) * DX72/(100*DL72) * 1000/(1000 - AP72)</f>
        <v>0</v>
      </c>
      <c r="AO72">
        <v>22.1629342227586</v>
      </c>
      <c r="AP72">
        <v>22.7355975757576</v>
      </c>
      <c r="AQ72">
        <v>2.79253058720792e-05</v>
      </c>
      <c r="AR72">
        <v>120.712376557345</v>
      </c>
      <c r="AS72">
        <v>0</v>
      </c>
      <c r="AT72">
        <v>0</v>
      </c>
      <c r="AU72">
        <f>IF(AS72*$H$13&gt;=AW72,1.0,(AW72/(AW72-AS72*$H$13)))</f>
        <v>0</v>
      </c>
      <c r="AV72">
        <f>(AU72-1)*100</f>
        <v>0</v>
      </c>
      <c r="AW72">
        <f>MAX(0,($B$13+$C$13*EF72)/(1+$D$13*EF72)*DY72/(EA72+273)*$E$13)</f>
        <v>0</v>
      </c>
      <c r="AX72" t="s">
        <v>437</v>
      </c>
      <c r="AY72" t="s">
        <v>437</v>
      </c>
      <c r="AZ72">
        <v>0</v>
      </c>
      <c r="BA72">
        <v>0</v>
      </c>
      <c r="BB72">
        <f>1-AZ72/BA72</f>
        <v>0</v>
      </c>
      <c r="BC72">
        <v>0</v>
      </c>
      <c r="BD72" t="s">
        <v>437</v>
      </c>
      <c r="BE72" t="s">
        <v>437</v>
      </c>
      <c r="BF72">
        <v>0</v>
      </c>
      <c r="BG72">
        <v>0</v>
      </c>
      <c r="BH72">
        <f>1-BF72/BG72</f>
        <v>0</v>
      </c>
      <c r="BI72">
        <v>0.5</v>
      </c>
      <c r="BJ72">
        <f>DI72</f>
        <v>0</v>
      </c>
      <c r="BK72">
        <f>L72</f>
        <v>0</v>
      </c>
      <c r="BL72">
        <f>BH72*BI72*BJ72</f>
        <v>0</v>
      </c>
      <c r="BM72">
        <f>(BK72-BC72)/BJ72</f>
        <v>0</v>
      </c>
      <c r="BN72">
        <f>(BA72-BG72)/BG72</f>
        <v>0</v>
      </c>
      <c r="BO72">
        <f>AZ72/(BB72+AZ72/BG72)</f>
        <v>0</v>
      </c>
      <c r="BP72" t="s">
        <v>437</v>
      </c>
      <c r="BQ72">
        <v>0</v>
      </c>
      <c r="BR72">
        <f>IF(BQ72&lt;&gt;0, BQ72, BO72)</f>
        <v>0</v>
      </c>
      <c r="BS72">
        <f>1-BR72/BG72</f>
        <v>0</v>
      </c>
      <c r="BT72">
        <f>(BG72-BF72)/(BG72-BR72)</f>
        <v>0</v>
      </c>
      <c r="BU72">
        <f>(BA72-BG72)/(BA72-BR72)</f>
        <v>0</v>
      </c>
      <c r="BV72">
        <f>(BG72-BF72)/(BG72-AZ72)</f>
        <v>0</v>
      </c>
      <c r="BW72">
        <f>(BA72-BG72)/(BA72-AZ72)</f>
        <v>0</v>
      </c>
      <c r="BX72">
        <f>(BT72*BR72/BF72)</f>
        <v>0</v>
      </c>
      <c r="BY72">
        <f>(1-BX72)</f>
        <v>0</v>
      </c>
      <c r="DH72">
        <f>$B$11*EG72+$C$11*EH72+$F$11*ES72*(1-EV72)</f>
        <v>0</v>
      </c>
      <c r="DI72">
        <f>DH72*DJ72</f>
        <v>0</v>
      </c>
      <c r="DJ72">
        <f>($B$11*$D$9+$C$11*$D$9+$F$11*((FF72+EX72)/MAX(FF72+EX72+FG72, 0.1)*$I$9+FG72/MAX(FF72+EX72+FG72, 0.1)*$J$9))/($B$11+$C$11+$F$11)</f>
        <v>0</v>
      </c>
      <c r="DK72">
        <f>($B$11*$K$9+$C$11*$K$9+$F$11*((FF72+EX72)/MAX(FF72+EX72+FG72, 0.1)*$P$9+FG72/MAX(FF72+EX72+FG72, 0.1)*$Q$9))/($B$11+$C$11+$F$11)</f>
        <v>0</v>
      </c>
      <c r="DL72">
        <v>2.44</v>
      </c>
      <c r="DM72">
        <v>0.5</v>
      </c>
      <c r="DN72" t="s">
        <v>438</v>
      </c>
      <c r="DO72">
        <v>2</v>
      </c>
      <c r="DP72" t="b">
        <v>1</v>
      </c>
      <c r="DQ72">
        <v>1759419578.94615</v>
      </c>
      <c r="DR72">
        <v>864.311769230769</v>
      </c>
      <c r="DS72">
        <v>892.723384615385</v>
      </c>
      <c r="DT72">
        <v>22.7294615384615</v>
      </c>
      <c r="DU72">
        <v>22.1574153846154</v>
      </c>
      <c r="DV72">
        <v>860.691615384615</v>
      </c>
      <c r="DW72">
        <v>22.4240692307692</v>
      </c>
      <c r="DX72">
        <v>500.006</v>
      </c>
      <c r="DY72">
        <v>90.7995076923077</v>
      </c>
      <c r="DZ72">
        <v>0.0323394307692308</v>
      </c>
      <c r="EA72">
        <v>29.5509153846154</v>
      </c>
      <c r="EB72">
        <v>30.0042846153846</v>
      </c>
      <c r="EC72">
        <v>999.9</v>
      </c>
      <c r="ED72">
        <v>0</v>
      </c>
      <c r="EE72">
        <v>0</v>
      </c>
      <c r="EF72">
        <v>10000.0984615385</v>
      </c>
      <c r="EG72">
        <v>0</v>
      </c>
      <c r="EH72">
        <v>13.129</v>
      </c>
      <c r="EI72">
        <v>-28.4116538461539</v>
      </c>
      <c r="EJ72">
        <v>884.414153846154</v>
      </c>
      <c r="EK72">
        <v>912.952230769231</v>
      </c>
      <c r="EL72">
        <v>0.572032076923077</v>
      </c>
      <c r="EM72">
        <v>892.723384615385</v>
      </c>
      <c r="EN72">
        <v>22.1574153846154</v>
      </c>
      <c r="EO72">
        <v>2.06382461538462</v>
      </c>
      <c r="EP72">
        <v>2.01188230769231</v>
      </c>
      <c r="EQ72">
        <v>17.9426769230769</v>
      </c>
      <c r="ER72">
        <v>17.5381692307692</v>
      </c>
      <c r="ES72">
        <v>2000.04615384615</v>
      </c>
      <c r="ET72">
        <v>0.980001153846154</v>
      </c>
      <c r="EU72">
        <v>0.0199984076923077</v>
      </c>
      <c r="EV72">
        <v>0</v>
      </c>
      <c r="EW72">
        <v>341.784230769231</v>
      </c>
      <c r="EX72">
        <v>5.00059</v>
      </c>
      <c r="EY72">
        <v>6978.43153846154</v>
      </c>
      <c r="EZ72">
        <v>17360.7230769231</v>
      </c>
      <c r="FA72">
        <v>41.2451538461538</v>
      </c>
      <c r="FB72">
        <v>41.062</v>
      </c>
      <c r="FC72">
        <v>40.625</v>
      </c>
      <c r="FD72">
        <v>40.5716923076923</v>
      </c>
      <c r="FE72">
        <v>42.1440769230769</v>
      </c>
      <c r="FF72">
        <v>1955.14615384615</v>
      </c>
      <c r="FG72">
        <v>39.9</v>
      </c>
      <c r="FH72">
        <v>0</v>
      </c>
      <c r="FI72">
        <v>1759419584.8</v>
      </c>
      <c r="FJ72">
        <v>0</v>
      </c>
      <c r="FK72">
        <v>341.747192307692</v>
      </c>
      <c r="FL72">
        <v>-1.21370939710434</v>
      </c>
      <c r="FM72">
        <v>-33.2615384579242</v>
      </c>
      <c r="FN72">
        <v>6978.08461538462</v>
      </c>
      <c r="FO72">
        <v>15</v>
      </c>
      <c r="FP72">
        <v>0</v>
      </c>
      <c r="FQ72" t="s">
        <v>439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0</v>
      </c>
      <c r="FZ72">
        <v>0</v>
      </c>
      <c r="GA72">
        <v>0</v>
      </c>
      <c r="GB72">
        <v>0</v>
      </c>
      <c r="GC72">
        <v>-28.5283761904762</v>
      </c>
      <c r="GD72">
        <v>1.25248831168829</v>
      </c>
      <c r="GE72">
        <v>0.53962527819004</v>
      </c>
      <c r="GF72">
        <v>0</v>
      </c>
      <c r="GG72">
        <v>341.796294117647</v>
      </c>
      <c r="GH72">
        <v>-0.924644763016589</v>
      </c>
      <c r="GI72">
        <v>0.194529073800382</v>
      </c>
      <c r="GJ72">
        <v>-1</v>
      </c>
      <c r="GK72">
        <v>0.569841571428572</v>
      </c>
      <c r="GL72">
        <v>0.0303247012987017</v>
      </c>
      <c r="GM72">
        <v>0.00401689805187831</v>
      </c>
      <c r="GN72">
        <v>1</v>
      </c>
      <c r="GO72">
        <v>1</v>
      </c>
      <c r="GP72">
        <v>2</v>
      </c>
      <c r="GQ72" t="s">
        <v>448</v>
      </c>
      <c r="GR72">
        <v>3.13246</v>
      </c>
      <c r="GS72">
        <v>2.71079</v>
      </c>
      <c r="GT72">
        <v>0.15352</v>
      </c>
      <c r="GU72">
        <v>0.157287</v>
      </c>
      <c r="GV72">
        <v>0.099569</v>
      </c>
      <c r="GW72">
        <v>0.098415</v>
      </c>
      <c r="GX72">
        <v>31916.1</v>
      </c>
      <c r="GY72">
        <v>34037.8</v>
      </c>
      <c r="GZ72">
        <v>34111.5</v>
      </c>
      <c r="HA72">
        <v>36568.6</v>
      </c>
      <c r="HB72">
        <v>43376.1</v>
      </c>
      <c r="HC72">
        <v>47330</v>
      </c>
      <c r="HD72">
        <v>53201.7</v>
      </c>
      <c r="HE72">
        <v>58434.5</v>
      </c>
      <c r="HF72">
        <v>1.9592</v>
      </c>
      <c r="HG72">
        <v>1.8005</v>
      </c>
      <c r="HH72">
        <v>0.132926</v>
      </c>
      <c r="HI72">
        <v>0</v>
      </c>
      <c r="HJ72">
        <v>27.8488</v>
      </c>
      <c r="HK72">
        <v>999.9</v>
      </c>
      <c r="HL72">
        <v>56.263</v>
      </c>
      <c r="HM72">
        <v>30.111</v>
      </c>
      <c r="HN72">
        <v>26.5664</v>
      </c>
      <c r="HO72">
        <v>54.8855</v>
      </c>
      <c r="HP72">
        <v>46.0697</v>
      </c>
      <c r="HQ72">
        <v>1</v>
      </c>
      <c r="HR72">
        <v>0.0490091</v>
      </c>
      <c r="HS72">
        <v>-0.0539188</v>
      </c>
      <c r="HT72">
        <v>20.1124</v>
      </c>
      <c r="HU72">
        <v>5.19767</v>
      </c>
      <c r="HV72">
        <v>12.004</v>
      </c>
      <c r="HW72">
        <v>4.9738</v>
      </c>
      <c r="HX72">
        <v>3.29393</v>
      </c>
      <c r="HY72">
        <v>999.9</v>
      </c>
      <c r="HZ72">
        <v>9999</v>
      </c>
      <c r="IA72">
        <v>9999</v>
      </c>
      <c r="IB72">
        <v>9999</v>
      </c>
      <c r="IC72">
        <v>1.86325</v>
      </c>
      <c r="ID72">
        <v>1.86813</v>
      </c>
      <c r="IE72">
        <v>1.86792</v>
      </c>
      <c r="IF72">
        <v>1.86905</v>
      </c>
      <c r="IG72">
        <v>1.86988</v>
      </c>
      <c r="IH72">
        <v>1.86594</v>
      </c>
      <c r="II72">
        <v>1.86705</v>
      </c>
      <c r="IJ72">
        <v>1.86844</v>
      </c>
      <c r="IK72">
        <v>5</v>
      </c>
      <c r="IL72">
        <v>0</v>
      </c>
      <c r="IM72">
        <v>0</v>
      </c>
      <c r="IN72">
        <v>0</v>
      </c>
      <c r="IO72" t="s">
        <v>441</v>
      </c>
      <c r="IP72" t="s">
        <v>442</v>
      </c>
      <c r="IQ72" t="s">
        <v>443</v>
      </c>
      <c r="IR72" t="s">
        <v>443</v>
      </c>
      <c r="IS72" t="s">
        <v>443</v>
      </c>
      <c r="IT72" t="s">
        <v>443</v>
      </c>
      <c r="IU72">
        <v>0</v>
      </c>
      <c r="IV72">
        <v>100</v>
      </c>
      <c r="IW72">
        <v>100</v>
      </c>
      <c r="IX72">
        <v>3.704</v>
      </c>
      <c r="IY72">
        <v>0.3055</v>
      </c>
      <c r="IZ72">
        <v>0.735386519928015</v>
      </c>
      <c r="JA72">
        <v>0.00382527381972642</v>
      </c>
      <c r="JB72">
        <v>-7.52988299776221e-07</v>
      </c>
      <c r="JC72">
        <v>2.3530235652091e-10</v>
      </c>
      <c r="JD72">
        <v>-0.102343420517576</v>
      </c>
      <c r="JE72">
        <v>-0.0169045395245839</v>
      </c>
      <c r="JF72">
        <v>0.00204458040624254</v>
      </c>
      <c r="JG72">
        <v>-2.13992253470799e-05</v>
      </c>
      <c r="JH72">
        <v>5</v>
      </c>
      <c r="JI72">
        <v>2167</v>
      </c>
      <c r="JJ72">
        <v>1</v>
      </c>
      <c r="JK72">
        <v>29</v>
      </c>
      <c r="JL72">
        <v>29323659.8</v>
      </c>
      <c r="JM72">
        <v>29323659.8</v>
      </c>
      <c r="JN72">
        <v>1.91772</v>
      </c>
      <c r="JO72">
        <v>2.61353</v>
      </c>
      <c r="JP72">
        <v>1.54785</v>
      </c>
      <c r="JQ72">
        <v>2.31201</v>
      </c>
      <c r="JR72">
        <v>1.64673</v>
      </c>
      <c r="JS72">
        <v>2.35474</v>
      </c>
      <c r="JT72">
        <v>33.8961</v>
      </c>
      <c r="JU72">
        <v>24.1926</v>
      </c>
      <c r="JV72">
        <v>18</v>
      </c>
      <c r="JW72">
        <v>505.486</v>
      </c>
      <c r="JX72">
        <v>402.887</v>
      </c>
      <c r="JY72">
        <v>27.0942</v>
      </c>
      <c r="JZ72">
        <v>27.9893</v>
      </c>
      <c r="KA72">
        <v>30.0001</v>
      </c>
      <c r="KB72">
        <v>27.9353</v>
      </c>
      <c r="KC72">
        <v>27.8853</v>
      </c>
      <c r="KD72">
        <v>38.4345</v>
      </c>
      <c r="KE72">
        <v>21.7713</v>
      </c>
      <c r="KF72">
        <v>57.6239</v>
      </c>
      <c r="KG72">
        <v>27.0487</v>
      </c>
      <c r="KH72">
        <v>939.995</v>
      </c>
      <c r="KI72">
        <v>22.2383</v>
      </c>
      <c r="KJ72">
        <v>96.718</v>
      </c>
      <c r="KK72">
        <v>94.6831</v>
      </c>
    </row>
    <row r="73" spans="1:297">
      <c r="A73">
        <v>57</v>
      </c>
      <c r="B73">
        <v>1759419592.1</v>
      </c>
      <c r="C73">
        <v>372</v>
      </c>
      <c r="D73" t="s">
        <v>556</v>
      </c>
      <c r="E73" t="s">
        <v>557</v>
      </c>
      <c r="F73">
        <v>5</v>
      </c>
      <c r="G73" t="s">
        <v>435</v>
      </c>
      <c r="H73" t="s">
        <v>436</v>
      </c>
      <c r="I73">
        <v>1759419583.94615</v>
      </c>
      <c r="J73">
        <f>(K73)/1000</f>
        <v>0</v>
      </c>
      <c r="K73">
        <f>IF(DP73, AN73, AH73)</f>
        <v>0</v>
      </c>
      <c r="L73">
        <f>IF(DP73, AI73, AG73)</f>
        <v>0</v>
      </c>
      <c r="M73">
        <f>DR73 - IF(AU73&gt;1, L73*DL73*100.0/(AW73), 0)</f>
        <v>0</v>
      </c>
      <c r="N73">
        <f>((T73-J73/2)*M73-L73)/(T73+J73/2)</f>
        <v>0</v>
      </c>
      <c r="O73">
        <f>N73*(DY73+DZ73)/1000.0</f>
        <v>0</v>
      </c>
      <c r="P73">
        <f>(DR73 - IF(AU73&gt;1, L73*DL73*100.0/(AW73), 0))*(DY73+DZ73)/1000.0</f>
        <v>0</v>
      </c>
      <c r="Q73">
        <f>2.0/((1/S73-1/R73)+SIGN(S73)*SQRT((1/S73-1/R73)*(1/S73-1/R73) + 4*DM73/((DM73+1)*(DM73+1))*(2*1/S73*1/R73-1/R73*1/R73)))</f>
        <v>0</v>
      </c>
      <c r="R73">
        <f>IF(LEFT(DN73,1)&lt;&gt;"0",IF(LEFT(DN73,1)="1",3.0,DO73),$D$5+$E$5*(EF73*DY73/($K$5*1000))+$F$5*(EF73*DY73/($K$5*1000))*MAX(MIN(DL73,$J$5),$I$5)*MAX(MIN(DL73,$J$5),$I$5)+$G$5*MAX(MIN(DL73,$J$5),$I$5)*(EF73*DY73/($K$5*1000))+$H$5*(EF73*DY73/($K$5*1000))*(EF73*DY73/($K$5*1000)))</f>
        <v>0</v>
      </c>
      <c r="S73">
        <f>J73*(1000-(1000*0.61365*exp(17.502*W73/(240.97+W73))/(DY73+DZ73)+DT73)/2)/(1000*0.61365*exp(17.502*W73/(240.97+W73))/(DY73+DZ73)-DT73)</f>
        <v>0</v>
      </c>
      <c r="T73">
        <f>1/((DM73+1)/(Q73/1.6)+1/(R73/1.37)) + DM73/((DM73+1)/(Q73/1.6) + DM73/(R73/1.37))</f>
        <v>0</v>
      </c>
      <c r="U73">
        <f>(DH73*DK73)</f>
        <v>0</v>
      </c>
      <c r="V73">
        <f>(EA73+(U73+2*0.95*5.67E-8*(((EA73+$B$7)+273)^4-(EA73+273)^4)-44100*J73)/(1.84*29.3*R73+8*0.95*5.67E-8*(EA73+273)^3))</f>
        <v>0</v>
      </c>
      <c r="W73">
        <f>($C$7*EB73+$D$7*EC73+$E$7*V73)</f>
        <v>0</v>
      </c>
      <c r="X73">
        <f>0.61365*exp(17.502*W73/(240.97+W73))</f>
        <v>0</v>
      </c>
      <c r="Y73">
        <f>(Z73/AA73*100)</f>
        <v>0</v>
      </c>
      <c r="Z73">
        <f>DT73*(DY73+DZ73)/1000</f>
        <v>0</v>
      </c>
      <c r="AA73">
        <f>0.61365*exp(17.502*EA73/(240.97+EA73))</f>
        <v>0</v>
      </c>
      <c r="AB73">
        <f>(X73-DT73*(DY73+DZ73)/1000)</f>
        <v>0</v>
      </c>
      <c r="AC73">
        <f>(-J73*44100)</f>
        <v>0</v>
      </c>
      <c r="AD73">
        <f>2*29.3*R73*0.92*(EA73-W73)</f>
        <v>0</v>
      </c>
      <c r="AE73">
        <f>2*0.95*5.67E-8*(((EA73+$B$7)+273)^4-(W73+273)^4)</f>
        <v>0</v>
      </c>
      <c r="AF73">
        <f>U73+AE73+AC73+AD73</f>
        <v>0</v>
      </c>
      <c r="AG73">
        <f>DX73*AU73*(DS73-DR73*(1000-AU73*DU73)/(1000-AU73*DT73))/(100*DL73)</f>
        <v>0</v>
      </c>
      <c r="AH73">
        <f>1000*DX73*AU73*(DT73-DU73)/(100*DL73*(1000-AU73*DT73))</f>
        <v>0</v>
      </c>
      <c r="AI73">
        <f>(AJ73 - AK73 - DY73*1E3/(8.314*(EA73+273.15)) * AM73/DX73 * AL73) * DX73/(100*DL73) * (1000 - DU73)/1000</f>
        <v>0</v>
      </c>
      <c r="AJ73">
        <v>947.468393442424</v>
      </c>
      <c r="AK73">
        <v>926.553072727273</v>
      </c>
      <c r="AL73">
        <v>3.54398015151512</v>
      </c>
      <c r="AM73">
        <v>64.6</v>
      </c>
      <c r="AN73">
        <f>(AP73 - AO73 + DY73*1E3/(8.314*(EA73+273.15)) * AR73/DX73 * AQ73) * DX73/(100*DL73) * 1000/(1000 - AP73)</f>
        <v>0</v>
      </c>
      <c r="AO73">
        <v>22.1637921761509</v>
      </c>
      <c r="AP73">
        <v>22.7288690909091</v>
      </c>
      <c r="AQ73">
        <v>-4.42185553850365e-05</v>
      </c>
      <c r="AR73">
        <v>120.712376557345</v>
      </c>
      <c r="AS73">
        <v>0</v>
      </c>
      <c r="AT73">
        <v>0</v>
      </c>
      <c r="AU73">
        <f>IF(AS73*$H$13&gt;=AW73,1.0,(AW73/(AW73-AS73*$H$13)))</f>
        <v>0</v>
      </c>
      <c r="AV73">
        <f>(AU73-1)*100</f>
        <v>0</v>
      </c>
      <c r="AW73">
        <f>MAX(0,($B$13+$C$13*EF73)/(1+$D$13*EF73)*DY73/(EA73+273)*$E$13)</f>
        <v>0</v>
      </c>
      <c r="AX73" t="s">
        <v>437</v>
      </c>
      <c r="AY73" t="s">
        <v>437</v>
      </c>
      <c r="AZ73">
        <v>0</v>
      </c>
      <c r="BA73">
        <v>0</v>
      </c>
      <c r="BB73">
        <f>1-AZ73/BA73</f>
        <v>0</v>
      </c>
      <c r="BC73">
        <v>0</v>
      </c>
      <c r="BD73" t="s">
        <v>437</v>
      </c>
      <c r="BE73" t="s">
        <v>437</v>
      </c>
      <c r="BF73">
        <v>0</v>
      </c>
      <c r="BG73">
        <v>0</v>
      </c>
      <c r="BH73">
        <f>1-BF73/BG73</f>
        <v>0</v>
      </c>
      <c r="BI73">
        <v>0.5</v>
      </c>
      <c r="BJ73">
        <f>DI73</f>
        <v>0</v>
      </c>
      <c r="BK73">
        <f>L73</f>
        <v>0</v>
      </c>
      <c r="BL73">
        <f>BH73*BI73*BJ73</f>
        <v>0</v>
      </c>
      <c r="BM73">
        <f>(BK73-BC73)/BJ73</f>
        <v>0</v>
      </c>
      <c r="BN73">
        <f>(BA73-BG73)/BG73</f>
        <v>0</v>
      </c>
      <c r="BO73">
        <f>AZ73/(BB73+AZ73/BG73)</f>
        <v>0</v>
      </c>
      <c r="BP73" t="s">
        <v>437</v>
      </c>
      <c r="BQ73">
        <v>0</v>
      </c>
      <c r="BR73">
        <f>IF(BQ73&lt;&gt;0, BQ73, BO73)</f>
        <v>0</v>
      </c>
      <c r="BS73">
        <f>1-BR73/BG73</f>
        <v>0</v>
      </c>
      <c r="BT73">
        <f>(BG73-BF73)/(BG73-BR73)</f>
        <v>0</v>
      </c>
      <c r="BU73">
        <f>(BA73-BG73)/(BA73-BR73)</f>
        <v>0</v>
      </c>
      <c r="BV73">
        <f>(BG73-BF73)/(BG73-AZ73)</f>
        <v>0</v>
      </c>
      <c r="BW73">
        <f>(BA73-BG73)/(BA73-AZ73)</f>
        <v>0</v>
      </c>
      <c r="BX73">
        <f>(BT73*BR73/BF73)</f>
        <v>0</v>
      </c>
      <c r="BY73">
        <f>(1-BX73)</f>
        <v>0</v>
      </c>
      <c r="DH73">
        <f>$B$11*EG73+$C$11*EH73+$F$11*ES73*(1-EV73)</f>
        <v>0</v>
      </c>
      <c r="DI73">
        <f>DH73*DJ73</f>
        <v>0</v>
      </c>
      <c r="DJ73">
        <f>($B$11*$D$9+$C$11*$D$9+$F$11*((FF73+EX73)/MAX(FF73+EX73+FG73, 0.1)*$I$9+FG73/MAX(FF73+EX73+FG73, 0.1)*$J$9))/($B$11+$C$11+$F$11)</f>
        <v>0</v>
      </c>
      <c r="DK73">
        <f>($B$11*$K$9+$C$11*$K$9+$F$11*((FF73+EX73)/MAX(FF73+EX73+FG73, 0.1)*$P$9+FG73/MAX(FF73+EX73+FG73, 0.1)*$Q$9))/($B$11+$C$11+$F$11)</f>
        <v>0</v>
      </c>
      <c r="DL73">
        <v>2.44</v>
      </c>
      <c r="DM73">
        <v>0.5</v>
      </c>
      <c r="DN73" t="s">
        <v>438</v>
      </c>
      <c r="DO73">
        <v>2</v>
      </c>
      <c r="DP73" t="b">
        <v>1</v>
      </c>
      <c r="DQ73">
        <v>1759419583.94615</v>
      </c>
      <c r="DR73">
        <v>881.136923076923</v>
      </c>
      <c r="DS73">
        <v>909.891615384615</v>
      </c>
      <c r="DT73">
        <v>22.7315307692308</v>
      </c>
      <c r="DU73">
        <v>22.1605846153846</v>
      </c>
      <c r="DV73">
        <v>877.465692307692</v>
      </c>
      <c r="DW73">
        <v>22.4260615384615</v>
      </c>
      <c r="DX73">
        <v>500.019692307692</v>
      </c>
      <c r="DY73">
        <v>90.8015461538462</v>
      </c>
      <c r="DZ73">
        <v>0.0323947615384615</v>
      </c>
      <c r="EA73">
        <v>29.5532</v>
      </c>
      <c r="EB73">
        <v>30.01</v>
      </c>
      <c r="EC73">
        <v>999.9</v>
      </c>
      <c r="ED73">
        <v>0</v>
      </c>
      <c r="EE73">
        <v>0</v>
      </c>
      <c r="EF73">
        <v>10000.0523076923</v>
      </c>
      <c r="EG73">
        <v>0</v>
      </c>
      <c r="EH73">
        <v>13.129</v>
      </c>
      <c r="EI73">
        <v>-28.7546461538461</v>
      </c>
      <c r="EJ73">
        <v>901.632538461539</v>
      </c>
      <c r="EK73">
        <v>930.512461538462</v>
      </c>
      <c r="EL73">
        <v>0.570939</v>
      </c>
      <c r="EM73">
        <v>909.891615384615</v>
      </c>
      <c r="EN73">
        <v>22.1605846153846</v>
      </c>
      <c r="EO73">
        <v>2.06405923076923</v>
      </c>
      <c r="EP73">
        <v>2.01221461538461</v>
      </c>
      <c r="EQ73">
        <v>17.9444846153846</v>
      </c>
      <c r="ER73">
        <v>17.5407846153846</v>
      </c>
      <c r="ES73">
        <v>2000.07307692308</v>
      </c>
      <c r="ET73">
        <v>0.980001384615385</v>
      </c>
      <c r="EU73">
        <v>0.0199981769230769</v>
      </c>
      <c r="EV73">
        <v>0</v>
      </c>
      <c r="EW73">
        <v>341.642923076923</v>
      </c>
      <c r="EX73">
        <v>5.00059</v>
      </c>
      <c r="EY73">
        <v>6975.93076923077</v>
      </c>
      <c r="EZ73">
        <v>17360.9538461538</v>
      </c>
      <c r="FA73">
        <v>41.2354615384615</v>
      </c>
      <c r="FB73">
        <v>41.062</v>
      </c>
      <c r="FC73">
        <v>40.625</v>
      </c>
      <c r="FD73">
        <v>40.5716923076923</v>
      </c>
      <c r="FE73">
        <v>42.1345384615385</v>
      </c>
      <c r="FF73">
        <v>1955.17307692308</v>
      </c>
      <c r="FG73">
        <v>39.9</v>
      </c>
      <c r="FH73">
        <v>0</v>
      </c>
      <c r="FI73">
        <v>1759419590.2</v>
      </c>
      <c r="FJ73">
        <v>0</v>
      </c>
      <c r="FK73">
        <v>341.59272</v>
      </c>
      <c r="FL73">
        <v>-1.91438461349587</v>
      </c>
      <c r="FM73">
        <v>-31.3130769054042</v>
      </c>
      <c r="FN73">
        <v>6975.0212</v>
      </c>
      <c r="FO73">
        <v>15</v>
      </c>
      <c r="FP73">
        <v>0</v>
      </c>
      <c r="FQ73" t="s">
        <v>439</v>
      </c>
      <c r="FR73">
        <v>0</v>
      </c>
      <c r="FS73">
        <v>0</v>
      </c>
      <c r="FT73">
        <v>0</v>
      </c>
      <c r="FU73">
        <v>0</v>
      </c>
      <c r="FV73">
        <v>0</v>
      </c>
      <c r="FW73">
        <v>0</v>
      </c>
      <c r="FX73">
        <v>0</v>
      </c>
      <c r="FY73">
        <v>0</v>
      </c>
      <c r="FZ73">
        <v>0</v>
      </c>
      <c r="GA73">
        <v>0</v>
      </c>
      <c r="GB73">
        <v>0</v>
      </c>
      <c r="GC73">
        <v>-28.575435</v>
      </c>
      <c r="GD73">
        <v>-2.98106616541349</v>
      </c>
      <c r="GE73">
        <v>0.593544615235452</v>
      </c>
      <c r="GF73">
        <v>0</v>
      </c>
      <c r="GG73">
        <v>341.692</v>
      </c>
      <c r="GH73">
        <v>-1.72990068705538</v>
      </c>
      <c r="GI73">
        <v>0.243671789865938</v>
      </c>
      <c r="GJ73">
        <v>-1</v>
      </c>
      <c r="GK73">
        <v>0.57113105</v>
      </c>
      <c r="GL73">
        <v>-0.0141207969924804</v>
      </c>
      <c r="GM73">
        <v>0.00202638351441676</v>
      </c>
      <c r="GN73">
        <v>1</v>
      </c>
      <c r="GO73">
        <v>1</v>
      </c>
      <c r="GP73">
        <v>2</v>
      </c>
      <c r="GQ73" t="s">
        <v>448</v>
      </c>
      <c r="GR73">
        <v>3.1325</v>
      </c>
      <c r="GS73">
        <v>2.71058</v>
      </c>
      <c r="GT73">
        <v>0.155477</v>
      </c>
      <c r="GU73">
        <v>0.159093</v>
      </c>
      <c r="GV73">
        <v>0.0995487</v>
      </c>
      <c r="GW73">
        <v>0.0984176</v>
      </c>
      <c r="GX73">
        <v>31841.9</v>
      </c>
      <c r="GY73">
        <v>33964.9</v>
      </c>
      <c r="GZ73">
        <v>34111</v>
      </c>
      <c r="HA73">
        <v>36568.6</v>
      </c>
      <c r="HB73">
        <v>43376.9</v>
      </c>
      <c r="HC73">
        <v>47330</v>
      </c>
      <c r="HD73">
        <v>53201.1</v>
      </c>
      <c r="HE73">
        <v>58434.4</v>
      </c>
      <c r="HF73">
        <v>1.95915</v>
      </c>
      <c r="HG73">
        <v>1.80037</v>
      </c>
      <c r="HH73">
        <v>0.132859</v>
      </c>
      <c r="HI73">
        <v>0</v>
      </c>
      <c r="HJ73">
        <v>27.8536</v>
      </c>
      <c r="HK73">
        <v>999.9</v>
      </c>
      <c r="HL73">
        <v>56.263</v>
      </c>
      <c r="HM73">
        <v>30.101</v>
      </c>
      <c r="HN73">
        <v>26.5528</v>
      </c>
      <c r="HO73">
        <v>54.7755</v>
      </c>
      <c r="HP73">
        <v>45.8894</v>
      </c>
      <c r="HQ73">
        <v>1</v>
      </c>
      <c r="HR73">
        <v>0.0489024</v>
      </c>
      <c r="HS73">
        <v>0.0407898</v>
      </c>
      <c r="HT73">
        <v>20.1123</v>
      </c>
      <c r="HU73">
        <v>5.19707</v>
      </c>
      <c r="HV73">
        <v>12.004</v>
      </c>
      <c r="HW73">
        <v>4.97365</v>
      </c>
      <c r="HX73">
        <v>3.29385</v>
      </c>
      <c r="HY73">
        <v>999.9</v>
      </c>
      <c r="HZ73">
        <v>9999</v>
      </c>
      <c r="IA73">
        <v>9999</v>
      </c>
      <c r="IB73">
        <v>9999</v>
      </c>
      <c r="IC73">
        <v>1.86326</v>
      </c>
      <c r="ID73">
        <v>1.86813</v>
      </c>
      <c r="IE73">
        <v>1.86793</v>
      </c>
      <c r="IF73">
        <v>1.86905</v>
      </c>
      <c r="IG73">
        <v>1.86987</v>
      </c>
      <c r="IH73">
        <v>1.86593</v>
      </c>
      <c r="II73">
        <v>1.86706</v>
      </c>
      <c r="IJ73">
        <v>1.86844</v>
      </c>
      <c r="IK73">
        <v>5</v>
      </c>
      <c r="IL73">
        <v>0</v>
      </c>
      <c r="IM73">
        <v>0</v>
      </c>
      <c r="IN73">
        <v>0</v>
      </c>
      <c r="IO73" t="s">
        <v>441</v>
      </c>
      <c r="IP73" t="s">
        <v>442</v>
      </c>
      <c r="IQ73" t="s">
        <v>443</v>
      </c>
      <c r="IR73" t="s">
        <v>443</v>
      </c>
      <c r="IS73" t="s">
        <v>443</v>
      </c>
      <c r="IT73" t="s">
        <v>443</v>
      </c>
      <c r="IU73">
        <v>0</v>
      </c>
      <c r="IV73">
        <v>100</v>
      </c>
      <c r="IW73">
        <v>100</v>
      </c>
      <c r="IX73">
        <v>3.755</v>
      </c>
      <c r="IY73">
        <v>0.3053</v>
      </c>
      <c r="IZ73">
        <v>0.735386519928015</v>
      </c>
      <c r="JA73">
        <v>0.00382527381972642</v>
      </c>
      <c r="JB73">
        <v>-7.52988299776221e-07</v>
      </c>
      <c r="JC73">
        <v>2.3530235652091e-10</v>
      </c>
      <c r="JD73">
        <v>-0.102343420517576</v>
      </c>
      <c r="JE73">
        <v>-0.0169045395245839</v>
      </c>
      <c r="JF73">
        <v>0.00204458040624254</v>
      </c>
      <c r="JG73">
        <v>-2.13992253470799e-05</v>
      </c>
      <c r="JH73">
        <v>5</v>
      </c>
      <c r="JI73">
        <v>2167</v>
      </c>
      <c r="JJ73">
        <v>1</v>
      </c>
      <c r="JK73">
        <v>29</v>
      </c>
      <c r="JL73">
        <v>29323659.9</v>
      </c>
      <c r="JM73">
        <v>29323659.9</v>
      </c>
      <c r="JN73">
        <v>1.94336</v>
      </c>
      <c r="JO73">
        <v>2.60986</v>
      </c>
      <c r="JP73">
        <v>1.54785</v>
      </c>
      <c r="JQ73">
        <v>2.31201</v>
      </c>
      <c r="JR73">
        <v>1.64673</v>
      </c>
      <c r="JS73">
        <v>2.37061</v>
      </c>
      <c r="JT73">
        <v>33.8961</v>
      </c>
      <c r="JU73">
        <v>24.1926</v>
      </c>
      <c r="JV73">
        <v>18</v>
      </c>
      <c r="JW73">
        <v>505.473</v>
      </c>
      <c r="JX73">
        <v>402.834</v>
      </c>
      <c r="JY73">
        <v>27.0687</v>
      </c>
      <c r="JZ73">
        <v>27.9905</v>
      </c>
      <c r="KA73">
        <v>30.0001</v>
      </c>
      <c r="KB73">
        <v>27.9376</v>
      </c>
      <c r="KC73">
        <v>27.8877</v>
      </c>
      <c r="KD73">
        <v>39.0243</v>
      </c>
      <c r="KE73">
        <v>21.4923</v>
      </c>
      <c r="KF73">
        <v>57.6239</v>
      </c>
      <c r="KG73">
        <v>27.0352</v>
      </c>
      <c r="KH73">
        <v>960.252</v>
      </c>
      <c r="KI73">
        <v>22.2608</v>
      </c>
      <c r="KJ73">
        <v>96.7169</v>
      </c>
      <c r="KK73">
        <v>94.6829</v>
      </c>
    </row>
    <row r="74" spans="1:297">
      <c r="A74">
        <v>58</v>
      </c>
      <c r="B74">
        <v>1759419597.1</v>
      </c>
      <c r="C74">
        <v>377</v>
      </c>
      <c r="D74" t="s">
        <v>558</v>
      </c>
      <c r="E74" t="s">
        <v>559</v>
      </c>
      <c r="F74">
        <v>5</v>
      </c>
      <c r="G74" t="s">
        <v>435</v>
      </c>
      <c r="H74" t="s">
        <v>436</v>
      </c>
      <c r="I74">
        <v>1759419588.94615</v>
      </c>
      <c r="J74">
        <f>(K74)/1000</f>
        <v>0</v>
      </c>
      <c r="K74">
        <f>IF(DP74, AN74, AH74)</f>
        <v>0</v>
      </c>
      <c r="L74">
        <f>IF(DP74, AI74, AG74)</f>
        <v>0</v>
      </c>
      <c r="M74">
        <f>DR74 - IF(AU74&gt;1, L74*DL74*100.0/(AW74), 0)</f>
        <v>0</v>
      </c>
      <c r="N74">
        <f>((T74-J74/2)*M74-L74)/(T74+J74/2)</f>
        <v>0</v>
      </c>
      <c r="O74">
        <f>N74*(DY74+DZ74)/1000.0</f>
        <v>0</v>
      </c>
      <c r="P74">
        <f>(DR74 - IF(AU74&gt;1, L74*DL74*100.0/(AW74), 0))*(DY74+DZ74)/1000.0</f>
        <v>0</v>
      </c>
      <c r="Q74">
        <f>2.0/((1/S74-1/R74)+SIGN(S74)*SQRT((1/S74-1/R74)*(1/S74-1/R74) + 4*DM74/((DM74+1)*(DM74+1))*(2*1/S74*1/R74-1/R74*1/R74)))</f>
        <v>0</v>
      </c>
      <c r="R74">
        <f>IF(LEFT(DN74,1)&lt;&gt;"0",IF(LEFT(DN74,1)="1",3.0,DO74),$D$5+$E$5*(EF74*DY74/($K$5*1000))+$F$5*(EF74*DY74/($K$5*1000))*MAX(MIN(DL74,$J$5),$I$5)*MAX(MIN(DL74,$J$5),$I$5)+$G$5*MAX(MIN(DL74,$J$5),$I$5)*(EF74*DY74/($K$5*1000))+$H$5*(EF74*DY74/($K$5*1000))*(EF74*DY74/($K$5*1000)))</f>
        <v>0</v>
      </c>
      <c r="S74">
        <f>J74*(1000-(1000*0.61365*exp(17.502*W74/(240.97+W74))/(DY74+DZ74)+DT74)/2)/(1000*0.61365*exp(17.502*W74/(240.97+W74))/(DY74+DZ74)-DT74)</f>
        <v>0</v>
      </c>
      <c r="T74">
        <f>1/((DM74+1)/(Q74/1.6)+1/(R74/1.37)) + DM74/((DM74+1)/(Q74/1.6) + DM74/(R74/1.37))</f>
        <v>0</v>
      </c>
      <c r="U74">
        <f>(DH74*DK74)</f>
        <v>0</v>
      </c>
      <c r="V74">
        <f>(EA74+(U74+2*0.95*5.67E-8*(((EA74+$B$7)+273)^4-(EA74+273)^4)-44100*J74)/(1.84*29.3*R74+8*0.95*5.67E-8*(EA74+273)^3))</f>
        <v>0</v>
      </c>
      <c r="W74">
        <f>($C$7*EB74+$D$7*EC74+$E$7*V74)</f>
        <v>0</v>
      </c>
      <c r="X74">
        <f>0.61365*exp(17.502*W74/(240.97+W74))</f>
        <v>0</v>
      </c>
      <c r="Y74">
        <f>(Z74/AA74*100)</f>
        <v>0</v>
      </c>
      <c r="Z74">
        <f>DT74*(DY74+DZ74)/1000</f>
        <v>0</v>
      </c>
      <c r="AA74">
        <f>0.61365*exp(17.502*EA74/(240.97+EA74))</f>
        <v>0</v>
      </c>
      <c r="AB74">
        <f>(X74-DT74*(DY74+DZ74)/1000)</f>
        <v>0</v>
      </c>
      <c r="AC74">
        <f>(-J74*44100)</f>
        <v>0</v>
      </c>
      <c r="AD74">
        <f>2*29.3*R74*0.92*(EA74-W74)</f>
        <v>0</v>
      </c>
      <c r="AE74">
        <f>2*0.95*5.67E-8*(((EA74+$B$7)+273)^4-(W74+273)^4)</f>
        <v>0</v>
      </c>
      <c r="AF74">
        <f>U74+AE74+AC74+AD74</f>
        <v>0</v>
      </c>
      <c r="AG74">
        <f>DX74*AU74*(DS74-DR74*(1000-AU74*DU74)/(1000-AU74*DT74))/(100*DL74)</f>
        <v>0</v>
      </c>
      <c r="AH74">
        <f>1000*DX74*AU74*(DT74-DU74)/(100*DL74*(1000-AU74*DT74))</f>
        <v>0</v>
      </c>
      <c r="AI74">
        <f>(AJ74 - AK74 - DY74*1E3/(8.314*(EA74+273.15)) * AM74/DX74 * AL74) * DX74/(100*DL74) * (1000 - DU74)/1000</f>
        <v>0</v>
      </c>
      <c r="AJ74">
        <v>963.83229199026</v>
      </c>
      <c r="AK74">
        <v>943.416648484848</v>
      </c>
      <c r="AL74">
        <v>3.36004454545455</v>
      </c>
      <c r="AM74">
        <v>64.6</v>
      </c>
      <c r="AN74">
        <f>(AP74 - AO74 + DY74*1E3/(8.314*(EA74+273.15)) * AR74/DX74 * AQ74) * DX74/(100*DL74) * 1000/(1000 - AP74)</f>
        <v>0</v>
      </c>
      <c r="AO74">
        <v>22.1831610137448</v>
      </c>
      <c r="AP74">
        <v>22.7248066666667</v>
      </c>
      <c r="AQ74">
        <v>-1.90923951592549e-05</v>
      </c>
      <c r="AR74">
        <v>120.712376557345</v>
      </c>
      <c r="AS74">
        <v>0</v>
      </c>
      <c r="AT74">
        <v>0</v>
      </c>
      <c r="AU74">
        <f>IF(AS74*$H$13&gt;=AW74,1.0,(AW74/(AW74-AS74*$H$13)))</f>
        <v>0</v>
      </c>
      <c r="AV74">
        <f>(AU74-1)*100</f>
        <v>0</v>
      </c>
      <c r="AW74">
        <f>MAX(0,($B$13+$C$13*EF74)/(1+$D$13*EF74)*DY74/(EA74+273)*$E$13)</f>
        <v>0</v>
      </c>
      <c r="AX74" t="s">
        <v>437</v>
      </c>
      <c r="AY74" t="s">
        <v>437</v>
      </c>
      <c r="AZ74">
        <v>0</v>
      </c>
      <c r="BA74">
        <v>0</v>
      </c>
      <c r="BB74">
        <f>1-AZ74/BA74</f>
        <v>0</v>
      </c>
      <c r="BC74">
        <v>0</v>
      </c>
      <c r="BD74" t="s">
        <v>437</v>
      </c>
      <c r="BE74" t="s">
        <v>437</v>
      </c>
      <c r="BF74">
        <v>0</v>
      </c>
      <c r="BG74">
        <v>0</v>
      </c>
      <c r="BH74">
        <f>1-BF74/BG74</f>
        <v>0</v>
      </c>
      <c r="BI74">
        <v>0.5</v>
      </c>
      <c r="BJ74">
        <f>DI74</f>
        <v>0</v>
      </c>
      <c r="BK74">
        <f>L74</f>
        <v>0</v>
      </c>
      <c r="BL74">
        <f>BH74*BI74*BJ74</f>
        <v>0</v>
      </c>
      <c r="BM74">
        <f>(BK74-BC74)/BJ74</f>
        <v>0</v>
      </c>
      <c r="BN74">
        <f>(BA74-BG74)/BG74</f>
        <v>0</v>
      </c>
      <c r="BO74">
        <f>AZ74/(BB74+AZ74/BG74)</f>
        <v>0</v>
      </c>
      <c r="BP74" t="s">
        <v>437</v>
      </c>
      <c r="BQ74">
        <v>0</v>
      </c>
      <c r="BR74">
        <f>IF(BQ74&lt;&gt;0, BQ74, BO74)</f>
        <v>0</v>
      </c>
      <c r="BS74">
        <f>1-BR74/BG74</f>
        <v>0</v>
      </c>
      <c r="BT74">
        <f>(BG74-BF74)/(BG74-BR74)</f>
        <v>0</v>
      </c>
      <c r="BU74">
        <f>(BA74-BG74)/(BA74-BR74)</f>
        <v>0</v>
      </c>
      <c r="BV74">
        <f>(BG74-BF74)/(BG74-AZ74)</f>
        <v>0</v>
      </c>
      <c r="BW74">
        <f>(BA74-BG74)/(BA74-AZ74)</f>
        <v>0</v>
      </c>
      <c r="BX74">
        <f>(BT74*BR74/BF74)</f>
        <v>0</v>
      </c>
      <c r="BY74">
        <f>(1-BX74)</f>
        <v>0</v>
      </c>
      <c r="DH74">
        <f>$B$11*EG74+$C$11*EH74+$F$11*ES74*(1-EV74)</f>
        <v>0</v>
      </c>
      <c r="DI74">
        <f>DH74*DJ74</f>
        <v>0</v>
      </c>
      <c r="DJ74">
        <f>($B$11*$D$9+$C$11*$D$9+$F$11*((FF74+EX74)/MAX(FF74+EX74+FG74, 0.1)*$I$9+FG74/MAX(FF74+EX74+FG74, 0.1)*$J$9))/($B$11+$C$11+$F$11)</f>
        <v>0</v>
      </c>
      <c r="DK74">
        <f>($B$11*$K$9+$C$11*$K$9+$F$11*((FF74+EX74)/MAX(FF74+EX74+FG74, 0.1)*$P$9+FG74/MAX(FF74+EX74+FG74, 0.1)*$Q$9))/($B$11+$C$11+$F$11)</f>
        <v>0</v>
      </c>
      <c r="DL74">
        <v>2.44</v>
      </c>
      <c r="DM74">
        <v>0.5</v>
      </c>
      <c r="DN74" t="s">
        <v>438</v>
      </c>
      <c r="DO74">
        <v>2</v>
      </c>
      <c r="DP74" t="b">
        <v>1</v>
      </c>
      <c r="DQ74">
        <v>1759419588.94615</v>
      </c>
      <c r="DR74">
        <v>898.023538461539</v>
      </c>
      <c r="DS74">
        <v>926.554307692308</v>
      </c>
      <c r="DT74">
        <v>22.7304461538462</v>
      </c>
      <c r="DU74">
        <v>22.1688461538462</v>
      </c>
      <c r="DV74">
        <v>894.301</v>
      </c>
      <c r="DW74">
        <v>22.4250153846154</v>
      </c>
      <c r="DX74">
        <v>500.030153846154</v>
      </c>
      <c r="DY74">
        <v>90.8032538461538</v>
      </c>
      <c r="DZ74">
        <v>0.0325820153846154</v>
      </c>
      <c r="EA74">
        <v>29.5572</v>
      </c>
      <c r="EB74">
        <v>30.0222153846154</v>
      </c>
      <c r="EC74">
        <v>999.9</v>
      </c>
      <c r="ED74">
        <v>0</v>
      </c>
      <c r="EE74">
        <v>0</v>
      </c>
      <c r="EF74">
        <v>10002.0753846154</v>
      </c>
      <c r="EG74">
        <v>0</v>
      </c>
      <c r="EH74">
        <v>13.129</v>
      </c>
      <c r="EI74">
        <v>-28.5308307692308</v>
      </c>
      <c r="EJ74">
        <v>918.910692307692</v>
      </c>
      <c r="EK74">
        <v>947.560923076923</v>
      </c>
      <c r="EL74">
        <v>0.561609769230769</v>
      </c>
      <c r="EM74">
        <v>926.554307692308</v>
      </c>
      <c r="EN74">
        <v>22.1688461538462</v>
      </c>
      <c r="EO74">
        <v>2.064</v>
      </c>
      <c r="EP74">
        <v>2.01300230769231</v>
      </c>
      <c r="EQ74">
        <v>17.9440384615385</v>
      </c>
      <c r="ER74">
        <v>17.5469846153846</v>
      </c>
      <c r="ES74">
        <v>2000.02461538462</v>
      </c>
      <c r="ET74">
        <v>0.980000923076923</v>
      </c>
      <c r="EU74">
        <v>0.0199986538461538</v>
      </c>
      <c r="EV74">
        <v>0</v>
      </c>
      <c r="EW74">
        <v>341.489384615385</v>
      </c>
      <c r="EX74">
        <v>5.00059</v>
      </c>
      <c r="EY74">
        <v>6973.26923076923</v>
      </c>
      <c r="EZ74">
        <v>17360.5307692308</v>
      </c>
      <c r="FA74">
        <v>41.2354615384615</v>
      </c>
      <c r="FB74">
        <v>41.062</v>
      </c>
      <c r="FC74">
        <v>40.625</v>
      </c>
      <c r="FD74">
        <v>40.562</v>
      </c>
      <c r="FE74">
        <v>42.1345384615385</v>
      </c>
      <c r="FF74">
        <v>1955.12461538462</v>
      </c>
      <c r="FG74">
        <v>39.9</v>
      </c>
      <c r="FH74">
        <v>0</v>
      </c>
      <c r="FI74">
        <v>1759419595</v>
      </c>
      <c r="FJ74">
        <v>0</v>
      </c>
      <c r="FK74">
        <v>341.45652</v>
      </c>
      <c r="FL74">
        <v>-1.61992308261024</v>
      </c>
      <c r="FM74">
        <v>-29.2715383769379</v>
      </c>
      <c r="FN74">
        <v>6972.622</v>
      </c>
      <c r="FO74">
        <v>15</v>
      </c>
      <c r="FP74">
        <v>0</v>
      </c>
      <c r="FQ74" t="s">
        <v>439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0</v>
      </c>
      <c r="GB74">
        <v>0</v>
      </c>
      <c r="GC74">
        <v>-28.6391523809524</v>
      </c>
      <c r="GD74">
        <v>1.00380779220777</v>
      </c>
      <c r="GE74">
        <v>0.54055323919027</v>
      </c>
      <c r="GF74">
        <v>0</v>
      </c>
      <c r="GG74">
        <v>341.571852941176</v>
      </c>
      <c r="GH74">
        <v>-1.84484339417443</v>
      </c>
      <c r="GI74">
        <v>0.260482598758641</v>
      </c>
      <c r="GJ74">
        <v>-1</v>
      </c>
      <c r="GK74">
        <v>0.565145047619048</v>
      </c>
      <c r="GL74">
        <v>-0.0943193766233765</v>
      </c>
      <c r="GM74">
        <v>0.0121469126686037</v>
      </c>
      <c r="GN74">
        <v>1</v>
      </c>
      <c r="GO74">
        <v>1</v>
      </c>
      <c r="GP74">
        <v>2</v>
      </c>
      <c r="GQ74" t="s">
        <v>448</v>
      </c>
      <c r="GR74">
        <v>3.13256</v>
      </c>
      <c r="GS74">
        <v>2.71032</v>
      </c>
      <c r="GT74">
        <v>0.157336</v>
      </c>
      <c r="GU74">
        <v>0.161044</v>
      </c>
      <c r="GV74">
        <v>0.0995474</v>
      </c>
      <c r="GW74">
        <v>0.0985335</v>
      </c>
      <c r="GX74">
        <v>31771.8</v>
      </c>
      <c r="GY74">
        <v>33886.2</v>
      </c>
      <c r="GZ74">
        <v>34111</v>
      </c>
      <c r="HA74">
        <v>36568.7</v>
      </c>
      <c r="HB74">
        <v>43377.1</v>
      </c>
      <c r="HC74">
        <v>47324.3</v>
      </c>
      <c r="HD74">
        <v>53201.1</v>
      </c>
      <c r="HE74">
        <v>58434.7</v>
      </c>
      <c r="HF74">
        <v>1.95938</v>
      </c>
      <c r="HG74">
        <v>1.80017</v>
      </c>
      <c r="HH74">
        <v>0.134565</v>
      </c>
      <c r="HI74">
        <v>0</v>
      </c>
      <c r="HJ74">
        <v>27.8595</v>
      </c>
      <c r="HK74">
        <v>999.9</v>
      </c>
      <c r="HL74">
        <v>56.263</v>
      </c>
      <c r="HM74">
        <v>30.101</v>
      </c>
      <c r="HN74">
        <v>26.5513</v>
      </c>
      <c r="HO74">
        <v>54.7855</v>
      </c>
      <c r="HP74">
        <v>45.7171</v>
      </c>
      <c r="HQ74">
        <v>1</v>
      </c>
      <c r="HR74">
        <v>0.0491743</v>
      </c>
      <c r="HS74">
        <v>0.126876</v>
      </c>
      <c r="HT74">
        <v>20.1124</v>
      </c>
      <c r="HU74">
        <v>5.19722</v>
      </c>
      <c r="HV74">
        <v>12.004</v>
      </c>
      <c r="HW74">
        <v>4.9739</v>
      </c>
      <c r="HX74">
        <v>3.29393</v>
      </c>
      <c r="HY74">
        <v>999.9</v>
      </c>
      <c r="HZ74">
        <v>9999</v>
      </c>
      <c r="IA74">
        <v>9999</v>
      </c>
      <c r="IB74">
        <v>9999</v>
      </c>
      <c r="IC74">
        <v>1.86327</v>
      </c>
      <c r="ID74">
        <v>1.86813</v>
      </c>
      <c r="IE74">
        <v>1.86788</v>
      </c>
      <c r="IF74">
        <v>1.86905</v>
      </c>
      <c r="IG74">
        <v>1.86987</v>
      </c>
      <c r="IH74">
        <v>1.86592</v>
      </c>
      <c r="II74">
        <v>1.86705</v>
      </c>
      <c r="IJ74">
        <v>1.86844</v>
      </c>
      <c r="IK74">
        <v>5</v>
      </c>
      <c r="IL74">
        <v>0</v>
      </c>
      <c r="IM74">
        <v>0</v>
      </c>
      <c r="IN74">
        <v>0</v>
      </c>
      <c r="IO74" t="s">
        <v>441</v>
      </c>
      <c r="IP74" t="s">
        <v>442</v>
      </c>
      <c r="IQ74" t="s">
        <v>443</v>
      </c>
      <c r="IR74" t="s">
        <v>443</v>
      </c>
      <c r="IS74" t="s">
        <v>443</v>
      </c>
      <c r="IT74" t="s">
        <v>443</v>
      </c>
      <c r="IU74">
        <v>0</v>
      </c>
      <c r="IV74">
        <v>100</v>
      </c>
      <c r="IW74">
        <v>100</v>
      </c>
      <c r="IX74">
        <v>3.806</v>
      </c>
      <c r="IY74">
        <v>0.3053</v>
      </c>
      <c r="IZ74">
        <v>0.735386519928015</v>
      </c>
      <c r="JA74">
        <v>0.00382527381972642</v>
      </c>
      <c r="JB74">
        <v>-7.52988299776221e-07</v>
      </c>
      <c r="JC74">
        <v>2.3530235652091e-10</v>
      </c>
      <c r="JD74">
        <v>-0.102343420517576</v>
      </c>
      <c r="JE74">
        <v>-0.0169045395245839</v>
      </c>
      <c r="JF74">
        <v>0.00204458040624254</v>
      </c>
      <c r="JG74">
        <v>-2.13992253470799e-05</v>
      </c>
      <c r="JH74">
        <v>5</v>
      </c>
      <c r="JI74">
        <v>2167</v>
      </c>
      <c r="JJ74">
        <v>1</v>
      </c>
      <c r="JK74">
        <v>29</v>
      </c>
      <c r="JL74">
        <v>29323660</v>
      </c>
      <c r="JM74">
        <v>29323660</v>
      </c>
      <c r="JN74">
        <v>1.97388</v>
      </c>
      <c r="JO74">
        <v>2.61597</v>
      </c>
      <c r="JP74">
        <v>1.54785</v>
      </c>
      <c r="JQ74">
        <v>2.31201</v>
      </c>
      <c r="JR74">
        <v>1.64673</v>
      </c>
      <c r="JS74">
        <v>2.29248</v>
      </c>
      <c r="JT74">
        <v>33.8961</v>
      </c>
      <c r="JU74">
        <v>24.1926</v>
      </c>
      <c r="JV74">
        <v>18</v>
      </c>
      <c r="JW74">
        <v>505.643</v>
      </c>
      <c r="JX74">
        <v>402.741</v>
      </c>
      <c r="JY74">
        <v>27.0431</v>
      </c>
      <c r="JZ74">
        <v>27.9923</v>
      </c>
      <c r="KA74">
        <v>30.0003</v>
      </c>
      <c r="KB74">
        <v>27.9399</v>
      </c>
      <c r="KC74">
        <v>27.89</v>
      </c>
      <c r="KD74">
        <v>39.5641</v>
      </c>
      <c r="KE74">
        <v>21.4923</v>
      </c>
      <c r="KF74">
        <v>57.6239</v>
      </c>
      <c r="KG74">
        <v>27.0052</v>
      </c>
      <c r="KH74">
        <v>973.737</v>
      </c>
      <c r="KI74">
        <v>22.2713</v>
      </c>
      <c r="KJ74">
        <v>96.7169</v>
      </c>
      <c r="KK74">
        <v>94.6834</v>
      </c>
    </row>
    <row r="75" spans="1:297">
      <c r="A75">
        <v>59</v>
      </c>
      <c r="B75">
        <v>1759419602.1</v>
      </c>
      <c r="C75">
        <v>382</v>
      </c>
      <c r="D75" t="s">
        <v>560</v>
      </c>
      <c r="E75" t="s">
        <v>561</v>
      </c>
      <c r="F75">
        <v>5</v>
      </c>
      <c r="G75" t="s">
        <v>435</v>
      </c>
      <c r="H75" t="s">
        <v>436</v>
      </c>
      <c r="I75">
        <v>1759419593.94615</v>
      </c>
      <c r="J75">
        <f>(K75)/1000</f>
        <v>0</v>
      </c>
      <c r="K75">
        <f>IF(DP75, AN75, AH75)</f>
        <v>0</v>
      </c>
      <c r="L75">
        <f>IF(DP75, AI75, AG75)</f>
        <v>0</v>
      </c>
      <c r="M75">
        <f>DR75 - IF(AU75&gt;1, L75*DL75*100.0/(AW75), 0)</f>
        <v>0</v>
      </c>
      <c r="N75">
        <f>((T75-J75/2)*M75-L75)/(T75+J75/2)</f>
        <v>0</v>
      </c>
      <c r="O75">
        <f>N75*(DY75+DZ75)/1000.0</f>
        <v>0</v>
      </c>
      <c r="P75">
        <f>(DR75 - IF(AU75&gt;1, L75*DL75*100.0/(AW75), 0))*(DY75+DZ75)/1000.0</f>
        <v>0</v>
      </c>
      <c r="Q75">
        <f>2.0/((1/S75-1/R75)+SIGN(S75)*SQRT((1/S75-1/R75)*(1/S75-1/R75) + 4*DM75/((DM75+1)*(DM75+1))*(2*1/S75*1/R75-1/R75*1/R75)))</f>
        <v>0</v>
      </c>
      <c r="R75">
        <f>IF(LEFT(DN75,1)&lt;&gt;"0",IF(LEFT(DN75,1)="1",3.0,DO75),$D$5+$E$5*(EF75*DY75/($K$5*1000))+$F$5*(EF75*DY75/($K$5*1000))*MAX(MIN(DL75,$J$5),$I$5)*MAX(MIN(DL75,$J$5),$I$5)+$G$5*MAX(MIN(DL75,$J$5),$I$5)*(EF75*DY75/($K$5*1000))+$H$5*(EF75*DY75/($K$5*1000))*(EF75*DY75/($K$5*1000)))</f>
        <v>0</v>
      </c>
      <c r="S75">
        <f>J75*(1000-(1000*0.61365*exp(17.502*W75/(240.97+W75))/(DY75+DZ75)+DT75)/2)/(1000*0.61365*exp(17.502*W75/(240.97+W75))/(DY75+DZ75)-DT75)</f>
        <v>0</v>
      </c>
      <c r="T75">
        <f>1/((DM75+1)/(Q75/1.6)+1/(R75/1.37)) + DM75/((DM75+1)/(Q75/1.6) + DM75/(R75/1.37))</f>
        <v>0</v>
      </c>
      <c r="U75">
        <f>(DH75*DK75)</f>
        <v>0</v>
      </c>
      <c r="V75">
        <f>(EA75+(U75+2*0.95*5.67E-8*(((EA75+$B$7)+273)^4-(EA75+273)^4)-44100*J75)/(1.84*29.3*R75+8*0.95*5.67E-8*(EA75+273)^3))</f>
        <v>0</v>
      </c>
      <c r="W75">
        <f>($C$7*EB75+$D$7*EC75+$E$7*V75)</f>
        <v>0</v>
      </c>
      <c r="X75">
        <f>0.61365*exp(17.502*W75/(240.97+W75))</f>
        <v>0</v>
      </c>
      <c r="Y75">
        <f>(Z75/AA75*100)</f>
        <v>0</v>
      </c>
      <c r="Z75">
        <f>DT75*(DY75+DZ75)/1000</f>
        <v>0</v>
      </c>
      <c r="AA75">
        <f>0.61365*exp(17.502*EA75/(240.97+EA75))</f>
        <v>0</v>
      </c>
      <c r="AB75">
        <f>(X75-DT75*(DY75+DZ75)/1000)</f>
        <v>0</v>
      </c>
      <c r="AC75">
        <f>(-J75*44100)</f>
        <v>0</v>
      </c>
      <c r="AD75">
        <f>2*29.3*R75*0.92*(EA75-W75)</f>
        <v>0</v>
      </c>
      <c r="AE75">
        <f>2*0.95*5.67E-8*(((EA75+$B$7)+273)^4-(W75+273)^4)</f>
        <v>0</v>
      </c>
      <c r="AF75">
        <f>U75+AE75+AC75+AD75</f>
        <v>0</v>
      </c>
      <c r="AG75">
        <f>DX75*AU75*(DS75-DR75*(1000-AU75*DU75)/(1000-AU75*DT75))/(100*DL75)</f>
        <v>0</v>
      </c>
      <c r="AH75">
        <f>1000*DX75*AU75*(DT75-DU75)/(100*DL75*(1000-AU75*DT75))</f>
        <v>0</v>
      </c>
      <c r="AI75">
        <f>(AJ75 - AK75 - DY75*1E3/(8.314*(EA75+273.15)) * AM75/DX75 * AL75) * DX75/(100*DL75) * (1000 - DU75)/1000</f>
        <v>0</v>
      </c>
      <c r="AJ75">
        <v>982.073746435173</v>
      </c>
      <c r="AK75">
        <v>961.051963636363</v>
      </c>
      <c r="AL75">
        <v>3.53919242424229</v>
      </c>
      <c r="AM75">
        <v>64.6</v>
      </c>
      <c r="AN75">
        <f>(AP75 - AO75 + DY75*1E3/(8.314*(EA75+273.15)) * AR75/DX75 * AQ75) * DX75/(100*DL75) * 1000/(1000 - AP75)</f>
        <v>0</v>
      </c>
      <c r="AO75">
        <v>22.208867601382</v>
      </c>
      <c r="AP75">
        <v>22.7351109090909</v>
      </c>
      <c r="AQ75">
        <v>5.95856896094528e-05</v>
      </c>
      <c r="AR75">
        <v>120.712376557345</v>
      </c>
      <c r="AS75">
        <v>0</v>
      </c>
      <c r="AT75">
        <v>0</v>
      </c>
      <c r="AU75">
        <f>IF(AS75*$H$13&gt;=AW75,1.0,(AW75/(AW75-AS75*$H$13)))</f>
        <v>0</v>
      </c>
      <c r="AV75">
        <f>(AU75-1)*100</f>
        <v>0</v>
      </c>
      <c r="AW75">
        <f>MAX(0,($B$13+$C$13*EF75)/(1+$D$13*EF75)*DY75/(EA75+273)*$E$13)</f>
        <v>0</v>
      </c>
      <c r="AX75" t="s">
        <v>437</v>
      </c>
      <c r="AY75" t="s">
        <v>437</v>
      </c>
      <c r="AZ75">
        <v>0</v>
      </c>
      <c r="BA75">
        <v>0</v>
      </c>
      <c r="BB75">
        <f>1-AZ75/BA75</f>
        <v>0</v>
      </c>
      <c r="BC75">
        <v>0</v>
      </c>
      <c r="BD75" t="s">
        <v>437</v>
      </c>
      <c r="BE75" t="s">
        <v>437</v>
      </c>
      <c r="BF75">
        <v>0</v>
      </c>
      <c r="BG75">
        <v>0</v>
      </c>
      <c r="BH75">
        <f>1-BF75/BG75</f>
        <v>0</v>
      </c>
      <c r="BI75">
        <v>0.5</v>
      </c>
      <c r="BJ75">
        <f>DI75</f>
        <v>0</v>
      </c>
      <c r="BK75">
        <f>L75</f>
        <v>0</v>
      </c>
      <c r="BL75">
        <f>BH75*BI75*BJ75</f>
        <v>0</v>
      </c>
      <c r="BM75">
        <f>(BK75-BC75)/BJ75</f>
        <v>0</v>
      </c>
      <c r="BN75">
        <f>(BA75-BG75)/BG75</f>
        <v>0</v>
      </c>
      <c r="BO75">
        <f>AZ75/(BB75+AZ75/BG75)</f>
        <v>0</v>
      </c>
      <c r="BP75" t="s">
        <v>437</v>
      </c>
      <c r="BQ75">
        <v>0</v>
      </c>
      <c r="BR75">
        <f>IF(BQ75&lt;&gt;0, BQ75, BO75)</f>
        <v>0</v>
      </c>
      <c r="BS75">
        <f>1-BR75/BG75</f>
        <v>0</v>
      </c>
      <c r="BT75">
        <f>(BG75-BF75)/(BG75-BR75)</f>
        <v>0</v>
      </c>
      <c r="BU75">
        <f>(BA75-BG75)/(BA75-BR75)</f>
        <v>0</v>
      </c>
      <c r="BV75">
        <f>(BG75-BF75)/(BG75-AZ75)</f>
        <v>0</v>
      </c>
      <c r="BW75">
        <f>(BA75-BG75)/(BA75-AZ75)</f>
        <v>0</v>
      </c>
      <c r="BX75">
        <f>(BT75*BR75/BF75)</f>
        <v>0</v>
      </c>
      <c r="BY75">
        <f>(1-BX75)</f>
        <v>0</v>
      </c>
      <c r="DH75">
        <f>$B$11*EG75+$C$11*EH75+$F$11*ES75*(1-EV75)</f>
        <v>0</v>
      </c>
      <c r="DI75">
        <f>DH75*DJ75</f>
        <v>0</v>
      </c>
      <c r="DJ75">
        <f>($B$11*$D$9+$C$11*$D$9+$F$11*((FF75+EX75)/MAX(FF75+EX75+FG75, 0.1)*$I$9+FG75/MAX(FF75+EX75+FG75, 0.1)*$J$9))/($B$11+$C$11+$F$11)</f>
        <v>0</v>
      </c>
      <c r="DK75">
        <f>($B$11*$K$9+$C$11*$K$9+$F$11*((FF75+EX75)/MAX(FF75+EX75+FG75, 0.1)*$P$9+FG75/MAX(FF75+EX75+FG75, 0.1)*$Q$9))/($B$11+$C$11+$F$11)</f>
        <v>0</v>
      </c>
      <c r="DL75">
        <v>2.44</v>
      </c>
      <c r="DM75">
        <v>0.5</v>
      </c>
      <c r="DN75" t="s">
        <v>438</v>
      </c>
      <c r="DO75">
        <v>2</v>
      </c>
      <c r="DP75" t="b">
        <v>1</v>
      </c>
      <c r="DQ75">
        <v>1759419593.94615</v>
      </c>
      <c r="DR75">
        <v>914.894923076923</v>
      </c>
      <c r="DS75">
        <v>943.767384615385</v>
      </c>
      <c r="DT75">
        <v>22.7299307692308</v>
      </c>
      <c r="DU75">
        <v>22.1831</v>
      </c>
      <c r="DV75">
        <v>911.121307692308</v>
      </c>
      <c r="DW75">
        <v>22.4245153846154</v>
      </c>
      <c r="DX75">
        <v>500.011076923077</v>
      </c>
      <c r="DY75">
        <v>90.8039076923077</v>
      </c>
      <c r="DZ75">
        <v>0.0326430076923077</v>
      </c>
      <c r="EA75">
        <v>29.5600384615385</v>
      </c>
      <c r="EB75">
        <v>30.0338461538462</v>
      </c>
      <c r="EC75">
        <v>999.9</v>
      </c>
      <c r="ED75">
        <v>0</v>
      </c>
      <c r="EE75">
        <v>0</v>
      </c>
      <c r="EF75">
        <v>9997.60384615385</v>
      </c>
      <c r="EG75">
        <v>0</v>
      </c>
      <c r="EH75">
        <v>13.129</v>
      </c>
      <c r="EI75">
        <v>-28.8724769230769</v>
      </c>
      <c r="EJ75">
        <v>936.174153846154</v>
      </c>
      <c r="EK75">
        <v>965.178384615385</v>
      </c>
      <c r="EL75">
        <v>0.546834307692308</v>
      </c>
      <c r="EM75">
        <v>943.767384615385</v>
      </c>
      <c r="EN75">
        <v>22.1831</v>
      </c>
      <c r="EO75">
        <v>2.06396769230769</v>
      </c>
      <c r="EP75">
        <v>2.01431153846154</v>
      </c>
      <c r="EQ75">
        <v>17.9438</v>
      </c>
      <c r="ER75">
        <v>17.5572923076923</v>
      </c>
      <c r="ES75">
        <v>2000.03</v>
      </c>
      <c r="ET75">
        <v>0.980000923076923</v>
      </c>
      <c r="EU75">
        <v>0.0199986615384615</v>
      </c>
      <c r="EV75">
        <v>0</v>
      </c>
      <c r="EW75">
        <v>341.332076923077</v>
      </c>
      <c r="EX75">
        <v>5.00059</v>
      </c>
      <c r="EY75">
        <v>6970.83307692308</v>
      </c>
      <c r="EZ75">
        <v>17360.5846153846</v>
      </c>
      <c r="FA75">
        <v>41.2354615384615</v>
      </c>
      <c r="FB75">
        <v>41.062</v>
      </c>
      <c r="FC75">
        <v>40.625</v>
      </c>
      <c r="FD75">
        <v>40.562</v>
      </c>
      <c r="FE75">
        <v>42.1297692307692</v>
      </c>
      <c r="FF75">
        <v>1955.13</v>
      </c>
      <c r="FG75">
        <v>39.9</v>
      </c>
      <c r="FH75">
        <v>0</v>
      </c>
      <c r="FI75">
        <v>1759419600.4</v>
      </c>
      <c r="FJ75">
        <v>0</v>
      </c>
      <c r="FK75">
        <v>341.311730769231</v>
      </c>
      <c r="FL75">
        <v>-1.13124787411336</v>
      </c>
      <c r="FM75">
        <v>-26.8485469966586</v>
      </c>
      <c r="FN75">
        <v>6970.27230769231</v>
      </c>
      <c r="FO75">
        <v>15</v>
      </c>
      <c r="FP75">
        <v>0</v>
      </c>
      <c r="FQ75" t="s">
        <v>439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0</v>
      </c>
      <c r="GB75">
        <v>0</v>
      </c>
      <c r="GC75">
        <v>-28.691135</v>
      </c>
      <c r="GD75">
        <v>-2.90045864661655</v>
      </c>
      <c r="GE75">
        <v>0.592794112044815</v>
      </c>
      <c r="GF75">
        <v>0</v>
      </c>
      <c r="GG75">
        <v>341.407323529412</v>
      </c>
      <c r="GH75">
        <v>-1.54693659709451</v>
      </c>
      <c r="GI75">
        <v>0.233897881260457</v>
      </c>
      <c r="GJ75">
        <v>-1</v>
      </c>
      <c r="GK75">
        <v>0.55271275</v>
      </c>
      <c r="GL75">
        <v>-0.193627894736842</v>
      </c>
      <c r="GM75">
        <v>0.0199186394963989</v>
      </c>
      <c r="GN75">
        <v>0</v>
      </c>
      <c r="GO75">
        <v>0</v>
      </c>
      <c r="GP75">
        <v>2</v>
      </c>
      <c r="GQ75" t="s">
        <v>463</v>
      </c>
      <c r="GR75">
        <v>3.13252</v>
      </c>
      <c r="GS75">
        <v>2.71065</v>
      </c>
      <c r="GT75">
        <v>0.159253</v>
      </c>
      <c r="GU75">
        <v>0.162837</v>
      </c>
      <c r="GV75">
        <v>0.0995711</v>
      </c>
      <c r="GW75">
        <v>0.0985597</v>
      </c>
      <c r="GX75">
        <v>31699.4</v>
      </c>
      <c r="GY75">
        <v>33813.5</v>
      </c>
      <c r="GZ75">
        <v>34110.8</v>
      </c>
      <c r="HA75">
        <v>36568.3</v>
      </c>
      <c r="HB75">
        <v>43376</v>
      </c>
      <c r="HC75">
        <v>47322.6</v>
      </c>
      <c r="HD75">
        <v>53200.9</v>
      </c>
      <c r="HE75">
        <v>58434.1</v>
      </c>
      <c r="HF75">
        <v>1.95942</v>
      </c>
      <c r="HG75">
        <v>1.80028</v>
      </c>
      <c r="HH75">
        <v>0.133965</v>
      </c>
      <c r="HI75">
        <v>0</v>
      </c>
      <c r="HJ75">
        <v>27.864</v>
      </c>
      <c r="HK75">
        <v>999.9</v>
      </c>
      <c r="HL75">
        <v>56.263</v>
      </c>
      <c r="HM75">
        <v>30.111</v>
      </c>
      <c r="HN75">
        <v>26.5678</v>
      </c>
      <c r="HO75">
        <v>54.7955</v>
      </c>
      <c r="HP75">
        <v>45.9054</v>
      </c>
      <c r="HQ75">
        <v>1</v>
      </c>
      <c r="HR75">
        <v>0.049784</v>
      </c>
      <c r="HS75">
        <v>0.22473</v>
      </c>
      <c r="HT75">
        <v>20.1124</v>
      </c>
      <c r="HU75">
        <v>5.19752</v>
      </c>
      <c r="HV75">
        <v>12.004</v>
      </c>
      <c r="HW75">
        <v>4.97415</v>
      </c>
      <c r="HX75">
        <v>3.29385</v>
      </c>
      <c r="HY75">
        <v>999.9</v>
      </c>
      <c r="HZ75">
        <v>9999</v>
      </c>
      <c r="IA75">
        <v>9999</v>
      </c>
      <c r="IB75">
        <v>9999</v>
      </c>
      <c r="IC75">
        <v>1.86325</v>
      </c>
      <c r="ID75">
        <v>1.86813</v>
      </c>
      <c r="IE75">
        <v>1.86788</v>
      </c>
      <c r="IF75">
        <v>1.86905</v>
      </c>
      <c r="IG75">
        <v>1.86989</v>
      </c>
      <c r="IH75">
        <v>1.86594</v>
      </c>
      <c r="II75">
        <v>1.86705</v>
      </c>
      <c r="IJ75">
        <v>1.86844</v>
      </c>
      <c r="IK75">
        <v>5</v>
      </c>
      <c r="IL75">
        <v>0</v>
      </c>
      <c r="IM75">
        <v>0</v>
      </c>
      <c r="IN75">
        <v>0</v>
      </c>
      <c r="IO75" t="s">
        <v>441</v>
      </c>
      <c r="IP75" t="s">
        <v>442</v>
      </c>
      <c r="IQ75" t="s">
        <v>443</v>
      </c>
      <c r="IR75" t="s">
        <v>443</v>
      </c>
      <c r="IS75" t="s">
        <v>443</v>
      </c>
      <c r="IT75" t="s">
        <v>443</v>
      </c>
      <c r="IU75">
        <v>0</v>
      </c>
      <c r="IV75">
        <v>100</v>
      </c>
      <c r="IW75">
        <v>100</v>
      </c>
      <c r="IX75">
        <v>3.857</v>
      </c>
      <c r="IY75">
        <v>0.3056</v>
      </c>
      <c r="IZ75">
        <v>0.735386519928015</v>
      </c>
      <c r="JA75">
        <v>0.00382527381972642</v>
      </c>
      <c r="JB75">
        <v>-7.52988299776221e-07</v>
      </c>
      <c r="JC75">
        <v>2.3530235652091e-10</v>
      </c>
      <c r="JD75">
        <v>-0.102343420517576</v>
      </c>
      <c r="JE75">
        <v>-0.0169045395245839</v>
      </c>
      <c r="JF75">
        <v>0.00204458040624254</v>
      </c>
      <c r="JG75">
        <v>-2.13992253470799e-05</v>
      </c>
      <c r="JH75">
        <v>5</v>
      </c>
      <c r="JI75">
        <v>2167</v>
      </c>
      <c r="JJ75">
        <v>1</v>
      </c>
      <c r="JK75">
        <v>29</v>
      </c>
      <c r="JL75">
        <v>29323660</v>
      </c>
      <c r="JM75">
        <v>29323660</v>
      </c>
      <c r="JN75">
        <v>1.99951</v>
      </c>
      <c r="JO75">
        <v>2.62695</v>
      </c>
      <c r="JP75">
        <v>1.54785</v>
      </c>
      <c r="JQ75">
        <v>2.31201</v>
      </c>
      <c r="JR75">
        <v>1.64673</v>
      </c>
      <c r="JS75">
        <v>2.26562</v>
      </c>
      <c r="JT75">
        <v>33.9187</v>
      </c>
      <c r="JU75">
        <v>24.1838</v>
      </c>
      <c r="JV75">
        <v>18</v>
      </c>
      <c r="JW75">
        <v>505.691</v>
      </c>
      <c r="JX75">
        <v>402.809</v>
      </c>
      <c r="JY75">
        <v>27.0065</v>
      </c>
      <c r="JZ75">
        <v>27.994</v>
      </c>
      <c r="KA75">
        <v>30.0005</v>
      </c>
      <c r="KB75">
        <v>27.9416</v>
      </c>
      <c r="KC75">
        <v>27.8918</v>
      </c>
      <c r="KD75">
        <v>40.1393</v>
      </c>
      <c r="KE75">
        <v>21.4923</v>
      </c>
      <c r="KF75">
        <v>57.6239</v>
      </c>
      <c r="KG75">
        <v>26.9525</v>
      </c>
      <c r="KH75">
        <v>993.921</v>
      </c>
      <c r="KI75">
        <v>22.2864</v>
      </c>
      <c r="KJ75">
        <v>96.7164</v>
      </c>
      <c r="KK75">
        <v>94.6824</v>
      </c>
    </row>
    <row r="76" spans="1:297">
      <c r="A76">
        <v>60</v>
      </c>
      <c r="B76">
        <v>1759419607.1</v>
      </c>
      <c r="C76">
        <v>387</v>
      </c>
      <c r="D76" t="s">
        <v>562</v>
      </c>
      <c r="E76" t="s">
        <v>563</v>
      </c>
      <c r="F76">
        <v>5</v>
      </c>
      <c r="G76" t="s">
        <v>435</v>
      </c>
      <c r="H76" t="s">
        <v>436</v>
      </c>
      <c r="I76">
        <v>1759419598.94615</v>
      </c>
      <c r="J76">
        <f>(K76)/1000</f>
        <v>0</v>
      </c>
      <c r="K76">
        <f>IF(DP76, AN76, AH76)</f>
        <v>0</v>
      </c>
      <c r="L76">
        <f>IF(DP76, AI76, AG76)</f>
        <v>0</v>
      </c>
      <c r="M76">
        <f>DR76 - IF(AU76&gt;1, L76*DL76*100.0/(AW76), 0)</f>
        <v>0</v>
      </c>
      <c r="N76">
        <f>((T76-J76/2)*M76-L76)/(T76+J76/2)</f>
        <v>0</v>
      </c>
      <c r="O76">
        <f>N76*(DY76+DZ76)/1000.0</f>
        <v>0</v>
      </c>
      <c r="P76">
        <f>(DR76 - IF(AU76&gt;1, L76*DL76*100.0/(AW76), 0))*(DY76+DZ76)/1000.0</f>
        <v>0</v>
      </c>
      <c r="Q76">
        <f>2.0/((1/S76-1/R76)+SIGN(S76)*SQRT((1/S76-1/R76)*(1/S76-1/R76) + 4*DM76/((DM76+1)*(DM76+1))*(2*1/S76*1/R76-1/R76*1/R76)))</f>
        <v>0</v>
      </c>
      <c r="R76">
        <f>IF(LEFT(DN76,1)&lt;&gt;"0",IF(LEFT(DN76,1)="1",3.0,DO76),$D$5+$E$5*(EF76*DY76/($K$5*1000))+$F$5*(EF76*DY76/($K$5*1000))*MAX(MIN(DL76,$J$5),$I$5)*MAX(MIN(DL76,$J$5),$I$5)+$G$5*MAX(MIN(DL76,$J$5),$I$5)*(EF76*DY76/($K$5*1000))+$H$5*(EF76*DY76/($K$5*1000))*(EF76*DY76/($K$5*1000)))</f>
        <v>0</v>
      </c>
      <c r="S76">
        <f>J76*(1000-(1000*0.61365*exp(17.502*W76/(240.97+W76))/(DY76+DZ76)+DT76)/2)/(1000*0.61365*exp(17.502*W76/(240.97+W76))/(DY76+DZ76)-DT76)</f>
        <v>0</v>
      </c>
      <c r="T76">
        <f>1/((DM76+1)/(Q76/1.6)+1/(R76/1.37)) + DM76/((DM76+1)/(Q76/1.6) + DM76/(R76/1.37))</f>
        <v>0</v>
      </c>
      <c r="U76">
        <f>(DH76*DK76)</f>
        <v>0</v>
      </c>
      <c r="V76">
        <f>(EA76+(U76+2*0.95*5.67E-8*(((EA76+$B$7)+273)^4-(EA76+273)^4)-44100*J76)/(1.84*29.3*R76+8*0.95*5.67E-8*(EA76+273)^3))</f>
        <v>0</v>
      </c>
      <c r="W76">
        <f>($C$7*EB76+$D$7*EC76+$E$7*V76)</f>
        <v>0</v>
      </c>
      <c r="X76">
        <f>0.61365*exp(17.502*W76/(240.97+W76))</f>
        <v>0</v>
      </c>
      <c r="Y76">
        <f>(Z76/AA76*100)</f>
        <v>0</v>
      </c>
      <c r="Z76">
        <f>DT76*(DY76+DZ76)/1000</f>
        <v>0</v>
      </c>
      <c r="AA76">
        <f>0.61365*exp(17.502*EA76/(240.97+EA76))</f>
        <v>0</v>
      </c>
      <c r="AB76">
        <f>(X76-DT76*(DY76+DZ76)/1000)</f>
        <v>0</v>
      </c>
      <c r="AC76">
        <f>(-J76*44100)</f>
        <v>0</v>
      </c>
      <c r="AD76">
        <f>2*29.3*R76*0.92*(EA76-W76)</f>
        <v>0</v>
      </c>
      <c r="AE76">
        <f>2*0.95*5.67E-8*(((EA76+$B$7)+273)^4-(W76+273)^4)</f>
        <v>0</v>
      </c>
      <c r="AF76">
        <f>U76+AE76+AC76+AD76</f>
        <v>0</v>
      </c>
      <c r="AG76">
        <f>DX76*AU76*(DS76-DR76*(1000-AU76*DU76)/(1000-AU76*DT76))/(100*DL76)</f>
        <v>0</v>
      </c>
      <c r="AH76">
        <f>1000*DX76*AU76*(DT76-DU76)/(100*DL76*(1000-AU76*DT76))</f>
        <v>0</v>
      </c>
      <c r="AI76">
        <f>(AJ76 - AK76 - DY76*1E3/(8.314*(EA76+273.15)) * AM76/DX76 * AL76) * DX76/(100*DL76) * (1000 - DU76)/1000</f>
        <v>0</v>
      </c>
      <c r="AJ76">
        <v>998.587529813636</v>
      </c>
      <c r="AK76">
        <v>978.005103030303</v>
      </c>
      <c r="AL76">
        <v>3.36846424242412</v>
      </c>
      <c r="AM76">
        <v>64.6</v>
      </c>
      <c r="AN76">
        <f>(AP76 - AO76 + DY76*1E3/(8.314*(EA76+273.15)) * AR76/DX76 * AQ76) * DX76/(100*DL76) * 1000/(1000 - AP76)</f>
        <v>0</v>
      </c>
      <c r="AO76">
        <v>22.2127714057479</v>
      </c>
      <c r="AP76">
        <v>22.7381339393939</v>
      </c>
      <c r="AQ76">
        <v>1.88723455432852e-05</v>
      </c>
      <c r="AR76">
        <v>120.712376557345</v>
      </c>
      <c r="AS76">
        <v>0</v>
      </c>
      <c r="AT76">
        <v>0</v>
      </c>
      <c r="AU76">
        <f>IF(AS76*$H$13&gt;=AW76,1.0,(AW76/(AW76-AS76*$H$13)))</f>
        <v>0</v>
      </c>
      <c r="AV76">
        <f>(AU76-1)*100</f>
        <v>0</v>
      </c>
      <c r="AW76">
        <f>MAX(0,($B$13+$C$13*EF76)/(1+$D$13*EF76)*DY76/(EA76+273)*$E$13)</f>
        <v>0</v>
      </c>
      <c r="AX76" t="s">
        <v>437</v>
      </c>
      <c r="AY76" t="s">
        <v>437</v>
      </c>
      <c r="AZ76">
        <v>0</v>
      </c>
      <c r="BA76">
        <v>0</v>
      </c>
      <c r="BB76">
        <f>1-AZ76/BA76</f>
        <v>0</v>
      </c>
      <c r="BC76">
        <v>0</v>
      </c>
      <c r="BD76" t="s">
        <v>437</v>
      </c>
      <c r="BE76" t="s">
        <v>437</v>
      </c>
      <c r="BF76">
        <v>0</v>
      </c>
      <c r="BG76">
        <v>0</v>
      </c>
      <c r="BH76">
        <f>1-BF76/BG76</f>
        <v>0</v>
      </c>
      <c r="BI76">
        <v>0.5</v>
      </c>
      <c r="BJ76">
        <f>DI76</f>
        <v>0</v>
      </c>
      <c r="BK76">
        <f>L76</f>
        <v>0</v>
      </c>
      <c r="BL76">
        <f>BH76*BI76*BJ76</f>
        <v>0</v>
      </c>
      <c r="BM76">
        <f>(BK76-BC76)/BJ76</f>
        <v>0</v>
      </c>
      <c r="BN76">
        <f>(BA76-BG76)/BG76</f>
        <v>0</v>
      </c>
      <c r="BO76">
        <f>AZ76/(BB76+AZ76/BG76)</f>
        <v>0</v>
      </c>
      <c r="BP76" t="s">
        <v>437</v>
      </c>
      <c r="BQ76">
        <v>0</v>
      </c>
      <c r="BR76">
        <f>IF(BQ76&lt;&gt;0, BQ76, BO76)</f>
        <v>0</v>
      </c>
      <c r="BS76">
        <f>1-BR76/BG76</f>
        <v>0</v>
      </c>
      <c r="BT76">
        <f>(BG76-BF76)/(BG76-BR76)</f>
        <v>0</v>
      </c>
      <c r="BU76">
        <f>(BA76-BG76)/(BA76-BR76)</f>
        <v>0</v>
      </c>
      <c r="BV76">
        <f>(BG76-BF76)/(BG76-AZ76)</f>
        <v>0</v>
      </c>
      <c r="BW76">
        <f>(BA76-BG76)/(BA76-AZ76)</f>
        <v>0</v>
      </c>
      <c r="BX76">
        <f>(BT76*BR76/BF76)</f>
        <v>0</v>
      </c>
      <c r="BY76">
        <f>(1-BX76)</f>
        <v>0</v>
      </c>
      <c r="DH76">
        <f>$B$11*EG76+$C$11*EH76+$F$11*ES76*(1-EV76)</f>
        <v>0</v>
      </c>
      <c r="DI76">
        <f>DH76*DJ76</f>
        <v>0</v>
      </c>
      <c r="DJ76">
        <f>($B$11*$D$9+$C$11*$D$9+$F$11*((FF76+EX76)/MAX(FF76+EX76+FG76, 0.1)*$I$9+FG76/MAX(FF76+EX76+FG76, 0.1)*$J$9))/($B$11+$C$11+$F$11)</f>
        <v>0</v>
      </c>
      <c r="DK76">
        <f>($B$11*$K$9+$C$11*$K$9+$F$11*((FF76+EX76)/MAX(FF76+EX76+FG76, 0.1)*$P$9+FG76/MAX(FF76+EX76+FG76, 0.1)*$Q$9))/($B$11+$C$11+$F$11)</f>
        <v>0</v>
      </c>
      <c r="DL76">
        <v>2.44</v>
      </c>
      <c r="DM76">
        <v>0.5</v>
      </c>
      <c r="DN76" t="s">
        <v>438</v>
      </c>
      <c r="DO76">
        <v>2</v>
      </c>
      <c r="DP76" t="b">
        <v>1</v>
      </c>
      <c r="DQ76">
        <v>1759419598.94615</v>
      </c>
      <c r="DR76">
        <v>931.785384615385</v>
      </c>
      <c r="DS76">
        <v>960.417923076923</v>
      </c>
      <c r="DT76">
        <v>22.7313230769231</v>
      </c>
      <c r="DU76">
        <v>22.1981307692308</v>
      </c>
      <c r="DV76">
        <v>927.960769230769</v>
      </c>
      <c r="DW76">
        <v>22.4258461538461</v>
      </c>
      <c r="DX76">
        <v>500.013</v>
      </c>
      <c r="DY76">
        <v>90.8037615384615</v>
      </c>
      <c r="DZ76">
        <v>0.0326501</v>
      </c>
      <c r="EA76">
        <v>29.5614</v>
      </c>
      <c r="EB76">
        <v>30.0447</v>
      </c>
      <c r="EC76">
        <v>999.9</v>
      </c>
      <c r="ED76">
        <v>0</v>
      </c>
      <c r="EE76">
        <v>0</v>
      </c>
      <c r="EF76">
        <v>9988.27307692308</v>
      </c>
      <c r="EG76">
        <v>0</v>
      </c>
      <c r="EH76">
        <v>13.129</v>
      </c>
      <c r="EI76">
        <v>-28.6324307692308</v>
      </c>
      <c r="EJ76">
        <v>953.459</v>
      </c>
      <c r="EK76">
        <v>982.221692307692</v>
      </c>
      <c r="EL76">
        <v>0.533193538461538</v>
      </c>
      <c r="EM76">
        <v>960.417923076923</v>
      </c>
      <c r="EN76">
        <v>22.1981307692308</v>
      </c>
      <c r="EO76">
        <v>2.06409</v>
      </c>
      <c r="EP76">
        <v>2.01567384615385</v>
      </c>
      <c r="EQ76">
        <v>17.9447461538462</v>
      </c>
      <c r="ER76">
        <v>17.568</v>
      </c>
      <c r="ES76">
        <v>1999.96230769231</v>
      </c>
      <c r="ET76">
        <v>0.980000230769231</v>
      </c>
      <c r="EU76">
        <v>0.0199993692307692</v>
      </c>
      <c r="EV76">
        <v>0</v>
      </c>
      <c r="EW76">
        <v>341.131846153846</v>
      </c>
      <c r="EX76">
        <v>5.00059</v>
      </c>
      <c r="EY76">
        <v>6968.58692307692</v>
      </c>
      <c r="EZ76">
        <v>17360</v>
      </c>
      <c r="FA76">
        <v>41.2451538461538</v>
      </c>
      <c r="FB76">
        <v>41.062</v>
      </c>
      <c r="FC76">
        <v>40.625</v>
      </c>
      <c r="FD76">
        <v>40.562</v>
      </c>
      <c r="FE76">
        <v>42.1297692307692</v>
      </c>
      <c r="FF76">
        <v>1955.06230769231</v>
      </c>
      <c r="FG76">
        <v>39.9</v>
      </c>
      <c r="FH76">
        <v>0</v>
      </c>
      <c r="FI76">
        <v>1759419605.2</v>
      </c>
      <c r="FJ76">
        <v>0</v>
      </c>
      <c r="FK76">
        <v>341.182576923077</v>
      </c>
      <c r="FL76">
        <v>-1.59155556533922</v>
      </c>
      <c r="FM76">
        <v>-23.8632478560774</v>
      </c>
      <c r="FN76">
        <v>6968.22153846154</v>
      </c>
      <c r="FO76">
        <v>15</v>
      </c>
      <c r="FP76">
        <v>0</v>
      </c>
      <c r="FQ76" t="s">
        <v>439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0</v>
      </c>
      <c r="GA76">
        <v>0</v>
      </c>
      <c r="GB76">
        <v>0</v>
      </c>
      <c r="GC76">
        <v>-28.7602333333333</v>
      </c>
      <c r="GD76">
        <v>1.22255844155842</v>
      </c>
      <c r="GE76">
        <v>0.510567258134876</v>
      </c>
      <c r="GF76">
        <v>0</v>
      </c>
      <c r="GG76">
        <v>341.271470588235</v>
      </c>
      <c r="GH76">
        <v>-1.84436975407577</v>
      </c>
      <c r="GI76">
        <v>0.267039459002519</v>
      </c>
      <c r="GJ76">
        <v>-1</v>
      </c>
      <c r="GK76">
        <v>0.542401428571428</v>
      </c>
      <c r="GL76">
        <v>-0.17903361038961</v>
      </c>
      <c r="GM76">
        <v>0.0196468210795185</v>
      </c>
      <c r="GN76">
        <v>0</v>
      </c>
      <c r="GO76">
        <v>0</v>
      </c>
      <c r="GP76">
        <v>2</v>
      </c>
      <c r="GQ76" t="s">
        <v>463</v>
      </c>
      <c r="GR76">
        <v>3.13239</v>
      </c>
      <c r="GS76">
        <v>2.7104</v>
      </c>
      <c r="GT76">
        <v>0.161082</v>
      </c>
      <c r="GU76">
        <v>0.16471</v>
      </c>
      <c r="GV76">
        <v>0.0995807</v>
      </c>
      <c r="GW76">
        <v>0.0985754</v>
      </c>
      <c r="GX76">
        <v>31630.5</v>
      </c>
      <c r="GY76">
        <v>33737.9</v>
      </c>
      <c r="GZ76">
        <v>34110.9</v>
      </c>
      <c r="HA76">
        <v>36568.4</v>
      </c>
      <c r="HB76">
        <v>43375.9</v>
      </c>
      <c r="HC76">
        <v>47322.2</v>
      </c>
      <c r="HD76">
        <v>53201</v>
      </c>
      <c r="HE76">
        <v>58434.3</v>
      </c>
      <c r="HF76">
        <v>1.95912</v>
      </c>
      <c r="HG76">
        <v>1.8005</v>
      </c>
      <c r="HH76">
        <v>0.132579</v>
      </c>
      <c r="HI76">
        <v>0</v>
      </c>
      <c r="HJ76">
        <v>27.8702</v>
      </c>
      <c r="HK76">
        <v>999.9</v>
      </c>
      <c r="HL76">
        <v>56.263</v>
      </c>
      <c r="HM76">
        <v>30.111</v>
      </c>
      <c r="HN76">
        <v>26.5672</v>
      </c>
      <c r="HO76">
        <v>54.6855</v>
      </c>
      <c r="HP76">
        <v>46.0016</v>
      </c>
      <c r="HQ76">
        <v>1</v>
      </c>
      <c r="HR76">
        <v>0.0504853</v>
      </c>
      <c r="HS76">
        <v>0.312696</v>
      </c>
      <c r="HT76">
        <v>20.112</v>
      </c>
      <c r="HU76">
        <v>5.19662</v>
      </c>
      <c r="HV76">
        <v>12.004</v>
      </c>
      <c r="HW76">
        <v>4.97405</v>
      </c>
      <c r="HX76">
        <v>3.2939</v>
      </c>
      <c r="HY76">
        <v>999.9</v>
      </c>
      <c r="HZ76">
        <v>9999</v>
      </c>
      <c r="IA76">
        <v>9999</v>
      </c>
      <c r="IB76">
        <v>9999</v>
      </c>
      <c r="IC76">
        <v>1.86325</v>
      </c>
      <c r="ID76">
        <v>1.86813</v>
      </c>
      <c r="IE76">
        <v>1.8679</v>
      </c>
      <c r="IF76">
        <v>1.86905</v>
      </c>
      <c r="IG76">
        <v>1.86984</v>
      </c>
      <c r="IH76">
        <v>1.86593</v>
      </c>
      <c r="II76">
        <v>1.86704</v>
      </c>
      <c r="IJ76">
        <v>1.86844</v>
      </c>
      <c r="IK76">
        <v>5</v>
      </c>
      <c r="IL76">
        <v>0</v>
      </c>
      <c r="IM76">
        <v>0</v>
      </c>
      <c r="IN76">
        <v>0</v>
      </c>
      <c r="IO76" t="s">
        <v>441</v>
      </c>
      <c r="IP76" t="s">
        <v>442</v>
      </c>
      <c r="IQ76" t="s">
        <v>443</v>
      </c>
      <c r="IR76" t="s">
        <v>443</v>
      </c>
      <c r="IS76" t="s">
        <v>443</v>
      </c>
      <c r="IT76" t="s">
        <v>443</v>
      </c>
      <c r="IU76">
        <v>0</v>
      </c>
      <c r="IV76">
        <v>100</v>
      </c>
      <c r="IW76">
        <v>100</v>
      </c>
      <c r="IX76">
        <v>3.907</v>
      </c>
      <c r="IY76">
        <v>0.3058</v>
      </c>
      <c r="IZ76">
        <v>0.735386519928015</v>
      </c>
      <c r="JA76">
        <v>0.00382527381972642</v>
      </c>
      <c r="JB76">
        <v>-7.52988299776221e-07</v>
      </c>
      <c r="JC76">
        <v>2.3530235652091e-10</v>
      </c>
      <c r="JD76">
        <v>-0.102343420517576</v>
      </c>
      <c r="JE76">
        <v>-0.0169045395245839</v>
      </c>
      <c r="JF76">
        <v>0.00204458040624254</v>
      </c>
      <c r="JG76">
        <v>-2.13992253470799e-05</v>
      </c>
      <c r="JH76">
        <v>5</v>
      </c>
      <c r="JI76">
        <v>2167</v>
      </c>
      <c r="JJ76">
        <v>1</v>
      </c>
      <c r="JK76">
        <v>29</v>
      </c>
      <c r="JL76">
        <v>29323660.1</v>
      </c>
      <c r="JM76">
        <v>29323660.1</v>
      </c>
      <c r="JN76">
        <v>2.02881</v>
      </c>
      <c r="JO76">
        <v>2.61475</v>
      </c>
      <c r="JP76">
        <v>1.54785</v>
      </c>
      <c r="JQ76">
        <v>2.31079</v>
      </c>
      <c r="JR76">
        <v>1.64673</v>
      </c>
      <c r="JS76">
        <v>2.35107</v>
      </c>
      <c r="JT76">
        <v>33.9187</v>
      </c>
      <c r="JU76">
        <v>24.1926</v>
      </c>
      <c r="JV76">
        <v>18</v>
      </c>
      <c r="JW76">
        <v>505.515</v>
      </c>
      <c r="JX76">
        <v>402.949</v>
      </c>
      <c r="JY76">
        <v>26.947</v>
      </c>
      <c r="JZ76">
        <v>27.9965</v>
      </c>
      <c r="KA76">
        <v>30.0005</v>
      </c>
      <c r="KB76">
        <v>27.9441</v>
      </c>
      <c r="KC76">
        <v>27.8942</v>
      </c>
      <c r="KD76">
        <v>40.6582</v>
      </c>
      <c r="KE76">
        <v>21.2094</v>
      </c>
      <c r="KF76">
        <v>57.6239</v>
      </c>
      <c r="KG76">
        <v>26.9032</v>
      </c>
      <c r="KH76">
        <v>1007.43</v>
      </c>
      <c r="KI76">
        <v>22.2981</v>
      </c>
      <c r="KJ76">
        <v>96.7166</v>
      </c>
      <c r="KK76">
        <v>94.6827</v>
      </c>
    </row>
    <row r="77" spans="1:297">
      <c r="A77">
        <v>61</v>
      </c>
      <c r="B77">
        <v>1759419612.1</v>
      </c>
      <c r="C77">
        <v>392</v>
      </c>
      <c r="D77" t="s">
        <v>564</v>
      </c>
      <c r="E77" t="s">
        <v>565</v>
      </c>
      <c r="F77">
        <v>5</v>
      </c>
      <c r="G77" t="s">
        <v>435</v>
      </c>
      <c r="H77" t="s">
        <v>436</v>
      </c>
      <c r="I77">
        <v>1759419603.94615</v>
      </c>
      <c r="J77">
        <f>(K77)/1000</f>
        <v>0</v>
      </c>
      <c r="K77">
        <f>IF(DP77, AN77, AH77)</f>
        <v>0</v>
      </c>
      <c r="L77">
        <f>IF(DP77, AI77, AG77)</f>
        <v>0</v>
      </c>
      <c r="M77">
        <f>DR77 - IF(AU77&gt;1, L77*DL77*100.0/(AW77), 0)</f>
        <v>0</v>
      </c>
      <c r="N77">
        <f>((T77-J77/2)*M77-L77)/(T77+J77/2)</f>
        <v>0</v>
      </c>
      <c r="O77">
        <f>N77*(DY77+DZ77)/1000.0</f>
        <v>0</v>
      </c>
      <c r="P77">
        <f>(DR77 - IF(AU77&gt;1, L77*DL77*100.0/(AW77), 0))*(DY77+DZ77)/1000.0</f>
        <v>0</v>
      </c>
      <c r="Q77">
        <f>2.0/((1/S77-1/R77)+SIGN(S77)*SQRT((1/S77-1/R77)*(1/S77-1/R77) + 4*DM77/((DM77+1)*(DM77+1))*(2*1/S77*1/R77-1/R77*1/R77)))</f>
        <v>0</v>
      </c>
      <c r="R77">
        <f>IF(LEFT(DN77,1)&lt;&gt;"0",IF(LEFT(DN77,1)="1",3.0,DO77),$D$5+$E$5*(EF77*DY77/($K$5*1000))+$F$5*(EF77*DY77/($K$5*1000))*MAX(MIN(DL77,$J$5),$I$5)*MAX(MIN(DL77,$J$5),$I$5)+$G$5*MAX(MIN(DL77,$J$5),$I$5)*(EF77*DY77/($K$5*1000))+$H$5*(EF77*DY77/($K$5*1000))*(EF77*DY77/($K$5*1000)))</f>
        <v>0</v>
      </c>
      <c r="S77">
        <f>J77*(1000-(1000*0.61365*exp(17.502*W77/(240.97+W77))/(DY77+DZ77)+DT77)/2)/(1000*0.61365*exp(17.502*W77/(240.97+W77))/(DY77+DZ77)-DT77)</f>
        <v>0</v>
      </c>
      <c r="T77">
        <f>1/((DM77+1)/(Q77/1.6)+1/(R77/1.37)) + DM77/((DM77+1)/(Q77/1.6) + DM77/(R77/1.37))</f>
        <v>0</v>
      </c>
      <c r="U77">
        <f>(DH77*DK77)</f>
        <v>0</v>
      </c>
      <c r="V77">
        <f>(EA77+(U77+2*0.95*5.67E-8*(((EA77+$B$7)+273)^4-(EA77+273)^4)-44100*J77)/(1.84*29.3*R77+8*0.95*5.67E-8*(EA77+273)^3))</f>
        <v>0</v>
      </c>
      <c r="W77">
        <f>($C$7*EB77+$D$7*EC77+$E$7*V77)</f>
        <v>0</v>
      </c>
      <c r="X77">
        <f>0.61365*exp(17.502*W77/(240.97+W77))</f>
        <v>0</v>
      </c>
      <c r="Y77">
        <f>(Z77/AA77*100)</f>
        <v>0</v>
      </c>
      <c r="Z77">
        <f>DT77*(DY77+DZ77)/1000</f>
        <v>0</v>
      </c>
      <c r="AA77">
        <f>0.61365*exp(17.502*EA77/(240.97+EA77))</f>
        <v>0</v>
      </c>
      <c r="AB77">
        <f>(X77-DT77*(DY77+DZ77)/1000)</f>
        <v>0</v>
      </c>
      <c r="AC77">
        <f>(-J77*44100)</f>
        <v>0</v>
      </c>
      <c r="AD77">
        <f>2*29.3*R77*0.92*(EA77-W77)</f>
        <v>0</v>
      </c>
      <c r="AE77">
        <f>2*0.95*5.67E-8*(((EA77+$B$7)+273)^4-(W77+273)^4)</f>
        <v>0</v>
      </c>
      <c r="AF77">
        <f>U77+AE77+AC77+AD77</f>
        <v>0</v>
      </c>
      <c r="AG77">
        <f>DX77*AU77*(DS77-DR77*(1000-AU77*DU77)/(1000-AU77*DT77))/(100*DL77)</f>
        <v>0</v>
      </c>
      <c r="AH77">
        <f>1000*DX77*AU77*(DT77-DU77)/(100*DL77*(1000-AU77*DT77))</f>
        <v>0</v>
      </c>
      <c r="AI77">
        <f>(AJ77 - AK77 - DY77*1E3/(8.314*(EA77+273.15)) * AM77/DX77 * AL77) * DX77/(100*DL77) * (1000 - DU77)/1000</f>
        <v>0</v>
      </c>
      <c r="AJ77">
        <v>1016.2216424434</v>
      </c>
      <c r="AK77">
        <v>995.514812121212</v>
      </c>
      <c r="AL77">
        <v>3.5102386363637</v>
      </c>
      <c r="AM77">
        <v>64.6</v>
      </c>
      <c r="AN77">
        <f>(AP77 - AO77 + DY77*1E3/(8.314*(EA77+273.15)) * AR77/DX77 * AQ77) * DX77/(100*DL77) * 1000/(1000 - AP77)</f>
        <v>0</v>
      </c>
      <c r="AO77">
        <v>22.2459735260613</v>
      </c>
      <c r="AP77">
        <v>22.7409842424242</v>
      </c>
      <c r="AQ77">
        <v>2.51963693697133e-05</v>
      </c>
      <c r="AR77">
        <v>120.712376557345</v>
      </c>
      <c r="AS77">
        <v>0</v>
      </c>
      <c r="AT77">
        <v>0</v>
      </c>
      <c r="AU77">
        <f>IF(AS77*$H$13&gt;=AW77,1.0,(AW77/(AW77-AS77*$H$13)))</f>
        <v>0</v>
      </c>
      <c r="AV77">
        <f>(AU77-1)*100</f>
        <v>0</v>
      </c>
      <c r="AW77">
        <f>MAX(0,($B$13+$C$13*EF77)/(1+$D$13*EF77)*DY77/(EA77+273)*$E$13)</f>
        <v>0</v>
      </c>
      <c r="AX77" t="s">
        <v>437</v>
      </c>
      <c r="AY77" t="s">
        <v>437</v>
      </c>
      <c r="AZ77">
        <v>0</v>
      </c>
      <c r="BA77">
        <v>0</v>
      </c>
      <c r="BB77">
        <f>1-AZ77/BA77</f>
        <v>0</v>
      </c>
      <c r="BC77">
        <v>0</v>
      </c>
      <c r="BD77" t="s">
        <v>437</v>
      </c>
      <c r="BE77" t="s">
        <v>437</v>
      </c>
      <c r="BF77">
        <v>0</v>
      </c>
      <c r="BG77">
        <v>0</v>
      </c>
      <c r="BH77">
        <f>1-BF77/BG77</f>
        <v>0</v>
      </c>
      <c r="BI77">
        <v>0.5</v>
      </c>
      <c r="BJ77">
        <f>DI77</f>
        <v>0</v>
      </c>
      <c r="BK77">
        <f>L77</f>
        <v>0</v>
      </c>
      <c r="BL77">
        <f>BH77*BI77*BJ77</f>
        <v>0</v>
      </c>
      <c r="BM77">
        <f>(BK77-BC77)/BJ77</f>
        <v>0</v>
      </c>
      <c r="BN77">
        <f>(BA77-BG77)/BG77</f>
        <v>0</v>
      </c>
      <c r="BO77">
        <f>AZ77/(BB77+AZ77/BG77)</f>
        <v>0</v>
      </c>
      <c r="BP77" t="s">
        <v>437</v>
      </c>
      <c r="BQ77">
        <v>0</v>
      </c>
      <c r="BR77">
        <f>IF(BQ77&lt;&gt;0, BQ77, BO77)</f>
        <v>0</v>
      </c>
      <c r="BS77">
        <f>1-BR77/BG77</f>
        <v>0</v>
      </c>
      <c r="BT77">
        <f>(BG77-BF77)/(BG77-BR77)</f>
        <v>0</v>
      </c>
      <c r="BU77">
        <f>(BA77-BG77)/(BA77-BR77)</f>
        <v>0</v>
      </c>
      <c r="BV77">
        <f>(BG77-BF77)/(BG77-AZ77)</f>
        <v>0</v>
      </c>
      <c r="BW77">
        <f>(BA77-BG77)/(BA77-AZ77)</f>
        <v>0</v>
      </c>
      <c r="BX77">
        <f>(BT77*BR77/BF77)</f>
        <v>0</v>
      </c>
      <c r="BY77">
        <f>(1-BX77)</f>
        <v>0</v>
      </c>
      <c r="DH77">
        <f>$B$11*EG77+$C$11*EH77+$F$11*ES77*(1-EV77)</f>
        <v>0</v>
      </c>
      <c r="DI77">
        <f>DH77*DJ77</f>
        <v>0</v>
      </c>
      <c r="DJ77">
        <f>($B$11*$D$9+$C$11*$D$9+$F$11*((FF77+EX77)/MAX(FF77+EX77+FG77, 0.1)*$I$9+FG77/MAX(FF77+EX77+FG77, 0.1)*$J$9))/($B$11+$C$11+$F$11)</f>
        <v>0</v>
      </c>
      <c r="DK77">
        <f>($B$11*$K$9+$C$11*$K$9+$F$11*((FF77+EX77)/MAX(FF77+EX77+FG77, 0.1)*$P$9+FG77/MAX(FF77+EX77+FG77, 0.1)*$Q$9))/($B$11+$C$11+$F$11)</f>
        <v>0</v>
      </c>
      <c r="DL77">
        <v>2.44</v>
      </c>
      <c r="DM77">
        <v>0.5</v>
      </c>
      <c r="DN77" t="s">
        <v>438</v>
      </c>
      <c r="DO77">
        <v>2</v>
      </c>
      <c r="DP77" t="b">
        <v>1</v>
      </c>
      <c r="DQ77">
        <v>1759419603.94615</v>
      </c>
      <c r="DR77">
        <v>948.638538461538</v>
      </c>
      <c r="DS77">
        <v>977.432846153846</v>
      </c>
      <c r="DT77">
        <v>22.7352076923077</v>
      </c>
      <c r="DU77">
        <v>22.2196769230769</v>
      </c>
      <c r="DV77">
        <v>944.763153846154</v>
      </c>
      <c r="DW77">
        <v>22.4295692307692</v>
      </c>
      <c r="DX77">
        <v>500.012769230769</v>
      </c>
      <c r="DY77">
        <v>90.8038153846154</v>
      </c>
      <c r="DZ77">
        <v>0.0326091692307692</v>
      </c>
      <c r="EA77">
        <v>29.5612769230769</v>
      </c>
      <c r="EB77">
        <v>30.0421615384615</v>
      </c>
      <c r="EC77">
        <v>999.9</v>
      </c>
      <c r="ED77">
        <v>0</v>
      </c>
      <c r="EE77">
        <v>0</v>
      </c>
      <c r="EF77">
        <v>9984.18846153846</v>
      </c>
      <c r="EG77">
        <v>0</v>
      </c>
      <c r="EH77">
        <v>13.129</v>
      </c>
      <c r="EI77">
        <v>-28.7939461538462</v>
      </c>
      <c r="EJ77">
        <v>970.708076923077</v>
      </c>
      <c r="EK77">
        <v>999.644076923077</v>
      </c>
      <c r="EL77">
        <v>0.515525769230769</v>
      </c>
      <c r="EM77">
        <v>977.432846153846</v>
      </c>
      <c r="EN77">
        <v>22.2196769230769</v>
      </c>
      <c r="EO77">
        <v>2.06444307692308</v>
      </c>
      <c r="EP77">
        <v>2.01763076923077</v>
      </c>
      <c r="EQ77">
        <v>17.9474615384615</v>
      </c>
      <c r="ER77">
        <v>17.5833846153846</v>
      </c>
      <c r="ES77">
        <v>1999.96384615385</v>
      </c>
      <c r="ET77">
        <v>0.980000230769231</v>
      </c>
      <c r="EU77">
        <v>0.0199993692307692</v>
      </c>
      <c r="EV77">
        <v>0</v>
      </c>
      <c r="EW77">
        <v>341.046923076923</v>
      </c>
      <c r="EX77">
        <v>5.00059</v>
      </c>
      <c r="EY77">
        <v>6966.48769230769</v>
      </c>
      <c r="EZ77">
        <v>17360.0076923077</v>
      </c>
      <c r="FA77">
        <v>41.2451538461538</v>
      </c>
      <c r="FB77">
        <v>41.062</v>
      </c>
      <c r="FC77">
        <v>40.625</v>
      </c>
      <c r="FD77">
        <v>40.562</v>
      </c>
      <c r="FE77">
        <v>42.1345384615385</v>
      </c>
      <c r="FF77">
        <v>1955.06384615385</v>
      </c>
      <c r="FG77">
        <v>39.9</v>
      </c>
      <c r="FH77">
        <v>0</v>
      </c>
      <c r="FI77">
        <v>1759419610</v>
      </c>
      <c r="FJ77">
        <v>0</v>
      </c>
      <c r="FK77">
        <v>341.098961538462</v>
      </c>
      <c r="FL77">
        <v>-1.04940171182012</v>
      </c>
      <c r="FM77">
        <v>-23.736752101311</v>
      </c>
      <c r="FN77">
        <v>6966.25230769231</v>
      </c>
      <c r="FO77">
        <v>15</v>
      </c>
      <c r="FP77">
        <v>0</v>
      </c>
      <c r="FQ77" t="s">
        <v>439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0</v>
      </c>
      <c r="FY77">
        <v>0</v>
      </c>
      <c r="FZ77">
        <v>0</v>
      </c>
      <c r="GA77">
        <v>0</v>
      </c>
      <c r="GB77">
        <v>0</v>
      </c>
      <c r="GC77">
        <v>-28.7089380952381</v>
      </c>
      <c r="GD77">
        <v>-0.685036363636371</v>
      </c>
      <c r="GE77">
        <v>0.479274426285829</v>
      </c>
      <c r="GF77">
        <v>0</v>
      </c>
      <c r="GG77">
        <v>341.189235294118</v>
      </c>
      <c r="GH77">
        <v>-1.28317800242661</v>
      </c>
      <c r="GI77">
        <v>0.233063114252154</v>
      </c>
      <c r="GJ77">
        <v>-1</v>
      </c>
      <c r="GK77">
        <v>0.530386190476191</v>
      </c>
      <c r="GL77">
        <v>-0.171512571428571</v>
      </c>
      <c r="GM77">
        <v>0.0194783969948127</v>
      </c>
      <c r="GN77">
        <v>0</v>
      </c>
      <c r="GO77">
        <v>0</v>
      </c>
      <c r="GP77">
        <v>2</v>
      </c>
      <c r="GQ77" t="s">
        <v>463</v>
      </c>
      <c r="GR77">
        <v>3.13255</v>
      </c>
      <c r="GS77">
        <v>2.71035</v>
      </c>
      <c r="GT77">
        <v>0.162938</v>
      </c>
      <c r="GU77">
        <v>0.166442</v>
      </c>
      <c r="GV77">
        <v>0.0996063</v>
      </c>
      <c r="GW77">
        <v>0.0987923</v>
      </c>
      <c r="GX77">
        <v>31560.3</v>
      </c>
      <c r="GY77">
        <v>33667.9</v>
      </c>
      <c r="GZ77">
        <v>34110.6</v>
      </c>
      <c r="HA77">
        <v>36568.3</v>
      </c>
      <c r="HB77">
        <v>43374.5</v>
      </c>
      <c r="HC77">
        <v>47310.6</v>
      </c>
      <c r="HD77">
        <v>53200.6</v>
      </c>
      <c r="HE77">
        <v>58434</v>
      </c>
      <c r="HF77">
        <v>1.95893</v>
      </c>
      <c r="HG77">
        <v>1.80082</v>
      </c>
      <c r="HH77">
        <v>0.132434</v>
      </c>
      <c r="HI77">
        <v>0</v>
      </c>
      <c r="HJ77">
        <v>27.876</v>
      </c>
      <c r="HK77">
        <v>999.9</v>
      </c>
      <c r="HL77">
        <v>56.239</v>
      </c>
      <c r="HM77">
        <v>30.101</v>
      </c>
      <c r="HN77">
        <v>26.5387</v>
      </c>
      <c r="HO77">
        <v>54.6055</v>
      </c>
      <c r="HP77">
        <v>45.8173</v>
      </c>
      <c r="HQ77">
        <v>1</v>
      </c>
      <c r="HR77">
        <v>0.0506174</v>
      </c>
      <c r="HS77">
        <v>0.288069</v>
      </c>
      <c r="HT77">
        <v>20.1118</v>
      </c>
      <c r="HU77">
        <v>5.19468</v>
      </c>
      <c r="HV77">
        <v>12.004</v>
      </c>
      <c r="HW77">
        <v>4.97465</v>
      </c>
      <c r="HX77">
        <v>3.2939</v>
      </c>
      <c r="HY77">
        <v>999.9</v>
      </c>
      <c r="HZ77">
        <v>9999</v>
      </c>
      <c r="IA77">
        <v>9999</v>
      </c>
      <c r="IB77">
        <v>9999</v>
      </c>
      <c r="IC77">
        <v>1.86325</v>
      </c>
      <c r="ID77">
        <v>1.86813</v>
      </c>
      <c r="IE77">
        <v>1.86788</v>
      </c>
      <c r="IF77">
        <v>1.86905</v>
      </c>
      <c r="IG77">
        <v>1.86983</v>
      </c>
      <c r="IH77">
        <v>1.86592</v>
      </c>
      <c r="II77">
        <v>1.86704</v>
      </c>
      <c r="IJ77">
        <v>1.86844</v>
      </c>
      <c r="IK77">
        <v>5</v>
      </c>
      <c r="IL77">
        <v>0</v>
      </c>
      <c r="IM77">
        <v>0</v>
      </c>
      <c r="IN77">
        <v>0</v>
      </c>
      <c r="IO77" t="s">
        <v>441</v>
      </c>
      <c r="IP77" t="s">
        <v>442</v>
      </c>
      <c r="IQ77" t="s">
        <v>443</v>
      </c>
      <c r="IR77" t="s">
        <v>443</v>
      </c>
      <c r="IS77" t="s">
        <v>443</v>
      </c>
      <c r="IT77" t="s">
        <v>443</v>
      </c>
      <c r="IU77">
        <v>0</v>
      </c>
      <c r="IV77">
        <v>100</v>
      </c>
      <c r="IW77">
        <v>100</v>
      </c>
      <c r="IX77">
        <v>3.959</v>
      </c>
      <c r="IY77">
        <v>0.3061</v>
      </c>
      <c r="IZ77">
        <v>0.735386519928015</v>
      </c>
      <c r="JA77">
        <v>0.00382527381972642</v>
      </c>
      <c r="JB77">
        <v>-7.52988299776221e-07</v>
      </c>
      <c r="JC77">
        <v>2.3530235652091e-10</v>
      </c>
      <c r="JD77">
        <v>-0.102343420517576</v>
      </c>
      <c r="JE77">
        <v>-0.0169045395245839</v>
      </c>
      <c r="JF77">
        <v>0.00204458040624254</v>
      </c>
      <c r="JG77">
        <v>-2.13992253470799e-05</v>
      </c>
      <c r="JH77">
        <v>5</v>
      </c>
      <c r="JI77">
        <v>2167</v>
      </c>
      <c r="JJ77">
        <v>1</v>
      </c>
      <c r="JK77">
        <v>29</v>
      </c>
      <c r="JL77">
        <v>29323660.2</v>
      </c>
      <c r="JM77">
        <v>29323660.2</v>
      </c>
      <c r="JN77">
        <v>2.05322</v>
      </c>
      <c r="JO77">
        <v>2.60986</v>
      </c>
      <c r="JP77">
        <v>1.54785</v>
      </c>
      <c r="JQ77">
        <v>2.31201</v>
      </c>
      <c r="JR77">
        <v>1.64673</v>
      </c>
      <c r="JS77">
        <v>2.37183</v>
      </c>
      <c r="JT77">
        <v>33.9187</v>
      </c>
      <c r="JU77">
        <v>24.1926</v>
      </c>
      <c r="JV77">
        <v>18</v>
      </c>
      <c r="JW77">
        <v>505.399</v>
      </c>
      <c r="JX77">
        <v>403.142</v>
      </c>
      <c r="JY77">
        <v>26.8925</v>
      </c>
      <c r="JZ77">
        <v>27.9988</v>
      </c>
      <c r="KA77">
        <v>30.0004</v>
      </c>
      <c r="KB77">
        <v>27.9458</v>
      </c>
      <c r="KC77">
        <v>27.8964</v>
      </c>
      <c r="KD77">
        <v>41.221</v>
      </c>
      <c r="KE77">
        <v>21.2094</v>
      </c>
      <c r="KF77">
        <v>57.6239</v>
      </c>
      <c r="KG77">
        <v>26.8747</v>
      </c>
      <c r="KH77">
        <v>1027.66</v>
      </c>
      <c r="KI77">
        <v>22.2941</v>
      </c>
      <c r="KJ77">
        <v>96.7159</v>
      </c>
      <c r="KK77">
        <v>94.6823</v>
      </c>
    </row>
    <row r="78" spans="1:297">
      <c r="A78">
        <v>62</v>
      </c>
      <c r="B78">
        <v>1759419617.1</v>
      </c>
      <c r="C78">
        <v>397</v>
      </c>
      <c r="D78" t="s">
        <v>566</v>
      </c>
      <c r="E78" t="s">
        <v>567</v>
      </c>
      <c r="F78">
        <v>5</v>
      </c>
      <c r="G78" t="s">
        <v>435</v>
      </c>
      <c r="H78" t="s">
        <v>436</v>
      </c>
      <c r="I78">
        <v>1759419608.94615</v>
      </c>
      <c r="J78">
        <f>(K78)/1000</f>
        <v>0</v>
      </c>
      <c r="K78">
        <f>IF(DP78, AN78, AH78)</f>
        <v>0</v>
      </c>
      <c r="L78">
        <f>IF(DP78, AI78, AG78)</f>
        <v>0</v>
      </c>
      <c r="M78">
        <f>DR78 - IF(AU78&gt;1, L78*DL78*100.0/(AW78), 0)</f>
        <v>0</v>
      </c>
      <c r="N78">
        <f>((T78-J78/2)*M78-L78)/(T78+J78/2)</f>
        <v>0</v>
      </c>
      <c r="O78">
        <f>N78*(DY78+DZ78)/1000.0</f>
        <v>0</v>
      </c>
      <c r="P78">
        <f>(DR78 - IF(AU78&gt;1, L78*DL78*100.0/(AW78), 0))*(DY78+DZ78)/1000.0</f>
        <v>0</v>
      </c>
      <c r="Q78">
        <f>2.0/((1/S78-1/R78)+SIGN(S78)*SQRT((1/S78-1/R78)*(1/S78-1/R78) + 4*DM78/((DM78+1)*(DM78+1))*(2*1/S78*1/R78-1/R78*1/R78)))</f>
        <v>0</v>
      </c>
      <c r="R78">
        <f>IF(LEFT(DN78,1)&lt;&gt;"0",IF(LEFT(DN78,1)="1",3.0,DO78),$D$5+$E$5*(EF78*DY78/($K$5*1000))+$F$5*(EF78*DY78/($K$5*1000))*MAX(MIN(DL78,$J$5),$I$5)*MAX(MIN(DL78,$J$5),$I$5)+$G$5*MAX(MIN(DL78,$J$5),$I$5)*(EF78*DY78/($K$5*1000))+$H$5*(EF78*DY78/($K$5*1000))*(EF78*DY78/($K$5*1000)))</f>
        <v>0</v>
      </c>
      <c r="S78">
        <f>J78*(1000-(1000*0.61365*exp(17.502*W78/(240.97+W78))/(DY78+DZ78)+DT78)/2)/(1000*0.61365*exp(17.502*W78/(240.97+W78))/(DY78+DZ78)-DT78)</f>
        <v>0</v>
      </c>
      <c r="T78">
        <f>1/((DM78+1)/(Q78/1.6)+1/(R78/1.37)) + DM78/((DM78+1)/(Q78/1.6) + DM78/(R78/1.37))</f>
        <v>0</v>
      </c>
      <c r="U78">
        <f>(DH78*DK78)</f>
        <v>0</v>
      </c>
      <c r="V78">
        <f>(EA78+(U78+2*0.95*5.67E-8*(((EA78+$B$7)+273)^4-(EA78+273)^4)-44100*J78)/(1.84*29.3*R78+8*0.95*5.67E-8*(EA78+273)^3))</f>
        <v>0</v>
      </c>
      <c r="W78">
        <f>($C$7*EB78+$D$7*EC78+$E$7*V78)</f>
        <v>0</v>
      </c>
      <c r="X78">
        <f>0.61365*exp(17.502*W78/(240.97+W78))</f>
        <v>0</v>
      </c>
      <c r="Y78">
        <f>(Z78/AA78*100)</f>
        <v>0</v>
      </c>
      <c r="Z78">
        <f>DT78*(DY78+DZ78)/1000</f>
        <v>0</v>
      </c>
      <c r="AA78">
        <f>0.61365*exp(17.502*EA78/(240.97+EA78))</f>
        <v>0</v>
      </c>
      <c r="AB78">
        <f>(X78-DT78*(DY78+DZ78)/1000)</f>
        <v>0</v>
      </c>
      <c r="AC78">
        <f>(-J78*44100)</f>
        <v>0</v>
      </c>
      <c r="AD78">
        <f>2*29.3*R78*0.92*(EA78-W78)</f>
        <v>0</v>
      </c>
      <c r="AE78">
        <f>2*0.95*5.67E-8*(((EA78+$B$7)+273)^4-(W78+273)^4)</f>
        <v>0</v>
      </c>
      <c r="AF78">
        <f>U78+AE78+AC78+AD78</f>
        <v>0</v>
      </c>
      <c r="AG78">
        <f>DX78*AU78*(DS78-DR78*(1000-AU78*DU78)/(1000-AU78*DT78))/(100*DL78)</f>
        <v>0</v>
      </c>
      <c r="AH78">
        <f>1000*DX78*AU78*(DT78-DU78)/(100*DL78*(1000-AU78*DT78))</f>
        <v>0</v>
      </c>
      <c r="AI78">
        <f>(AJ78 - AK78 - DY78*1E3/(8.314*(EA78+273.15)) * AM78/DX78 * AL78) * DX78/(100*DL78) * (1000 - DU78)/1000</f>
        <v>0</v>
      </c>
      <c r="AJ78">
        <v>1032.59834571212</v>
      </c>
      <c r="AK78">
        <v>1012.24612727273</v>
      </c>
      <c r="AL78">
        <v>3.34066818181819</v>
      </c>
      <c r="AM78">
        <v>64.6</v>
      </c>
      <c r="AN78">
        <f>(AP78 - AO78 + DY78*1E3/(8.314*(EA78+273.15)) * AR78/DX78 * AQ78) * DX78/(100*DL78) * 1000/(1000 - AP78)</f>
        <v>0</v>
      </c>
      <c r="AO78">
        <v>22.2989683328379</v>
      </c>
      <c r="AP78">
        <v>22.7704151515152</v>
      </c>
      <c r="AQ78">
        <v>0.00583294295798436</v>
      </c>
      <c r="AR78">
        <v>120.712376557345</v>
      </c>
      <c r="AS78">
        <v>0</v>
      </c>
      <c r="AT78">
        <v>0</v>
      </c>
      <c r="AU78">
        <f>IF(AS78*$H$13&gt;=AW78,1.0,(AW78/(AW78-AS78*$H$13)))</f>
        <v>0</v>
      </c>
      <c r="AV78">
        <f>(AU78-1)*100</f>
        <v>0</v>
      </c>
      <c r="AW78">
        <f>MAX(0,($B$13+$C$13*EF78)/(1+$D$13*EF78)*DY78/(EA78+273)*$E$13)</f>
        <v>0</v>
      </c>
      <c r="AX78" t="s">
        <v>437</v>
      </c>
      <c r="AY78" t="s">
        <v>437</v>
      </c>
      <c r="AZ78">
        <v>0</v>
      </c>
      <c r="BA78">
        <v>0</v>
      </c>
      <c r="BB78">
        <f>1-AZ78/BA78</f>
        <v>0</v>
      </c>
      <c r="BC78">
        <v>0</v>
      </c>
      <c r="BD78" t="s">
        <v>437</v>
      </c>
      <c r="BE78" t="s">
        <v>437</v>
      </c>
      <c r="BF78">
        <v>0</v>
      </c>
      <c r="BG78">
        <v>0</v>
      </c>
      <c r="BH78">
        <f>1-BF78/BG78</f>
        <v>0</v>
      </c>
      <c r="BI78">
        <v>0.5</v>
      </c>
      <c r="BJ78">
        <f>DI78</f>
        <v>0</v>
      </c>
      <c r="BK78">
        <f>L78</f>
        <v>0</v>
      </c>
      <c r="BL78">
        <f>BH78*BI78*BJ78</f>
        <v>0</v>
      </c>
      <c r="BM78">
        <f>(BK78-BC78)/BJ78</f>
        <v>0</v>
      </c>
      <c r="BN78">
        <f>(BA78-BG78)/BG78</f>
        <v>0</v>
      </c>
      <c r="BO78">
        <f>AZ78/(BB78+AZ78/BG78)</f>
        <v>0</v>
      </c>
      <c r="BP78" t="s">
        <v>437</v>
      </c>
      <c r="BQ78">
        <v>0</v>
      </c>
      <c r="BR78">
        <f>IF(BQ78&lt;&gt;0, BQ78, BO78)</f>
        <v>0</v>
      </c>
      <c r="BS78">
        <f>1-BR78/BG78</f>
        <v>0</v>
      </c>
      <c r="BT78">
        <f>(BG78-BF78)/(BG78-BR78)</f>
        <v>0</v>
      </c>
      <c r="BU78">
        <f>(BA78-BG78)/(BA78-BR78)</f>
        <v>0</v>
      </c>
      <c r="BV78">
        <f>(BG78-BF78)/(BG78-AZ78)</f>
        <v>0</v>
      </c>
      <c r="BW78">
        <f>(BA78-BG78)/(BA78-AZ78)</f>
        <v>0</v>
      </c>
      <c r="BX78">
        <f>(BT78*BR78/BF78)</f>
        <v>0</v>
      </c>
      <c r="BY78">
        <f>(1-BX78)</f>
        <v>0</v>
      </c>
      <c r="DH78">
        <f>$B$11*EG78+$C$11*EH78+$F$11*ES78*(1-EV78)</f>
        <v>0</v>
      </c>
      <c r="DI78">
        <f>DH78*DJ78</f>
        <v>0</v>
      </c>
      <c r="DJ78">
        <f>($B$11*$D$9+$C$11*$D$9+$F$11*((FF78+EX78)/MAX(FF78+EX78+FG78, 0.1)*$I$9+FG78/MAX(FF78+EX78+FG78, 0.1)*$J$9))/($B$11+$C$11+$F$11)</f>
        <v>0</v>
      </c>
      <c r="DK78">
        <f>($B$11*$K$9+$C$11*$K$9+$F$11*((FF78+EX78)/MAX(FF78+EX78+FG78, 0.1)*$P$9+FG78/MAX(FF78+EX78+FG78, 0.1)*$Q$9))/($B$11+$C$11+$F$11)</f>
        <v>0</v>
      </c>
      <c r="DL78">
        <v>2.44</v>
      </c>
      <c r="DM78">
        <v>0.5</v>
      </c>
      <c r="DN78" t="s">
        <v>438</v>
      </c>
      <c r="DO78">
        <v>2</v>
      </c>
      <c r="DP78" t="b">
        <v>1</v>
      </c>
      <c r="DQ78">
        <v>1759419608.94615</v>
      </c>
      <c r="DR78">
        <v>965.448923076923</v>
      </c>
      <c r="DS78">
        <v>993.884769230769</v>
      </c>
      <c r="DT78">
        <v>22.7449</v>
      </c>
      <c r="DU78">
        <v>22.2480846153846</v>
      </c>
      <c r="DV78">
        <v>961.522692307692</v>
      </c>
      <c r="DW78">
        <v>22.4388769230769</v>
      </c>
      <c r="DX78">
        <v>500.027</v>
      </c>
      <c r="DY78">
        <v>90.8036076923077</v>
      </c>
      <c r="DZ78">
        <v>0.0325953769230769</v>
      </c>
      <c r="EA78">
        <v>29.5597384615385</v>
      </c>
      <c r="EB78">
        <v>30.0356384615385</v>
      </c>
      <c r="EC78">
        <v>999.9</v>
      </c>
      <c r="ED78">
        <v>0</v>
      </c>
      <c r="EE78">
        <v>0</v>
      </c>
      <c r="EF78">
        <v>9987.74230769231</v>
      </c>
      <c r="EG78">
        <v>0</v>
      </c>
      <c r="EH78">
        <v>13.129</v>
      </c>
      <c r="EI78">
        <v>-28.4355230769231</v>
      </c>
      <c r="EJ78">
        <v>987.919230769231</v>
      </c>
      <c r="EK78">
        <v>1016.49961538462</v>
      </c>
      <c r="EL78">
        <v>0.496812230769231</v>
      </c>
      <c r="EM78">
        <v>993.884769230769</v>
      </c>
      <c r="EN78">
        <v>22.2480846153846</v>
      </c>
      <c r="EO78">
        <v>2.06532</v>
      </c>
      <c r="EP78">
        <v>2.02020615384615</v>
      </c>
      <c r="EQ78">
        <v>17.9541846153846</v>
      </c>
      <c r="ER78">
        <v>17.6035769230769</v>
      </c>
      <c r="ES78">
        <v>1999.98538461538</v>
      </c>
      <c r="ET78">
        <v>0.980000461538462</v>
      </c>
      <c r="EU78">
        <v>0.0199991384615385</v>
      </c>
      <c r="EV78">
        <v>0</v>
      </c>
      <c r="EW78">
        <v>341.002</v>
      </c>
      <c r="EX78">
        <v>5.00059</v>
      </c>
      <c r="EY78">
        <v>6964.55307692308</v>
      </c>
      <c r="EZ78">
        <v>17360.1923076923</v>
      </c>
      <c r="FA78">
        <v>41.2451538461538</v>
      </c>
      <c r="FB78">
        <v>41.062</v>
      </c>
      <c r="FC78">
        <v>40.625</v>
      </c>
      <c r="FD78">
        <v>40.562</v>
      </c>
      <c r="FE78">
        <v>42.1393076923077</v>
      </c>
      <c r="FF78">
        <v>1955.08538461538</v>
      </c>
      <c r="FG78">
        <v>39.9</v>
      </c>
      <c r="FH78">
        <v>0</v>
      </c>
      <c r="FI78">
        <v>1759419614.8</v>
      </c>
      <c r="FJ78">
        <v>0</v>
      </c>
      <c r="FK78">
        <v>341.0095</v>
      </c>
      <c r="FL78">
        <v>-0.968854704202349</v>
      </c>
      <c r="FM78">
        <v>-25.0567521485288</v>
      </c>
      <c r="FN78">
        <v>6964.36038461538</v>
      </c>
      <c r="FO78">
        <v>15</v>
      </c>
      <c r="FP78">
        <v>0</v>
      </c>
      <c r="FQ78" t="s">
        <v>439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0</v>
      </c>
      <c r="FZ78">
        <v>0</v>
      </c>
      <c r="GA78">
        <v>0</v>
      </c>
      <c r="GB78">
        <v>0</v>
      </c>
      <c r="GC78">
        <v>-28.6466380952381</v>
      </c>
      <c r="GD78">
        <v>3.21858701298698</v>
      </c>
      <c r="GE78">
        <v>0.482444460633939</v>
      </c>
      <c r="GF78">
        <v>0</v>
      </c>
      <c r="GG78">
        <v>341.066647058823</v>
      </c>
      <c r="GH78">
        <v>-1.03281894891918</v>
      </c>
      <c r="GI78">
        <v>0.214485003226323</v>
      </c>
      <c r="GJ78">
        <v>-1</v>
      </c>
      <c r="GK78">
        <v>0.504555904761905</v>
      </c>
      <c r="GL78">
        <v>-0.229988571428571</v>
      </c>
      <c r="GM78">
        <v>0.0264714727384653</v>
      </c>
      <c r="GN78">
        <v>0</v>
      </c>
      <c r="GO78">
        <v>0</v>
      </c>
      <c r="GP78">
        <v>2</v>
      </c>
      <c r="GQ78" t="s">
        <v>463</v>
      </c>
      <c r="GR78">
        <v>3.1324</v>
      </c>
      <c r="GS78">
        <v>2.71079</v>
      </c>
      <c r="GT78">
        <v>0.164719</v>
      </c>
      <c r="GU78">
        <v>0.168246</v>
      </c>
      <c r="GV78">
        <v>0.0996922</v>
      </c>
      <c r="GW78">
        <v>0.0988492</v>
      </c>
      <c r="GX78">
        <v>31493.1</v>
      </c>
      <c r="GY78">
        <v>33594.8</v>
      </c>
      <c r="GZ78">
        <v>34110.5</v>
      </c>
      <c r="HA78">
        <v>36568</v>
      </c>
      <c r="HB78">
        <v>43370.5</v>
      </c>
      <c r="HC78">
        <v>47307.4</v>
      </c>
      <c r="HD78">
        <v>53200.7</v>
      </c>
      <c r="HE78">
        <v>58433.5</v>
      </c>
      <c r="HF78">
        <v>1.95903</v>
      </c>
      <c r="HG78">
        <v>1.80068</v>
      </c>
      <c r="HH78">
        <v>0.131879</v>
      </c>
      <c r="HI78">
        <v>0</v>
      </c>
      <c r="HJ78">
        <v>27.8838</v>
      </c>
      <c r="HK78">
        <v>999.9</v>
      </c>
      <c r="HL78">
        <v>56.239</v>
      </c>
      <c r="HM78">
        <v>30.111</v>
      </c>
      <c r="HN78">
        <v>26.5567</v>
      </c>
      <c r="HO78">
        <v>54.9155</v>
      </c>
      <c r="HP78">
        <v>45.8213</v>
      </c>
      <c r="HQ78">
        <v>1</v>
      </c>
      <c r="HR78">
        <v>0.0508028</v>
      </c>
      <c r="HS78">
        <v>0.275052</v>
      </c>
      <c r="HT78">
        <v>20.1119</v>
      </c>
      <c r="HU78">
        <v>5.19438</v>
      </c>
      <c r="HV78">
        <v>12.004</v>
      </c>
      <c r="HW78">
        <v>4.97465</v>
      </c>
      <c r="HX78">
        <v>3.29388</v>
      </c>
      <c r="HY78">
        <v>999.9</v>
      </c>
      <c r="HZ78">
        <v>9999</v>
      </c>
      <c r="IA78">
        <v>9999</v>
      </c>
      <c r="IB78">
        <v>9999</v>
      </c>
      <c r="IC78">
        <v>1.86325</v>
      </c>
      <c r="ID78">
        <v>1.86813</v>
      </c>
      <c r="IE78">
        <v>1.86787</v>
      </c>
      <c r="IF78">
        <v>1.86905</v>
      </c>
      <c r="IG78">
        <v>1.86984</v>
      </c>
      <c r="IH78">
        <v>1.86592</v>
      </c>
      <c r="II78">
        <v>1.86701</v>
      </c>
      <c r="IJ78">
        <v>1.86844</v>
      </c>
      <c r="IK78">
        <v>5</v>
      </c>
      <c r="IL78">
        <v>0</v>
      </c>
      <c r="IM78">
        <v>0</v>
      </c>
      <c r="IN78">
        <v>0</v>
      </c>
      <c r="IO78" t="s">
        <v>441</v>
      </c>
      <c r="IP78" t="s">
        <v>442</v>
      </c>
      <c r="IQ78" t="s">
        <v>443</v>
      </c>
      <c r="IR78" t="s">
        <v>443</v>
      </c>
      <c r="IS78" t="s">
        <v>443</v>
      </c>
      <c r="IT78" t="s">
        <v>443</v>
      </c>
      <c r="IU78">
        <v>0</v>
      </c>
      <c r="IV78">
        <v>100</v>
      </c>
      <c r="IW78">
        <v>100</v>
      </c>
      <c r="IX78">
        <v>4.008</v>
      </c>
      <c r="IY78">
        <v>0.3073</v>
      </c>
      <c r="IZ78">
        <v>0.735386519928015</v>
      </c>
      <c r="JA78">
        <v>0.00382527381972642</v>
      </c>
      <c r="JB78">
        <v>-7.52988299776221e-07</v>
      </c>
      <c r="JC78">
        <v>2.3530235652091e-10</v>
      </c>
      <c r="JD78">
        <v>-0.102343420517576</v>
      </c>
      <c r="JE78">
        <v>-0.0169045395245839</v>
      </c>
      <c r="JF78">
        <v>0.00204458040624254</v>
      </c>
      <c r="JG78">
        <v>-2.13992253470799e-05</v>
      </c>
      <c r="JH78">
        <v>5</v>
      </c>
      <c r="JI78">
        <v>2167</v>
      </c>
      <c r="JJ78">
        <v>1</v>
      </c>
      <c r="JK78">
        <v>29</v>
      </c>
      <c r="JL78">
        <v>29323660.3</v>
      </c>
      <c r="JM78">
        <v>29323660.3</v>
      </c>
      <c r="JN78">
        <v>2.08374</v>
      </c>
      <c r="JO78">
        <v>2.61597</v>
      </c>
      <c r="JP78">
        <v>1.54785</v>
      </c>
      <c r="JQ78">
        <v>2.31201</v>
      </c>
      <c r="JR78">
        <v>1.64673</v>
      </c>
      <c r="JS78">
        <v>2.31567</v>
      </c>
      <c r="JT78">
        <v>33.9187</v>
      </c>
      <c r="JU78">
        <v>24.1926</v>
      </c>
      <c r="JV78">
        <v>18</v>
      </c>
      <c r="JW78">
        <v>505.485</v>
      </c>
      <c r="JX78">
        <v>403.076</v>
      </c>
      <c r="JY78">
        <v>26.8585</v>
      </c>
      <c r="JZ78">
        <v>28.0007</v>
      </c>
      <c r="KA78">
        <v>30.0001</v>
      </c>
      <c r="KB78">
        <v>27.9482</v>
      </c>
      <c r="KC78">
        <v>27.8988</v>
      </c>
      <c r="KD78">
        <v>41.7481</v>
      </c>
      <c r="KE78">
        <v>21.2094</v>
      </c>
      <c r="KF78">
        <v>57.6239</v>
      </c>
      <c r="KG78">
        <v>26.8435</v>
      </c>
      <c r="KH78">
        <v>1041.2</v>
      </c>
      <c r="KI78">
        <v>22.2823</v>
      </c>
      <c r="KJ78">
        <v>96.7159</v>
      </c>
      <c r="KK78">
        <v>94.6814</v>
      </c>
    </row>
    <row r="79" spans="1:297">
      <c r="A79">
        <v>63</v>
      </c>
      <c r="B79">
        <v>1759419622.1</v>
      </c>
      <c r="C79">
        <v>402</v>
      </c>
      <c r="D79" t="s">
        <v>568</v>
      </c>
      <c r="E79" t="s">
        <v>569</v>
      </c>
      <c r="F79">
        <v>5</v>
      </c>
      <c r="G79" t="s">
        <v>435</v>
      </c>
      <c r="H79" t="s">
        <v>436</v>
      </c>
      <c r="I79">
        <v>1759419613.94615</v>
      </c>
      <c r="J79">
        <f>(K79)/1000</f>
        <v>0</v>
      </c>
      <c r="K79">
        <f>IF(DP79, AN79, AH79)</f>
        <v>0</v>
      </c>
      <c r="L79">
        <f>IF(DP79, AI79, AG79)</f>
        <v>0</v>
      </c>
      <c r="M79">
        <f>DR79 - IF(AU79&gt;1, L79*DL79*100.0/(AW79), 0)</f>
        <v>0</v>
      </c>
      <c r="N79">
        <f>((T79-J79/2)*M79-L79)/(T79+J79/2)</f>
        <v>0</v>
      </c>
      <c r="O79">
        <f>N79*(DY79+DZ79)/1000.0</f>
        <v>0</v>
      </c>
      <c r="P79">
        <f>(DR79 - IF(AU79&gt;1, L79*DL79*100.0/(AW79), 0))*(DY79+DZ79)/1000.0</f>
        <v>0</v>
      </c>
      <c r="Q79">
        <f>2.0/((1/S79-1/R79)+SIGN(S79)*SQRT((1/S79-1/R79)*(1/S79-1/R79) + 4*DM79/((DM79+1)*(DM79+1))*(2*1/S79*1/R79-1/R79*1/R79)))</f>
        <v>0</v>
      </c>
      <c r="R79">
        <f>IF(LEFT(DN79,1)&lt;&gt;"0",IF(LEFT(DN79,1)="1",3.0,DO79),$D$5+$E$5*(EF79*DY79/($K$5*1000))+$F$5*(EF79*DY79/($K$5*1000))*MAX(MIN(DL79,$J$5),$I$5)*MAX(MIN(DL79,$J$5),$I$5)+$G$5*MAX(MIN(DL79,$J$5),$I$5)*(EF79*DY79/($K$5*1000))+$H$5*(EF79*DY79/($K$5*1000))*(EF79*DY79/($K$5*1000)))</f>
        <v>0</v>
      </c>
      <c r="S79">
        <f>J79*(1000-(1000*0.61365*exp(17.502*W79/(240.97+W79))/(DY79+DZ79)+DT79)/2)/(1000*0.61365*exp(17.502*W79/(240.97+W79))/(DY79+DZ79)-DT79)</f>
        <v>0</v>
      </c>
      <c r="T79">
        <f>1/((DM79+1)/(Q79/1.6)+1/(R79/1.37)) + DM79/((DM79+1)/(Q79/1.6) + DM79/(R79/1.37))</f>
        <v>0</v>
      </c>
      <c r="U79">
        <f>(DH79*DK79)</f>
        <v>0</v>
      </c>
      <c r="V79">
        <f>(EA79+(U79+2*0.95*5.67E-8*(((EA79+$B$7)+273)^4-(EA79+273)^4)-44100*J79)/(1.84*29.3*R79+8*0.95*5.67E-8*(EA79+273)^3))</f>
        <v>0</v>
      </c>
      <c r="W79">
        <f>($C$7*EB79+$D$7*EC79+$E$7*V79)</f>
        <v>0</v>
      </c>
      <c r="X79">
        <f>0.61365*exp(17.502*W79/(240.97+W79))</f>
        <v>0</v>
      </c>
      <c r="Y79">
        <f>(Z79/AA79*100)</f>
        <v>0</v>
      </c>
      <c r="Z79">
        <f>DT79*(DY79+DZ79)/1000</f>
        <v>0</v>
      </c>
      <c r="AA79">
        <f>0.61365*exp(17.502*EA79/(240.97+EA79))</f>
        <v>0</v>
      </c>
      <c r="AB79">
        <f>(X79-DT79*(DY79+DZ79)/1000)</f>
        <v>0</v>
      </c>
      <c r="AC79">
        <f>(-J79*44100)</f>
        <v>0</v>
      </c>
      <c r="AD79">
        <f>2*29.3*R79*0.92*(EA79-W79)</f>
        <v>0</v>
      </c>
      <c r="AE79">
        <f>2*0.95*5.67E-8*(((EA79+$B$7)+273)^4-(W79+273)^4)</f>
        <v>0</v>
      </c>
      <c r="AF79">
        <f>U79+AE79+AC79+AD79</f>
        <v>0</v>
      </c>
      <c r="AG79">
        <f>DX79*AU79*(DS79-DR79*(1000-AU79*DU79)/(1000-AU79*DT79))/(100*DL79)</f>
        <v>0</v>
      </c>
      <c r="AH79">
        <f>1000*DX79*AU79*(DT79-DU79)/(100*DL79*(1000-AU79*DT79))</f>
        <v>0</v>
      </c>
      <c r="AI79">
        <f>(AJ79 - AK79 - DY79*1E3/(8.314*(EA79+273.15)) * AM79/DX79 * AL79) * DX79/(100*DL79) * (1000 - DU79)/1000</f>
        <v>0</v>
      </c>
      <c r="AJ79">
        <v>1050.2173810119</v>
      </c>
      <c r="AK79">
        <v>1029.59066666667</v>
      </c>
      <c r="AL79">
        <v>3.47481666666662</v>
      </c>
      <c r="AM79">
        <v>64.6</v>
      </c>
      <c r="AN79">
        <f>(AP79 - AO79 + DY79*1E3/(8.314*(EA79+273.15)) * AR79/DX79 * AQ79) * DX79/(100*DL79) * 1000/(1000 - AP79)</f>
        <v>0</v>
      </c>
      <c r="AO79">
        <v>22.3054399670392</v>
      </c>
      <c r="AP79">
        <v>22.7875224242424</v>
      </c>
      <c r="AQ79">
        <v>0.00180863772439514</v>
      </c>
      <c r="AR79">
        <v>120.712376557345</v>
      </c>
      <c r="AS79">
        <v>0</v>
      </c>
      <c r="AT79">
        <v>0</v>
      </c>
      <c r="AU79">
        <f>IF(AS79*$H$13&gt;=AW79,1.0,(AW79/(AW79-AS79*$H$13)))</f>
        <v>0</v>
      </c>
      <c r="AV79">
        <f>(AU79-1)*100</f>
        <v>0</v>
      </c>
      <c r="AW79">
        <f>MAX(0,($B$13+$C$13*EF79)/(1+$D$13*EF79)*DY79/(EA79+273)*$E$13)</f>
        <v>0</v>
      </c>
      <c r="AX79" t="s">
        <v>437</v>
      </c>
      <c r="AY79" t="s">
        <v>437</v>
      </c>
      <c r="AZ79">
        <v>0</v>
      </c>
      <c r="BA79">
        <v>0</v>
      </c>
      <c r="BB79">
        <f>1-AZ79/BA79</f>
        <v>0</v>
      </c>
      <c r="BC79">
        <v>0</v>
      </c>
      <c r="BD79" t="s">
        <v>437</v>
      </c>
      <c r="BE79" t="s">
        <v>437</v>
      </c>
      <c r="BF79">
        <v>0</v>
      </c>
      <c r="BG79">
        <v>0</v>
      </c>
      <c r="BH79">
        <f>1-BF79/BG79</f>
        <v>0</v>
      </c>
      <c r="BI79">
        <v>0.5</v>
      </c>
      <c r="BJ79">
        <f>DI79</f>
        <v>0</v>
      </c>
      <c r="BK79">
        <f>L79</f>
        <v>0</v>
      </c>
      <c r="BL79">
        <f>BH79*BI79*BJ79</f>
        <v>0</v>
      </c>
      <c r="BM79">
        <f>(BK79-BC79)/BJ79</f>
        <v>0</v>
      </c>
      <c r="BN79">
        <f>(BA79-BG79)/BG79</f>
        <v>0</v>
      </c>
      <c r="BO79">
        <f>AZ79/(BB79+AZ79/BG79)</f>
        <v>0</v>
      </c>
      <c r="BP79" t="s">
        <v>437</v>
      </c>
      <c r="BQ79">
        <v>0</v>
      </c>
      <c r="BR79">
        <f>IF(BQ79&lt;&gt;0, BQ79, BO79)</f>
        <v>0</v>
      </c>
      <c r="BS79">
        <f>1-BR79/BG79</f>
        <v>0</v>
      </c>
      <c r="BT79">
        <f>(BG79-BF79)/(BG79-BR79)</f>
        <v>0</v>
      </c>
      <c r="BU79">
        <f>(BA79-BG79)/(BA79-BR79)</f>
        <v>0</v>
      </c>
      <c r="BV79">
        <f>(BG79-BF79)/(BG79-AZ79)</f>
        <v>0</v>
      </c>
      <c r="BW79">
        <f>(BA79-BG79)/(BA79-AZ79)</f>
        <v>0</v>
      </c>
      <c r="BX79">
        <f>(BT79*BR79/BF79)</f>
        <v>0</v>
      </c>
      <c r="BY79">
        <f>(1-BX79)</f>
        <v>0</v>
      </c>
      <c r="DH79">
        <f>$B$11*EG79+$C$11*EH79+$F$11*ES79*(1-EV79)</f>
        <v>0</v>
      </c>
      <c r="DI79">
        <f>DH79*DJ79</f>
        <v>0</v>
      </c>
      <c r="DJ79">
        <f>($B$11*$D$9+$C$11*$D$9+$F$11*((FF79+EX79)/MAX(FF79+EX79+FG79, 0.1)*$I$9+FG79/MAX(FF79+EX79+FG79, 0.1)*$J$9))/($B$11+$C$11+$F$11)</f>
        <v>0</v>
      </c>
      <c r="DK79">
        <f>($B$11*$K$9+$C$11*$K$9+$F$11*((FF79+EX79)/MAX(FF79+EX79+FG79, 0.1)*$P$9+FG79/MAX(FF79+EX79+FG79, 0.1)*$Q$9))/($B$11+$C$11+$F$11)</f>
        <v>0</v>
      </c>
      <c r="DL79">
        <v>2.44</v>
      </c>
      <c r="DM79">
        <v>0.5</v>
      </c>
      <c r="DN79" t="s">
        <v>438</v>
      </c>
      <c r="DO79">
        <v>2</v>
      </c>
      <c r="DP79" t="b">
        <v>1</v>
      </c>
      <c r="DQ79">
        <v>1759419613.94615</v>
      </c>
      <c r="DR79">
        <v>982.158230769231</v>
      </c>
      <c r="DS79">
        <v>1010.71</v>
      </c>
      <c r="DT79">
        <v>22.7594615384615</v>
      </c>
      <c r="DU79">
        <v>22.2769076923077</v>
      </c>
      <c r="DV79">
        <v>978.181769230769</v>
      </c>
      <c r="DW79">
        <v>22.4528307692308</v>
      </c>
      <c r="DX79">
        <v>500.003384615385</v>
      </c>
      <c r="DY79">
        <v>90.8031846153846</v>
      </c>
      <c r="DZ79">
        <v>0.0325950384615385</v>
      </c>
      <c r="EA79">
        <v>29.5565384615385</v>
      </c>
      <c r="EB79">
        <v>30.0279153846154</v>
      </c>
      <c r="EC79">
        <v>999.9</v>
      </c>
      <c r="ED79">
        <v>0</v>
      </c>
      <c r="EE79">
        <v>0</v>
      </c>
      <c r="EF79">
        <v>9992.78846153846</v>
      </c>
      <c r="EG79">
        <v>0</v>
      </c>
      <c r="EH79">
        <v>13.129</v>
      </c>
      <c r="EI79">
        <v>-28.5515615384615</v>
      </c>
      <c r="EJ79">
        <v>1005.03238461538</v>
      </c>
      <c r="EK79">
        <v>1033.73846153846</v>
      </c>
      <c r="EL79">
        <v>0.482529769230769</v>
      </c>
      <c r="EM79">
        <v>1010.71</v>
      </c>
      <c r="EN79">
        <v>22.2769076923077</v>
      </c>
      <c r="EO79">
        <v>2.06663153846154</v>
      </c>
      <c r="EP79">
        <v>2.02281461538462</v>
      </c>
      <c r="EQ79">
        <v>17.9642615384615</v>
      </c>
      <c r="ER79">
        <v>17.6240461538462</v>
      </c>
      <c r="ES79">
        <v>1999.98307692308</v>
      </c>
      <c r="ET79">
        <v>0.980000461538462</v>
      </c>
      <c r="EU79">
        <v>0.0199991307692308</v>
      </c>
      <c r="EV79">
        <v>0</v>
      </c>
      <c r="EW79">
        <v>340.999615384615</v>
      </c>
      <c r="EX79">
        <v>5.00059</v>
      </c>
      <c r="EY79">
        <v>6962.55615384615</v>
      </c>
      <c r="EZ79">
        <v>17360.1769230769</v>
      </c>
      <c r="FA79">
        <v>41.2451538461538</v>
      </c>
      <c r="FB79">
        <v>41.062</v>
      </c>
      <c r="FC79">
        <v>40.625</v>
      </c>
      <c r="FD79">
        <v>40.562</v>
      </c>
      <c r="FE79">
        <v>42.1393076923077</v>
      </c>
      <c r="FF79">
        <v>1955.08307692308</v>
      </c>
      <c r="FG79">
        <v>39.9</v>
      </c>
      <c r="FH79">
        <v>0</v>
      </c>
      <c r="FI79">
        <v>1759419620.2</v>
      </c>
      <c r="FJ79">
        <v>0</v>
      </c>
      <c r="FK79">
        <v>340.97204</v>
      </c>
      <c r="FL79">
        <v>-0.64753846254075</v>
      </c>
      <c r="FM79">
        <v>-22.5846153803371</v>
      </c>
      <c r="FN79">
        <v>6962.064</v>
      </c>
      <c r="FO79">
        <v>15</v>
      </c>
      <c r="FP79">
        <v>0</v>
      </c>
      <c r="FQ79" t="s">
        <v>439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0</v>
      </c>
      <c r="GA79">
        <v>0</v>
      </c>
      <c r="GB79">
        <v>0</v>
      </c>
      <c r="GC79">
        <v>-28.508555</v>
      </c>
      <c r="GD79">
        <v>-0.327902255639114</v>
      </c>
      <c r="GE79">
        <v>0.373501107729281</v>
      </c>
      <c r="GF79">
        <v>1</v>
      </c>
      <c r="GG79">
        <v>341.006</v>
      </c>
      <c r="GH79">
        <v>-0.569289533643488</v>
      </c>
      <c r="GI79">
        <v>0.189682397087092</v>
      </c>
      <c r="GJ79">
        <v>-1</v>
      </c>
      <c r="GK79">
        <v>0.4915146</v>
      </c>
      <c r="GL79">
        <v>-0.209441593984963</v>
      </c>
      <c r="GM79">
        <v>0.0249821136023356</v>
      </c>
      <c r="GN79">
        <v>0</v>
      </c>
      <c r="GO79">
        <v>1</v>
      </c>
      <c r="GP79">
        <v>2</v>
      </c>
      <c r="GQ79" t="s">
        <v>448</v>
      </c>
      <c r="GR79">
        <v>3.13256</v>
      </c>
      <c r="GS79">
        <v>2.71069</v>
      </c>
      <c r="GT79">
        <v>0.166532</v>
      </c>
      <c r="GU79">
        <v>0.169963</v>
      </c>
      <c r="GV79">
        <v>0.0997317</v>
      </c>
      <c r="GW79">
        <v>0.0988574</v>
      </c>
      <c r="GX79">
        <v>31424.6</v>
      </c>
      <c r="GY79">
        <v>33525.4</v>
      </c>
      <c r="GZ79">
        <v>34110.4</v>
      </c>
      <c r="HA79">
        <v>36567.9</v>
      </c>
      <c r="HB79">
        <v>43368.4</v>
      </c>
      <c r="HC79">
        <v>47306.8</v>
      </c>
      <c r="HD79">
        <v>53200.3</v>
      </c>
      <c r="HE79">
        <v>58433.1</v>
      </c>
      <c r="HF79">
        <v>1.95905</v>
      </c>
      <c r="HG79">
        <v>1.8006</v>
      </c>
      <c r="HH79">
        <v>0.130039</v>
      </c>
      <c r="HI79">
        <v>0</v>
      </c>
      <c r="HJ79">
        <v>27.8904</v>
      </c>
      <c r="HK79">
        <v>999.9</v>
      </c>
      <c r="HL79">
        <v>56.239</v>
      </c>
      <c r="HM79">
        <v>30.111</v>
      </c>
      <c r="HN79">
        <v>26.5583</v>
      </c>
      <c r="HO79">
        <v>55.0755</v>
      </c>
      <c r="HP79">
        <v>45.6931</v>
      </c>
      <c r="HQ79">
        <v>1</v>
      </c>
      <c r="HR79">
        <v>0.050686</v>
      </c>
      <c r="HS79">
        <v>0.271857</v>
      </c>
      <c r="HT79">
        <v>20.112</v>
      </c>
      <c r="HU79">
        <v>5.19513</v>
      </c>
      <c r="HV79">
        <v>12.004</v>
      </c>
      <c r="HW79">
        <v>4.9747</v>
      </c>
      <c r="HX79">
        <v>3.29393</v>
      </c>
      <c r="HY79">
        <v>999.9</v>
      </c>
      <c r="HZ79">
        <v>9999</v>
      </c>
      <c r="IA79">
        <v>9999</v>
      </c>
      <c r="IB79">
        <v>9999</v>
      </c>
      <c r="IC79">
        <v>1.86325</v>
      </c>
      <c r="ID79">
        <v>1.86813</v>
      </c>
      <c r="IE79">
        <v>1.86786</v>
      </c>
      <c r="IF79">
        <v>1.86905</v>
      </c>
      <c r="IG79">
        <v>1.86982</v>
      </c>
      <c r="IH79">
        <v>1.86589</v>
      </c>
      <c r="II79">
        <v>1.86701</v>
      </c>
      <c r="IJ79">
        <v>1.86844</v>
      </c>
      <c r="IK79">
        <v>5</v>
      </c>
      <c r="IL79">
        <v>0</v>
      </c>
      <c r="IM79">
        <v>0</v>
      </c>
      <c r="IN79">
        <v>0</v>
      </c>
      <c r="IO79" t="s">
        <v>441</v>
      </c>
      <c r="IP79" t="s">
        <v>442</v>
      </c>
      <c r="IQ79" t="s">
        <v>443</v>
      </c>
      <c r="IR79" t="s">
        <v>443</v>
      </c>
      <c r="IS79" t="s">
        <v>443</v>
      </c>
      <c r="IT79" t="s">
        <v>443</v>
      </c>
      <c r="IU79">
        <v>0</v>
      </c>
      <c r="IV79">
        <v>100</v>
      </c>
      <c r="IW79">
        <v>100</v>
      </c>
      <c r="IX79">
        <v>4.06</v>
      </c>
      <c r="IY79">
        <v>0.3078</v>
      </c>
      <c r="IZ79">
        <v>0.735386519928015</v>
      </c>
      <c r="JA79">
        <v>0.00382527381972642</v>
      </c>
      <c r="JB79">
        <v>-7.52988299776221e-07</v>
      </c>
      <c r="JC79">
        <v>2.3530235652091e-10</v>
      </c>
      <c r="JD79">
        <v>-0.102343420517576</v>
      </c>
      <c r="JE79">
        <v>-0.0169045395245839</v>
      </c>
      <c r="JF79">
        <v>0.00204458040624254</v>
      </c>
      <c r="JG79">
        <v>-2.13992253470799e-05</v>
      </c>
      <c r="JH79">
        <v>5</v>
      </c>
      <c r="JI79">
        <v>2167</v>
      </c>
      <c r="JJ79">
        <v>1</v>
      </c>
      <c r="JK79">
        <v>29</v>
      </c>
      <c r="JL79">
        <v>29323660.4</v>
      </c>
      <c r="JM79">
        <v>29323660.4</v>
      </c>
      <c r="JN79">
        <v>2.10938</v>
      </c>
      <c r="JO79">
        <v>2.62329</v>
      </c>
      <c r="JP79">
        <v>1.54785</v>
      </c>
      <c r="JQ79">
        <v>2.31201</v>
      </c>
      <c r="JR79">
        <v>1.64673</v>
      </c>
      <c r="JS79">
        <v>2.25342</v>
      </c>
      <c r="JT79">
        <v>33.9187</v>
      </c>
      <c r="JU79">
        <v>24.1838</v>
      </c>
      <c r="JV79">
        <v>18</v>
      </c>
      <c r="JW79">
        <v>505.513</v>
      </c>
      <c r="JX79">
        <v>403.047</v>
      </c>
      <c r="JY79">
        <v>26.8285</v>
      </c>
      <c r="JZ79">
        <v>28.0019</v>
      </c>
      <c r="KA79">
        <v>30</v>
      </c>
      <c r="KB79">
        <v>27.9494</v>
      </c>
      <c r="KC79">
        <v>27.9006</v>
      </c>
      <c r="KD79">
        <v>42.2517</v>
      </c>
      <c r="KE79">
        <v>21.2094</v>
      </c>
      <c r="KF79">
        <v>57.6239</v>
      </c>
      <c r="KG79">
        <v>26.8137</v>
      </c>
      <c r="KH79">
        <v>1054.72</v>
      </c>
      <c r="KI79">
        <v>22.2823</v>
      </c>
      <c r="KJ79">
        <v>96.7152</v>
      </c>
      <c r="KK79">
        <v>94.681</v>
      </c>
    </row>
    <row r="80" spans="1:297">
      <c r="A80">
        <v>64</v>
      </c>
      <c r="B80">
        <v>1759419627.1</v>
      </c>
      <c r="C80">
        <v>407</v>
      </c>
      <c r="D80" t="s">
        <v>570</v>
      </c>
      <c r="E80" t="s">
        <v>571</v>
      </c>
      <c r="F80">
        <v>5</v>
      </c>
      <c r="G80" t="s">
        <v>435</v>
      </c>
      <c r="H80" t="s">
        <v>436</v>
      </c>
      <c r="I80">
        <v>1759419618.94615</v>
      </c>
      <c r="J80">
        <f>(K80)/1000</f>
        <v>0</v>
      </c>
      <c r="K80">
        <f>IF(DP80, AN80, AH80)</f>
        <v>0</v>
      </c>
      <c r="L80">
        <f>IF(DP80, AI80, AG80)</f>
        <v>0</v>
      </c>
      <c r="M80">
        <f>DR80 - IF(AU80&gt;1, L80*DL80*100.0/(AW80), 0)</f>
        <v>0</v>
      </c>
      <c r="N80">
        <f>((T80-J80/2)*M80-L80)/(T80+J80/2)</f>
        <v>0</v>
      </c>
      <c r="O80">
        <f>N80*(DY80+DZ80)/1000.0</f>
        <v>0</v>
      </c>
      <c r="P80">
        <f>(DR80 - IF(AU80&gt;1, L80*DL80*100.0/(AW80), 0))*(DY80+DZ80)/1000.0</f>
        <v>0</v>
      </c>
      <c r="Q80">
        <f>2.0/((1/S80-1/R80)+SIGN(S80)*SQRT((1/S80-1/R80)*(1/S80-1/R80) + 4*DM80/((DM80+1)*(DM80+1))*(2*1/S80*1/R80-1/R80*1/R80)))</f>
        <v>0</v>
      </c>
      <c r="R80">
        <f>IF(LEFT(DN80,1)&lt;&gt;"0",IF(LEFT(DN80,1)="1",3.0,DO80),$D$5+$E$5*(EF80*DY80/($K$5*1000))+$F$5*(EF80*DY80/($K$5*1000))*MAX(MIN(DL80,$J$5),$I$5)*MAX(MIN(DL80,$J$5),$I$5)+$G$5*MAX(MIN(DL80,$J$5),$I$5)*(EF80*DY80/($K$5*1000))+$H$5*(EF80*DY80/($K$5*1000))*(EF80*DY80/($K$5*1000)))</f>
        <v>0</v>
      </c>
      <c r="S80">
        <f>J80*(1000-(1000*0.61365*exp(17.502*W80/(240.97+W80))/(DY80+DZ80)+DT80)/2)/(1000*0.61365*exp(17.502*W80/(240.97+W80))/(DY80+DZ80)-DT80)</f>
        <v>0</v>
      </c>
      <c r="T80">
        <f>1/((DM80+1)/(Q80/1.6)+1/(R80/1.37)) + DM80/((DM80+1)/(Q80/1.6) + DM80/(R80/1.37))</f>
        <v>0</v>
      </c>
      <c r="U80">
        <f>(DH80*DK80)</f>
        <v>0</v>
      </c>
      <c r="V80">
        <f>(EA80+(U80+2*0.95*5.67E-8*(((EA80+$B$7)+273)^4-(EA80+273)^4)-44100*J80)/(1.84*29.3*R80+8*0.95*5.67E-8*(EA80+273)^3))</f>
        <v>0</v>
      </c>
      <c r="W80">
        <f>($C$7*EB80+$D$7*EC80+$E$7*V80)</f>
        <v>0</v>
      </c>
      <c r="X80">
        <f>0.61365*exp(17.502*W80/(240.97+W80))</f>
        <v>0</v>
      </c>
      <c r="Y80">
        <f>(Z80/AA80*100)</f>
        <v>0</v>
      </c>
      <c r="Z80">
        <f>DT80*(DY80+DZ80)/1000</f>
        <v>0</v>
      </c>
      <c r="AA80">
        <f>0.61365*exp(17.502*EA80/(240.97+EA80))</f>
        <v>0</v>
      </c>
      <c r="AB80">
        <f>(X80-DT80*(DY80+DZ80)/1000)</f>
        <v>0</v>
      </c>
      <c r="AC80">
        <f>(-J80*44100)</f>
        <v>0</v>
      </c>
      <c r="AD80">
        <f>2*29.3*R80*0.92*(EA80-W80)</f>
        <v>0</v>
      </c>
      <c r="AE80">
        <f>2*0.95*5.67E-8*(((EA80+$B$7)+273)^4-(W80+273)^4)</f>
        <v>0</v>
      </c>
      <c r="AF80">
        <f>U80+AE80+AC80+AD80</f>
        <v>0</v>
      </c>
      <c r="AG80">
        <f>DX80*AU80*(DS80-DR80*(1000-AU80*DU80)/(1000-AU80*DT80))/(100*DL80)</f>
        <v>0</v>
      </c>
      <c r="AH80">
        <f>1000*DX80*AU80*(DT80-DU80)/(100*DL80*(1000-AU80*DT80))</f>
        <v>0</v>
      </c>
      <c r="AI80">
        <f>(AJ80 - AK80 - DY80*1E3/(8.314*(EA80+273.15)) * AM80/DX80 * AL80) * DX80/(100*DL80) * (1000 - DU80)/1000</f>
        <v>0</v>
      </c>
      <c r="AJ80">
        <v>1066.65026369481</v>
      </c>
      <c r="AK80">
        <v>1046.41242424242</v>
      </c>
      <c r="AL80">
        <v>3.34912727272716</v>
      </c>
      <c r="AM80">
        <v>64.6</v>
      </c>
      <c r="AN80">
        <f>(AP80 - AO80 + DY80*1E3/(8.314*(EA80+273.15)) * AR80/DX80 * AQ80) * DX80/(100*DL80) * 1000/(1000 - AP80)</f>
        <v>0</v>
      </c>
      <c r="AO80">
        <v>22.3077665962208</v>
      </c>
      <c r="AP80">
        <v>22.7967915151515</v>
      </c>
      <c r="AQ80">
        <v>0.000626844618340542</v>
      </c>
      <c r="AR80">
        <v>120.712376557345</v>
      </c>
      <c r="AS80">
        <v>0</v>
      </c>
      <c r="AT80">
        <v>0</v>
      </c>
      <c r="AU80">
        <f>IF(AS80*$H$13&gt;=AW80,1.0,(AW80/(AW80-AS80*$H$13)))</f>
        <v>0</v>
      </c>
      <c r="AV80">
        <f>(AU80-1)*100</f>
        <v>0</v>
      </c>
      <c r="AW80">
        <f>MAX(0,($B$13+$C$13*EF80)/(1+$D$13*EF80)*DY80/(EA80+273)*$E$13)</f>
        <v>0</v>
      </c>
      <c r="AX80" t="s">
        <v>437</v>
      </c>
      <c r="AY80" t="s">
        <v>437</v>
      </c>
      <c r="AZ80">
        <v>0</v>
      </c>
      <c r="BA80">
        <v>0</v>
      </c>
      <c r="BB80">
        <f>1-AZ80/BA80</f>
        <v>0</v>
      </c>
      <c r="BC80">
        <v>0</v>
      </c>
      <c r="BD80" t="s">
        <v>437</v>
      </c>
      <c r="BE80" t="s">
        <v>437</v>
      </c>
      <c r="BF80">
        <v>0</v>
      </c>
      <c r="BG80">
        <v>0</v>
      </c>
      <c r="BH80">
        <f>1-BF80/BG80</f>
        <v>0</v>
      </c>
      <c r="BI80">
        <v>0.5</v>
      </c>
      <c r="BJ80">
        <f>DI80</f>
        <v>0</v>
      </c>
      <c r="BK80">
        <f>L80</f>
        <v>0</v>
      </c>
      <c r="BL80">
        <f>BH80*BI80*BJ80</f>
        <v>0</v>
      </c>
      <c r="BM80">
        <f>(BK80-BC80)/BJ80</f>
        <v>0</v>
      </c>
      <c r="BN80">
        <f>(BA80-BG80)/BG80</f>
        <v>0</v>
      </c>
      <c r="BO80">
        <f>AZ80/(BB80+AZ80/BG80)</f>
        <v>0</v>
      </c>
      <c r="BP80" t="s">
        <v>437</v>
      </c>
      <c r="BQ80">
        <v>0</v>
      </c>
      <c r="BR80">
        <f>IF(BQ80&lt;&gt;0, BQ80, BO80)</f>
        <v>0</v>
      </c>
      <c r="BS80">
        <f>1-BR80/BG80</f>
        <v>0</v>
      </c>
      <c r="BT80">
        <f>(BG80-BF80)/(BG80-BR80)</f>
        <v>0</v>
      </c>
      <c r="BU80">
        <f>(BA80-BG80)/(BA80-BR80)</f>
        <v>0</v>
      </c>
      <c r="BV80">
        <f>(BG80-BF80)/(BG80-AZ80)</f>
        <v>0</v>
      </c>
      <c r="BW80">
        <f>(BA80-BG80)/(BA80-AZ80)</f>
        <v>0</v>
      </c>
      <c r="BX80">
        <f>(BT80*BR80/BF80)</f>
        <v>0</v>
      </c>
      <c r="BY80">
        <f>(1-BX80)</f>
        <v>0</v>
      </c>
      <c r="DH80">
        <f>$B$11*EG80+$C$11*EH80+$F$11*ES80*(1-EV80)</f>
        <v>0</v>
      </c>
      <c r="DI80">
        <f>DH80*DJ80</f>
        <v>0</v>
      </c>
      <c r="DJ80">
        <f>($B$11*$D$9+$C$11*$D$9+$F$11*((FF80+EX80)/MAX(FF80+EX80+FG80, 0.1)*$I$9+FG80/MAX(FF80+EX80+FG80, 0.1)*$J$9))/($B$11+$C$11+$F$11)</f>
        <v>0</v>
      </c>
      <c r="DK80">
        <f>($B$11*$K$9+$C$11*$K$9+$F$11*((FF80+EX80)/MAX(FF80+EX80+FG80, 0.1)*$P$9+FG80/MAX(FF80+EX80+FG80, 0.1)*$Q$9))/($B$11+$C$11+$F$11)</f>
        <v>0</v>
      </c>
      <c r="DL80">
        <v>2.44</v>
      </c>
      <c r="DM80">
        <v>0.5</v>
      </c>
      <c r="DN80" t="s">
        <v>438</v>
      </c>
      <c r="DO80">
        <v>2</v>
      </c>
      <c r="DP80" t="b">
        <v>1</v>
      </c>
      <c r="DQ80">
        <v>1759419618.94615</v>
      </c>
      <c r="DR80">
        <v>998.843</v>
      </c>
      <c r="DS80">
        <v>1027.12846153846</v>
      </c>
      <c r="DT80">
        <v>22.7767846153846</v>
      </c>
      <c r="DU80">
        <v>22.3006076923077</v>
      </c>
      <c r="DV80">
        <v>994.815846153846</v>
      </c>
      <c r="DW80">
        <v>22.4694538461538</v>
      </c>
      <c r="DX80">
        <v>499.986307692308</v>
      </c>
      <c r="DY80">
        <v>90.8011615384615</v>
      </c>
      <c r="DZ80">
        <v>0.0328542230769231</v>
      </c>
      <c r="EA80">
        <v>29.5518615384615</v>
      </c>
      <c r="EB80">
        <v>30.0243</v>
      </c>
      <c r="EC80">
        <v>999.9</v>
      </c>
      <c r="ED80">
        <v>0</v>
      </c>
      <c r="EE80">
        <v>0</v>
      </c>
      <c r="EF80">
        <v>9987.21153846154</v>
      </c>
      <c r="EG80">
        <v>0</v>
      </c>
      <c r="EH80">
        <v>13.129</v>
      </c>
      <c r="EI80">
        <v>-28.2842923076923</v>
      </c>
      <c r="EJ80">
        <v>1022.12353846154</v>
      </c>
      <c r="EK80">
        <v>1050.55538461538</v>
      </c>
      <c r="EL80">
        <v>0.476166307692308</v>
      </c>
      <c r="EM80">
        <v>1027.12846153846</v>
      </c>
      <c r="EN80">
        <v>22.3006076923077</v>
      </c>
      <c r="EO80">
        <v>2.06816</v>
      </c>
      <c r="EP80">
        <v>2.02492076923077</v>
      </c>
      <c r="EQ80">
        <v>17.9760153846154</v>
      </c>
      <c r="ER80">
        <v>17.6405615384615</v>
      </c>
      <c r="ES80">
        <v>1999.98307692308</v>
      </c>
      <c r="ET80">
        <v>0.980000461538462</v>
      </c>
      <c r="EU80">
        <v>0.0199991307692308</v>
      </c>
      <c r="EV80">
        <v>0</v>
      </c>
      <c r="EW80">
        <v>340.900230769231</v>
      </c>
      <c r="EX80">
        <v>5.00059</v>
      </c>
      <c r="EY80">
        <v>6960.56153846154</v>
      </c>
      <c r="EZ80">
        <v>17360.1769230769</v>
      </c>
      <c r="FA80">
        <v>41.2451538461538</v>
      </c>
      <c r="FB80">
        <v>41.062</v>
      </c>
      <c r="FC80">
        <v>40.625</v>
      </c>
      <c r="FD80">
        <v>40.562</v>
      </c>
      <c r="FE80">
        <v>42.1393076923077</v>
      </c>
      <c r="FF80">
        <v>1955.08307692308</v>
      </c>
      <c r="FG80">
        <v>39.9</v>
      </c>
      <c r="FH80">
        <v>0</v>
      </c>
      <c r="FI80">
        <v>1759419625</v>
      </c>
      <c r="FJ80">
        <v>0</v>
      </c>
      <c r="FK80">
        <v>340.86844</v>
      </c>
      <c r="FL80">
        <v>-1.2125384571292</v>
      </c>
      <c r="FM80">
        <v>-22.4453845860564</v>
      </c>
      <c r="FN80">
        <v>6960.21</v>
      </c>
      <c r="FO80">
        <v>15</v>
      </c>
      <c r="FP80">
        <v>0</v>
      </c>
      <c r="FQ80" t="s">
        <v>439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0</v>
      </c>
      <c r="GB80">
        <v>0</v>
      </c>
      <c r="GC80">
        <v>-28.4397666666667</v>
      </c>
      <c r="GD80">
        <v>2.19628831168834</v>
      </c>
      <c r="GE80">
        <v>0.425054936878846</v>
      </c>
      <c r="GF80">
        <v>0</v>
      </c>
      <c r="GG80">
        <v>340.935823529412</v>
      </c>
      <c r="GH80">
        <v>-0.730695185923938</v>
      </c>
      <c r="GI80">
        <v>0.189671925825532</v>
      </c>
      <c r="GJ80">
        <v>-1</v>
      </c>
      <c r="GK80">
        <v>0.48376219047619</v>
      </c>
      <c r="GL80">
        <v>-0.0679724415584421</v>
      </c>
      <c r="GM80">
        <v>0.0181998257700165</v>
      </c>
      <c r="GN80">
        <v>1</v>
      </c>
      <c r="GO80">
        <v>1</v>
      </c>
      <c r="GP80">
        <v>2</v>
      </c>
      <c r="GQ80" t="s">
        <v>448</v>
      </c>
      <c r="GR80">
        <v>3.13251</v>
      </c>
      <c r="GS80">
        <v>2.71124</v>
      </c>
      <c r="GT80">
        <v>0.168277</v>
      </c>
      <c r="GU80">
        <v>0.17172</v>
      </c>
      <c r="GV80">
        <v>0.0997543</v>
      </c>
      <c r="GW80">
        <v>0.098865</v>
      </c>
      <c r="GX80">
        <v>31358.8</v>
      </c>
      <c r="GY80">
        <v>33454.3</v>
      </c>
      <c r="GZ80">
        <v>34110.4</v>
      </c>
      <c r="HA80">
        <v>36567.8</v>
      </c>
      <c r="HB80">
        <v>43367.7</v>
      </c>
      <c r="HC80">
        <v>47306.5</v>
      </c>
      <c r="HD80">
        <v>53200.5</v>
      </c>
      <c r="HE80">
        <v>58432.9</v>
      </c>
      <c r="HF80">
        <v>1.95885</v>
      </c>
      <c r="HG80">
        <v>1.80085</v>
      </c>
      <c r="HH80">
        <v>0.130259</v>
      </c>
      <c r="HI80">
        <v>0</v>
      </c>
      <c r="HJ80">
        <v>27.8963</v>
      </c>
      <c r="HK80">
        <v>999.9</v>
      </c>
      <c r="HL80">
        <v>56.239</v>
      </c>
      <c r="HM80">
        <v>30.101</v>
      </c>
      <c r="HN80">
        <v>26.541</v>
      </c>
      <c r="HO80">
        <v>54.9955</v>
      </c>
      <c r="HP80">
        <v>45.8454</v>
      </c>
      <c r="HQ80">
        <v>1</v>
      </c>
      <c r="HR80">
        <v>0.0508181</v>
      </c>
      <c r="HS80">
        <v>0.238347</v>
      </c>
      <c r="HT80">
        <v>20.1121</v>
      </c>
      <c r="HU80">
        <v>5.19468</v>
      </c>
      <c r="HV80">
        <v>12.004</v>
      </c>
      <c r="HW80">
        <v>4.97405</v>
      </c>
      <c r="HX80">
        <v>3.29385</v>
      </c>
      <c r="HY80">
        <v>999.9</v>
      </c>
      <c r="HZ80">
        <v>9999</v>
      </c>
      <c r="IA80">
        <v>9999</v>
      </c>
      <c r="IB80">
        <v>9999</v>
      </c>
      <c r="IC80">
        <v>1.86325</v>
      </c>
      <c r="ID80">
        <v>1.86813</v>
      </c>
      <c r="IE80">
        <v>1.86789</v>
      </c>
      <c r="IF80">
        <v>1.86905</v>
      </c>
      <c r="IG80">
        <v>1.86984</v>
      </c>
      <c r="IH80">
        <v>1.86592</v>
      </c>
      <c r="II80">
        <v>1.86701</v>
      </c>
      <c r="IJ80">
        <v>1.86844</v>
      </c>
      <c r="IK80">
        <v>5</v>
      </c>
      <c r="IL80">
        <v>0</v>
      </c>
      <c r="IM80">
        <v>0</v>
      </c>
      <c r="IN80">
        <v>0</v>
      </c>
      <c r="IO80" t="s">
        <v>441</v>
      </c>
      <c r="IP80" t="s">
        <v>442</v>
      </c>
      <c r="IQ80" t="s">
        <v>443</v>
      </c>
      <c r="IR80" t="s">
        <v>443</v>
      </c>
      <c r="IS80" t="s">
        <v>443</v>
      </c>
      <c r="IT80" t="s">
        <v>443</v>
      </c>
      <c r="IU80">
        <v>0</v>
      </c>
      <c r="IV80">
        <v>100</v>
      </c>
      <c r="IW80">
        <v>100</v>
      </c>
      <c r="IX80">
        <v>4.11</v>
      </c>
      <c r="IY80">
        <v>0.3081</v>
      </c>
      <c r="IZ80">
        <v>0.735386519928015</v>
      </c>
      <c r="JA80">
        <v>0.00382527381972642</v>
      </c>
      <c r="JB80">
        <v>-7.52988299776221e-07</v>
      </c>
      <c r="JC80">
        <v>2.3530235652091e-10</v>
      </c>
      <c r="JD80">
        <v>-0.102343420517576</v>
      </c>
      <c r="JE80">
        <v>-0.0169045395245839</v>
      </c>
      <c r="JF80">
        <v>0.00204458040624254</v>
      </c>
      <c r="JG80">
        <v>-2.13992253470799e-05</v>
      </c>
      <c r="JH80">
        <v>5</v>
      </c>
      <c r="JI80">
        <v>2167</v>
      </c>
      <c r="JJ80">
        <v>1</v>
      </c>
      <c r="JK80">
        <v>29</v>
      </c>
      <c r="JL80">
        <v>29323660.5</v>
      </c>
      <c r="JM80">
        <v>29323660.5</v>
      </c>
      <c r="JN80">
        <v>2.13379</v>
      </c>
      <c r="JO80">
        <v>2.61963</v>
      </c>
      <c r="JP80">
        <v>1.54785</v>
      </c>
      <c r="JQ80">
        <v>2.31079</v>
      </c>
      <c r="JR80">
        <v>1.64673</v>
      </c>
      <c r="JS80">
        <v>2.29492</v>
      </c>
      <c r="JT80">
        <v>33.9187</v>
      </c>
      <c r="JU80">
        <v>24.1926</v>
      </c>
      <c r="JV80">
        <v>18</v>
      </c>
      <c r="JW80">
        <v>505.402</v>
      </c>
      <c r="JX80">
        <v>403.197</v>
      </c>
      <c r="JY80">
        <v>26.8009</v>
      </c>
      <c r="JZ80">
        <v>28.0037</v>
      </c>
      <c r="KA80">
        <v>30.0002</v>
      </c>
      <c r="KB80">
        <v>27.9518</v>
      </c>
      <c r="KC80">
        <v>27.9023</v>
      </c>
      <c r="KD80">
        <v>42.8062</v>
      </c>
      <c r="KE80">
        <v>21.2094</v>
      </c>
      <c r="KF80">
        <v>57.6239</v>
      </c>
      <c r="KG80">
        <v>26.8</v>
      </c>
      <c r="KH80">
        <v>1074.91</v>
      </c>
      <c r="KI80">
        <v>22.2823</v>
      </c>
      <c r="KJ80">
        <v>96.7156</v>
      </c>
      <c r="KK80">
        <v>94.6806</v>
      </c>
    </row>
    <row r="81" spans="1:297">
      <c r="A81">
        <v>65</v>
      </c>
      <c r="B81">
        <v>1759419632.1</v>
      </c>
      <c r="C81">
        <v>412</v>
      </c>
      <c r="D81" t="s">
        <v>572</v>
      </c>
      <c r="E81" t="s">
        <v>573</v>
      </c>
      <c r="F81">
        <v>5</v>
      </c>
      <c r="G81" t="s">
        <v>435</v>
      </c>
      <c r="H81" t="s">
        <v>436</v>
      </c>
      <c r="I81">
        <v>1759419623.94615</v>
      </c>
      <c r="J81">
        <f>(K81)/1000</f>
        <v>0</v>
      </c>
      <c r="K81">
        <f>IF(DP81, AN81, AH81)</f>
        <v>0</v>
      </c>
      <c r="L81">
        <f>IF(DP81, AI81, AG81)</f>
        <v>0</v>
      </c>
      <c r="M81">
        <f>DR81 - IF(AU81&gt;1, L81*DL81*100.0/(AW81), 0)</f>
        <v>0</v>
      </c>
      <c r="N81">
        <f>((T81-J81/2)*M81-L81)/(T81+J81/2)</f>
        <v>0</v>
      </c>
      <c r="O81">
        <f>N81*(DY81+DZ81)/1000.0</f>
        <v>0</v>
      </c>
      <c r="P81">
        <f>(DR81 - IF(AU81&gt;1, L81*DL81*100.0/(AW81), 0))*(DY81+DZ81)/1000.0</f>
        <v>0</v>
      </c>
      <c r="Q81">
        <f>2.0/((1/S81-1/R81)+SIGN(S81)*SQRT((1/S81-1/R81)*(1/S81-1/R81) + 4*DM81/((DM81+1)*(DM81+1))*(2*1/S81*1/R81-1/R81*1/R81)))</f>
        <v>0</v>
      </c>
      <c r="R81">
        <f>IF(LEFT(DN81,1)&lt;&gt;"0",IF(LEFT(DN81,1)="1",3.0,DO81),$D$5+$E$5*(EF81*DY81/($K$5*1000))+$F$5*(EF81*DY81/($K$5*1000))*MAX(MIN(DL81,$J$5),$I$5)*MAX(MIN(DL81,$J$5),$I$5)+$G$5*MAX(MIN(DL81,$J$5),$I$5)*(EF81*DY81/($K$5*1000))+$H$5*(EF81*DY81/($K$5*1000))*(EF81*DY81/($K$5*1000)))</f>
        <v>0</v>
      </c>
      <c r="S81">
        <f>J81*(1000-(1000*0.61365*exp(17.502*W81/(240.97+W81))/(DY81+DZ81)+DT81)/2)/(1000*0.61365*exp(17.502*W81/(240.97+W81))/(DY81+DZ81)-DT81)</f>
        <v>0</v>
      </c>
      <c r="T81">
        <f>1/((DM81+1)/(Q81/1.6)+1/(R81/1.37)) + DM81/((DM81+1)/(Q81/1.6) + DM81/(R81/1.37))</f>
        <v>0</v>
      </c>
      <c r="U81">
        <f>(DH81*DK81)</f>
        <v>0</v>
      </c>
      <c r="V81">
        <f>(EA81+(U81+2*0.95*5.67E-8*(((EA81+$B$7)+273)^4-(EA81+273)^4)-44100*J81)/(1.84*29.3*R81+8*0.95*5.67E-8*(EA81+273)^3))</f>
        <v>0</v>
      </c>
      <c r="W81">
        <f>($C$7*EB81+$D$7*EC81+$E$7*V81)</f>
        <v>0</v>
      </c>
      <c r="X81">
        <f>0.61365*exp(17.502*W81/(240.97+W81))</f>
        <v>0</v>
      </c>
      <c r="Y81">
        <f>(Z81/AA81*100)</f>
        <v>0</v>
      </c>
      <c r="Z81">
        <f>DT81*(DY81+DZ81)/1000</f>
        <v>0</v>
      </c>
      <c r="AA81">
        <f>0.61365*exp(17.502*EA81/(240.97+EA81))</f>
        <v>0</v>
      </c>
      <c r="AB81">
        <f>(X81-DT81*(DY81+DZ81)/1000)</f>
        <v>0</v>
      </c>
      <c r="AC81">
        <f>(-J81*44100)</f>
        <v>0</v>
      </c>
      <c r="AD81">
        <f>2*29.3*R81*0.92*(EA81-W81)</f>
        <v>0</v>
      </c>
      <c r="AE81">
        <f>2*0.95*5.67E-8*(((EA81+$B$7)+273)^4-(W81+273)^4)</f>
        <v>0</v>
      </c>
      <c r="AF81">
        <f>U81+AE81+AC81+AD81</f>
        <v>0</v>
      </c>
      <c r="AG81">
        <f>DX81*AU81*(DS81-DR81*(1000-AU81*DU81)/(1000-AU81*DT81))/(100*DL81)</f>
        <v>0</v>
      </c>
      <c r="AH81">
        <f>1000*DX81*AU81*(DT81-DU81)/(100*DL81*(1000-AU81*DT81))</f>
        <v>0</v>
      </c>
      <c r="AI81">
        <f>(AJ81 - AK81 - DY81*1E3/(8.314*(EA81+273.15)) * AM81/DX81 * AL81) * DX81/(100*DL81) * (1000 - DU81)/1000</f>
        <v>0</v>
      </c>
      <c r="AJ81">
        <v>1083.60305802706</v>
      </c>
      <c r="AK81">
        <v>1063.37115151515</v>
      </c>
      <c r="AL81">
        <v>3.37969545454547</v>
      </c>
      <c r="AM81">
        <v>64.6</v>
      </c>
      <c r="AN81">
        <f>(AP81 - AO81 + DY81*1E3/(8.314*(EA81+273.15)) * AR81/DX81 * AQ81) * DX81/(100*DL81) * 1000/(1000 - AP81)</f>
        <v>0</v>
      </c>
      <c r="AO81">
        <v>22.3116112770647</v>
      </c>
      <c r="AP81">
        <v>22.7990254545454</v>
      </c>
      <c r="AQ81">
        <v>6.65306078431077e-05</v>
      </c>
      <c r="AR81">
        <v>120.712376557345</v>
      </c>
      <c r="AS81">
        <v>0</v>
      </c>
      <c r="AT81">
        <v>0</v>
      </c>
      <c r="AU81">
        <f>IF(AS81*$H$13&gt;=AW81,1.0,(AW81/(AW81-AS81*$H$13)))</f>
        <v>0</v>
      </c>
      <c r="AV81">
        <f>(AU81-1)*100</f>
        <v>0</v>
      </c>
      <c r="AW81">
        <f>MAX(0,($B$13+$C$13*EF81)/(1+$D$13*EF81)*DY81/(EA81+273)*$E$13)</f>
        <v>0</v>
      </c>
      <c r="AX81" t="s">
        <v>437</v>
      </c>
      <c r="AY81" t="s">
        <v>437</v>
      </c>
      <c r="AZ81">
        <v>0</v>
      </c>
      <c r="BA81">
        <v>0</v>
      </c>
      <c r="BB81">
        <f>1-AZ81/BA81</f>
        <v>0</v>
      </c>
      <c r="BC81">
        <v>0</v>
      </c>
      <c r="BD81" t="s">
        <v>437</v>
      </c>
      <c r="BE81" t="s">
        <v>437</v>
      </c>
      <c r="BF81">
        <v>0</v>
      </c>
      <c r="BG81">
        <v>0</v>
      </c>
      <c r="BH81">
        <f>1-BF81/BG81</f>
        <v>0</v>
      </c>
      <c r="BI81">
        <v>0.5</v>
      </c>
      <c r="BJ81">
        <f>DI81</f>
        <v>0</v>
      </c>
      <c r="BK81">
        <f>L81</f>
        <v>0</v>
      </c>
      <c r="BL81">
        <f>BH81*BI81*BJ81</f>
        <v>0</v>
      </c>
      <c r="BM81">
        <f>(BK81-BC81)/BJ81</f>
        <v>0</v>
      </c>
      <c r="BN81">
        <f>(BA81-BG81)/BG81</f>
        <v>0</v>
      </c>
      <c r="BO81">
        <f>AZ81/(BB81+AZ81/BG81)</f>
        <v>0</v>
      </c>
      <c r="BP81" t="s">
        <v>437</v>
      </c>
      <c r="BQ81">
        <v>0</v>
      </c>
      <c r="BR81">
        <f>IF(BQ81&lt;&gt;0, BQ81, BO81)</f>
        <v>0</v>
      </c>
      <c r="BS81">
        <f>1-BR81/BG81</f>
        <v>0</v>
      </c>
      <c r="BT81">
        <f>(BG81-BF81)/(BG81-BR81)</f>
        <v>0</v>
      </c>
      <c r="BU81">
        <f>(BA81-BG81)/(BA81-BR81)</f>
        <v>0</v>
      </c>
      <c r="BV81">
        <f>(BG81-BF81)/(BG81-AZ81)</f>
        <v>0</v>
      </c>
      <c r="BW81">
        <f>(BA81-BG81)/(BA81-AZ81)</f>
        <v>0</v>
      </c>
      <c r="BX81">
        <f>(BT81*BR81/BF81)</f>
        <v>0</v>
      </c>
      <c r="BY81">
        <f>(1-BX81)</f>
        <v>0</v>
      </c>
      <c r="DH81">
        <f>$B$11*EG81+$C$11*EH81+$F$11*ES81*(1-EV81)</f>
        <v>0</v>
      </c>
      <c r="DI81">
        <f>DH81*DJ81</f>
        <v>0</v>
      </c>
      <c r="DJ81">
        <f>($B$11*$D$9+$C$11*$D$9+$F$11*((FF81+EX81)/MAX(FF81+EX81+FG81, 0.1)*$I$9+FG81/MAX(FF81+EX81+FG81, 0.1)*$J$9))/($B$11+$C$11+$F$11)</f>
        <v>0</v>
      </c>
      <c r="DK81">
        <f>($B$11*$K$9+$C$11*$K$9+$F$11*((FF81+EX81)/MAX(FF81+EX81+FG81, 0.1)*$P$9+FG81/MAX(FF81+EX81+FG81, 0.1)*$Q$9))/($B$11+$C$11+$F$11)</f>
        <v>0</v>
      </c>
      <c r="DL81">
        <v>2.44</v>
      </c>
      <c r="DM81">
        <v>0.5</v>
      </c>
      <c r="DN81" t="s">
        <v>438</v>
      </c>
      <c r="DO81">
        <v>2</v>
      </c>
      <c r="DP81" t="b">
        <v>1</v>
      </c>
      <c r="DQ81">
        <v>1759419623.94615</v>
      </c>
      <c r="DR81">
        <v>1015.44492307692</v>
      </c>
      <c r="DS81">
        <v>1043.67538461538</v>
      </c>
      <c r="DT81">
        <v>22.7904461538462</v>
      </c>
      <c r="DU81">
        <v>22.3075230769231</v>
      </c>
      <c r="DV81">
        <v>1011.36723076923</v>
      </c>
      <c r="DW81">
        <v>22.4825538461538</v>
      </c>
      <c r="DX81">
        <v>499.981615384615</v>
      </c>
      <c r="DY81">
        <v>90.7992307692308</v>
      </c>
      <c r="DZ81">
        <v>0.0329184461538462</v>
      </c>
      <c r="EA81">
        <v>29.5465461538462</v>
      </c>
      <c r="EB81">
        <v>30.0160076923077</v>
      </c>
      <c r="EC81">
        <v>999.9</v>
      </c>
      <c r="ED81">
        <v>0</v>
      </c>
      <c r="EE81">
        <v>0</v>
      </c>
      <c r="EF81">
        <v>10000.7669230769</v>
      </c>
      <c r="EG81">
        <v>0</v>
      </c>
      <c r="EH81">
        <v>13.129</v>
      </c>
      <c r="EI81">
        <v>-28.2304769230769</v>
      </c>
      <c r="EJ81">
        <v>1039.12692307692</v>
      </c>
      <c r="EK81">
        <v>1067.48846153846</v>
      </c>
      <c r="EL81">
        <v>0.48291</v>
      </c>
      <c r="EM81">
        <v>1043.67538461538</v>
      </c>
      <c r="EN81">
        <v>22.3075230769231</v>
      </c>
      <c r="EO81">
        <v>2.06935461538462</v>
      </c>
      <c r="EP81">
        <v>2.02550615384615</v>
      </c>
      <c r="EQ81">
        <v>17.9852153846154</v>
      </c>
      <c r="ER81">
        <v>17.6451461538462</v>
      </c>
      <c r="ES81">
        <v>1999.96076923077</v>
      </c>
      <c r="ET81">
        <v>0.980000230769231</v>
      </c>
      <c r="EU81">
        <v>0.0199993615384615</v>
      </c>
      <c r="EV81">
        <v>0</v>
      </c>
      <c r="EW81">
        <v>340.738230769231</v>
      </c>
      <c r="EX81">
        <v>5.00059</v>
      </c>
      <c r="EY81">
        <v>6958.70538461539</v>
      </c>
      <c r="EZ81">
        <v>17359.9846153846</v>
      </c>
      <c r="FA81">
        <v>41.2451538461538</v>
      </c>
      <c r="FB81">
        <v>41.062</v>
      </c>
      <c r="FC81">
        <v>40.625</v>
      </c>
      <c r="FD81">
        <v>40.562</v>
      </c>
      <c r="FE81">
        <v>42.1345384615385</v>
      </c>
      <c r="FF81">
        <v>1955.06076923077</v>
      </c>
      <c r="FG81">
        <v>39.9</v>
      </c>
      <c r="FH81">
        <v>0</v>
      </c>
      <c r="FI81">
        <v>1759419629.8</v>
      </c>
      <c r="FJ81">
        <v>0</v>
      </c>
      <c r="FK81">
        <v>340.76248</v>
      </c>
      <c r="FL81">
        <v>-1.96069231026742</v>
      </c>
      <c r="FM81">
        <v>-22.0100000460556</v>
      </c>
      <c r="FN81">
        <v>6958.4608</v>
      </c>
      <c r="FO81">
        <v>15</v>
      </c>
      <c r="FP81">
        <v>0</v>
      </c>
      <c r="FQ81" t="s">
        <v>439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0</v>
      </c>
      <c r="GB81">
        <v>0</v>
      </c>
      <c r="GC81">
        <v>-28.209955</v>
      </c>
      <c r="GD81">
        <v>1.25087368421058</v>
      </c>
      <c r="GE81">
        <v>0.379029899183429</v>
      </c>
      <c r="GF81">
        <v>0</v>
      </c>
      <c r="GG81">
        <v>340.809470588235</v>
      </c>
      <c r="GH81">
        <v>-1.28424751851635</v>
      </c>
      <c r="GI81">
        <v>0.242061761114327</v>
      </c>
      <c r="GJ81">
        <v>-1</v>
      </c>
      <c r="GK81">
        <v>0.47860875</v>
      </c>
      <c r="GL81">
        <v>0.0927271127819546</v>
      </c>
      <c r="GM81">
        <v>0.00946319357233592</v>
      </c>
      <c r="GN81">
        <v>1</v>
      </c>
      <c r="GO81">
        <v>1</v>
      </c>
      <c r="GP81">
        <v>2</v>
      </c>
      <c r="GQ81" t="s">
        <v>448</v>
      </c>
      <c r="GR81">
        <v>3.13269</v>
      </c>
      <c r="GS81">
        <v>2.71076</v>
      </c>
      <c r="GT81">
        <v>0.170019</v>
      </c>
      <c r="GU81">
        <v>0.173366</v>
      </c>
      <c r="GV81">
        <v>0.0997653</v>
      </c>
      <c r="GW81">
        <v>0.0988758</v>
      </c>
      <c r="GX81">
        <v>31293.1</v>
      </c>
      <c r="GY81">
        <v>33387.6</v>
      </c>
      <c r="GZ81">
        <v>34110.4</v>
      </c>
      <c r="HA81">
        <v>36567.5</v>
      </c>
      <c r="HB81">
        <v>43367.3</v>
      </c>
      <c r="HC81">
        <v>47305.7</v>
      </c>
      <c r="HD81">
        <v>53200.5</v>
      </c>
      <c r="HE81">
        <v>58432.4</v>
      </c>
      <c r="HF81">
        <v>1.95895</v>
      </c>
      <c r="HG81">
        <v>1.80025</v>
      </c>
      <c r="HH81">
        <v>0.128742</v>
      </c>
      <c r="HI81">
        <v>0</v>
      </c>
      <c r="HJ81">
        <v>27.9022</v>
      </c>
      <c r="HK81">
        <v>999.9</v>
      </c>
      <c r="HL81">
        <v>56.239</v>
      </c>
      <c r="HM81">
        <v>30.101</v>
      </c>
      <c r="HN81">
        <v>26.5399</v>
      </c>
      <c r="HO81">
        <v>54.7955</v>
      </c>
      <c r="HP81">
        <v>45.9736</v>
      </c>
      <c r="HQ81">
        <v>1</v>
      </c>
      <c r="HR81">
        <v>0.0507876</v>
      </c>
      <c r="HS81">
        <v>0.206803</v>
      </c>
      <c r="HT81">
        <v>20.1123</v>
      </c>
      <c r="HU81">
        <v>5.19468</v>
      </c>
      <c r="HV81">
        <v>12.004</v>
      </c>
      <c r="HW81">
        <v>4.97425</v>
      </c>
      <c r="HX81">
        <v>3.2939</v>
      </c>
      <c r="HY81">
        <v>999.9</v>
      </c>
      <c r="HZ81">
        <v>9999</v>
      </c>
      <c r="IA81">
        <v>9999</v>
      </c>
      <c r="IB81">
        <v>9999</v>
      </c>
      <c r="IC81">
        <v>1.86325</v>
      </c>
      <c r="ID81">
        <v>1.86813</v>
      </c>
      <c r="IE81">
        <v>1.86787</v>
      </c>
      <c r="IF81">
        <v>1.86905</v>
      </c>
      <c r="IG81">
        <v>1.86983</v>
      </c>
      <c r="IH81">
        <v>1.86591</v>
      </c>
      <c r="II81">
        <v>1.86698</v>
      </c>
      <c r="IJ81">
        <v>1.86844</v>
      </c>
      <c r="IK81">
        <v>5</v>
      </c>
      <c r="IL81">
        <v>0</v>
      </c>
      <c r="IM81">
        <v>0</v>
      </c>
      <c r="IN81">
        <v>0</v>
      </c>
      <c r="IO81" t="s">
        <v>441</v>
      </c>
      <c r="IP81" t="s">
        <v>442</v>
      </c>
      <c r="IQ81" t="s">
        <v>443</v>
      </c>
      <c r="IR81" t="s">
        <v>443</v>
      </c>
      <c r="IS81" t="s">
        <v>443</v>
      </c>
      <c r="IT81" t="s">
        <v>443</v>
      </c>
      <c r="IU81">
        <v>0</v>
      </c>
      <c r="IV81">
        <v>100</v>
      </c>
      <c r="IW81">
        <v>100</v>
      </c>
      <c r="IX81">
        <v>4.15</v>
      </c>
      <c r="IY81">
        <v>0.3083</v>
      </c>
      <c r="IZ81">
        <v>0.735386519928015</v>
      </c>
      <c r="JA81">
        <v>0.00382527381972642</v>
      </c>
      <c r="JB81">
        <v>-7.52988299776221e-07</v>
      </c>
      <c r="JC81">
        <v>2.3530235652091e-10</v>
      </c>
      <c r="JD81">
        <v>-0.102343420517576</v>
      </c>
      <c r="JE81">
        <v>-0.0169045395245839</v>
      </c>
      <c r="JF81">
        <v>0.00204458040624254</v>
      </c>
      <c r="JG81">
        <v>-2.13992253470799e-05</v>
      </c>
      <c r="JH81">
        <v>5</v>
      </c>
      <c r="JI81">
        <v>2167</v>
      </c>
      <c r="JJ81">
        <v>1</v>
      </c>
      <c r="JK81">
        <v>29</v>
      </c>
      <c r="JL81">
        <v>29323660.5</v>
      </c>
      <c r="JM81">
        <v>29323660.5</v>
      </c>
      <c r="JN81">
        <v>2.16309</v>
      </c>
      <c r="JO81">
        <v>2.61353</v>
      </c>
      <c r="JP81">
        <v>1.54785</v>
      </c>
      <c r="JQ81">
        <v>2.31201</v>
      </c>
      <c r="JR81">
        <v>1.64673</v>
      </c>
      <c r="JS81">
        <v>2.35596</v>
      </c>
      <c r="JT81">
        <v>33.9187</v>
      </c>
      <c r="JU81">
        <v>24.1926</v>
      </c>
      <c r="JV81">
        <v>18</v>
      </c>
      <c r="JW81">
        <v>505.489</v>
      </c>
      <c r="JX81">
        <v>402.879</v>
      </c>
      <c r="JY81">
        <v>26.788</v>
      </c>
      <c r="JZ81">
        <v>28.006</v>
      </c>
      <c r="KA81">
        <v>30.0001</v>
      </c>
      <c r="KB81">
        <v>27.9541</v>
      </c>
      <c r="KC81">
        <v>27.9041</v>
      </c>
      <c r="KD81">
        <v>43.3263</v>
      </c>
      <c r="KE81">
        <v>21.2094</v>
      </c>
      <c r="KF81">
        <v>57.6239</v>
      </c>
      <c r="KG81">
        <v>26.7886</v>
      </c>
      <c r="KH81">
        <v>1088.49</v>
      </c>
      <c r="KI81">
        <v>22.2823</v>
      </c>
      <c r="KJ81">
        <v>96.7154</v>
      </c>
      <c r="KK81">
        <v>94.6799</v>
      </c>
    </row>
    <row r="82" spans="1:297">
      <c r="A82">
        <v>66</v>
      </c>
      <c r="B82">
        <v>1759419637.1</v>
      </c>
      <c r="C82">
        <v>417</v>
      </c>
      <c r="D82" t="s">
        <v>574</v>
      </c>
      <c r="E82" t="s">
        <v>575</v>
      </c>
      <c r="F82">
        <v>5</v>
      </c>
      <c r="G82" t="s">
        <v>435</v>
      </c>
      <c r="H82" t="s">
        <v>436</v>
      </c>
      <c r="I82">
        <v>1759419628.94615</v>
      </c>
      <c r="J82">
        <f>(K82)/1000</f>
        <v>0</v>
      </c>
      <c r="K82">
        <f>IF(DP82, AN82, AH82)</f>
        <v>0</v>
      </c>
      <c r="L82">
        <f>IF(DP82, AI82, AG82)</f>
        <v>0</v>
      </c>
      <c r="M82">
        <f>DR82 - IF(AU82&gt;1, L82*DL82*100.0/(AW82), 0)</f>
        <v>0</v>
      </c>
      <c r="N82">
        <f>((T82-J82/2)*M82-L82)/(T82+J82/2)</f>
        <v>0</v>
      </c>
      <c r="O82">
        <f>N82*(DY82+DZ82)/1000.0</f>
        <v>0</v>
      </c>
      <c r="P82">
        <f>(DR82 - IF(AU82&gt;1, L82*DL82*100.0/(AW82), 0))*(DY82+DZ82)/1000.0</f>
        <v>0</v>
      </c>
      <c r="Q82">
        <f>2.0/((1/S82-1/R82)+SIGN(S82)*SQRT((1/S82-1/R82)*(1/S82-1/R82) + 4*DM82/((DM82+1)*(DM82+1))*(2*1/S82*1/R82-1/R82*1/R82)))</f>
        <v>0</v>
      </c>
      <c r="R82">
        <f>IF(LEFT(DN82,1)&lt;&gt;"0",IF(LEFT(DN82,1)="1",3.0,DO82),$D$5+$E$5*(EF82*DY82/($K$5*1000))+$F$5*(EF82*DY82/($K$5*1000))*MAX(MIN(DL82,$J$5),$I$5)*MAX(MIN(DL82,$J$5),$I$5)+$G$5*MAX(MIN(DL82,$J$5),$I$5)*(EF82*DY82/($K$5*1000))+$H$5*(EF82*DY82/($K$5*1000))*(EF82*DY82/($K$5*1000)))</f>
        <v>0</v>
      </c>
      <c r="S82">
        <f>J82*(1000-(1000*0.61365*exp(17.502*W82/(240.97+W82))/(DY82+DZ82)+DT82)/2)/(1000*0.61365*exp(17.502*W82/(240.97+W82))/(DY82+DZ82)-DT82)</f>
        <v>0</v>
      </c>
      <c r="T82">
        <f>1/((DM82+1)/(Q82/1.6)+1/(R82/1.37)) + DM82/((DM82+1)/(Q82/1.6) + DM82/(R82/1.37))</f>
        <v>0</v>
      </c>
      <c r="U82">
        <f>(DH82*DK82)</f>
        <v>0</v>
      </c>
      <c r="V82">
        <f>(EA82+(U82+2*0.95*5.67E-8*(((EA82+$B$7)+273)^4-(EA82+273)^4)-44100*J82)/(1.84*29.3*R82+8*0.95*5.67E-8*(EA82+273)^3))</f>
        <v>0</v>
      </c>
      <c r="W82">
        <f>($C$7*EB82+$D$7*EC82+$E$7*V82)</f>
        <v>0</v>
      </c>
      <c r="X82">
        <f>0.61365*exp(17.502*W82/(240.97+W82))</f>
        <v>0</v>
      </c>
      <c r="Y82">
        <f>(Z82/AA82*100)</f>
        <v>0</v>
      </c>
      <c r="Z82">
        <f>DT82*(DY82+DZ82)/1000</f>
        <v>0</v>
      </c>
      <c r="AA82">
        <f>0.61365*exp(17.502*EA82/(240.97+EA82))</f>
        <v>0</v>
      </c>
      <c r="AB82">
        <f>(X82-DT82*(DY82+DZ82)/1000)</f>
        <v>0</v>
      </c>
      <c r="AC82">
        <f>(-J82*44100)</f>
        <v>0</v>
      </c>
      <c r="AD82">
        <f>2*29.3*R82*0.92*(EA82-W82)</f>
        <v>0</v>
      </c>
      <c r="AE82">
        <f>2*0.95*5.67E-8*(((EA82+$B$7)+273)^4-(W82+273)^4)</f>
        <v>0</v>
      </c>
      <c r="AF82">
        <f>U82+AE82+AC82+AD82</f>
        <v>0</v>
      </c>
      <c r="AG82">
        <f>DX82*AU82*(DS82-DR82*(1000-AU82*DU82)/(1000-AU82*DT82))/(100*DL82)</f>
        <v>0</v>
      </c>
      <c r="AH82">
        <f>1000*DX82*AU82*(DT82-DU82)/(100*DL82*(1000-AU82*DT82))</f>
        <v>0</v>
      </c>
      <c r="AI82">
        <f>(AJ82 - AK82 - DY82*1E3/(8.314*(EA82+273.15)) * AM82/DX82 * AL82) * DX82/(100*DL82) * (1000 - DU82)/1000</f>
        <v>0</v>
      </c>
      <c r="AJ82">
        <v>1099.97256327273</v>
      </c>
      <c r="AK82">
        <v>1079.99321212121</v>
      </c>
      <c r="AL82">
        <v>3.33308030303011</v>
      </c>
      <c r="AM82">
        <v>64.6</v>
      </c>
      <c r="AN82">
        <f>(AP82 - AO82 + DY82*1E3/(8.314*(EA82+273.15)) * AR82/DX82 * AQ82) * DX82/(100*DL82) * 1000/(1000 - AP82)</f>
        <v>0</v>
      </c>
      <c r="AO82">
        <v>22.3141109139636</v>
      </c>
      <c r="AP82">
        <v>22.8024860606061</v>
      </c>
      <c r="AQ82">
        <v>0.000102804395010847</v>
      </c>
      <c r="AR82">
        <v>120.712376557345</v>
      </c>
      <c r="AS82">
        <v>0</v>
      </c>
      <c r="AT82">
        <v>0</v>
      </c>
      <c r="AU82">
        <f>IF(AS82*$H$13&gt;=AW82,1.0,(AW82/(AW82-AS82*$H$13)))</f>
        <v>0</v>
      </c>
      <c r="AV82">
        <f>(AU82-1)*100</f>
        <v>0</v>
      </c>
      <c r="AW82">
        <f>MAX(0,($B$13+$C$13*EF82)/(1+$D$13*EF82)*DY82/(EA82+273)*$E$13)</f>
        <v>0</v>
      </c>
      <c r="AX82" t="s">
        <v>437</v>
      </c>
      <c r="AY82" t="s">
        <v>437</v>
      </c>
      <c r="AZ82">
        <v>0</v>
      </c>
      <c r="BA82">
        <v>0</v>
      </c>
      <c r="BB82">
        <f>1-AZ82/BA82</f>
        <v>0</v>
      </c>
      <c r="BC82">
        <v>0</v>
      </c>
      <c r="BD82" t="s">
        <v>437</v>
      </c>
      <c r="BE82" t="s">
        <v>437</v>
      </c>
      <c r="BF82">
        <v>0</v>
      </c>
      <c r="BG82">
        <v>0</v>
      </c>
      <c r="BH82">
        <f>1-BF82/BG82</f>
        <v>0</v>
      </c>
      <c r="BI82">
        <v>0.5</v>
      </c>
      <c r="BJ82">
        <f>DI82</f>
        <v>0</v>
      </c>
      <c r="BK82">
        <f>L82</f>
        <v>0</v>
      </c>
      <c r="BL82">
        <f>BH82*BI82*BJ82</f>
        <v>0</v>
      </c>
      <c r="BM82">
        <f>(BK82-BC82)/BJ82</f>
        <v>0</v>
      </c>
      <c r="BN82">
        <f>(BA82-BG82)/BG82</f>
        <v>0</v>
      </c>
      <c r="BO82">
        <f>AZ82/(BB82+AZ82/BG82)</f>
        <v>0</v>
      </c>
      <c r="BP82" t="s">
        <v>437</v>
      </c>
      <c r="BQ82">
        <v>0</v>
      </c>
      <c r="BR82">
        <f>IF(BQ82&lt;&gt;0, BQ82, BO82)</f>
        <v>0</v>
      </c>
      <c r="BS82">
        <f>1-BR82/BG82</f>
        <v>0</v>
      </c>
      <c r="BT82">
        <f>(BG82-BF82)/(BG82-BR82)</f>
        <v>0</v>
      </c>
      <c r="BU82">
        <f>(BA82-BG82)/(BA82-BR82)</f>
        <v>0</v>
      </c>
      <c r="BV82">
        <f>(BG82-BF82)/(BG82-AZ82)</f>
        <v>0</v>
      </c>
      <c r="BW82">
        <f>(BA82-BG82)/(BA82-AZ82)</f>
        <v>0</v>
      </c>
      <c r="BX82">
        <f>(BT82*BR82/BF82)</f>
        <v>0</v>
      </c>
      <c r="BY82">
        <f>(1-BX82)</f>
        <v>0</v>
      </c>
      <c r="DH82">
        <f>$B$11*EG82+$C$11*EH82+$F$11*ES82*(1-EV82)</f>
        <v>0</v>
      </c>
      <c r="DI82">
        <f>DH82*DJ82</f>
        <v>0</v>
      </c>
      <c r="DJ82">
        <f>($B$11*$D$9+$C$11*$D$9+$F$11*((FF82+EX82)/MAX(FF82+EX82+FG82, 0.1)*$I$9+FG82/MAX(FF82+EX82+FG82, 0.1)*$J$9))/($B$11+$C$11+$F$11)</f>
        <v>0</v>
      </c>
      <c r="DK82">
        <f>($B$11*$K$9+$C$11*$K$9+$F$11*((FF82+EX82)/MAX(FF82+EX82+FG82, 0.1)*$P$9+FG82/MAX(FF82+EX82+FG82, 0.1)*$Q$9))/($B$11+$C$11+$F$11)</f>
        <v>0</v>
      </c>
      <c r="DL82">
        <v>2.44</v>
      </c>
      <c r="DM82">
        <v>0.5</v>
      </c>
      <c r="DN82" t="s">
        <v>438</v>
      </c>
      <c r="DO82">
        <v>2</v>
      </c>
      <c r="DP82" t="b">
        <v>1</v>
      </c>
      <c r="DQ82">
        <v>1759419628.94615</v>
      </c>
      <c r="DR82">
        <v>1031.96153846154</v>
      </c>
      <c r="DS82">
        <v>1059.92846153846</v>
      </c>
      <c r="DT82">
        <v>22.7973769230769</v>
      </c>
      <c r="DU82">
        <v>22.3107076923077</v>
      </c>
      <c r="DV82">
        <v>1027.83307692308</v>
      </c>
      <c r="DW82">
        <v>22.4892153846154</v>
      </c>
      <c r="DX82">
        <v>500.016769230769</v>
      </c>
      <c r="DY82">
        <v>90.7982153846154</v>
      </c>
      <c r="DZ82">
        <v>0.0329616846153846</v>
      </c>
      <c r="EA82">
        <v>29.5417384615385</v>
      </c>
      <c r="EB82">
        <v>30.0074230769231</v>
      </c>
      <c r="EC82">
        <v>999.9</v>
      </c>
      <c r="ED82">
        <v>0</v>
      </c>
      <c r="EE82">
        <v>0</v>
      </c>
      <c r="EF82">
        <v>9994.66384615385</v>
      </c>
      <c r="EG82">
        <v>0</v>
      </c>
      <c r="EH82">
        <v>13.129</v>
      </c>
      <c r="EI82">
        <v>-27.9673538461538</v>
      </c>
      <c r="EJ82">
        <v>1056.03615384615</v>
      </c>
      <c r="EK82">
        <v>1084.11615384615</v>
      </c>
      <c r="EL82">
        <v>0.486673076923077</v>
      </c>
      <c r="EM82">
        <v>1059.92846153846</v>
      </c>
      <c r="EN82">
        <v>22.3107076923077</v>
      </c>
      <c r="EO82">
        <v>2.06996153846154</v>
      </c>
      <c r="EP82">
        <v>2.02577230769231</v>
      </c>
      <c r="EQ82">
        <v>17.9898846153846</v>
      </c>
      <c r="ER82">
        <v>17.6472230769231</v>
      </c>
      <c r="ES82">
        <v>1999.98923076923</v>
      </c>
      <c r="ET82">
        <v>0.980000461538462</v>
      </c>
      <c r="EU82">
        <v>0.0199991230769231</v>
      </c>
      <c r="EV82">
        <v>0</v>
      </c>
      <c r="EW82">
        <v>340.660384615385</v>
      </c>
      <c r="EX82">
        <v>5.00059</v>
      </c>
      <c r="EY82">
        <v>6956.90538461538</v>
      </c>
      <c r="EZ82">
        <v>17360.2307692308</v>
      </c>
      <c r="FA82">
        <v>41.25</v>
      </c>
      <c r="FB82">
        <v>41.062</v>
      </c>
      <c r="FC82">
        <v>40.625</v>
      </c>
      <c r="FD82">
        <v>40.562</v>
      </c>
      <c r="FE82">
        <v>42.1393076923077</v>
      </c>
      <c r="FF82">
        <v>1955.08923076923</v>
      </c>
      <c r="FG82">
        <v>39.9</v>
      </c>
      <c r="FH82">
        <v>0</v>
      </c>
      <c r="FI82">
        <v>1759419635.2</v>
      </c>
      <c r="FJ82">
        <v>0</v>
      </c>
      <c r="FK82">
        <v>340.611846153846</v>
      </c>
      <c r="FL82">
        <v>-0.98488889161646</v>
      </c>
      <c r="FM82">
        <v>-21.2358974480056</v>
      </c>
      <c r="FN82">
        <v>6956.60115384615</v>
      </c>
      <c r="FO82">
        <v>15</v>
      </c>
      <c r="FP82">
        <v>0</v>
      </c>
      <c r="FQ82" t="s">
        <v>439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  <c r="FZ82">
        <v>0</v>
      </c>
      <c r="GA82">
        <v>0</v>
      </c>
      <c r="GB82">
        <v>0</v>
      </c>
      <c r="GC82">
        <v>-28.161119047619</v>
      </c>
      <c r="GD82">
        <v>2.93141298701298</v>
      </c>
      <c r="GE82">
        <v>0.398781763468797</v>
      </c>
      <c r="GF82">
        <v>0</v>
      </c>
      <c r="GG82">
        <v>340.708323529412</v>
      </c>
      <c r="GH82">
        <v>-1.55164247628249</v>
      </c>
      <c r="GI82">
        <v>0.260125051441688</v>
      </c>
      <c r="GJ82">
        <v>-1</v>
      </c>
      <c r="GK82">
        <v>0.483735333333333</v>
      </c>
      <c r="GL82">
        <v>0.0468415324675326</v>
      </c>
      <c r="GM82">
        <v>0.00561753771965493</v>
      </c>
      <c r="GN82">
        <v>1</v>
      </c>
      <c r="GO82">
        <v>1</v>
      </c>
      <c r="GP82">
        <v>2</v>
      </c>
      <c r="GQ82" t="s">
        <v>448</v>
      </c>
      <c r="GR82">
        <v>3.13251</v>
      </c>
      <c r="GS82">
        <v>2.71068</v>
      </c>
      <c r="GT82">
        <v>0.171726</v>
      </c>
      <c r="GU82">
        <v>0.17499</v>
      </c>
      <c r="GV82">
        <v>0.0997723</v>
      </c>
      <c r="GW82">
        <v>0.098883</v>
      </c>
      <c r="GX82">
        <v>31228.7</v>
      </c>
      <c r="GY82">
        <v>33321.9</v>
      </c>
      <c r="GZ82">
        <v>34110.2</v>
      </c>
      <c r="HA82">
        <v>36567.4</v>
      </c>
      <c r="HB82">
        <v>43366.8</v>
      </c>
      <c r="HC82">
        <v>47305.6</v>
      </c>
      <c r="HD82">
        <v>53200</v>
      </c>
      <c r="HE82">
        <v>58432.5</v>
      </c>
      <c r="HF82">
        <v>1.959</v>
      </c>
      <c r="HG82">
        <v>1.80093</v>
      </c>
      <c r="HH82">
        <v>0.128325</v>
      </c>
      <c r="HI82">
        <v>0</v>
      </c>
      <c r="HJ82">
        <v>27.907</v>
      </c>
      <c r="HK82">
        <v>999.9</v>
      </c>
      <c r="HL82">
        <v>56.239</v>
      </c>
      <c r="HM82">
        <v>30.111</v>
      </c>
      <c r="HN82">
        <v>26.5563</v>
      </c>
      <c r="HO82">
        <v>54.7755</v>
      </c>
      <c r="HP82">
        <v>45.9776</v>
      </c>
      <c r="HQ82">
        <v>1</v>
      </c>
      <c r="HR82">
        <v>0.0508079</v>
      </c>
      <c r="HS82">
        <v>0.169627</v>
      </c>
      <c r="HT82">
        <v>20.112</v>
      </c>
      <c r="HU82">
        <v>5.19528</v>
      </c>
      <c r="HV82">
        <v>12.004</v>
      </c>
      <c r="HW82">
        <v>4.97445</v>
      </c>
      <c r="HX82">
        <v>3.29395</v>
      </c>
      <c r="HY82">
        <v>999.9</v>
      </c>
      <c r="HZ82">
        <v>9999</v>
      </c>
      <c r="IA82">
        <v>9999</v>
      </c>
      <c r="IB82">
        <v>9999</v>
      </c>
      <c r="IC82">
        <v>1.86325</v>
      </c>
      <c r="ID82">
        <v>1.86813</v>
      </c>
      <c r="IE82">
        <v>1.86787</v>
      </c>
      <c r="IF82">
        <v>1.86905</v>
      </c>
      <c r="IG82">
        <v>1.86984</v>
      </c>
      <c r="IH82">
        <v>1.86588</v>
      </c>
      <c r="II82">
        <v>1.86701</v>
      </c>
      <c r="IJ82">
        <v>1.86844</v>
      </c>
      <c r="IK82">
        <v>5</v>
      </c>
      <c r="IL82">
        <v>0</v>
      </c>
      <c r="IM82">
        <v>0</v>
      </c>
      <c r="IN82">
        <v>0</v>
      </c>
      <c r="IO82" t="s">
        <v>441</v>
      </c>
      <c r="IP82" t="s">
        <v>442</v>
      </c>
      <c r="IQ82" t="s">
        <v>443</v>
      </c>
      <c r="IR82" t="s">
        <v>443</v>
      </c>
      <c r="IS82" t="s">
        <v>443</v>
      </c>
      <c r="IT82" t="s">
        <v>443</v>
      </c>
      <c r="IU82">
        <v>0</v>
      </c>
      <c r="IV82">
        <v>100</v>
      </c>
      <c r="IW82">
        <v>100</v>
      </c>
      <c r="IX82">
        <v>4.21</v>
      </c>
      <c r="IY82">
        <v>0.3084</v>
      </c>
      <c r="IZ82">
        <v>0.735386519928015</v>
      </c>
      <c r="JA82">
        <v>0.00382527381972642</v>
      </c>
      <c r="JB82">
        <v>-7.52988299776221e-07</v>
      </c>
      <c r="JC82">
        <v>2.3530235652091e-10</v>
      </c>
      <c r="JD82">
        <v>-0.102343420517576</v>
      </c>
      <c r="JE82">
        <v>-0.0169045395245839</v>
      </c>
      <c r="JF82">
        <v>0.00204458040624254</v>
      </c>
      <c r="JG82">
        <v>-2.13992253470799e-05</v>
      </c>
      <c r="JH82">
        <v>5</v>
      </c>
      <c r="JI82">
        <v>2167</v>
      </c>
      <c r="JJ82">
        <v>1</v>
      </c>
      <c r="JK82">
        <v>29</v>
      </c>
      <c r="JL82">
        <v>29323660.6</v>
      </c>
      <c r="JM82">
        <v>29323660.6</v>
      </c>
      <c r="JN82">
        <v>2.1875</v>
      </c>
      <c r="JO82">
        <v>2.60742</v>
      </c>
      <c r="JP82">
        <v>1.54785</v>
      </c>
      <c r="JQ82">
        <v>2.31201</v>
      </c>
      <c r="JR82">
        <v>1.64551</v>
      </c>
      <c r="JS82">
        <v>2.36328</v>
      </c>
      <c r="JT82">
        <v>33.9413</v>
      </c>
      <c r="JU82">
        <v>24.1926</v>
      </c>
      <c r="JV82">
        <v>18</v>
      </c>
      <c r="JW82">
        <v>505.543</v>
      </c>
      <c r="JX82">
        <v>403.263</v>
      </c>
      <c r="JY82">
        <v>26.7799</v>
      </c>
      <c r="JZ82">
        <v>28.0078</v>
      </c>
      <c r="KA82">
        <v>30.0001</v>
      </c>
      <c r="KB82">
        <v>27.9564</v>
      </c>
      <c r="KC82">
        <v>27.9059</v>
      </c>
      <c r="KD82">
        <v>43.9038</v>
      </c>
      <c r="KE82">
        <v>21.2094</v>
      </c>
      <c r="KF82">
        <v>57.6239</v>
      </c>
      <c r="KG82">
        <v>26.7879</v>
      </c>
      <c r="KH82">
        <v>1108.75</v>
      </c>
      <c r="KI82">
        <v>22.2823</v>
      </c>
      <c r="KJ82">
        <v>96.7148</v>
      </c>
      <c r="KK82">
        <v>94.6798</v>
      </c>
    </row>
    <row r="83" spans="1:297">
      <c r="A83">
        <v>67</v>
      </c>
      <c r="B83">
        <v>1759419642.1</v>
      </c>
      <c r="C83">
        <v>422</v>
      </c>
      <c r="D83" t="s">
        <v>576</v>
      </c>
      <c r="E83" t="s">
        <v>577</v>
      </c>
      <c r="F83">
        <v>5</v>
      </c>
      <c r="G83" t="s">
        <v>435</v>
      </c>
      <c r="H83" t="s">
        <v>436</v>
      </c>
      <c r="I83">
        <v>1759419633.94615</v>
      </c>
      <c r="J83">
        <f>(K83)/1000</f>
        <v>0</v>
      </c>
      <c r="K83">
        <f>IF(DP83, AN83, AH83)</f>
        <v>0</v>
      </c>
      <c r="L83">
        <f>IF(DP83, AI83, AG83)</f>
        <v>0</v>
      </c>
      <c r="M83">
        <f>DR83 - IF(AU83&gt;1, L83*DL83*100.0/(AW83), 0)</f>
        <v>0</v>
      </c>
      <c r="N83">
        <f>((T83-J83/2)*M83-L83)/(T83+J83/2)</f>
        <v>0</v>
      </c>
      <c r="O83">
        <f>N83*(DY83+DZ83)/1000.0</f>
        <v>0</v>
      </c>
      <c r="P83">
        <f>(DR83 - IF(AU83&gt;1, L83*DL83*100.0/(AW83), 0))*(DY83+DZ83)/1000.0</f>
        <v>0</v>
      </c>
      <c r="Q83">
        <f>2.0/((1/S83-1/R83)+SIGN(S83)*SQRT((1/S83-1/R83)*(1/S83-1/R83) + 4*DM83/((DM83+1)*(DM83+1))*(2*1/S83*1/R83-1/R83*1/R83)))</f>
        <v>0</v>
      </c>
      <c r="R83">
        <f>IF(LEFT(DN83,1)&lt;&gt;"0",IF(LEFT(DN83,1)="1",3.0,DO83),$D$5+$E$5*(EF83*DY83/($K$5*1000))+$F$5*(EF83*DY83/($K$5*1000))*MAX(MIN(DL83,$J$5),$I$5)*MAX(MIN(DL83,$J$5),$I$5)+$G$5*MAX(MIN(DL83,$J$5),$I$5)*(EF83*DY83/($K$5*1000))+$H$5*(EF83*DY83/($K$5*1000))*(EF83*DY83/($K$5*1000)))</f>
        <v>0</v>
      </c>
      <c r="S83">
        <f>J83*(1000-(1000*0.61365*exp(17.502*W83/(240.97+W83))/(DY83+DZ83)+DT83)/2)/(1000*0.61365*exp(17.502*W83/(240.97+W83))/(DY83+DZ83)-DT83)</f>
        <v>0</v>
      </c>
      <c r="T83">
        <f>1/((DM83+1)/(Q83/1.6)+1/(R83/1.37)) + DM83/((DM83+1)/(Q83/1.6) + DM83/(R83/1.37))</f>
        <v>0</v>
      </c>
      <c r="U83">
        <f>(DH83*DK83)</f>
        <v>0</v>
      </c>
      <c r="V83">
        <f>(EA83+(U83+2*0.95*5.67E-8*(((EA83+$B$7)+273)^4-(EA83+273)^4)-44100*J83)/(1.84*29.3*R83+8*0.95*5.67E-8*(EA83+273)^3))</f>
        <v>0</v>
      </c>
      <c r="W83">
        <f>($C$7*EB83+$D$7*EC83+$E$7*V83)</f>
        <v>0</v>
      </c>
      <c r="X83">
        <f>0.61365*exp(17.502*W83/(240.97+W83))</f>
        <v>0</v>
      </c>
      <c r="Y83">
        <f>(Z83/AA83*100)</f>
        <v>0</v>
      </c>
      <c r="Z83">
        <f>DT83*(DY83+DZ83)/1000</f>
        <v>0</v>
      </c>
      <c r="AA83">
        <f>0.61365*exp(17.502*EA83/(240.97+EA83))</f>
        <v>0</v>
      </c>
      <c r="AB83">
        <f>(X83-DT83*(DY83+DZ83)/1000)</f>
        <v>0</v>
      </c>
      <c r="AC83">
        <f>(-J83*44100)</f>
        <v>0</v>
      </c>
      <c r="AD83">
        <f>2*29.3*R83*0.92*(EA83-W83)</f>
        <v>0</v>
      </c>
      <c r="AE83">
        <f>2*0.95*5.67E-8*(((EA83+$B$7)+273)^4-(W83+273)^4)</f>
        <v>0</v>
      </c>
      <c r="AF83">
        <f>U83+AE83+AC83+AD83</f>
        <v>0</v>
      </c>
      <c r="AG83">
        <f>DX83*AU83*(DS83-DR83*(1000-AU83*DU83)/(1000-AU83*DT83))/(100*DL83)</f>
        <v>0</v>
      </c>
      <c r="AH83">
        <f>1000*DX83*AU83*(DT83-DU83)/(100*DL83*(1000-AU83*DT83))</f>
        <v>0</v>
      </c>
      <c r="AI83">
        <f>(AJ83 - AK83 - DY83*1E3/(8.314*(EA83+273.15)) * AM83/DX83 * AL83) * DX83/(100*DL83) * (1000 - DU83)/1000</f>
        <v>0</v>
      </c>
      <c r="AJ83">
        <v>1116.18975326732</v>
      </c>
      <c r="AK83">
        <v>1096.26993939394</v>
      </c>
      <c r="AL83">
        <v>3.24564848484836</v>
      </c>
      <c r="AM83">
        <v>64.6</v>
      </c>
      <c r="AN83">
        <f>(AP83 - AO83 + DY83*1E3/(8.314*(EA83+273.15)) * AR83/DX83 * AQ83) * DX83/(100*DL83) * 1000/(1000 - AP83)</f>
        <v>0</v>
      </c>
      <c r="AO83">
        <v>22.3175178504918</v>
      </c>
      <c r="AP83">
        <v>22.8040327272727</v>
      </c>
      <c r="AQ83">
        <v>3.22829559518159e-05</v>
      </c>
      <c r="AR83">
        <v>120.712376557345</v>
      </c>
      <c r="AS83">
        <v>0</v>
      </c>
      <c r="AT83">
        <v>0</v>
      </c>
      <c r="AU83">
        <f>IF(AS83*$H$13&gt;=AW83,1.0,(AW83/(AW83-AS83*$H$13)))</f>
        <v>0</v>
      </c>
      <c r="AV83">
        <f>(AU83-1)*100</f>
        <v>0</v>
      </c>
      <c r="AW83">
        <f>MAX(0,($B$13+$C$13*EF83)/(1+$D$13*EF83)*DY83/(EA83+273)*$E$13)</f>
        <v>0</v>
      </c>
      <c r="AX83" t="s">
        <v>437</v>
      </c>
      <c r="AY83" t="s">
        <v>437</v>
      </c>
      <c r="AZ83">
        <v>0</v>
      </c>
      <c r="BA83">
        <v>0</v>
      </c>
      <c r="BB83">
        <f>1-AZ83/BA83</f>
        <v>0</v>
      </c>
      <c r="BC83">
        <v>0</v>
      </c>
      <c r="BD83" t="s">
        <v>437</v>
      </c>
      <c r="BE83" t="s">
        <v>437</v>
      </c>
      <c r="BF83">
        <v>0</v>
      </c>
      <c r="BG83">
        <v>0</v>
      </c>
      <c r="BH83">
        <f>1-BF83/BG83</f>
        <v>0</v>
      </c>
      <c r="BI83">
        <v>0.5</v>
      </c>
      <c r="BJ83">
        <f>DI83</f>
        <v>0</v>
      </c>
      <c r="BK83">
        <f>L83</f>
        <v>0</v>
      </c>
      <c r="BL83">
        <f>BH83*BI83*BJ83</f>
        <v>0</v>
      </c>
      <c r="BM83">
        <f>(BK83-BC83)/BJ83</f>
        <v>0</v>
      </c>
      <c r="BN83">
        <f>(BA83-BG83)/BG83</f>
        <v>0</v>
      </c>
      <c r="BO83">
        <f>AZ83/(BB83+AZ83/BG83)</f>
        <v>0</v>
      </c>
      <c r="BP83" t="s">
        <v>437</v>
      </c>
      <c r="BQ83">
        <v>0</v>
      </c>
      <c r="BR83">
        <f>IF(BQ83&lt;&gt;0, BQ83, BO83)</f>
        <v>0</v>
      </c>
      <c r="BS83">
        <f>1-BR83/BG83</f>
        <v>0</v>
      </c>
      <c r="BT83">
        <f>(BG83-BF83)/(BG83-BR83)</f>
        <v>0</v>
      </c>
      <c r="BU83">
        <f>(BA83-BG83)/(BA83-BR83)</f>
        <v>0</v>
      </c>
      <c r="BV83">
        <f>(BG83-BF83)/(BG83-AZ83)</f>
        <v>0</v>
      </c>
      <c r="BW83">
        <f>(BA83-BG83)/(BA83-AZ83)</f>
        <v>0</v>
      </c>
      <c r="BX83">
        <f>(BT83*BR83/BF83)</f>
        <v>0</v>
      </c>
      <c r="BY83">
        <f>(1-BX83)</f>
        <v>0</v>
      </c>
      <c r="DH83">
        <f>$B$11*EG83+$C$11*EH83+$F$11*ES83*(1-EV83)</f>
        <v>0</v>
      </c>
      <c r="DI83">
        <f>DH83*DJ83</f>
        <v>0</v>
      </c>
      <c r="DJ83">
        <f>($B$11*$D$9+$C$11*$D$9+$F$11*((FF83+EX83)/MAX(FF83+EX83+FG83, 0.1)*$I$9+FG83/MAX(FF83+EX83+FG83, 0.1)*$J$9))/($B$11+$C$11+$F$11)</f>
        <v>0</v>
      </c>
      <c r="DK83">
        <f>($B$11*$K$9+$C$11*$K$9+$F$11*((FF83+EX83)/MAX(FF83+EX83+FG83, 0.1)*$P$9+FG83/MAX(FF83+EX83+FG83, 0.1)*$Q$9))/($B$11+$C$11+$F$11)</f>
        <v>0</v>
      </c>
      <c r="DL83">
        <v>2.44</v>
      </c>
      <c r="DM83">
        <v>0.5</v>
      </c>
      <c r="DN83" t="s">
        <v>438</v>
      </c>
      <c r="DO83">
        <v>2</v>
      </c>
      <c r="DP83" t="b">
        <v>1</v>
      </c>
      <c r="DQ83">
        <v>1759419633.94615</v>
      </c>
      <c r="DR83">
        <v>1048.25538461538</v>
      </c>
      <c r="DS83">
        <v>1076.13384615385</v>
      </c>
      <c r="DT83">
        <v>22.8011846153846</v>
      </c>
      <c r="DU83">
        <v>22.3139461538462</v>
      </c>
      <c r="DV83">
        <v>1044.07846153846</v>
      </c>
      <c r="DW83">
        <v>22.4928692307692</v>
      </c>
      <c r="DX83">
        <v>500.024076923077</v>
      </c>
      <c r="DY83">
        <v>90.7976</v>
      </c>
      <c r="DZ83">
        <v>0.0328228692307692</v>
      </c>
      <c r="EA83">
        <v>29.5370538461538</v>
      </c>
      <c r="EB83">
        <v>30.0016461538462</v>
      </c>
      <c r="EC83">
        <v>999.9</v>
      </c>
      <c r="ED83">
        <v>0</v>
      </c>
      <c r="EE83">
        <v>0</v>
      </c>
      <c r="EF83">
        <v>9998.98692307692</v>
      </c>
      <c r="EG83">
        <v>0</v>
      </c>
      <c r="EH83">
        <v>13.129</v>
      </c>
      <c r="EI83">
        <v>-27.8784230769231</v>
      </c>
      <c r="EJ83">
        <v>1072.71461538462</v>
      </c>
      <c r="EK83">
        <v>1100.69461538462</v>
      </c>
      <c r="EL83">
        <v>0.487242230769231</v>
      </c>
      <c r="EM83">
        <v>1076.13384615385</v>
      </c>
      <c r="EN83">
        <v>22.3139461538462</v>
      </c>
      <c r="EO83">
        <v>2.07029307692308</v>
      </c>
      <c r="EP83">
        <v>2.02605307692308</v>
      </c>
      <c r="EQ83">
        <v>17.9924307692308</v>
      </c>
      <c r="ER83">
        <v>17.6494230769231</v>
      </c>
      <c r="ES83">
        <v>1999.99</v>
      </c>
      <c r="ET83">
        <v>0.980000461538462</v>
      </c>
      <c r="EU83">
        <v>0.0199991230769231</v>
      </c>
      <c r="EV83">
        <v>0</v>
      </c>
      <c r="EW83">
        <v>340.582692307692</v>
      </c>
      <c r="EX83">
        <v>5.00059</v>
      </c>
      <c r="EY83">
        <v>6954.96538461539</v>
      </c>
      <c r="EZ83">
        <v>17360.2307692308</v>
      </c>
      <c r="FA83">
        <v>41.2403076923077</v>
      </c>
      <c r="FB83">
        <v>41.062</v>
      </c>
      <c r="FC83">
        <v>40.625</v>
      </c>
      <c r="FD83">
        <v>40.5572307692308</v>
      </c>
      <c r="FE83">
        <v>42.1393076923077</v>
      </c>
      <c r="FF83">
        <v>1955.09</v>
      </c>
      <c r="FG83">
        <v>39.9</v>
      </c>
      <c r="FH83">
        <v>0</v>
      </c>
      <c r="FI83">
        <v>1759419640</v>
      </c>
      <c r="FJ83">
        <v>0</v>
      </c>
      <c r="FK83">
        <v>340.516807692308</v>
      </c>
      <c r="FL83">
        <v>-0.340410257347411</v>
      </c>
      <c r="FM83">
        <v>-23.2485469542244</v>
      </c>
      <c r="FN83">
        <v>6954.83</v>
      </c>
      <c r="FO83">
        <v>15</v>
      </c>
      <c r="FP83">
        <v>0</v>
      </c>
      <c r="FQ83" t="s">
        <v>439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0</v>
      </c>
      <c r="GA83">
        <v>0</v>
      </c>
      <c r="GB83">
        <v>0</v>
      </c>
      <c r="GC83">
        <v>-27.86869</v>
      </c>
      <c r="GD83">
        <v>1.24026766917292</v>
      </c>
      <c r="GE83">
        <v>0.404925490553509</v>
      </c>
      <c r="GF83">
        <v>0</v>
      </c>
      <c r="GG83">
        <v>340.612352941176</v>
      </c>
      <c r="GH83">
        <v>-1.27181054446342</v>
      </c>
      <c r="GI83">
        <v>0.241169806220688</v>
      </c>
      <c r="GJ83">
        <v>-1</v>
      </c>
      <c r="GK83">
        <v>0.48686275</v>
      </c>
      <c r="GL83">
        <v>0.00473977443608983</v>
      </c>
      <c r="GM83">
        <v>0.001441316754742</v>
      </c>
      <c r="GN83">
        <v>1</v>
      </c>
      <c r="GO83">
        <v>1</v>
      </c>
      <c r="GP83">
        <v>2</v>
      </c>
      <c r="GQ83" t="s">
        <v>448</v>
      </c>
      <c r="GR83">
        <v>3.13251</v>
      </c>
      <c r="GS83">
        <v>2.71042</v>
      </c>
      <c r="GT83">
        <v>0.17339</v>
      </c>
      <c r="GU83">
        <v>0.176828</v>
      </c>
      <c r="GV83">
        <v>0.0997694</v>
      </c>
      <c r="GW83">
        <v>0.0988952</v>
      </c>
      <c r="GX83">
        <v>31165.8</v>
      </c>
      <c r="GY83">
        <v>33247.4</v>
      </c>
      <c r="GZ83">
        <v>34110</v>
      </c>
      <c r="HA83">
        <v>36567.1</v>
      </c>
      <c r="HB83">
        <v>43366.8</v>
      </c>
      <c r="HC83">
        <v>47304.6</v>
      </c>
      <c r="HD83">
        <v>53199.6</v>
      </c>
      <c r="HE83">
        <v>58431.8</v>
      </c>
      <c r="HF83">
        <v>1.95887</v>
      </c>
      <c r="HG83">
        <v>1.80077</v>
      </c>
      <c r="HH83">
        <v>0.127472</v>
      </c>
      <c r="HI83">
        <v>0</v>
      </c>
      <c r="HJ83">
        <v>27.9118</v>
      </c>
      <c r="HK83">
        <v>999.9</v>
      </c>
      <c r="HL83">
        <v>56.239</v>
      </c>
      <c r="HM83">
        <v>30.101</v>
      </c>
      <c r="HN83">
        <v>26.5439</v>
      </c>
      <c r="HO83">
        <v>54.4255</v>
      </c>
      <c r="HP83">
        <v>45.7332</v>
      </c>
      <c r="HQ83">
        <v>1</v>
      </c>
      <c r="HR83">
        <v>0.0507038</v>
      </c>
      <c r="HS83">
        <v>-0.188595</v>
      </c>
      <c r="HT83">
        <v>20.1117</v>
      </c>
      <c r="HU83">
        <v>5.19588</v>
      </c>
      <c r="HV83">
        <v>12.004</v>
      </c>
      <c r="HW83">
        <v>4.9744</v>
      </c>
      <c r="HX83">
        <v>3.2939</v>
      </c>
      <c r="HY83">
        <v>999.9</v>
      </c>
      <c r="HZ83">
        <v>9999</v>
      </c>
      <c r="IA83">
        <v>9999</v>
      </c>
      <c r="IB83">
        <v>9999</v>
      </c>
      <c r="IC83">
        <v>1.86325</v>
      </c>
      <c r="ID83">
        <v>1.86813</v>
      </c>
      <c r="IE83">
        <v>1.86789</v>
      </c>
      <c r="IF83">
        <v>1.86905</v>
      </c>
      <c r="IG83">
        <v>1.86985</v>
      </c>
      <c r="IH83">
        <v>1.86588</v>
      </c>
      <c r="II83">
        <v>1.86701</v>
      </c>
      <c r="IJ83">
        <v>1.86844</v>
      </c>
      <c r="IK83">
        <v>5</v>
      </c>
      <c r="IL83">
        <v>0</v>
      </c>
      <c r="IM83">
        <v>0</v>
      </c>
      <c r="IN83">
        <v>0</v>
      </c>
      <c r="IO83" t="s">
        <v>441</v>
      </c>
      <c r="IP83" t="s">
        <v>442</v>
      </c>
      <c r="IQ83" t="s">
        <v>443</v>
      </c>
      <c r="IR83" t="s">
        <v>443</v>
      </c>
      <c r="IS83" t="s">
        <v>443</v>
      </c>
      <c r="IT83" t="s">
        <v>443</v>
      </c>
      <c r="IU83">
        <v>0</v>
      </c>
      <c r="IV83">
        <v>100</v>
      </c>
      <c r="IW83">
        <v>100</v>
      </c>
      <c r="IX83">
        <v>4.25</v>
      </c>
      <c r="IY83">
        <v>0.3084</v>
      </c>
      <c r="IZ83">
        <v>0.735386519928015</v>
      </c>
      <c r="JA83">
        <v>0.00382527381972642</v>
      </c>
      <c r="JB83">
        <v>-7.52988299776221e-07</v>
      </c>
      <c r="JC83">
        <v>2.3530235652091e-10</v>
      </c>
      <c r="JD83">
        <v>-0.102343420517576</v>
      </c>
      <c r="JE83">
        <v>-0.0169045395245839</v>
      </c>
      <c r="JF83">
        <v>0.00204458040624254</v>
      </c>
      <c r="JG83">
        <v>-2.13992253470799e-05</v>
      </c>
      <c r="JH83">
        <v>5</v>
      </c>
      <c r="JI83">
        <v>2167</v>
      </c>
      <c r="JJ83">
        <v>1</v>
      </c>
      <c r="JK83">
        <v>29</v>
      </c>
      <c r="JL83">
        <v>29323660.7</v>
      </c>
      <c r="JM83">
        <v>29323660.7</v>
      </c>
      <c r="JN83">
        <v>2.21802</v>
      </c>
      <c r="JO83">
        <v>2.61597</v>
      </c>
      <c r="JP83">
        <v>1.54785</v>
      </c>
      <c r="JQ83">
        <v>2.31201</v>
      </c>
      <c r="JR83">
        <v>1.64673</v>
      </c>
      <c r="JS83">
        <v>2.28027</v>
      </c>
      <c r="JT83">
        <v>33.9413</v>
      </c>
      <c r="JU83">
        <v>24.1926</v>
      </c>
      <c r="JV83">
        <v>18</v>
      </c>
      <c r="JW83">
        <v>505.476</v>
      </c>
      <c r="JX83">
        <v>403.196</v>
      </c>
      <c r="JY83">
        <v>26.7885</v>
      </c>
      <c r="JZ83">
        <v>28.0096</v>
      </c>
      <c r="KA83">
        <v>30</v>
      </c>
      <c r="KB83">
        <v>27.9583</v>
      </c>
      <c r="KC83">
        <v>27.9082</v>
      </c>
      <c r="KD83">
        <v>44.4452</v>
      </c>
      <c r="KE83">
        <v>21.2094</v>
      </c>
      <c r="KF83">
        <v>57.6239</v>
      </c>
      <c r="KG83">
        <v>26.921</v>
      </c>
      <c r="KH83">
        <v>1122.28</v>
      </c>
      <c r="KI83">
        <v>22.2823</v>
      </c>
      <c r="KJ83">
        <v>96.7141</v>
      </c>
      <c r="KK83">
        <v>94.6788</v>
      </c>
    </row>
    <row r="84" spans="1:297">
      <c r="A84">
        <v>68</v>
      </c>
      <c r="B84">
        <v>1759419647.1</v>
      </c>
      <c r="C84">
        <v>427</v>
      </c>
      <c r="D84" t="s">
        <v>578</v>
      </c>
      <c r="E84" t="s">
        <v>579</v>
      </c>
      <c r="F84">
        <v>5</v>
      </c>
      <c r="G84" t="s">
        <v>435</v>
      </c>
      <c r="H84" t="s">
        <v>436</v>
      </c>
      <c r="I84">
        <v>1759419638.94615</v>
      </c>
      <c r="J84">
        <f>(K84)/1000</f>
        <v>0</v>
      </c>
      <c r="K84">
        <f>IF(DP84, AN84, AH84)</f>
        <v>0</v>
      </c>
      <c r="L84">
        <f>IF(DP84, AI84, AG84)</f>
        <v>0</v>
      </c>
      <c r="M84">
        <f>DR84 - IF(AU84&gt;1, L84*DL84*100.0/(AW84), 0)</f>
        <v>0</v>
      </c>
      <c r="N84">
        <f>((T84-J84/2)*M84-L84)/(T84+J84/2)</f>
        <v>0</v>
      </c>
      <c r="O84">
        <f>N84*(DY84+DZ84)/1000.0</f>
        <v>0</v>
      </c>
      <c r="P84">
        <f>(DR84 - IF(AU84&gt;1, L84*DL84*100.0/(AW84), 0))*(DY84+DZ84)/1000.0</f>
        <v>0</v>
      </c>
      <c r="Q84">
        <f>2.0/((1/S84-1/R84)+SIGN(S84)*SQRT((1/S84-1/R84)*(1/S84-1/R84) + 4*DM84/((DM84+1)*(DM84+1))*(2*1/S84*1/R84-1/R84*1/R84)))</f>
        <v>0</v>
      </c>
      <c r="R84">
        <f>IF(LEFT(DN84,1)&lt;&gt;"0",IF(LEFT(DN84,1)="1",3.0,DO84),$D$5+$E$5*(EF84*DY84/($K$5*1000))+$F$5*(EF84*DY84/($K$5*1000))*MAX(MIN(DL84,$J$5),$I$5)*MAX(MIN(DL84,$J$5),$I$5)+$G$5*MAX(MIN(DL84,$J$5),$I$5)*(EF84*DY84/($K$5*1000))+$H$5*(EF84*DY84/($K$5*1000))*(EF84*DY84/($K$5*1000)))</f>
        <v>0</v>
      </c>
      <c r="S84">
        <f>J84*(1000-(1000*0.61365*exp(17.502*W84/(240.97+W84))/(DY84+DZ84)+DT84)/2)/(1000*0.61365*exp(17.502*W84/(240.97+W84))/(DY84+DZ84)-DT84)</f>
        <v>0</v>
      </c>
      <c r="T84">
        <f>1/((DM84+1)/(Q84/1.6)+1/(R84/1.37)) + DM84/((DM84+1)/(Q84/1.6) + DM84/(R84/1.37))</f>
        <v>0</v>
      </c>
      <c r="U84">
        <f>(DH84*DK84)</f>
        <v>0</v>
      </c>
      <c r="V84">
        <f>(EA84+(U84+2*0.95*5.67E-8*(((EA84+$B$7)+273)^4-(EA84+273)^4)-44100*J84)/(1.84*29.3*R84+8*0.95*5.67E-8*(EA84+273)^3))</f>
        <v>0</v>
      </c>
      <c r="W84">
        <f>($C$7*EB84+$D$7*EC84+$E$7*V84)</f>
        <v>0</v>
      </c>
      <c r="X84">
        <f>0.61365*exp(17.502*W84/(240.97+W84))</f>
        <v>0</v>
      </c>
      <c r="Y84">
        <f>(Z84/AA84*100)</f>
        <v>0</v>
      </c>
      <c r="Z84">
        <f>DT84*(DY84+DZ84)/1000</f>
        <v>0</v>
      </c>
      <c r="AA84">
        <f>0.61365*exp(17.502*EA84/(240.97+EA84))</f>
        <v>0</v>
      </c>
      <c r="AB84">
        <f>(X84-DT84*(DY84+DZ84)/1000)</f>
        <v>0</v>
      </c>
      <c r="AC84">
        <f>(-J84*44100)</f>
        <v>0</v>
      </c>
      <c r="AD84">
        <f>2*29.3*R84*0.92*(EA84-W84)</f>
        <v>0</v>
      </c>
      <c r="AE84">
        <f>2*0.95*5.67E-8*(((EA84+$B$7)+273)^4-(W84+273)^4)</f>
        <v>0</v>
      </c>
      <c r="AF84">
        <f>U84+AE84+AC84+AD84</f>
        <v>0</v>
      </c>
      <c r="AG84">
        <f>DX84*AU84*(DS84-DR84*(1000-AU84*DU84)/(1000-AU84*DT84))/(100*DL84)</f>
        <v>0</v>
      </c>
      <c r="AH84">
        <f>1000*DX84*AU84*(DT84-DU84)/(100*DL84*(1000-AU84*DT84))</f>
        <v>0</v>
      </c>
      <c r="AI84">
        <f>(AJ84 - AK84 - DY84*1E3/(8.314*(EA84+273.15)) * AM84/DX84 * AL84) * DX84/(100*DL84) * (1000 - DU84)/1000</f>
        <v>0</v>
      </c>
      <c r="AJ84">
        <v>1134.91627198485</v>
      </c>
      <c r="AK84">
        <v>1113.82866666667</v>
      </c>
      <c r="AL84">
        <v>3.53501666666661</v>
      </c>
      <c r="AM84">
        <v>64.6</v>
      </c>
      <c r="AN84">
        <f>(AP84 - AO84 + DY84*1E3/(8.314*(EA84+273.15)) * AR84/DX84 * AQ84) * DX84/(100*DL84) * 1000/(1000 - AP84)</f>
        <v>0</v>
      </c>
      <c r="AO84">
        <v>22.319573923754</v>
      </c>
      <c r="AP84">
        <v>22.8067103030303</v>
      </c>
      <c r="AQ84">
        <v>0.000112542234430736</v>
      </c>
      <c r="AR84">
        <v>120.712376557345</v>
      </c>
      <c r="AS84">
        <v>0</v>
      </c>
      <c r="AT84">
        <v>0</v>
      </c>
      <c r="AU84">
        <f>IF(AS84*$H$13&gt;=AW84,1.0,(AW84/(AW84-AS84*$H$13)))</f>
        <v>0</v>
      </c>
      <c r="AV84">
        <f>(AU84-1)*100</f>
        <v>0</v>
      </c>
      <c r="AW84">
        <f>MAX(0,($B$13+$C$13*EF84)/(1+$D$13*EF84)*DY84/(EA84+273)*$E$13)</f>
        <v>0</v>
      </c>
      <c r="AX84" t="s">
        <v>437</v>
      </c>
      <c r="AY84" t="s">
        <v>437</v>
      </c>
      <c r="AZ84">
        <v>0</v>
      </c>
      <c r="BA84">
        <v>0</v>
      </c>
      <c r="BB84">
        <f>1-AZ84/BA84</f>
        <v>0</v>
      </c>
      <c r="BC84">
        <v>0</v>
      </c>
      <c r="BD84" t="s">
        <v>437</v>
      </c>
      <c r="BE84" t="s">
        <v>437</v>
      </c>
      <c r="BF84">
        <v>0</v>
      </c>
      <c r="BG84">
        <v>0</v>
      </c>
      <c r="BH84">
        <f>1-BF84/BG84</f>
        <v>0</v>
      </c>
      <c r="BI84">
        <v>0.5</v>
      </c>
      <c r="BJ84">
        <f>DI84</f>
        <v>0</v>
      </c>
      <c r="BK84">
        <f>L84</f>
        <v>0</v>
      </c>
      <c r="BL84">
        <f>BH84*BI84*BJ84</f>
        <v>0</v>
      </c>
      <c r="BM84">
        <f>(BK84-BC84)/BJ84</f>
        <v>0</v>
      </c>
      <c r="BN84">
        <f>(BA84-BG84)/BG84</f>
        <v>0</v>
      </c>
      <c r="BO84">
        <f>AZ84/(BB84+AZ84/BG84)</f>
        <v>0</v>
      </c>
      <c r="BP84" t="s">
        <v>437</v>
      </c>
      <c r="BQ84">
        <v>0</v>
      </c>
      <c r="BR84">
        <f>IF(BQ84&lt;&gt;0, BQ84, BO84)</f>
        <v>0</v>
      </c>
      <c r="BS84">
        <f>1-BR84/BG84</f>
        <v>0</v>
      </c>
      <c r="BT84">
        <f>(BG84-BF84)/(BG84-BR84)</f>
        <v>0</v>
      </c>
      <c r="BU84">
        <f>(BA84-BG84)/(BA84-BR84)</f>
        <v>0</v>
      </c>
      <c r="BV84">
        <f>(BG84-BF84)/(BG84-AZ84)</f>
        <v>0</v>
      </c>
      <c r="BW84">
        <f>(BA84-BG84)/(BA84-AZ84)</f>
        <v>0</v>
      </c>
      <c r="BX84">
        <f>(BT84*BR84/BF84)</f>
        <v>0</v>
      </c>
      <c r="BY84">
        <f>(1-BX84)</f>
        <v>0</v>
      </c>
      <c r="DH84">
        <f>$B$11*EG84+$C$11*EH84+$F$11*ES84*(1-EV84)</f>
        <v>0</v>
      </c>
      <c r="DI84">
        <f>DH84*DJ84</f>
        <v>0</v>
      </c>
      <c r="DJ84">
        <f>($B$11*$D$9+$C$11*$D$9+$F$11*((FF84+EX84)/MAX(FF84+EX84+FG84, 0.1)*$I$9+FG84/MAX(FF84+EX84+FG84, 0.1)*$J$9))/($B$11+$C$11+$F$11)</f>
        <v>0</v>
      </c>
      <c r="DK84">
        <f>($B$11*$K$9+$C$11*$K$9+$F$11*((FF84+EX84)/MAX(FF84+EX84+FG84, 0.1)*$P$9+FG84/MAX(FF84+EX84+FG84, 0.1)*$Q$9))/($B$11+$C$11+$F$11)</f>
        <v>0</v>
      </c>
      <c r="DL84">
        <v>2.44</v>
      </c>
      <c r="DM84">
        <v>0.5</v>
      </c>
      <c r="DN84" t="s">
        <v>438</v>
      </c>
      <c r="DO84">
        <v>2</v>
      </c>
      <c r="DP84" t="b">
        <v>1</v>
      </c>
      <c r="DQ84">
        <v>1759419638.94615</v>
      </c>
      <c r="DR84">
        <v>1064.60846153846</v>
      </c>
      <c r="DS84">
        <v>1092.90461538462</v>
      </c>
      <c r="DT84">
        <v>22.8032153846154</v>
      </c>
      <c r="DU84">
        <v>22.3165538461538</v>
      </c>
      <c r="DV84">
        <v>1060.38230769231</v>
      </c>
      <c r="DW84">
        <v>22.4948230769231</v>
      </c>
      <c r="DX84">
        <v>500.053692307692</v>
      </c>
      <c r="DY84">
        <v>90.7976307692308</v>
      </c>
      <c r="DZ84">
        <v>0.0325730076923077</v>
      </c>
      <c r="EA84">
        <v>29.5337846153846</v>
      </c>
      <c r="EB84">
        <v>29.9949307692308</v>
      </c>
      <c r="EC84">
        <v>999.9</v>
      </c>
      <c r="ED84">
        <v>0</v>
      </c>
      <c r="EE84">
        <v>0</v>
      </c>
      <c r="EF84">
        <v>9992.97769230769</v>
      </c>
      <c r="EG84">
        <v>0</v>
      </c>
      <c r="EH84">
        <v>13.129</v>
      </c>
      <c r="EI84">
        <v>-28.2974923076923</v>
      </c>
      <c r="EJ84">
        <v>1089.45</v>
      </c>
      <c r="EK84">
        <v>1117.85153846154</v>
      </c>
      <c r="EL84">
        <v>0.486666</v>
      </c>
      <c r="EM84">
        <v>1092.90461538462</v>
      </c>
      <c r="EN84">
        <v>22.3165538461538</v>
      </c>
      <c r="EO84">
        <v>2.07047846153846</v>
      </c>
      <c r="EP84">
        <v>2.02629</v>
      </c>
      <c r="EQ84">
        <v>17.9938461538461</v>
      </c>
      <c r="ER84">
        <v>17.6512923076923</v>
      </c>
      <c r="ES84">
        <v>2000.01307692308</v>
      </c>
      <c r="ET84">
        <v>0.980000692307692</v>
      </c>
      <c r="EU84">
        <v>0.0199988846153846</v>
      </c>
      <c r="EV84">
        <v>0</v>
      </c>
      <c r="EW84">
        <v>340.525615384615</v>
      </c>
      <c r="EX84">
        <v>5.00059</v>
      </c>
      <c r="EY84">
        <v>6953.09307692308</v>
      </c>
      <c r="EZ84">
        <v>17360.4307692308</v>
      </c>
      <c r="FA84">
        <v>41.2403076923077</v>
      </c>
      <c r="FB84">
        <v>41.062</v>
      </c>
      <c r="FC84">
        <v>40.6345384615385</v>
      </c>
      <c r="FD84">
        <v>40.5572307692308</v>
      </c>
      <c r="FE84">
        <v>42.1345384615385</v>
      </c>
      <c r="FF84">
        <v>1955.11307692308</v>
      </c>
      <c r="FG84">
        <v>39.9</v>
      </c>
      <c r="FH84">
        <v>0</v>
      </c>
      <c r="FI84">
        <v>1759419644.8</v>
      </c>
      <c r="FJ84">
        <v>0</v>
      </c>
      <c r="FK84">
        <v>340.449576923077</v>
      </c>
      <c r="FL84">
        <v>-1.02013675135288</v>
      </c>
      <c r="FM84">
        <v>-23.1822222253842</v>
      </c>
      <c r="FN84">
        <v>6952.97846153846</v>
      </c>
      <c r="FO84">
        <v>15</v>
      </c>
      <c r="FP84">
        <v>0</v>
      </c>
      <c r="FQ84" t="s">
        <v>439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0</v>
      </c>
      <c r="GB84">
        <v>0</v>
      </c>
      <c r="GC84">
        <v>-28.17016</v>
      </c>
      <c r="GD84">
        <v>-3.50198796992479</v>
      </c>
      <c r="GE84">
        <v>0.747410655797735</v>
      </c>
      <c r="GF84">
        <v>0</v>
      </c>
      <c r="GG84">
        <v>340.502294117647</v>
      </c>
      <c r="GH84">
        <v>-0.832330022797226</v>
      </c>
      <c r="GI84">
        <v>0.229826728775213</v>
      </c>
      <c r="GJ84">
        <v>-1</v>
      </c>
      <c r="GK84">
        <v>0.4867105</v>
      </c>
      <c r="GL84">
        <v>-0.0107174436090233</v>
      </c>
      <c r="GM84">
        <v>0.00153206581124964</v>
      </c>
      <c r="GN84">
        <v>1</v>
      </c>
      <c r="GO84">
        <v>1</v>
      </c>
      <c r="GP84">
        <v>2</v>
      </c>
      <c r="GQ84" t="s">
        <v>448</v>
      </c>
      <c r="GR84">
        <v>3.13261</v>
      </c>
      <c r="GS84">
        <v>2.70962</v>
      </c>
      <c r="GT84">
        <v>0.175167</v>
      </c>
      <c r="GU84">
        <v>0.178524</v>
      </c>
      <c r="GV84">
        <v>0.0997864</v>
      </c>
      <c r="GW84">
        <v>0.098894</v>
      </c>
      <c r="GX84">
        <v>31098.7</v>
      </c>
      <c r="GY84">
        <v>33179.1</v>
      </c>
      <c r="GZ84">
        <v>34109.9</v>
      </c>
      <c r="HA84">
        <v>36567.2</v>
      </c>
      <c r="HB84">
        <v>43366.2</v>
      </c>
      <c r="HC84">
        <v>47304.7</v>
      </c>
      <c r="HD84">
        <v>53199.7</v>
      </c>
      <c r="HE84">
        <v>58431.6</v>
      </c>
      <c r="HF84">
        <v>1.95905</v>
      </c>
      <c r="HG84">
        <v>1.80052</v>
      </c>
      <c r="HH84">
        <v>0.127275</v>
      </c>
      <c r="HI84">
        <v>0</v>
      </c>
      <c r="HJ84">
        <v>27.9159</v>
      </c>
      <c r="HK84">
        <v>999.9</v>
      </c>
      <c r="HL84">
        <v>56.239</v>
      </c>
      <c r="HM84">
        <v>30.111</v>
      </c>
      <c r="HN84">
        <v>26.5571</v>
      </c>
      <c r="HO84">
        <v>54.7655</v>
      </c>
      <c r="HP84">
        <v>45.641</v>
      </c>
      <c r="HQ84">
        <v>1</v>
      </c>
      <c r="HR84">
        <v>0.0507063</v>
      </c>
      <c r="HS84">
        <v>-0.225155</v>
      </c>
      <c r="HT84">
        <v>20.1118</v>
      </c>
      <c r="HU84">
        <v>5.19483</v>
      </c>
      <c r="HV84">
        <v>12.004</v>
      </c>
      <c r="HW84">
        <v>4.97375</v>
      </c>
      <c r="HX84">
        <v>3.2935</v>
      </c>
      <c r="HY84">
        <v>999.9</v>
      </c>
      <c r="HZ84">
        <v>9999</v>
      </c>
      <c r="IA84">
        <v>9999</v>
      </c>
      <c r="IB84">
        <v>9999</v>
      </c>
      <c r="IC84">
        <v>1.86325</v>
      </c>
      <c r="ID84">
        <v>1.86813</v>
      </c>
      <c r="IE84">
        <v>1.86791</v>
      </c>
      <c r="IF84">
        <v>1.86905</v>
      </c>
      <c r="IG84">
        <v>1.86983</v>
      </c>
      <c r="IH84">
        <v>1.86589</v>
      </c>
      <c r="II84">
        <v>1.86697</v>
      </c>
      <c r="IJ84">
        <v>1.86844</v>
      </c>
      <c r="IK84">
        <v>5</v>
      </c>
      <c r="IL84">
        <v>0</v>
      </c>
      <c r="IM84">
        <v>0</v>
      </c>
      <c r="IN84">
        <v>0</v>
      </c>
      <c r="IO84" t="s">
        <v>441</v>
      </c>
      <c r="IP84" t="s">
        <v>442</v>
      </c>
      <c r="IQ84" t="s">
        <v>443</v>
      </c>
      <c r="IR84" t="s">
        <v>443</v>
      </c>
      <c r="IS84" t="s">
        <v>443</v>
      </c>
      <c r="IT84" t="s">
        <v>443</v>
      </c>
      <c r="IU84">
        <v>0</v>
      </c>
      <c r="IV84">
        <v>100</v>
      </c>
      <c r="IW84">
        <v>100</v>
      </c>
      <c r="IX84">
        <v>4.31</v>
      </c>
      <c r="IY84">
        <v>0.3086</v>
      </c>
      <c r="IZ84">
        <v>0.735386519928015</v>
      </c>
      <c r="JA84">
        <v>0.00382527381972642</v>
      </c>
      <c r="JB84">
        <v>-7.52988299776221e-07</v>
      </c>
      <c r="JC84">
        <v>2.3530235652091e-10</v>
      </c>
      <c r="JD84">
        <v>-0.102343420517576</v>
      </c>
      <c r="JE84">
        <v>-0.0169045395245839</v>
      </c>
      <c r="JF84">
        <v>0.00204458040624254</v>
      </c>
      <c r="JG84">
        <v>-2.13992253470799e-05</v>
      </c>
      <c r="JH84">
        <v>5</v>
      </c>
      <c r="JI84">
        <v>2167</v>
      </c>
      <c r="JJ84">
        <v>1</v>
      </c>
      <c r="JK84">
        <v>29</v>
      </c>
      <c r="JL84">
        <v>29323660.8</v>
      </c>
      <c r="JM84">
        <v>29323660.8</v>
      </c>
      <c r="JN84">
        <v>2.24121</v>
      </c>
      <c r="JO84">
        <v>2.61841</v>
      </c>
      <c r="JP84">
        <v>1.54785</v>
      </c>
      <c r="JQ84">
        <v>2.31201</v>
      </c>
      <c r="JR84">
        <v>1.64673</v>
      </c>
      <c r="JS84">
        <v>2.26074</v>
      </c>
      <c r="JT84">
        <v>33.9187</v>
      </c>
      <c r="JU84">
        <v>24.1838</v>
      </c>
      <c r="JV84">
        <v>18</v>
      </c>
      <c r="JW84">
        <v>505.606</v>
      </c>
      <c r="JX84">
        <v>403.074</v>
      </c>
      <c r="JY84">
        <v>26.9102</v>
      </c>
      <c r="JZ84">
        <v>28.0107</v>
      </c>
      <c r="KA84">
        <v>30</v>
      </c>
      <c r="KB84">
        <v>27.9599</v>
      </c>
      <c r="KC84">
        <v>27.9104</v>
      </c>
      <c r="KD84">
        <v>44.9887</v>
      </c>
      <c r="KE84">
        <v>21.2094</v>
      </c>
      <c r="KF84">
        <v>57.6239</v>
      </c>
      <c r="KG84">
        <v>26.9291</v>
      </c>
      <c r="KH84">
        <v>1142.5</v>
      </c>
      <c r="KI84">
        <v>22.2823</v>
      </c>
      <c r="KJ84">
        <v>96.714</v>
      </c>
      <c r="KK84">
        <v>94.6788</v>
      </c>
    </row>
    <row r="85" spans="1:297">
      <c r="A85">
        <v>69</v>
      </c>
      <c r="B85">
        <v>1759419652.1</v>
      </c>
      <c r="C85">
        <v>432</v>
      </c>
      <c r="D85" t="s">
        <v>580</v>
      </c>
      <c r="E85" t="s">
        <v>581</v>
      </c>
      <c r="F85">
        <v>5</v>
      </c>
      <c r="G85" t="s">
        <v>435</v>
      </c>
      <c r="H85" t="s">
        <v>436</v>
      </c>
      <c r="I85">
        <v>1759419643.94615</v>
      </c>
      <c r="J85">
        <f>(K85)/1000</f>
        <v>0</v>
      </c>
      <c r="K85">
        <f>IF(DP85, AN85, AH85)</f>
        <v>0</v>
      </c>
      <c r="L85">
        <f>IF(DP85, AI85, AG85)</f>
        <v>0</v>
      </c>
      <c r="M85">
        <f>DR85 - IF(AU85&gt;1, L85*DL85*100.0/(AW85), 0)</f>
        <v>0</v>
      </c>
      <c r="N85">
        <f>((T85-J85/2)*M85-L85)/(T85+J85/2)</f>
        <v>0</v>
      </c>
      <c r="O85">
        <f>N85*(DY85+DZ85)/1000.0</f>
        <v>0</v>
      </c>
      <c r="P85">
        <f>(DR85 - IF(AU85&gt;1, L85*DL85*100.0/(AW85), 0))*(DY85+DZ85)/1000.0</f>
        <v>0</v>
      </c>
      <c r="Q85">
        <f>2.0/((1/S85-1/R85)+SIGN(S85)*SQRT((1/S85-1/R85)*(1/S85-1/R85) + 4*DM85/((DM85+1)*(DM85+1))*(2*1/S85*1/R85-1/R85*1/R85)))</f>
        <v>0</v>
      </c>
      <c r="R85">
        <f>IF(LEFT(DN85,1)&lt;&gt;"0",IF(LEFT(DN85,1)="1",3.0,DO85),$D$5+$E$5*(EF85*DY85/($K$5*1000))+$F$5*(EF85*DY85/($K$5*1000))*MAX(MIN(DL85,$J$5),$I$5)*MAX(MIN(DL85,$J$5),$I$5)+$G$5*MAX(MIN(DL85,$J$5),$I$5)*(EF85*DY85/($K$5*1000))+$H$5*(EF85*DY85/($K$5*1000))*(EF85*DY85/($K$5*1000)))</f>
        <v>0</v>
      </c>
      <c r="S85">
        <f>J85*(1000-(1000*0.61365*exp(17.502*W85/(240.97+W85))/(DY85+DZ85)+DT85)/2)/(1000*0.61365*exp(17.502*W85/(240.97+W85))/(DY85+DZ85)-DT85)</f>
        <v>0</v>
      </c>
      <c r="T85">
        <f>1/((DM85+1)/(Q85/1.6)+1/(R85/1.37)) + DM85/((DM85+1)/(Q85/1.6) + DM85/(R85/1.37))</f>
        <v>0</v>
      </c>
      <c r="U85">
        <f>(DH85*DK85)</f>
        <v>0</v>
      </c>
      <c r="V85">
        <f>(EA85+(U85+2*0.95*5.67E-8*(((EA85+$B$7)+273)^4-(EA85+273)^4)-44100*J85)/(1.84*29.3*R85+8*0.95*5.67E-8*(EA85+273)^3))</f>
        <v>0</v>
      </c>
      <c r="W85">
        <f>($C$7*EB85+$D$7*EC85+$E$7*V85)</f>
        <v>0</v>
      </c>
      <c r="X85">
        <f>0.61365*exp(17.502*W85/(240.97+W85))</f>
        <v>0</v>
      </c>
      <c r="Y85">
        <f>(Z85/AA85*100)</f>
        <v>0</v>
      </c>
      <c r="Z85">
        <f>DT85*(DY85+DZ85)/1000</f>
        <v>0</v>
      </c>
      <c r="AA85">
        <f>0.61365*exp(17.502*EA85/(240.97+EA85))</f>
        <v>0</v>
      </c>
      <c r="AB85">
        <f>(X85-DT85*(DY85+DZ85)/1000)</f>
        <v>0</v>
      </c>
      <c r="AC85">
        <f>(-J85*44100)</f>
        <v>0</v>
      </c>
      <c r="AD85">
        <f>2*29.3*R85*0.92*(EA85-W85)</f>
        <v>0</v>
      </c>
      <c r="AE85">
        <f>2*0.95*5.67E-8*(((EA85+$B$7)+273)^4-(W85+273)^4)</f>
        <v>0</v>
      </c>
      <c r="AF85">
        <f>U85+AE85+AC85+AD85</f>
        <v>0</v>
      </c>
      <c r="AG85">
        <f>DX85*AU85*(DS85-DR85*(1000-AU85*DU85)/(1000-AU85*DT85))/(100*DL85)</f>
        <v>0</v>
      </c>
      <c r="AH85">
        <f>1000*DX85*AU85*(DT85-DU85)/(100*DL85*(1000-AU85*DT85))</f>
        <v>0</v>
      </c>
      <c r="AI85">
        <f>(AJ85 - AK85 - DY85*1E3/(8.314*(EA85+273.15)) * AM85/DX85 * AL85) * DX85/(100*DL85) * (1000 - DU85)/1000</f>
        <v>0</v>
      </c>
      <c r="AJ85">
        <v>1151.11311129004</v>
      </c>
      <c r="AK85">
        <v>1130.6856969697</v>
      </c>
      <c r="AL85">
        <v>3.33929242424218</v>
      </c>
      <c r="AM85">
        <v>64.6</v>
      </c>
      <c r="AN85">
        <f>(AP85 - AO85 + DY85*1E3/(8.314*(EA85+273.15)) * AR85/DX85 * AQ85) * DX85/(100*DL85) * 1000/(1000 - AP85)</f>
        <v>0</v>
      </c>
      <c r="AO85">
        <v>22.3219383159786</v>
      </c>
      <c r="AP85">
        <v>22.8135163636363</v>
      </c>
      <c r="AQ85">
        <v>0.000138398966080634</v>
      </c>
      <c r="AR85">
        <v>120.712376557345</v>
      </c>
      <c r="AS85">
        <v>0</v>
      </c>
      <c r="AT85">
        <v>0</v>
      </c>
      <c r="AU85">
        <f>IF(AS85*$H$13&gt;=AW85,1.0,(AW85/(AW85-AS85*$H$13)))</f>
        <v>0</v>
      </c>
      <c r="AV85">
        <f>(AU85-1)*100</f>
        <v>0</v>
      </c>
      <c r="AW85">
        <f>MAX(0,($B$13+$C$13*EF85)/(1+$D$13*EF85)*DY85/(EA85+273)*$E$13)</f>
        <v>0</v>
      </c>
      <c r="AX85" t="s">
        <v>437</v>
      </c>
      <c r="AY85" t="s">
        <v>437</v>
      </c>
      <c r="AZ85">
        <v>0</v>
      </c>
      <c r="BA85">
        <v>0</v>
      </c>
      <c r="BB85">
        <f>1-AZ85/BA85</f>
        <v>0</v>
      </c>
      <c r="BC85">
        <v>0</v>
      </c>
      <c r="BD85" t="s">
        <v>437</v>
      </c>
      <c r="BE85" t="s">
        <v>437</v>
      </c>
      <c r="BF85">
        <v>0</v>
      </c>
      <c r="BG85">
        <v>0</v>
      </c>
      <c r="BH85">
        <f>1-BF85/BG85</f>
        <v>0</v>
      </c>
      <c r="BI85">
        <v>0.5</v>
      </c>
      <c r="BJ85">
        <f>DI85</f>
        <v>0</v>
      </c>
      <c r="BK85">
        <f>L85</f>
        <v>0</v>
      </c>
      <c r="BL85">
        <f>BH85*BI85*BJ85</f>
        <v>0</v>
      </c>
      <c r="BM85">
        <f>(BK85-BC85)/BJ85</f>
        <v>0</v>
      </c>
      <c r="BN85">
        <f>(BA85-BG85)/BG85</f>
        <v>0</v>
      </c>
      <c r="BO85">
        <f>AZ85/(BB85+AZ85/BG85)</f>
        <v>0</v>
      </c>
      <c r="BP85" t="s">
        <v>437</v>
      </c>
      <c r="BQ85">
        <v>0</v>
      </c>
      <c r="BR85">
        <f>IF(BQ85&lt;&gt;0, BQ85, BO85)</f>
        <v>0</v>
      </c>
      <c r="BS85">
        <f>1-BR85/BG85</f>
        <v>0</v>
      </c>
      <c r="BT85">
        <f>(BG85-BF85)/(BG85-BR85)</f>
        <v>0</v>
      </c>
      <c r="BU85">
        <f>(BA85-BG85)/(BA85-BR85)</f>
        <v>0</v>
      </c>
      <c r="BV85">
        <f>(BG85-BF85)/(BG85-AZ85)</f>
        <v>0</v>
      </c>
      <c r="BW85">
        <f>(BA85-BG85)/(BA85-AZ85)</f>
        <v>0</v>
      </c>
      <c r="BX85">
        <f>(BT85*BR85/BF85)</f>
        <v>0</v>
      </c>
      <c r="BY85">
        <f>(1-BX85)</f>
        <v>0</v>
      </c>
      <c r="DH85">
        <f>$B$11*EG85+$C$11*EH85+$F$11*ES85*(1-EV85)</f>
        <v>0</v>
      </c>
      <c r="DI85">
        <f>DH85*DJ85</f>
        <v>0</v>
      </c>
      <c r="DJ85">
        <f>($B$11*$D$9+$C$11*$D$9+$F$11*((FF85+EX85)/MAX(FF85+EX85+FG85, 0.1)*$I$9+FG85/MAX(FF85+EX85+FG85, 0.1)*$J$9))/($B$11+$C$11+$F$11)</f>
        <v>0</v>
      </c>
      <c r="DK85">
        <f>($B$11*$K$9+$C$11*$K$9+$F$11*((FF85+EX85)/MAX(FF85+EX85+FG85, 0.1)*$P$9+FG85/MAX(FF85+EX85+FG85, 0.1)*$Q$9))/($B$11+$C$11+$F$11)</f>
        <v>0</v>
      </c>
      <c r="DL85">
        <v>2.44</v>
      </c>
      <c r="DM85">
        <v>0.5</v>
      </c>
      <c r="DN85" t="s">
        <v>438</v>
      </c>
      <c r="DO85">
        <v>2</v>
      </c>
      <c r="DP85" t="b">
        <v>1</v>
      </c>
      <c r="DQ85">
        <v>1759419643.94615</v>
      </c>
      <c r="DR85">
        <v>1081.11461538462</v>
      </c>
      <c r="DS85">
        <v>1109.43846153846</v>
      </c>
      <c r="DT85">
        <v>22.8065153846154</v>
      </c>
      <c r="DU85">
        <v>22.3192615384615</v>
      </c>
      <c r="DV85">
        <v>1076.83923076923</v>
      </c>
      <c r="DW85">
        <v>22.4979769230769</v>
      </c>
      <c r="DX85">
        <v>500.013846153846</v>
      </c>
      <c r="DY85">
        <v>90.7973076923077</v>
      </c>
      <c r="DZ85">
        <v>0.0324271</v>
      </c>
      <c r="EA85">
        <v>29.5316384615385</v>
      </c>
      <c r="EB85">
        <v>29.9921</v>
      </c>
      <c r="EC85">
        <v>999.9</v>
      </c>
      <c r="ED85">
        <v>0</v>
      </c>
      <c r="EE85">
        <v>0</v>
      </c>
      <c r="EF85">
        <v>9982.63923076923</v>
      </c>
      <c r="EG85">
        <v>0</v>
      </c>
      <c r="EH85">
        <v>13.129</v>
      </c>
      <c r="EI85">
        <v>-28.3248923076923</v>
      </c>
      <c r="EJ85">
        <v>1106.34615384615</v>
      </c>
      <c r="EK85">
        <v>1134.76615384615</v>
      </c>
      <c r="EL85">
        <v>0.487253230769231</v>
      </c>
      <c r="EM85">
        <v>1109.43846153846</v>
      </c>
      <c r="EN85">
        <v>22.3192615384615</v>
      </c>
      <c r="EO85">
        <v>2.07077</v>
      </c>
      <c r="EP85">
        <v>2.02652846153846</v>
      </c>
      <c r="EQ85">
        <v>17.9960923076923</v>
      </c>
      <c r="ER85">
        <v>17.6531615384615</v>
      </c>
      <c r="ES85">
        <v>2000.03538461538</v>
      </c>
      <c r="ET85">
        <v>0.980000923076923</v>
      </c>
      <c r="EU85">
        <v>0.0199986538461538</v>
      </c>
      <c r="EV85">
        <v>0</v>
      </c>
      <c r="EW85">
        <v>340.394538461538</v>
      </c>
      <c r="EX85">
        <v>5.00059</v>
      </c>
      <c r="EY85">
        <v>6951.35692307692</v>
      </c>
      <c r="EZ85">
        <v>17360.6230769231</v>
      </c>
      <c r="FA85">
        <v>41.2403076923077</v>
      </c>
      <c r="FB85">
        <v>41.062</v>
      </c>
      <c r="FC85">
        <v>40.6393076923077</v>
      </c>
      <c r="FD85">
        <v>40.5524615384615</v>
      </c>
      <c r="FE85">
        <v>42.1345384615385</v>
      </c>
      <c r="FF85">
        <v>1955.13538461538</v>
      </c>
      <c r="FG85">
        <v>39.9</v>
      </c>
      <c r="FH85">
        <v>0</v>
      </c>
      <c r="FI85">
        <v>1759419650.2</v>
      </c>
      <c r="FJ85">
        <v>0</v>
      </c>
      <c r="FK85">
        <v>340.35476</v>
      </c>
      <c r="FL85">
        <v>-0.904538466900354</v>
      </c>
      <c r="FM85">
        <v>-22.1876923111852</v>
      </c>
      <c r="FN85">
        <v>6950.8004</v>
      </c>
      <c r="FO85">
        <v>15</v>
      </c>
      <c r="FP85">
        <v>0</v>
      </c>
      <c r="FQ85" t="s">
        <v>439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0</v>
      </c>
      <c r="FZ85">
        <v>0</v>
      </c>
      <c r="GA85">
        <v>0</v>
      </c>
      <c r="GB85">
        <v>0</v>
      </c>
      <c r="GC85">
        <v>-28.233245</v>
      </c>
      <c r="GD85">
        <v>-3.26815488721809</v>
      </c>
      <c r="GE85">
        <v>0.801591001368528</v>
      </c>
      <c r="GF85">
        <v>0</v>
      </c>
      <c r="GG85">
        <v>340.404941176471</v>
      </c>
      <c r="GH85">
        <v>-1.06077922306803</v>
      </c>
      <c r="GI85">
        <v>0.202963621947162</v>
      </c>
      <c r="GJ85">
        <v>-1</v>
      </c>
      <c r="GK85">
        <v>0.48722575</v>
      </c>
      <c r="GL85">
        <v>0.00468221052631642</v>
      </c>
      <c r="GM85">
        <v>0.00197963049266776</v>
      </c>
      <c r="GN85">
        <v>1</v>
      </c>
      <c r="GO85">
        <v>1</v>
      </c>
      <c r="GP85">
        <v>2</v>
      </c>
      <c r="GQ85" t="s">
        <v>448</v>
      </c>
      <c r="GR85">
        <v>3.1324</v>
      </c>
      <c r="GS85">
        <v>2.71061</v>
      </c>
      <c r="GT85">
        <v>0.176842</v>
      </c>
      <c r="GU85">
        <v>0.180267</v>
      </c>
      <c r="GV85">
        <v>0.0998041</v>
      </c>
      <c r="GW85">
        <v>0.0989062</v>
      </c>
      <c r="GX85">
        <v>31035.4</v>
      </c>
      <c r="GY85">
        <v>33108.7</v>
      </c>
      <c r="GZ85">
        <v>34109.7</v>
      </c>
      <c r="HA85">
        <v>36567.3</v>
      </c>
      <c r="HB85">
        <v>43365.1</v>
      </c>
      <c r="HC85">
        <v>47304.7</v>
      </c>
      <c r="HD85">
        <v>53199.2</v>
      </c>
      <c r="HE85">
        <v>58432.1</v>
      </c>
      <c r="HF85">
        <v>1.95877</v>
      </c>
      <c r="HG85">
        <v>1.80082</v>
      </c>
      <c r="HH85">
        <v>0.127405</v>
      </c>
      <c r="HI85">
        <v>0</v>
      </c>
      <c r="HJ85">
        <v>27.9194</v>
      </c>
      <c r="HK85">
        <v>999.9</v>
      </c>
      <c r="HL85">
        <v>56.239</v>
      </c>
      <c r="HM85">
        <v>30.111</v>
      </c>
      <c r="HN85">
        <v>26.5571</v>
      </c>
      <c r="HO85">
        <v>54.5355</v>
      </c>
      <c r="HP85">
        <v>45.6971</v>
      </c>
      <c r="HQ85">
        <v>1</v>
      </c>
      <c r="HR85">
        <v>0.050752</v>
      </c>
      <c r="HS85">
        <v>-0.0819499</v>
      </c>
      <c r="HT85">
        <v>20.1124</v>
      </c>
      <c r="HU85">
        <v>5.19707</v>
      </c>
      <c r="HV85">
        <v>12.004</v>
      </c>
      <c r="HW85">
        <v>4.9742</v>
      </c>
      <c r="HX85">
        <v>3.29393</v>
      </c>
      <c r="HY85">
        <v>999.9</v>
      </c>
      <c r="HZ85">
        <v>9999</v>
      </c>
      <c r="IA85">
        <v>9999</v>
      </c>
      <c r="IB85">
        <v>9999</v>
      </c>
      <c r="IC85">
        <v>1.86325</v>
      </c>
      <c r="ID85">
        <v>1.86813</v>
      </c>
      <c r="IE85">
        <v>1.86793</v>
      </c>
      <c r="IF85">
        <v>1.86905</v>
      </c>
      <c r="IG85">
        <v>1.86987</v>
      </c>
      <c r="IH85">
        <v>1.86587</v>
      </c>
      <c r="II85">
        <v>1.86702</v>
      </c>
      <c r="IJ85">
        <v>1.86844</v>
      </c>
      <c r="IK85">
        <v>5</v>
      </c>
      <c r="IL85">
        <v>0</v>
      </c>
      <c r="IM85">
        <v>0</v>
      </c>
      <c r="IN85">
        <v>0</v>
      </c>
      <c r="IO85" t="s">
        <v>441</v>
      </c>
      <c r="IP85" t="s">
        <v>442</v>
      </c>
      <c r="IQ85" t="s">
        <v>443</v>
      </c>
      <c r="IR85" t="s">
        <v>443</v>
      </c>
      <c r="IS85" t="s">
        <v>443</v>
      </c>
      <c r="IT85" t="s">
        <v>443</v>
      </c>
      <c r="IU85">
        <v>0</v>
      </c>
      <c r="IV85">
        <v>100</v>
      </c>
      <c r="IW85">
        <v>100</v>
      </c>
      <c r="IX85">
        <v>4.36</v>
      </c>
      <c r="IY85">
        <v>0.3089</v>
      </c>
      <c r="IZ85">
        <v>0.735386519928015</v>
      </c>
      <c r="JA85">
        <v>0.00382527381972642</v>
      </c>
      <c r="JB85">
        <v>-7.52988299776221e-07</v>
      </c>
      <c r="JC85">
        <v>2.3530235652091e-10</v>
      </c>
      <c r="JD85">
        <v>-0.102343420517576</v>
      </c>
      <c r="JE85">
        <v>-0.0169045395245839</v>
      </c>
      <c r="JF85">
        <v>0.00204458040624254</v>
      </c>
      <c r="JG85">
        <v>-2.13992253470799e-05</v>
      </c>
      <c r="JH85">
        <v>5</v>
      </c>
      <c r="JI85">
        <v>2167</v>
      </c>
      <c r="JJ85">
        <v>1</v>
      </c>
      <c r="JK85">
        <v>29</v>
      </c>
      <c r="JL85">
        <v>29323660.9</v>
      </c>
      <c r="JM85">
        <v>29323660.9</v>
      </c>
      <c r="JN85">
        <v>2.27295</v>
      </c>
      <c r="JO85">
        <v>2.61597</v>
      </c>
      <c r="JP85">
        <v>1.54785</v>
      </c>
      <c r="JQ85">
        <v>2.31201</v>
      </c>
      <c r="JR85">
        <v>1.64551</v>
      </c>
      <c r="JS85">
        <v>2.28149</v>
      </c>
      <c r="JT85">
        <v>33.9187</v>
      </c>
      <c r="JU85">
        <v>24.1926</v>
      </c>
      <c r="JV85">
        <v>18</v>
      </c>
      <c r="JW85">
        <v>505.445</v>
      </c>
      <c r="JX85">
        <v>403.251</v>
      </c>
      <c r="JY85">
        <v>26.9453</v>
      </c>
      <c r="JZ85">
        <v>28.0131</v>
      </c>
      <c r="KA85">
        <v>30.0001</v>
      </c>
      <c r="KB85">
        <v>27.9623</v>
      </c>
      <c r="KC85">
        <v>27.9122</v>
      </c>
      <c r="KD85">
        <v>45.5334</v>
      </c>
      <c r="KE85">
        <v>21.2094</v>
      </c>
      <c r="KF85">
        <v>57.6239</v>
      </c>
      <c r="KG85">
        <v>26.9362</v>
      </c>
      <c r="KH85">
        <v>1155.95</v>
      </c>
      <c r="KI85">
        <v>22.2823</v>
      </c>
      <c r="KJ85">
        <v>96.7133</v>
      </c>
      <c r="KK85">
        <v>94.6794</v>
      </c>
    </row>
    <row r="86" spans="1:297">
      <c r="A86">
        <v>70</v>
      </c>
      <c r="B86">
        <v>1759419657.1</v>
      </c>
      <c r="C86">
        <v>437</v>
      </c>
      <c r="D86" t="s">
        <v>582</v>
      </c>
      <c r="E86" t="s">
        <v>583</v>
      </c>
      <c r="F86">
        <v>5</v>
      </c>
      <c r="G86" t="s">
        <v>435</v>
      </c>
      <c r="H86" t="s">
        <v>436</v>
      </c>
      <c r="I86">
        <v>1759419648.94615</v>
      </c>
      <c r="J86">
        <f>(K86)/1000</f>
        <v>0</v>
      </c>
      <c r="K86">
        <f>IF(DP86, AN86, AH86)</f>
        <v>0</v>
      </c>
      <c r="L86">
        <f>IF(DP86, AI86, AG86)</f>
        <v>0</v>
      </c>
      <c r="M86">
        <f>DR86 - IF(AU86&gt;1, L86*DL86*100.0/(AW86), 0)</f>
        <v>0</v>
      </c>
      <c r="N86">
        <f>((T86-J86/2)*M86-L86)/(T86+J86/2)</f>
        <v>0</v>
      </c>
      <c r="O86">
        <f>N86*(DY86+DZ86)/1000.0</f>
        <v>0</v>
      </c>
      <c r="P86">
        <f>(DR86 - IF(AU86&gt;1, L86*DL86*100.0/(AW86), 0))*(DY86+DZ86)/1000.0</f>
        <v>0</v>
      </c>
      <c r="Q86">
        <f>2.0/((1/S86-1/R86)+SIGN(S86)*SQRT((1/S86-1/R86)*(1/S86-1/R86) + 4*DM86/((DM86+1)*(DM86+1))*(2*1/S86*1/R86-1/R86*1/R86)))</f>
        <v>0</v>
      </c>
      <c r="R86">
        <f>IF(LEFT(DN86,1)&lt;&gt;"0",IF(LEFT(DN86,1)="1",3.0,DO86),$D$5+$E$5*(EF86*DY86/($K$5*1000))+$F$5*(EF86*DY86/($K$5*1000))*MAX(MIN(DL86,$J$5),$I$5)*MAX(MIN(DL86,$J$5),$I$5)+$G$5*MAX(MIN(DL86,$J$5),$I$5)*(EF86*DY86/($K$5*1000))+$H$5*(EF86*DY86/($K$5*1000))*(EF86*DY86/($K$5*1000)))</f>
        <v>0</v>
      </c>
      <c r="S86">
        <f>J86*(1000-(1000*0.61365*exp(17.502*W86/(240.97+W86))/(DY86+DZ86)+DT86)/2)/(1000*0.61365*exp(17.502*W86/(240.97+W86))/(DY86+DZ86)-DT86)</f>
        <v>0</v>
      </c>
      <c r="T86">
        <f>1/((DM86+1)/(Q86/1.6)+1/(R86/1.37)) + DM86/((DM86+1)/(Q86/1.6) + DM86/(R86/1.37))</f>
        <v>0</v>
      </c>
      <c r="U86">
        <f>(DH86*DK86)</f>
        <v>0</v>
      </c>
      <c r="V86">
        <f>(EA86+(U86+2*0.95*5.67E-8*(((EA86+$B$7)+273)^4-(EA86+273)^4)-44100*J86)/(1.84*29.3*R86+8*0.95*5.67E-8*(EA86+273)^3))</f>
        <v>0</v>
      </c>
      <c r="W86">
        <f>($C$7*EB86+$D$7*EC86+$E$7*V86)</f>
        <v>0</v>
      </c>
      <c r="X86">
        <f>0.61365*exp(17.502*W86/(240.97+W86))</f>
        <v>0</v>
      </c>
      <c r="Y86">
        <f>(Z86/AA86*100)</f>
        <v>0</v>
      </c>
      <c r="Z86">
        <f>DT86*(DY86+DZ86)/1000</f>
        <v>0</v>
      </c>
      <c r="AA86">
        <f>0.61365*exp(17.502*EA86/(240.97+EA86))</f>
        <v>0</v>
      </c>
      <c r="AB86">
        <f>(X86-DT86*(DY86+DZ86)/1000)</f>
        <v>0</v>
      </c>
      <c r="AC86">
        <f>(-J86*44100)</f>
        <v>0</v>
      </c>
      <c r="AD86">
        <f>2*29.3*R86*0.92*(EA86-W86)</f>
        <v>0</v>
      </c>
      <c r="AE86">
        <f>2*0.95*5.67E-8*(((EA86+$B$7)+273)^4-(W86+273)^4)</f>
        <v>0</v>
      </c>
      <c r="AF86">
        <f>U86+AE86+AC86+AD86</f>
        <v>0</v>
      </c>
      <c r="AG86">
        <f>DX86*AU86*(DS86-DR86*(1000-AU86*DU86)/(1000-AU86*DT86))/(100*DL86)</f>
        <v>0</v>
      </c>
      <c r="AH86">
        <f>1000*DX86*AU86*(DT86-DU86)/(100*DL86*(1000-AU86*DT86))</f>
        <v>0</v>
      </c>
      <c r="AI86">
        <f>(AJ86 - AK86 - DY86*1E3/(8.314*(EA86+273.15)) * AM86/DX86 * AL86) * DX86/(100*DL86) * (1000 - DU86)/1000</f>
        <v>0</v>
      </c>
      <c r="AJ86">
        <v>1169.52894787013</v>
      </c>
      <c r="AK86">
        <v>1148.31878787879</v>
      </c>
      <c r="AL86">
        <v>3.5586696969696</v>
      </c>
      <c r="AM86">
        <v>64.6</v>
      </c>
      <c r="AN86">
        <f>(AP86 - AO86 + DY86*1E3/(8.314*(EA86+273.15)) * AR86/DX86 * AQ86) * DX86/(100*DL86) * 1000/(1000 - AP86)</f>
        <v>0</v>
      </c>
      <c r="AO86">
        <v>22.323605298749</v>
      </c>
      <c r="AP86">
        <v>22.8138363636364</v>
      </c>
      <c r="AQ86">
        <v>2.94433518351879e-06</v>
      </c>
      <c r="AR86">
        <v>120.712376557345</v>
      </c>
      <c r="AS86">
        <v>0</v>
      </c>
      <c r="AT86">
        <v>0</v>
      </c>
      <c r="AU86">
        <f>IF(AS86*$H$13&gt;=AW86,1.0,(AW86/(AW86-AS86*$H$13)))</f>
        <v>0</v>
      </c>
      <c r="AV86">
        <f>(AU86-1)*100</f>
        <v>0</v>
      </c>
      <c r="AW86">
        <f>MAX(0,($B$13+$C$13*EF86)/(1+$D$13*EF86)*DY86/(EA86+273)*$E$13)</f>
        <v>0</v>
      </c>
      <c r="AX86" t="s">
        <v>437</v>
      </c>
      <c r="AY86" t="s">
        <v>437</v>
      </c>
      <c r="AZ86">
        <v>0</v>
      </c>
      <c r="BA86">
        <v>0</v>
      </c>
      <c r="BB86">
        <f>1-AZ86/BA86</f>
        <v>0</v>
      </c>
      <c r="BC86">
        <v>0</v>
      </c>
      <c r="BD86" t="s">
        <v>437</v>
      </c>
      <c r="BE86" t="s">
        <v>437</v>
      </c>
      <c r="BF86">
        <v>0</v>
      </c>
      <c r="BG86">
        <v>0</v>
      </c>
      <c r="BH86">
        <f>1-BF86/BG86</f>
        <v>0</v>
      </c>
      <c r="BI86">
        <v>0.5</v>
      </c>
      <c r="BJ86">
        <f>DI86</f>
        <v>0</v>
      </c>
      <c r="BK86">
        <f>L86</f>
        <v>0</v>
      </c>
      <c r="BL86">
        <f>BH86*BI86*BJ86</f>
        <v>0</v>
      </c>
      <c r="BM86">
        <f>(BK86-BC86)/BJ86</f>
        <v>0</v>
      </c>
      <c r="BN86">
        <f>(BA86-BG86)/BG86</f>
        <v>0</v>
      </c>
      <c r="BO86">
        <f>AZ86/(BB86+AZ86/BG86)</f>
        <v>0</v>
      </c>
      <c r="BP86" t="s">
        <v>437</v>
      </c>
      <c r="BQ86">
        <v>0</v>
      </c>
      <c r="BR86">
        <f>IF(BQ86&lt;&gt;0, BQ86, BO86)</f>
        <v>0</v>
      </c>
      <c r="BS86">
        <f>1-BR86/BG86</f>
        <v>0</v>
      </c>
      <c r="BT86">
        <f>(BG86-BF86)/(BG86-BR86)</f>
        <v>0</v>
      </c>
      <c r="BU86">
        <f>(BA86-BG86)/(BA86-BR86)</f>
        <v>0</v>
      </c>
      <c r="BV86">
        <f>(BG86-BF86)/(BG86-AZ86)</f>
        <v>0</v>
      </c>
      <c r="BW86">
        <f>(BA86-BG86)/(BA86-AZ86)</f>
        <v>0</v>
      </c>
      <c r="BX86">
        <f>(BT86*BR86/BF86)</f>
        <v>0</v>
      </c>
      <c r="BY86">
        <f>(1-BX86)</f>
        <v>0</v>
      </c>
      <c r="DH86">
        <f>$B$11*EG86+$C$11*EH86+$F$11*ES86*(1-EV86)</f>
        <v>0</v>
      </c>
      <c r="DI86">
        <f>DH86*DJ86</f>
        <v>0</v>
      </c>
      <c r="DJ86">
        <f>($B$11*$D$9+$C$11*$D$9+$F$11*((FF86+EX86)/MAX(FF86+EX86+FG86, 0.1)*$I$9+FG86/MAX(FF86+EX86+FG86, 0.1)*$J$9))/($B$11+$C$11+$F$11)</f>
        <v>0</v>
      </c>
      <c r="DK86">
        <f>($B$11*$K$9+$C$11*$K$9+$F$11*((FF86+EX86)/MAX(FF86+EX86+FG86, 0.1)*$P$9+FG86/MAX(FF86+EX86+FG86, 0.1)*$Q$9))/($B$11+$C$11+$F$11)</f>
        <v>0</v>
      </c>
      <c r="DL86">
        <v>2.44</v>
      </c>
      <c r="DM86">
        <v>0.5</v>
      </c>
      <c r="DN86" t="s">
        <v>438</v>
      </c>
      <c r="DO86">
        <v>2</v>
      </c>
      <c r="DP86" t="b">
        <v>1</v>
      </c>
      <c r="DQ86">
        <v>1759419648.94615</v>
      </c>
      <c r="DR86">
        <v>1097.82923076923</v>
      </c>
      <c r="DS86">
        <v>1126.83692307692</v>
      </c>
      <c r="DT86">
        <v>22.8096846153846</v>
      </c>
      <c r="DU86">
        <v>22.3214692307692</v>
      </c>
      <c r="DV86">
        <v>1093.50307692308</v>
      </c>
      <c r="DW86">
        <v>22.5010153846154</v>
      </c>
      <c r="DX86">
        <v>500.027692307692</v>
      </c>
      <c r="DY86">
        <v>90.7974153846154</v>
      </c>
      <c r="DZ86">
        <v>0.0323066</v>
      </c>
      <c r="EA86">
        <v>29.5315846153846</v>
      </c>
      <c r="EB86">
        <v>29.9959538461538</v>
      </c>
      <c r="EC86">
        <v>999.9</v>
      </c>
      <c r="ED86">
        <v>0</v>
      </c>
      <c r="EE86">
        <v>0</v>
      </c>
      <c r="EF86">
        <v>9992.00846153846</v>
      </c>
      <c r="EG86">
        <v>0</v>
      </c>
      <c r="EH86">
        <v>13.129</v>
      </c>
      <c r="EI86">
        <v>-29.0093076923077</v>
      </c>
      <c r="EJ86">
        <v>1123.45538461538</v>
      </c>
      <c r="EK86">
        <v>1152.56538461538</v>
      </c>
      <c r="EL86">
        <v>0.488213153846154</v>
      </c>
      <c r="EM86">
        <v>1126.83692307692</v>
      </c>
      <c r="EN86">
        <v>22.3214692307692</v>
      </c>
      <c r="EO86">
        <v>2.07106</v>
      </c>
      <c r="EP86">
        <v>2.02673153846154</v>
      </c>
      <c r="EQ86">
        <v>17.9983307692308</v>
      </c>
      <c r="ER86">
        <v>17.6547384615385</v>
      </c>
      <c r="ES86">
        <v>2000.00846153846</v>
      </c>
      <c r="ET86">
        <v>0.980000692307692</v>
      </c>
      <c r="EU86">
        <v>0.0199988923076923</v>
      </c>
      <c r="EV86">
        <v>0</v>
      </c>
      <c r="EW86">
        <v>340.244076923077</v>
      </c>
      <c r="EX86">
        <v>5.00059</v>
      </c>
      <c r="EY86">
        <v>6949.43923076923</v>
      </c>
      <c r="EZ86">
        <v>17360.3923076923</v>
      </c>
      <c r="FA86">
        <v>41.2451538461538</v>
      </c>
      <c r="FB86">
        <v>41.062</v>
      </c>
      <c r="FC86">
        <v>40.6440769230769</v>
      </c>
      <c r="FD86">
        <v>40.5572307692308</v>
      </c>
      <c r="FE86">
        <v>42.1345384615385</v>
      </c>
      <c r="FF86">
        <v>1955.10846153846</v>
      </c>
      <c r="FG86">
        <v>39.9</v>
      </c>
      <c r="FH86">
        <v>0</v>
      </c>
      <c r="FI86">
        <v>1759419655</v>
      </c>
      <c r="FJ86">
        <v>0</v>
      </c>
      <c r="FK86">
        <v>340.23752</v>
      </c>
      <c r="FL86">
        <v>-1.16792307789066</v>
      </c>
      <c r="FM86">
        <v>-23.5392307364615</v>
      </c>
      <c r="FN86">
        <v>6948.9672</v>
      </c>
      <c r="FO86">
        <v>15</v>
      </c>
      <c r="FP86">
        <v>0</v>
      </c>
      <c r="FQ86" t="s">
        <v>439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0</v>
      </c>
      <c r="GA86">
        <v>0</v>
      </c>
      <c r="GB86">
        <v>0</v>
      </c>
      <c r="GC86">
        <v>-28.598055</v>
      </c>
      <c r="GD86">
        <v>-6.1382120300752</v>
      </c>
      <c r="GE86">
        <v>0.966528497497616</v>
      </c>
      <c r="GF86">
        <v>0</v>
      </c>
      <c r="GG86">
        <v>340.337529411765</v>
      </c>
      <c r="GH86">
        <v>-1.14053476110627</v>
      </c>
      <c r="GI86">
        <v>0.20845781563581</v>
      </c>
      <c r="GJ86">
        <v>-1</v>
      </c>
      <c r="GK86">
        <v>0.48777055</v>
      </c>
      <c r="GL86">
        <v>0.016308947368421</v>
      </c>
      <c r="GM86">
        <v>0.00238356129510025</v>
      </c>
      <c r="GN86">
        <v>1</v>
      </c>
      <c r="GO86">
        <v>1</v>
      </c>
      <c r="GP86">
        <v>2</v>
      </c>
      <c r="GQ86" t="s">
        <v>448</v>
      </c>
      <c r="GR86">
        <v>3.13242</v>
      </c>
      <c r="GS86">
        <v>2.71052</v>
      </c>
      <c r="GT86">
        <v>0.178603</v>
      </c>
      <c r="GU86">
        <v>0.18193</v>
      </c>
      <c r="GV86">
        <v>0.0998037</v>
      </c>
      <c r="GW86">
        <v>0.0989057</v>
      </c>
      <c r="GX86">
        <v>30968.6</v>
      </c>
      <c r="GY86">
        <v>33041.5</v>
      </c>
      <c r="GZ86">
        <v>34109.3</v>
      </c>
      <c r="HA86">
        <v>36567.2</v>
      </c>
      <c r="HB86">
        <v>43365.1</v>
      </c>
      <c r="HC86">
        <v>47304.5</v>
      </c>
      <c r="HD86">
        <v>53198.9</v>
      </c>
      <c r="HE86">
        <v>58431.6</v>
      </c>
      <c r="HF86">
        <v>1.95905</v>
      </c>
      <c r="HG86">
        <v>1.80085</v>
      </c>
      <c r="HH86">
        <v>0.128403</v>
      </c>
      <c r="HI86">
        <v>0</v>
      </c>
      <c r="HJ86">
        <v>27.9234</v>
      </c>
      <c r="HK86">
        <v>999.9</v>
      </c>
      <c r="HL86">
        <v>56.239</v>
      </c>
      <c r="HM86">
        <v>30.111</v>
      </c>
      <c r="HN86">
        <v>26.559</v>
      </c>
      <c r="HO86">
        <v>54.8755</v>
      </c>
      <c r="HP86">
        <v>45.8614</v>
      </c>
      <c r="HQ86">
        <v>1</v>
      </c>
      <c r="HR86">
        <v>0.050752</v>
      </c>
      <c r="HS86">
        <v>0.00148148</v>
      </c>
      <c r="HT86">
        <v>20.1123</v>
      </c>
      <c r="HU86">
        <v>5.19632</v>
      </c>
      <c r="HV86">
        <v>12.004</v>
      </c>
      <c r="HW86">
        <v>4.974</v>
      </c>
      <c r="HX86">
        <v>3.29393</v>
      </c>
      <c r="HY86">
        <v>999.9</v>
      </c>
      <c r="HZ86">
        <v>9999</v>
      </c>
      <c r="IA86">
        <v>9999</v>
      </c>
      <c r="IB86">
        <v>9999</v>
      </c>
      <c r="IC86">
        <v>1.86326</v>
      </c>
      <c r="ID86">
        <v>1.86813</v>
      </c>
      <c r="IE86">
        <v>1.86792</v>
      </c>
      <c r="IF86">
        <v>1.86905</v>
      </c>
      <c r="IG86">
        <v>1.86987</v>
      </c>
      <c r="IH86">
        <v>1.86592</v>
      </c>
      <c r="II86">
        <v>1.86704</v>
      </c>
      <c r="IJ86">
        <v>1.86844</v>
      </c>
      <c r="IK86">
        <v>5</v>
      </c>
      <c r="IL86">
        <v>0</v>
      </c>
      <c r="IM86">
        <v>0</v>
      </c>
      <c r="IN86">
        <v>0</v>
      </c>
      <c r="IO86" t="s">
        <v>441</v>
      </c>
      <c r="IP86" t="s">
        <v>442</v>
      </c>
      <c r="IQ86" t="s">
        <v>443</v>
      </c>
      <c r="IR86" t="s">
        <v>443</v>
      </c>
      <c r="IS86" t="s">
        <v>443</v>
      </c>
      <c r="IT86" t="s">
        <v>443</v>
      </c>
      <c r="IU86">
        <v>0</v>
      </c>
      <c r="IV86">
        <v>100</v>
      </c>
      <c r="IW86">
        <v>100</v>
      </c>
      <c r="IX86">
        <v>4.41</v>
      </c>
      <c r="IY86">
        <v>0.3088</v>
      </c>
      <c r="IZ86">
        <v>0.735386519928015</v>
      </c>
      <c r="JA86">
        <v>0.00382527381972642</v>
      </c>
      <c r="JB86">
        <v>-7.52988299776221e-07</v>
      </c>
      <c r="JC86">
        <v>2.3530235652091e-10</v>
      </c>
      <c r="JD86">
        <v>-0.102343420517576</v>
      </c>
      <c r="JE86">
        <v>-0.0169045395245839</v>
      </c>
      <c r="JF86">
        <v>0.00204458040624254</v>
      </c>
      <c r="JG86">
        <v>-2.13992253470799e-05</v>
      </c>
      <c r="JH86">
        <v>5</v>
      </c>
      <c r="JI86">
        <v>2167</v>
      </c>
      <c r="JJ86">
        <v>1</v>
      </c>
      <c r="JK86">
        <v>29</v>
      </c>
      <c r="JL86">
        <v>29323661</v>
      </c>
      <c r="JM86">
        <v>29323661</v>
      </c>
      <c r="JN86">
        <v>2.29614</v>
      </c>
      <c r="JO86">
        <v>2.6123</v>
      </c>
      <c r="JP86">
        <v>1.54785</v>
      </c>
      <c r="JQ86">
        <v>2.31201</v>
      </c>
      <c r="JR86">
        <v>1.64673</v>
      </c>
      <c r="JS86">
        <v>2.36328</v>
      </c>
      <c r="JT86">
        <v>33.9413</v>
      </c>
      <c r="JU86">
        <v>24.1926</v>
      </c>
      <c r="JV86">
        <v>18</v>
      </c>
      <c r="JW86">
        <v>505.643</v>
      </c>
      <c r="JX86">
        <v>403.281</v>
      </c>
      <c r="JY86">
        <v>26.9523</v>
      </c>
      <c r="JZ86">
        <v>28.0154</v>
      </c>
      <c r="KA86">
        <v>30.0001</v>
      </c>
      <c r="KB86">
        <v>27.964</v>
      </c>
      <c r="KC86">
        <v>27.9145</v>
      </c>
      <c r="KD86">
        <v>46.0669</v>
      </c>
      <c r="KE86">
        <v>21.2094</v>
      </c>
      <c r="KF86">
        <v>57.6239</v>
      </c>
      <c r="KG86">
        <v>26.9362</v>
      </c>
      <c r="KH86">
        <v>1176.17</v>
      </c>
      <c r="KI86">
        <v>22.2823</v>
      </c>
      <c r="KJ86">
        <v>96.7125</v>
      </c>
      <c r="KK86">
        <v>94.6788</v>
      </c>
    </row>
    <row r="87" spans="1:297">
      <c r="A87">
        <v>71</v>
      </c>
      <c r="B87">
        <v>1759419662.1</v>
      </c>
      <c r="C87">
        <v>442</v>
      </c>
      <c r="D87" t="s">
        <v>584</v>
      </c>
      <c r="E87" t="s">
        <v>585</v>
      </c>
      <c r="F87">
        <v>5</v>
      </c>
      <c r="G87" t="s">
        <v>435</v>
      </c>
      <c r="H87" t="s">
        <v>436</v>
      </c>
      <c r="I87">
        <v>1759419653.94615</v>
      </c>
      <c r="J87">
        <f>(K87)/1000</f>
        <v>0</v>
      </c>
      <c r="K87">
        <f>IF(DP87, AN87, AH87)</f>
        <v>0</v>
      </c>
      <c r="L87">
        <f>IF(DP87, AI87, AG87)</f>
        <v>0</v>
      </c>
      <c r="M87">
        <f>DR87 - IF(AU87&gt;1, L87*DL87*100.0/(AW87), 0)</f>
        <v>0</v>
      </c>
      <c r="N87">
        <f>((T87-J87/2)*M87-L87)/(T87+J87/2)</f>
        <v>0</v>
      </c>
      <c r="O87">
        <f>N87*(DY87+DZ87)/1000.0</f>
        <v>0</v>
      </c>
      <c r="P87">
        <f>(DR87 - IF(AU87&gt;1, L87*DL87*100.0/(AW87), 0))*(DY87+DZ87)/1000.0</f>
        <v>0</v>
      </c>
      <c r="Q87">
        <f>2.0/((1/S87-1/R87)+SIGN(S87)*SQRT((1/S87-1/R87)*(1/S87-1/R87) + 4*DM87/((DM87+1)*(DM87+1))*(2*1/S87*1/R87-1/R87*1/R87)))</f>
        <v>0</v>
      </c>
      <c r="R87">
        <f>IF(LEFT(DN87,1)&lt;&gt;"0",IF(LEFT(DN87,1)="1",3.0,DO87),$D$5+$E$5*(EF87*DY87/($K$5*1000))+$F$5*(EF87*DY87/($K$5*1000))*MAX(MIN(DL87,$J$5),$I$5)*MAX(MIN(DL87,$J$5),$I$5)+$G$5*MAX(MIN(DL87,$J$5),$I$5)*(EF87*DY87/($K$5*1000))+$H$5*(EF87*DY87/($K$5*1000))*(EF87*DY87/($K$5*1000)))</f>
        <v>0</v>
      </c>
      <c r="S87">
        <f>J87*(1000-(1000*0.61365*exp(17.502*W87/(240.97+W87))/(DY87+DZ87)+DT87)/2)/(1000*0.61365*exp(17.502*W87/(240.97+W87))/(DY87+DZ87)-DT87)</f>
        <v>0</v>
      </c>
      <c r="T87">
        <f>1/((DM87+1)/(Q87/1.6)+1/(R87/1.37)) + DM87/((DM87+1)/(Q87/1.6) + DM87/(R87/1.37))</f>
        <v>0</v>
      </c>
      <c r="U87">
        <f>(DH87*DK87)</f>
        <v>0</v>
      </c>
      <c r="V87">
        <f>(EA87+(U87+2*0.95*5.67E-8*(((EA87+$B$7)+273)^4-(EA87+273)^4)-44100*J87)/(1.84*29.3*R87+8*0.95*5.67E-8*(EA87+273)^3))</f>
        <v>0</v>
      </c>
      <c r="W87">
        <f>($C$7*EB87+$D$7*EC87+$E$7*V87)</f>
        <v>0</v>
      </c>
      <c r="X87">
        <f>0.61365*exp(17.502*W87/(240.97+W87))</f>
        <v>0</v>
      </c>
      <c r="Y87">
        <f>(Z87/AA87*100)</f>
        <v>0</v>
      </c>
      <c r="Z87">
        <f>DT87*(DY87+DZ87)/1000</f>
        <v>0</v>
      </c>
      <c r="AA87">
        <f>0.61365*exp(17.502*EA87/(240.97+EA87))</f>
        <v>0</v>
      </c>
      <c r="AB87">
        <f>(X87-DT87*(DY87+DZ87)/1000)</f>
        <v>0</v>
      </c>
      <c r="AC87">
        <f>(-J87*44100)</f>
        <v>0</v>
      </c>
      <c r="AD87">
        <f>2*29.3*R87*0.92*(EA87-W87)</f>
        <v>0</v>
      </c>
      <c r="AE87">
        <f>2*0.95*5.67E-8*(((EA87+$B$7)+273)^4-(W87+273)^4)</f>
        <v>0</v>
      </c>
      <c r="AF87">
        <f>U87+AE87+AC87+AD87</f>
        <v>0</v>
      </c>
      <c r="AG87">
        <f>DX87*AU87*(DS87-DR87*(1000-AU87*DU87)/(1000-AU87*DT87))/(100*DL87)</f>
        <v>0</v>
      </c>
      <c r="AH87">
        <f>1000*DX87*AU87*(DT87-DU87)/(100*DL87*(1000-AU87*DT87))</f>
        <v>0</v>
      </c>
      <c r="AI87">
        <f>(AJ87 - AK87 - DY87*1E3/(8.314*(EA87+273.15)) * AM87/DX87 * AL87) * DX87/(100*DL87) * (1000 - DU87)/1000</f>
        <v>0</v>
      </c>
      <c r="AJ87">
        <v>1185.93134061688</v>
      </c>
      <c r="AK87">
        <v>1165.2636969697</v>
      </c>
      <c r="AL87">
        <v>3.36034242424211</v>
      </c>
      <c r="AM87">
        <v>64.6</v>
      </c>
      <c r="AN87">
        <f>(AP87 - AO87 + DY87*1E3/(8.314*(EA87+273.15)) * AR87/DX87 * AQ87) * DX87/(100*DL87) * 1000/(1000 - AP87)</f>
        <v>0</v>
      </c>
      <c r="AO87">
        <v>22.3234693715278</v>
      </c>
      <c r="AP87">
        <v>22.8129296969697</v>
      </c>
      <c r="AQ87">
        <v>-2.42557493136527e-05</v>
      </c>
      <c r="AR87">
        <v>120.712376557345</v>
      </c>
      <c r="AS87">
        <v>0</v>
      </c>
      <c r="AT87">
        <v>0</v>
      </c>
      <c r="AU87">
        <f>IF(AS87*$H$13&gt;=AW87,1.0,(AW87/(AW87-AS87*$H$13)))</f>
        <v>0</v>
      </c>
      <c r="AV87">
        <f>(AU87-1)*100</f>
        <v>0</v>
      </c>
      <c r="AW87">
        <f>MAX(0,($B$13+$C$13*EF87)/(1+$D$13*EF87)*DY87/(EA87+273)*$E$13)</f>
        <v>0</v>
      </c>
      <c r="AX87" t="s">
        <v>437</v>
      </c>
      <c r="AY87" t="s">
        <v>437</v>
      </c>
      <c r="AZ87">
        <v>0</v>
      </c>
      <c r="BA87">
        <v>0</v>
      </c>
      <c r="BB87">
        <f>1-AZ87/BA87</f>
        <v>0</v>
      </c>
      <c r="BC87">
        <v>0</v>
      </c>
      <c r="BD87" t="s">
        <v>437</v>
      </c>
      <c r="BE87" t="s">
        <v>437</v>
      </c>
      <c r="BF87">
        <v>0</v>
      </c>
      <c r="BG87">
        <v>0</v>
      </c>
      <c r="BH87">
        <f>1-BF87/BG87</f>
        <v>0</v>
      </c>
      <c r="BI87">
        <v>0.5</v>
      </c>
      <c r="BJ87">
        <f>DI87</f>
        <v>0</v>
      </c>
      <c r="BK87">
        <f>L87</f>
        <v>0</v>
      </c>
      <c r="BL87">
        <f>BH87*BI87*BJ87</f>
        <v>0</v>
      </c>
      <c r="BM87">
        <f>(BK87-BC87)/BJ87</f>
        <v>0</v>
      </c>
      <c r="BN87">
        <f>(BA87-BG87)/BG87</f>
        <v>0</v>
      </c>
      <c r="BO87">
        <f>AZ87/(BB87+AZ87/BG87)</f>
        <v>0</v>
      </c>
      <c r="BP87" t="s">
        <v>437</v>
      </c>
      <c r="BQ87">
        <v>0</v>
      </c>
      <c r="BR87">
        <f>IF(BQ87&lt;&gt;0, BQ87, BO87)</f>
        <v>0</v>
      </c>
      <c r="BS87">
        <f>1-BR87/BG87</f>
        <v>0</v>
      </c>
      <c r="BT87">
        <f>(BG87-BF87)/(BG87-BR87)</f>
        <v>0</v>
      </c>
      <c r="BU87">
        <f>(BA87-BG87)/(BA87-BR87)</f>
        <v>0</v>
      </c>
      <c r="BV87">
        <f>(BG87-BF87)/(BG87-AZ87)</f>
        <v>0</v>
      </c>
      <c r="BW87">
        <f>(BA87-BG87)/(BA87-AZ87)</f>
        <v>0</v>
      </c>
      <c r="BX87">
        <f>(BT87*BR87/BF87)</f>
        <v>0</v>
      </c>
      <c r="BY87">
        <f>(1-BX87)</f>
        <v>0</v>
      </c>
      <c r="DH87">
        <f>$B$11*EG87+$C$11*EH87+$F$11*ES87*(1-EV87)</f>
        <v>0</v>
      </c>
      <c r="DI87">
        <f>DH87*DJ87</f>
        <v>0</v>
      </c>
      <c r="DJ87">
        <f>($B$11*$D$9+$C$11*$D$9+$F$11*((FF87+EX87)/MAX(FF87+EX87+FG87, 0.1)*$I$9+FG87/MAX(FF87+EX87+FG87, 0.1)*$J$9))/($B$11+$C$11+$F$11)</f>
        <v>0</v>
      </c>
      <c r="DK87">
        <f>($B$11*$K$9+$C$11*$K$9+$F$11*((FF87+EX87)/MAX(FF87+EX87+FG87, 0.1)*$P$9+FG87/MAX(FF87+EX87+FG87, 0.1)*$Q$9))/($B$11+$C$11+$F$11)</f>
        <v>0</v>
      </c>
      <c r="DL87">
        <v>2.44</v>
      </c>
      <c r="DM87">
        <v>0.5</v>
      </c>
      <c r="DN87" t="s">
        <v>438</v>
      </c>
      <c r="DO87">
        <v>2</v>
      </c>
      <c r="DP87" t="b">
        <v>1</v>
      </c>
      <c r="DQ87">
        <v>1759419653.94615</v>
      </c>
      <c r="DR87">
        <v>1114.71384615385</v>
      </c>
      <c r="DS87">
        <v>1143.42230769231</v>
      </c>
      <c r="DT87">
        <v>22.8125923076923</v>
      </c>
      <c r="DU87">
        <v>22.3227461538462</v>
      </c>
      <c r="DV87">
        <v>1110.33692307692</v>
      </c>
      <c r="DW87">
        <v>22.5038076923077</v>
      </c>
      <c r="DX87">
        <v>500.009615384615</v>
      </c>
      <c r="DY87">
        <v>90.7977538461538</v>
      </c>
      <c r="DZ87">
        <v>0.0324380461538462</v>
      </c>
      <c r="EA87">
        <v>29.5327692307692</v>
      </c>
      <c r="EB87">
        <v>30.0035923076923</v>
      </c>
      <c r="EC87">
        <v>999.9</v>
      </c>
      <c r="ED87">
        <v>0</v>
      </c>
      <c r="EE87">
        <v>0</v>
      </c>
      <c r="EF87">
        <v>9992.78692307692</v>
      </c>
      <c r="EG87">
        <v>0</v>
      </c>
      <c r="EH87">
        <v>13.1282615384615</v>
      </c>
      <c r="EI87">
        <v>-28.7097307692308</v>
      </c>
      <c r="EJ87">
        <v>1140.73769230769</v>
      </c>
      <c r="EK87">
        <v>1169.53</v>
      </c>
      <c r="EL87">
        <v>0.489837153846154</v>
      </c>
      <c r="EM87">
        <v>1143.42230769231</v>
      </c>
      <c r="EN87">
        <v>22.3227461538462</v>
      </c>
      <c r="EO87">
        <v>2.07133153846154</v>
      </c>
      <c r="EP87">
        <v>2.02685615384615</v>
      </c>
      <c r="EQ87">
        <v>18.0004230769231</v>
      </c>
      <c r="ER87">
        <v>17.6557076923077</v>
      </c>
      <c r="ES87">
        <v>2000.00846153846</v>
      </c>
      <c r="ET87">
        <v>0.980000692307692</v>
      </c>
      <c r="EU87">
        <v>0.0199989</v>
      </c>
      <c r="EV87">
        <v>0</v>
      </c>
      <c r="EW87">
        <v>340.063923076923</v>
      </c>
      <c r="EX87">
        <v>5.00059</v>
      </c>
      <c r="EY87">
        <v>6947.41461538461</v>
      </c>
      <c r="EZ87">
        <v>17360.3923076923</v>
      </c>
      <c r="FA87">
        <v>41.25</v>
      </c>
      <c r="FB87">
        <v>41.062</v>
      </c>
      <c r="FC87">
        <v>40.6583846153846</v>
      </c>
      <c r="FD87">
        <v>40.5476923076923</v>
      </c>
      <c r="FE87">
        <v>42.1345384615385</v>
      </c>
      <c r="FF87">
        <v>1955.10846153846</v>
      </c>
      <c r="FG87">
        <v>39.9</v>
      </c>
      <c r="FH87">
        <v>0</v>
      </c>
      <c r="FI87">
        <v>1759419659.8</v>
      </c>
      <c r="FJ87">
        <v>0</v>
      </c>
      <c r="FK87">
        <v>340.12076</v>
      </c>
      <c r="FL87">
        <v>-1.50130769918348</v>
      </c>
      <c r="FM87">
        <v>-25.0869231181498</v>
      </c>
      <c r="FN87">
        <v>6947.0572</v>
      </c>
      <c r="FO87">
        <v>15</v>
      </c>
      <c r="FP87">
        <v>0</v>
      </c>
      <c r="FQ87" t="s">
        <v>439</v>
      </c>
      <c r="FR87">
        <v>0</v>
      </c>
      <c r="FS87">
        <v>0</v>
      </c>
      <c r="FT87">
        <v>0</v>
      </c>
      <c r="FU87">
        <v>0</v>
      </c>
      <c r="FV87">
        <v>0</v>
      </c>
      <c r="FW87">
        <v>0</v>
      </c>
      <c r="FX87">
        <v>0</v>
      </c>
      <c r="FY87">
        <v>0</v>
      </c>
      <c r="FZ87">
        <v>0</v>
      </c>
      <c r="GA87">
        <v>0</v>
      </c>
      <c r="GB87">
        <v>0</v>
      </c>
      <c r="GC87">
        <v>-28.88498</v>
      </c>
      <c r="GD87">
        <v>1.30518496240603</v>
      </c>
      <c r="GE87">
        <v>0.73021819862285</v>
      </c>
      <c r="GF87">
        <v>0</v>
      </c>
      <c r="GG87">
        <v>340.197</v>
      </c>
      <c r="GH87">
        <v>-1.38603514214028</v>
      </c>
      <c r="GI87">
        <v>0.240654621935302</v>
      </c>
      <c r="GJ87">
        <v>-1</v>
      </c>
      <c r="GK87">
        <v>0.48875235</v>
      </c>
      <c r="GL87">
        <v>0.0196661503759403</v>
      </c>
      <c r="GM87">
        <v>0.00243005786505177</v>
      </c>
      <c r="GN87">
        <v>1</v>
      </c>
      <c r="GO87">
        <v>1</v>
      </c>
      <c r="GP87">
        <v>2</v>
      </c>
      <c r="GQ87" t="s">
        <v>448</v>
      </c>
      <c r="GR87">
        <v>3.13248</v>
      </c>
      <c r="GS87">
        <v>2.71081</v>
      </c>
      <c r="GT87">
        <v>0.180268</v>
      </c>
      <c r="GU87">
        <v>0.183619</v>
      </c>
      <c r="GV87">
        <v>0.0998014</v>
      </c>
      <c r="GW87">
        <v>0.0989102</v>
      </c>
      <c r="GX87">
        <v>30906.1</v>
      </c>
      <c r="GY87">
        <v>32973.4</v>
      </c>
      <c r="GZ87">
        <v>34109.5</v>
      </c>
      <c r="HA87">
        <v>36567.3</v>
      </c>
      <c r="HB87">
        <v>43365.8</v>
      </c>
      <c r="HC87">
        <v>47304.7</v>
      </c>
      <c r="HD87">
        <v>53199.3</v>
      </c>
      <c r="HE87">
        <v>58431.9</v>
      </c>
      <c r="HF87">
        <v>1.959</v>
      </c>
      <c r="HG87">
        <v>1.80075</v>
      </c>
      <c r="HH87">
        <v>0.127833</v>
      </c>
      <c r="HI87">
        <v>0</v>
      </c>
      <c r="HJ87">
        <v>27.9278</v>
      </c>
      <c r="HK87">
        <v>999.9</v>
      </c>
      <c r="HL87">
        <v>56.239</v>
      </c>
      <c r="HM87">
        <v>30.121</v>
      </c>
      <c r="HN87">
        <v>26.571</v>
      </c>
      <c r="HO87">
        <v>54.9755</v>
      </c>
      <c r="HP87">
        <v>46.0256</v>
      </c>
      <c r="HQ87">
        <v>1</v>
      </c>
      <c r="HR87">
        <v>0.0507774</v>
      </c>
      <c r="HS87">
        <v>0.0774564</v>
      </c>
      <c r="HT87">
        <v>20.1124</v>
      </c>
      <c r="HU87">
        <v>5.19737</v>
      </c>
      <c r="HV87">
        <v>12.004</v>
      </c>
      <c r="HW87">
        <v>4.9749</v>
      </c>
      <c r="HX87">
        <v>3.29395</v>
      </c>
      <c r="HY87">
        <v>999.9</v>
      </c>
      <c r="HZ87">
        <v>9999</v>
      </c>
      <c r="IA87">
        <v>9999</v>
      </c>
      <c r="IB87">
        <v>9999</v>
      </c>
      <c r="IC87">
        <v>1.86325</v>
      </c>
      <c r="ID87">
        <v>1.86813</v>
      </c>
      <c r="IE87">
        <v>1.86794</v>
      </c>
      <c r="IF87">
        <v>1.86905</v>
      </c>
      <c r="IG87">
        <v>1.86989</v>
      </c>
      <c r="IH87">
        <v>1.86591</v>
      </c>
      <c r="II87">
        <v>1.86703</v>
      </c>
      <c r="IJ87">
        <v>1.86844</v>
      </c>
      <c r="IK87">
        <v>5</v>
      </c>
      <c r="IL87">
        <v>0</v>
      </c>
      <c r="IM87">
        <v>0</v>
      </c>
      <c r="IN87">
        <v>0</v>
      </c>
      <c r="IO87" t="s">
        <v>441</v>
      </c>
      <c r="IP87" t="s">
        <v>442</v>
      </c>
      <c r="IQ87" t="s">
        <v>443</v>
      </c>
      <c r="IR87" t="s">
        <v>443</v>
      </c>
      <c r="IS87" t="s">
        <v>443</v>
      </c>
      <c r="IT87" t="s">
        <v>443</v>
      </c>
      <c r="IU87">
        <v>0</v>
      </c>
      <c r="IV87">
        <v>100</v>
      </c>
      <c r="IW87">
        <v>100</v>
      </c>
      <c r="IX87">
        <v>4.46</v>
      </c>
      <c r="IY87">
        <v>0.3087</v>
      </c>
      <c r="IZ87">
        <v>0.735386519928015</v>
      </c>
      <c r="JA87">
        <v>0.00382527381972642</v>
      </c>
      <c r="JB87">
        <v>-7.52988299776221e-07</v>
      </c>
      <c r="JC87">
        <v>2.3530235652091e-10</v>
      </c>
      <c r="JD87">
        <v>-0.102343420517576</v>
      </c>
      <c r="JE87">
        <v>-0.0169045395245839</v>
      </c>
      <c r="JF87">
        <v>0.00204458040624254</v>
      </c>
      <c r="JG87">
        <v>-2.13992253470799e-05</v>
      </c>
      <c r="JH87">
        <v>5</v>
      </c>
      <c r="JI87">
        <v>2167</v>
      </c>
      <c r="JJ87">
        <v>1</v>
      </c>
      <c r="JK87">
        <v>29</v>
      </c>
      <c r="JL87">
        <v>29323661</v>
      </c>
      <c r="JM87">
        <v>29323661</v>
      </c>
      <c r="JN87">
        <v>2.32544</v>
      </c>
      <c r="JO87">
        <v>2.60742</v>
      </c>
      <c r="JP87">
        <v>1.54785</v>
      </c>
      <c r="JQ87">
        <v>2.31201</v>
      </c>
      <c r="JR87">
        <v>1.64673</v>
      </c>
      <c r="JS87">
        <v>2.37183</v>
      </c>
      <c r="JT87">
        <v>33.9413</v>
      </c>
      <c r="JU87">
        <v>24.1926</v>
      </c>
      <c r="JV87">
        <v>18</v>
      </c>
      <c r="JW87">
        <v>505.626</v>
      </c>
      <c r="JX87">
        <v>403.238</v>
      </c>
      <c r="JY87">
        <v>26.9463</v>
      </c>
      <c r="JZ87">
        <v>28.0172</v>
      </c>
      <c r="KA87">
        <v>30.0001</v>
      </c>
      <c r="KB87">
        <v>27.9659</v>
      </c>
      <c r="KC87">
        <v>27.9162</v>
      </c>
      <c r="KD87">
        <v>46.5787</v>
      </c>
      <c r="KE87">
        <v>21.2094</v>
      </c>
      <c r="KF87">
        <v>57.6239</v>
      </c>
      <c r="KG87">
        <v>26.9215</v>
      </c>
      <c r="KH87">
        <v>1189.63</v>
      </c>
      <c r="KI87">
        <v>22.2823</v>
      </c>
      <c r="KJ87">
        <v>96.7133</v>
      </c>
      <c r="KK87">
        <v>94.6792</v>
      </c>
    </row>
    <row r="88" spans="1:297">
      <c r="A88">
        <v>72</v>
      </c>
      <c r="B88">
        <v>1759419667.1</v>
      </c>
      <c r="C88">
        <v>447</v>
      </c>
      <c r="D88" t="s">
        <v>586</v>
      </c>
      <c r="E88" t="s">
        <v>587</v>
      </c>
      <c r="F88">
        <v>5</v>
      </c>
      <c r="G88" t="s">
        <v>435</v>
      </c>
      <c r="H88" t="s">
        <v>436</v>
      </c>
      <c r="I88">
        <v>1759419658.94615</v>
      </c>
      <c r="J88">
        <f>(K88)/1000</f>
        <v>0</v>
      </c>
      <c r="K88">
        <f>IF(DP88, AN88, AH88)</f>
        <v>0</v>
      </c>
      <c r="L88">
        <f>IF(DP88, AI88, AG88)</f>
        <v>0</v>
      </c>
      <c r="M88">
        <f>DR88 - IF(AU88&gt;1, L88*DL88*100.0/(AW88), 0)</f>
        <v>0</v>
      </c>
      <c r="N88">
        <f>((T88-J88/2)*M88-L88)/(T88+J88/2)</f>
        <v>0</v>
      </c>
      <c r="O88">
        <f>N88*(DY88+DZ88)/1000.0</f>
        <v>0</v>
      </c>
      <c r="P88">
        <f>(DR88 - IF(AU88&gt;1, L88*DL88*100.0/(AW88), 0))*(DY88+DZ88)/1000.0</f>
        <v>0</v>
      </c>
      <c r="Q88">
        <f>2.0/((1/S88-1/R88)+SIGN(S88)*SQRT((1/S88-1/R88)*(1/S88-1/R88) + 4*DM88/((DM88+1)*(DM88+1))*(2*1/S88*1/R88-1/R88*1/R88)))</f>
        <v>0</v>
      </c>
      <c r="R88">
        <f>IF(LEFT(DN88,1)&lt;&gt;"0",IF(LEFT(DN88,1)="1",3.0,DO88),$D$5+$E$5*(EF88*DY88/($K$5*1000))+$F$5*(EF88*DY88/($K$5*1000))*MAX(MIN(DL88,$J$5),$I$5)*MAX(MIN(DL88,$J$5),$I$5)+$G$5*MAX(MIN(DL88,$J$5),$I$5)*(EF88*DY88/($K$5*1000))+$H$5*(EF88*DY88/($K$5*1000))*(EF88*DY88/($K$5*1000)))</f>
        <v>0</v>
      </c>
      <c r="S88">
        <f>J88*(1000-(1000*0.61365*exp(17.502*W88/(240.97+W88))/(DY88+DZ88)+DT88)/2)/(1000*0.61365*exp(17.502*W88/(240.97+W88))/(DY88+DZ88)-DT88)</f>
        <v>0</v>
      </c>
      <c r="T88">
        <f>1/((DM88+1)/(Q88/1.6)+1/(R88/1.37)) + DM88/((DM88+1)/(Q88/1.6) + DM88/(R88/1.37))</f>
        <v>0</v>
      </c>
      <c r="U88">
        <f>(DH88*DK88)</f>
        <v>0</v>
      </c>
      <c r="V88">
        <f>(EA88+(U88+2*0.95*5.67E-8*(((EA88+$B$7)+273)^4-(EA88+273)^4)-44100*J88)/(1.84*29.3*R88+8*0.95*5.67E-8*(EA88+273)^3))</f>
        <v>0</v>
      </c>
      <c r="W88">
        <f>($C$7*EB88+$D$7*EC88+$E$7*V88)</f>
        <v>0</v>
      </c>
      <c r="X88">
        <f>0.61365*exp(17.502*W88/(240.97+W88))</f>
        <v>0</v>
      </c>
      <c r="Y88">
        <f>(Z88/AA88*100)</f>
        <v>0</v>
      </c>
      <c r="Z88">
        <f>DT88*(DY88+DZ88)/1000</f>
        <v>0</v>
      </c>
      <c r="AA88">
        <f>0.61365*exp(17.502*EA88/(240.97+EA88))</f>
        <v>0</v>
      </c>
      <c r="AB88">
        <f>(X88-DT88*(DY88+DZ88)/1000)</f>
        <v>0</v>
      </c>
      <c r="AC88">
        <f>(-J88*44100)</f>
        <v>0</v>
      </c>
      <c r="AD88">
        <f>2*29.3*R88*0.92*(EA88-W88)</f>
        <v>0</v>
      </c>
      <c r="AE88">
        <f>2*0.95*5.67E-8*(((EA88+$B$7)+273)^4-(W88+273)^4)</f>
        <v>0</v>
      </c>
      <c r="AF88">
        <f>U88+AE88+AC88+AD88</f>
        <v>0</v>
      </c>
      <c r="AG88">
        <f>DX88*AU88*(DS88-DR88*(1000-AU88*DU88)/(1000-AU88*DT88))/(100*DL88)</f>
        <v>0</v>
      </c>
      <c r="AH88">
        <f>1000*DX88*AU88*(DT88-DU88)/(100*DL88*(1000-AU88*DT88))</f>
        <v>0</v>
      </c>
      <c r="AI88">
        <f>(AJ88 - AK88 - DY88*1E3/(8.314*(EA88+273.15)) * AM88/DX88 * AL88) * DX88/(100*DL88) * (1000 - DU88)/1000</f>
        <v>0</v>
      </c>
      <c r="AJ88">
        <v>1203.73316105195</v>
      </c>
      <c r="AK88">
        <v>1182.81024242424</v>
      </c>
      <c r="AL88">
        <v>3.52148939393924</v>
      </c>
      <c r="AM88">
        <v>64.6</v>
      </c>
      <c r="AN88">
        <f>(AP88 - AO88 + DY88*1E3/(8.314*(EA88+273.15)) * AR88/DX88 * AQ88) * DX88/(100*DL88) * 1000/(1000 - AP88)</f>
        <v>0</v>
      </c>
      <c r="AO88">
        <v>22.3256629327164</v>
      </c>
      <c r="AP88">
        <v>22.81074</v>
      </c>
      <c r="AQ88">
        <v>-4.14213918317111e-05</v>
      </c>
      <c r="AR88">
        <v>120.712376557345</v>
      </c>
      <c r="AS88">
        <v>0</v>
      </c>
      <c r="AT88">
        <v>0</v>
      </c>
      <c r="AU88">
        <f>IF(AS88*$H$13&gt;=AW88,1.0,(AW88/(AW88-AS88*$H$13)))</f>
        <v>0</v>
      </c>
      <c r="AV88">
        <f>(AU88-1)*100</f>
        <v>0</v>
      </c>
      <c r="AW88">
        <f>MAX(0,($B$13+$C$13*EF88)/(1+$D$13*EF88)*DY88/(EA88+273)*$E$13)</f>
        <v>0</v>
      </c>
      <c r="AX88" t="s">
        <v>437</v>
      </c>
      <c r="AY88" t="s">
        <v>437</v>
      </c>
      <c r="AZ88">
        <v>0</v>
      </c>
      <c r="BA88">
        <v>0</v>
      </c>
      <c r="BB88">
        <f>1-AZ88/BA88</f>
        <v>0</v>
      </c>
      <c r="BC88">
        <v>0</v>
      </c>
      <c r="BD88" t="s">
        <v>437</v>
      </c>
      <c r="BE88" t="s">
        <v>437</v>
      </c>
      <c r="BF88">
        <v>0</v>
      </c>
      <c r="BG88">
        <v>0</v>
      </c>
      <c r="BH88">
        <f>1-BF88/BG88</f>
        <v>0</v>
      </c>
      <c r="BI88">
        <v>0.5</v>
      </c>
      <c r="BJ88">
        <f>DI88</f>
        <v>0</v>
      </c>
      <c r="BK88">
        <f>L88</f>
        <v>0</v>
      </c>
      <c r="BL88">
        <f>BH88*BI88*BJ88</f>
        <v>0</v>
      </c>
      <c r="BM88">
        <f>(BK88-BC88)/BJ88</f>
        <v>0</v>
      </c>
      <c r="BN88">
        <f>(BA88-BG88)/BG88</f>
        <v>0</v>
      </c>
      <c r="BO88">
        <f>AZ88/(BB88+AZ88/BG88)</f>
        <v>0</v>
      </c>
      <c r="BP88" t="s">
        <v>437</v>
      </c>
      <c r="BQ88">
        <v>0</v>
      </c>
      <c r="BR88">
        <f>IF(BQ88&lt;&gt;0, BQ88, BO88)</f>
        <v>0</v>
      </c>
      <c r="BS88">
        <f>1-BR88/BG88</f>
        <v>0</v>
      </c>
      <c r="BT88">
        <f>(BG88-BF88)/(BG88-BR88)</f>
        <v>0</v>
      </c>
      <c r="BU88">
        <f>(BA88-BG88)/(BA88-BR88)</f>
        <v>0</v>
      </c>
      <c r="BV88">
        <f>(BG88-BF88)/(BG88-AZ88)</f>
        <v>0</v>
      </c>
      <c r="BW88">
        <f>(BA88-BG88)/(BA88-AZ88)</f>
        <v>0</v>
      </c>
      <c r="BX88">
        <f>(BT88*BR88/BF88)</f>
        <v>0</v>
      </c>
      <c r="BY88">
        <f>(1-BX88)</f>
        <v>0</v>
      </c>
      <c r="DH88">
        <f>$B$11*EG88+$C$11*EH88+$F$11*ES88*(1-EV88)</f>
        <v>0</v>
      </c>
      <c r="DI88">
        <f>DH88*DJ88</f>
        <v>0</v>
      </c>
      <c r="DJ88">
        <f>($B$11*$D$9+$C$11*$D$9+$F$11*((FF88+EX88)/MAX(FF88+EX88+FG88, 0.1)*$I$9+FG88/MAX(FF88+EX88+FG88, 0.1)*$J$9))/($B$11+$C$11+$F$11)</f>
        <v>0</v>
      </c>
      <c r="DK88">
        <f>($B$11*$K$9+$C$11*$K$9+$F$11*((FF88+EX88)/MAX(FF88+EX88+FG88, 0.1)*$P$9+FG88/MAX(FF88+EX88+FG88, 0.1)*$Q$9))/($B$11+$C$11+$F$11)</f>
        <v>0</v>
      </c>
      <c r="DL88">
        <v>2.44</v>
      </c>
      <c r="DM88">
        <v>0.5</v>
      </c>
      <c r="DN88" t="s">
        <v>438</v>
      </c>
      <c r="DO88">
        <v>2</v>
      </c>
      <c r="DP88" t="b">
        <v>1</v>
      </c>
      <c r="DQ88">
        <v>1759419658.94615</v>
      </c>
      <c r="DR88">
        <v>1131.54769230769</v>
      </c>
      <c r="DS88">
        <v>1160.59076923077</v>
      </c>
      <c r="DT88">
        <v>22.8130461538462</v>
      </c>
      <c r="DU88">
        <v>22.3241923076923</v>
      </c>
      <c r="DV88">
        <v>1127.12076923077</v>
      </c>
      <c r="DW88">
        <v>22.5042461538462</v>
      </c>
      <c r="DX88">
        <v>500.009461538462</v>
      </c>
      <c r="DY88">
        <v>90.7983</v>
      </c>
      <c r="DZ88">
        <v>0.0325211846153846</v>
      </c>
      <c r="EA88">
        <v>29.5347461538462</v>
      </c>
      <c r="EB88">
        <v>30.0110153846154</v>
      </c>
      <c r="EC88">
        <v>999.9</v>
      </c>
      <c r="ED88">
        <v>0</v>
      </c>
      <c r="EE88">
        <v>0</v>
      </c>
      <c r="EF88">
        <v>10018.65</v>
      </c>
      <c r="EG88">
        <v>0</v>
      </c>
      <c r="EH88">
        <v>13.1258384615385</v>
      </c>
      <c r="EI88">
        <v>-29.0443692307692</v>
      </c>
      <c r="EJ88">
        <v>1157.96538461538</v>
      </c>
      <c r="EK88">
        <v>1187.09230769231</v>
      </c>
      <c r="EL88">
        <v>0.488846307692308</v>
      </c>
      <c r="EM88">
        <v>1160.59076923077</v>
      </c>
      <c r="EN88">
        <v>22.3241923076923</v>
      </c>
      <c r="EO88">
        <v>2.07138538461538</v>
      </c>
      <c r="EP88">
        <v>2.02700076923077</v>
      </c>
      <c r="EQ88">
        <v>18.0008307692308</v>
      </c>
      <c r="ER88">
        <v>17.6568230769231</v>
      </c>
      <c r="ES88">
        <v>1999.98769230769</v>
      </c>
      <c r="ET88">
        <v>0.980000461538462</v>
      </c>
      <c r="EU88">
        <v>0.0199991384615385</v>
      </c>
      <c r="EV88">
        <v>0</v>
      </c>
      <c r="EW88">
        <v>340.005461538462</v>
      </c>
      <c r="EX88">
        <v>5.00059</v>
      </c>
      <c r="EY88">
        <v>6945.23230769231</v>
      </c>
      <c r="EZ88">
        <v>17360.2076923077</v>
      </c>
      <c r="FA88">
        <v>41.25</v>
      </c>
      <c r="FB88">
        <v>41.062</v>
      </c>
      <c r="FC88">
        <v>40.6488461538462</v>
      </c>
      <c r="FD88">
        <v>40.5333846153846</v>
      </c>
      <c r="FE88">
        <v>42.1393076923077</v>
      </c>
      <c r="FF88">
        <v>1955.08769230769</v>
      </c>
      <c r="FG88">
        <v>39.9</v>
      </c>
      <c r="FH88">
        <v>0</v>
      </c>
      <c r="FI88">
        <v>1759419665.2</v>
      </c>
      <c r="FJ88">
        <v>0</v>
      </c>
      <c r="FK88">
        <v>340.028769230769</v>
      </c>
      <c r="FL88">
        <v>-0.520136743071805</v>
      </c>
      <c r="FM88">
        <v>-24.8694017531316</v>
      </c>
      <c r="FN88">
        <v>6944.95961538462</v>
      </c>
      <c r="FO88">
        <v>15</v>
      </c>
      <c r="FP88">
        <v>0</v>
      </c>
      <c r="FQ88" t="s">
        <v>439</v>
      </c>
      <c r="FR88">
        <v>0</v>
      </c>
      <c r="FS88">
        <v>0</v>
      </c>
      <c r="FT88">
        <v>0</v>
      </c>
      <c r="FU88">
        <v>0</v>
      </c>
      <c r="FV88">
        <v>0</v>
      </c>
      <c r="FW88">
        <v>0</v>
      </c>
      <c r="FX88">
        <v>0</v>
      </c>
      <c r="FY88">
        <v>0</v>
      </c>
      <c r="FZ88">
        <v>0</v>
      </c>
      <c r="GA88">
        <v>0</v>
      </c>
      <c r="GB88">
        <v>0</v>
      </c>
      <c r="GC88">
        <v>-28.8560333333333</v>
      </c>
      <c r="GD88">
        <v>-1.74092727272733</v>
      </c>
      <c r="GE88">
        <v>0.691195844573414</v>
      </c>
      <c r="GF88">
        <v>0</v>
      </c>
      <c r="GG88">
        <v>340.100441176471</v>
      </c>
      <c r="GH88">
        <v>-1.17770817445712</v>
      </c>
      <c r="GI88">
        <v>0.219998554965368</v>
      </c>
      <c r="GJ88">
        <v>-1</v>
      </c>
      <c r="GK88">
        <v>0.489048380952381</v>
      </c>
      <c r="GL88">
        <v>-0.00876966233766155</v>
      </c>
      <c r="GM88">
        <v>0.00178168573136551</v>
      </c>
      <c r="GN88">
        <v>1</v>
      </c>
      <c r="GO88">
        <v>1</v>
      </c>
      <c r="GP88">
        <v>2</v>
      </c>
      <c r="GQ88" t="s">
        <v>448</v>
      </c>
      <c r="GR88">
        <v>3.13265</v>
      </c>
      <c r="GS88">
        <v>2.71041</v>
      </c>
      <c r="GT88">
        <v>0.18198</v>
      </c>
      <c r="GU88">
        <v>0.18521</v>
      </c>
      <c r="GV88">
        <v>0.0997897</v>
      </c>
      <c r="GW88">
        <v>0.098916</v>
      </c>
      <c r="GX88">
        <v>30841.3</v>
      </c>
      <c r="GY88">
        <v>32908.6</v>
      </c>
      <c r="GZ88">
        <v>34109.3</v>
      </c>
      <c r="HA88">
        <v>36566.8</v>
      </c>
      <c r="HB88">
        <v>43366.2</v>
      </c>
      <c r="HC88">
        <v>47303.8</v>
      </c>
      <c r="HD88">
        <v>53198.9</v>
      </c>
      <c r="HE88">
        <v>58430.9</v>
      </c>
      <c r="HF88">
        <v>1.95915</v>
      </c>
      <c r="HG88">
        <v>1.80063</v>
      </c>
      <c r="HH88">
        <v>0.126708</v>
      </c>
      <c r="HI88">
        <v>0</v>
      </c>
      <c r="HJ88">
        <v>27.9319</v>
      </c>
      <c r="HK88">
        <v>999.9</v>
      </c>
      <c r="HL88">
        <v>56.239</v>
      </c>
      <c r="HM88">
        <v>30.121</v>
      </c>
      <c r="HN88">
        <v>26.5711</v>
      </c>
      <c r="HO88">
        <v>54.6555</v>
      </c>
      <c r="HP88">
        <v>45.8934</v>
      </c>
      <c r="HQ88">
        <v>1</v>
      </c>
      <c r="HR88">
        <v>0.0513364</v>
      </c>
      <c r="HS88">
        <v>0.126103</v>
      </c>
      <c r="HT88">
        <v>20.1124</v>
      </c>
      <c r="HU88">
        <v>5.19618</v>
      </c>
      <c r="HV88">
        <v>12.004</v>
      </c>
      <c r="HW88">
        <v>4.97485</v>
      </c>
      <c r="HX88">
        <v>3.2939</v>
      </c>
      <c r="HY88">
        <v>999.9</v>
      </c>
      <c r="HZ88">
        <v>9999</v>
      </c>
      <c r="IA88">
        <v>9999</v>
      </c>
      <c r="IB88">
        <v>9999</v>
      </c>
      <c r="IC88">
        <v>1.86325</v>
      </c>
      <c r="ID88">
        <v>1.86813</v>
      </c>
      <c r="IE88">
        <v>1.86793</v>
      </c>
      <c r="IF88">
        <v>1.86905</v>
      </c>
      <c r="IG88">
        <v>1.86988</v>
      </c>
      <c r="IH88">
        <v>1.86593</v>
      </c>
      <c r="II88">
        <v>1.86705</v>
      </c>
      <c r="IJ88">
        <v>1.86844</v>
      </c>
      <c r="IK88">
        <v>5</v>
      </c>
      <c r="IL88">
        <v>0</v>
      </c>
      <c r="IM88">
        <v>0</v>
      </c>
      <c r="IN88">
        <v>0</v>
      </c>
      <c r="IO88" t="s">
        <v>441</v>
      </c>
      <c r="IP88" t="s">
        <v>442</v>
      </c>
      <c r="IQ88" t="s">
        <v>443</v>
      </c>
      <c r="IR88" t="s">
        <v>443</v>
      </c>
      <c r="IS88" t="s">
        <v>443</v>
      </c>
      <c r="IT88" t="s">
        <v>443</v>
      </c>
      <c r="IU88">
        <v>0</v>
      </c>
      <c r="IV88">
        <v>100</v>
      </c>
      <c r="IW88">
        <v>100</v>
      </c>
      <c r="IX88">
        <v>4.52</v>
      </c>
      <c r="IY88">
        <v>0.3087</v>
      </c>
      <c r="IZ88">
        <v>0.735386519928015</v>
      </c>
      <c r="JA88">
        <v>0.00382527381972642</v>
      </c>
      <c r="JB88">
        <v>-7.52988299776221e-07</v>
      </c>
      <c r="JC88">
        <v>2.3530235652091e-10</v>
      </c>
      <c r="JD88">
        <v>-0.102343420517576</v>
      </c>
      <c r="JE88">
        <v>-0.0169045395245839</v>
      </c>
      <c r="JF88">
        <v>0.00204458040624254</v>
      </c>
      <c r="JG88">
        <v>-2.13992253470799e-05</v>
      </c>
      <c r="JH88">
        <v>5</v>
      </c>
      <c r="JI88">
        <v>2167</v>
      </c>
      <c r="JJ88">
        <v>1</v>
      </c>
      <c r="JK88">
        <v>29</v>
      </c>
      <c r="JL88">
        <v>29323661.1</v>
      </c>
      <c r="JM88">
        <v>29323661.1</v>
      </c>
      <c r="JN88">
        <v>2.34863</v>
      </c>
      <c r="JO88">
        <v>2.60742</v>
      </c>
      <c r="JP88">
        <v>1.54785</v>
      </c>
      <c r="JQ88">
        <v>2.31079</v>
      </c>
      <c r="JR88">
        <v>1.64673</v>
      </c>
      <c r="JS88">
        <v>2.3291</v>
      </c>
      <c r="JT88">
        <v>33.9413</v>
      </c>
      <c r="JU88">
        <v>24.1926</v>
      </c>
      <c r="JV88">
        <v>18</v>
      </c>
      <c r="JW88">
        <v>505.747</v>
      </c>
      <c r="JX88">
        <v>403.182</v>
      </c>
      <c r="JY88">
        <v>26.927</v>
      </c>
      <c r="JZ88">
        <v>28.0184</v>
      </c>
      <c r="KA88">
        <v>30.0005</v>
      </c>
      <c r="KB88">
        <v>27.9682</v>
      </c>
      <c r="KC88">
        <v>27.918</v>
      </c>
      <c r="KD88">
        <v>47.132</v>
      </c>
      <c r="KE88">
        <v>21.2094</v>
      </c>
      <c r="KF88">
        <v>57.6239</v>
      </c>
      <c r="KG88">
        <v>26.9075</v>
      </c>
      <c r="KH88">
        <v>1209.81</v>
      </c>
      <c r="KI88">
        <v>22.2823</v>
      </c>
      <c r="KJ88">
        <v>96.7125</v>
      </c>
      <c r="KK88">
        <v>94.6777</v>
      </c>
    </row>
    <row r="89" spans="1:297">
      <c r="A89">
        <v>73</v>
      </c>
      <c r="B89">
        <v>1759419672.1</v>
      </c>
      <c r="C89">
        <v>452</v>
      </c>
      <c r="D89" t="s">
        <v>588</v>
      </c>
      <c r="E89" t="s">
        <v>589</v>
      </c>
      <c r="F89">
        <v>5</v>
      </c>
      <c r="G89" t="s">
        <v>435</v>
      </c>
      <c r="H89" t="s">
        <v>436</v>
      </c>
      <c r="I89">
        <v>1759419663.94615</v>
      </c>
      <c r="J89">
        <f>(K89)/1000</f>
        <v>0</v>
      </c>
      <c r="K89">
        <f>IF(DP89, AN89, AH89)</f>
        <v>0</v>
      </c>
      <c r="L89">
        <f>IF(DP89, AI89, AG89)</f>
        <v>0</v>
      </c>
      <c r="M89">
        <f>DR89 - IF(AU89&gt;1, L89*DL89*100.0/(AW89), 0)</f>
        <v>0</v>
      </c>
      <c r="N89">
        <f>((T89-J89/2)*M89-L89)/(T89+J89/2)</f>
        <v>0</v>
      </c>
      <c r="O89">
        <f>N89*(DY89+DZ89)/1000.0</f>
        <v>0</v>
      </c>
      <c r="P89">
        <f>(DR89 - IF(AU89&gt;1, L89*DL89*100.0/(AW89), 0))*(DY89+DZ89)/1000.0</f>
        <v>0</v>
      </c>
      <c r="Q89">
        <f>2.0/((1/S89-1/R89)+SIGN(S89)*SQRT((1/S89-1/R89)*(1/S89-1/R89) + 4*DM89/((DM89+1)*(DM89+1))*(2*1/S89*1/R89-1/R89*1/R89)))</f>
        <v>0</v>
      </c>
      <c r="R89">
        <f>IF(LEFT(DN89,1)&lt;&gt;"0",IF(LEFT(DN89,1)="1",3.0,DO89),$D$5+$E$5*(EF89*DY89/($K$5*1000))+$F$5*(EF89*DY89/($K$5*1000))*MAX(MIN(DL89,$J$5),$I$5)*MAX(MIN(DL89,$J$5),$I$5)+$G$5*MAX(MIN(DL89,$J$5),$I$5)*(EF89*DY89/($K$5*1000))+$H$5*(EF89*DY89/($K$5*1000))*(EF89*DY89/($K$5*1000)))</f>
        <v>0</v>
      </c>
      <c r="S89">
        <f>J89*(1000-(1000*0.61365*exp(17.502*W89/(240.97+W89))/(DY89+DZ89)+DT89)/2)/(1000*0.61365*exp(17.502*W89/(240.97+W89))/(DY89+DZ89)-DT89)</f>
        <v>0</v>
      </c>
      <c r="T89">
        <f>1/((DM89+1)/(Q89/1.6)+1/(R89/1.37)) + DM89/((DM89+1)/(Q89/1.6) + DM89/(R89/1.37))</f>
        <v>0</v>
      </c>
      <c r="U89">
        <f>(DH89*DK89)</f>
        <v>0</v>
      </c>
      <c r="V89">
        <f>(EA89+(U89+2*0.95*5.67E-8*(((EA89+$B$7)+273)^4-(EA89+273)^4)-44100*J89)/(1.84*29.3*R89+8*0.95*5.67E-8*(EA89+273)^3))</f>
        <v>0</v>
      </c>
      <c r="W89">
        <f>($C$7*EB89+$D$7*EC89+$E$7*V89)</f>
        <v>0</v>
      </c>
      <c r="X89">
        <f>0.61365*exp(17.502*W89/(240.97+W89))</f>
        <v>0</v>
      </c>
      <c r="Y89">
        <f>(Z89/AA89*100)</f>
        <v>0</v>
      </c>
      <c r="Z89">
        <f>DT89*(DY89+DZ89)/1000</f>
        <v>0</v>
      </c>
      <c r="AA89">
        <f>0.61365*exp(17.502*EA89/(240.97+EA89))</f>
        <v>0</v>
      </c>
      <c r="AB89">
        <f>(X89-DT89*(DY89+DZ89)/1000)</f>
        <v>0</v>
      </c>
      <c r="AC89">
        <f>(-J89*44100)</f>
        <v>0</v>
      </c>
      <c r="AD89">
        <f>2*29.3*R89*0.92*(EA89-W89)</f>
        <v>0</v>
      </c>
      <c r="AE89">
        <f>2*0.95*5.67E-8*(((EA89+$B$7)+273)^4-(W89+273)^4)</f>
        <v>0</v>
      </c>
      <c r="AF89">
        <f>U89+AE89+AC89+AD89</f>
        <v>0</v>
      </c>
      <c r="AG89">
        <f>DX89*AU89*(DS89-DR89*(1000-AU89*DU89)/(1000-AU89*DT89))/(100*DL89)</f>
        <v>0</v>
      </c>
      <c r="AH89">
        <f>1000*DX89*AU89*(DT89-DU89)/(100*DL89*(1000-AU89*DT89))</f>
        <v>0</v>
      </c>
      <c r="AI89">
        <f>(AJ89 - AK89 - DY89*1E3/(8.314*(EA89+273.15)) * AM89/DX89 * AL89) * DX89/(100*DL89) * (1000 - DU89)/1000</f>
        <v>0</v>
      </c>
      <c r="AJ89">
        <v>1220.00042247403</v>
      </c>
      <c r="AK89">
        <v>1199.52666666667</v>
      </c>
      <c r="AL89">
        <v>3.32693333333314</v>
      </c>
      <c r="AM89">
        <v>64.6</v>
      </c>
      <c r="AN89">
        <f>(AP89 - AO89 + DY89*1E3/(8.314*(EA89+273.15)) * AR89/DX89 * AQ89) * DX89/(100*DL89) * 1000/(1000 - AP89)</f>
        <v>0</v>
      </c>
      <c r="AO89">
        <v>22.3265527795867</v>
      </c>
      <c r="AP89">
        <v>22.8081212121212</v>
      </c>
      <c r="AQ89">
        <v>-2.16629239879296e-05</v>
      </c>
      <c r="AR89">
        <v>120.712376557345</v>
      </c>
      <c r="AS89">
        <v>0</v>
      </c>
      <c r="AT89">
        <v>0</v>
      </c>
      <c r="AU89">
        <f>IF(AS89*$H$13&gt;=AW89,1.0,(AW89/(AW89-AS89*$H$13)))</f>
        <v>0</v>
      </c>
      <c r="AV89">
        <f>(AU89-1)*100</f>
        <v>0</v>
      </c>
      <c r="AW89">
        <f>MAX(0,($B$13+$C$13*EF89)/(1+$D$13*EF89)*DY89/(EA89+273)*$E$13)</f>
        <v>0</v>
      </c>
      <c r="AX89" t="s">
        <v>437</v>
      </c>
      <c r="AY89" t="s">
        <v>437</v>
      </c>
      <c r="AZ89">
        <v>0</v>
      </c>
      <c r="BA89">
        <v>0</v>
      </c>
      <c r="BB89">
        <f>1-AZ89/BA89</f>
        <v>0</v>
      </c>
      <c r="BC89">
        <v>0</v>
      </c>
      <c r="BD89" t="s">
        <v>437</v>
      </c>
      <c r="BE89" t="s">
        <v>437</v>
      </c>
      <c r="BF89">
        <v>0</v>
      </c>
      <c r="BG89">
        <v>0</v>
      </c>
      <c r="BH89">
        <f>1-BF89/BG89</f>
        <v>0</v>
      </c>
      <c r="BI89">
        <v>0.5</v>
      </c>
      <c r="BJ89">
        <f>DI89</f>
        <v>0</v>
      </c>
      <c r="BK89">
        <f>L89</f>
        <v>0</v>
      </c>
      <c r="BL89">
        <f>BH89*BI89*BJ89</f>
        <v>0</v>
      </c>
      <c r="BM89">
        <f>(BK89-BC89)/BJ89</f>
        <v>0</v>
      </c>
      <c r="BN89">
        <f>(BA89-BG89)/BG89</f>
        <v>0</v>
      </c>
      <c r="BO89">
        <f>AZ89/(BB89+AZ89/BG89)</f>
        <v>0</v>
      </c>
      <c r="BP89" t="s">
        <v>437</v>
      </c>
      <c r="BQ89">
        <v>0</v>
      </c>
      <c r="BR89">
        <f>IF(BQ89&lt;&gt;0, BQ89, BO89)</f>
        <v>0</v>
      </c>
      <c r="BS89">
        <f>1-BR89/BG89</f>
        <v>0</v>
      </c>
      <c r="BT89">
        <f>(BG89-BF89)/(BG89-BR89)</f>
        <v>0</v>
      </c>
      <c r="BU89">
        <f>(BA89-BG89)/(BA89-BR89)</f>
        <v>0</v>
      </c>
      <c r="BV89">
        <f>(BG89-BF89)/(BG89-AZ89)</f>
        <v>0</v>
      </c>
      <c r="BW89">
        <f>(BA89-BG89)/(BA89-AZ89)</f>
        <v>0</v>
      </c>
      <c r="BX89">
        <f>(BT89*BR89/BF89)</f>
        <v>0</v>
      </c>
      <c r="BY89">
        <f>(1-BX89)</f>
        <v>0</v>
      </c>
      <c r="DH89">
        <f>$B$11*EG89+$C$11*EH89+$F$11*ES89*(1-EV89)</f>
        <v>0</v>
      </c>
      <c r="DI89">
        <f>DH89*DJ89</f>
        <v>0</v>
      </c>
      <c r="DJ89">
        <f>($B$11*$D$9+$C$11*$D$9+$F$11*((FF89+EX89)/MAX(FF89+EX89+FG89, 0.1)*$I$9+FG89/MAX(FF89+EX89+FG89, 0.1)*$J$9))/($B$11+$C$11+$F$11)</f>
        <v>0</v>
      </c>
      <c r="DK89">
        <f>($B$11*$K$9+$C$11*$K$9+$F$11*((FF89+EX89)/MAX(FF89+EX89+FG89, 0.1)*$P$9+FG89/MAX(FF89+EX89+FG89, 0.1)*$Q$9))/($B$11+$C$11+$F$11)</f>
        <v>0</v>
      </c>
      <c r="DL89">
        <v>2.44</v>
      </c>
      <c r="DM89">
        <v>0.5</v>
      </c>
      <c r="DN89" t="s">
        <v>438</v>
      </c>
      <c r="DO89">
        <v>2</v>
      </c>
      <c r="DP89" t="b">
        <v>1</v>
      </c>
      <c r="DQ89">
        <v>1759419663.94615</v>
      </c>
      <c r="DR89">
        <v>1148.40230769231</v>
      </c>
      <c r="DS89">
        <v>1177.05923076923</v>
      </c>
      <c r="DT89">
        <v>22.8114076923077</v>
      </c>
      <c r="DU89">
        <v>22.3251538461538</v>
      </c>
      <c r="DV89">
        <v>1143.92384615385</v>
      </c>
      <c r="DW89">
        <v>22.5026692307692</v>
      </c>
      <c r="DX89">
        <v>500.011153846154</v>
      </c>
      <c r="DY89">
        <v>90.7995</v>
      </c>
      <c r="DZ89">
        <v>0.0325543923076923</v>
      </c>
      <c r="EA89">
        <v>29.5354769230769</v>
      </c>
      <c r="EB89">
        <v>30.0087769230769</v>
      </c>
      <c r="EC89">
        <v>999.9</v>
      </c>
      <c r="ED89">
        <v>0</v>
      </c>
      <c r="EE89">
        <v>0</v>
      </c>
      <c r="EF89">
        <v>10012.2653846154</v>
      </c>
      <c r="EG89">
        <v>0</v>
      </c>
      <c r="EH89">
        <v>13.1222461538462</v>
      </c>
      <c r="EI89">
        <v>-28.6573076923077</v>
      </c>
      <c r="EJ89">
        <v>1175.21076923077</v>
      </c>
      <c r="EK89">
        <v>1203.93615384615</v>
      </c>
      <c r="EL89">
        <v>0.486250846153846</v>
      </c>
      <c r="EM89">
        <v>1177.05923076923</v>
      </c>
      <c r="EN89">
        <v>22.3251538461538</v>
      </c>
      <c r="EO89">
        <v>2.07126307692308</v>
      </c>
      <c r="EP89">
        <v>2.02711461538462</v>
      </c>
      <c r="EQ89">
        <v>17.9999</v>
      </c>
      <c r="ER89">
        <v>17.6577076923077</v>
      </c>
      <c r="ES89">
        <v>2000.01230769231</v>
      </c>
      <c r="ET89">
        <v>0.980000692307692</v>
      </c>
      <c r="EU89">
        <v>0.0199989</v>
      </c>
      <c r="EV89">
        <v>0</v>
      </c>
      <c r="EW89">
        <v>339.917615384615</v>
      </c>
      <c r="EX89">
        <v>5.00059</v>
      </c>
      <c r="EY89">
        <v>6943.03076923077</v>
      </c>
      <c r="EZ89">
        <v>17360.4307692308</v>
      </c>
      <c r="FA89">
        <v>41.25</v>
      </c>
      <c r="FB89">
        <v>41.062</v>
      </c>
      <c r="FC89">
        <v>40.6488461538462</v>
      </c>
      <c r="FD89">
        <v>40.5238461538462</v>
      </c>
      <c r="FE89">
        <v>42.1345384615385</v>
      </c>
      <c r="FF89">
        <v>1955.11230769231</v>
      </c>
      <c r="FG89">
        <v>39.9</v>
      </c>
      <c r="FH89">
        <v>0</v>
      </c>
      <c r="FI89">
        <v>1759419670</v>
      </c>
      <c r="FJ89">
        <v>0</v>
      </c>
      <c r="FK89">
        <v>339.941</v>
      </c>
      <c r="FL89">
        <v>-0.319179488751283</v>
      </c>
      <c r="FM89">
        <v>-26.5565811755913</v>
      </c>
      <c r="FN89">
        <v>6942.79461538462</v>
      </c>
      <c r="FO89">
        <v>15</v>
      </c>
      <c r="FP89">
        <v>0</v>
      </c>
      <c r="FQ89" t="s">
        <v>439</v>
      </c>
      <c r="FR89">
        <v>0</v>
      </c>
      <c r="FS89">
        <v>0</v>
      </c>
      <c r="FT89">
        <v>0</v>
      </c>
      <c r="FU89">
        <v>0</v>
      </c>
      <c r="FV89">
        <v>0</v>
      </c>
      <c r="FW89">
        <v>0</v>
      </c>
      <c r="FX89">
        <v>0</v>
      </c>
      <c r="FY89">
        <v>0</v>
      </c>
      <c r="FZ89">
        <v>0</v>
      </c>
      <c r="GA89">
        <v>0</v>
      </c>
      <c r="GB89">
        <v>0</v>
      </c>
      <c r="GC89">
        <v>-28.885365</v>
      </c>
      <c r="GD89">
        <v>3.66586015037594</v>
      </c>
      <c r="GE89">
        <v>0.635410341649394</v>
      </c>
      <c r="GF89">
        <v>0</v>
      </c>
      <c r="GG89">
        <v>340.008941176471</v>
      </c>
      <c r="GH89">
        <v>-1.12406417058675</v>
      </c>
      <c r="GI89">
        <v>0.228140042282657</v>
      </c>
      <c r="GJ89">
        <v>-1</v>
      </c>
      <c r="GK89">
        <v>0.48725075</v>
      </c>
      <c r="GL89">
        <v>-0.0340619097744371</v>
      </c>
      <c r="GM89">
        <v>0.00351016852693713</v>
      </c>
      <c r="GN89">
        <v>1</v>
      </c>
      <c r="GO89">
        <v>1</v>
      </c>
      <c r="GP89">
        <v>2</v>
      </c>
      <c r="GQ89" t="s">
        <v>448</v>
      </c>
      <c r="GR89">
        <v>3.13243</v>
      </c>
      <c r="GS89">
        <v>2.71061</v>
      </c>
      <c r="GT89">
        <v>0.18361</v>
      </c>
      <c r="GU89">
        <v>0.186924</v>
      </c>
      <c r="GV89">
        <v>0.0997877</v>
      </c>
      <c r="GW89">
        <v>0.0989233</v>
      </c>
      <c r="GX89">
        <v>30779.7</v>
      </c>
      <c r="GY89">
        <v>32839.3</v>
      </c>
      <c r="GZ89">
        <v>34109.1</v>
      </c>
      <c r="HA89">
        <v>36566.6</v>
      </c>
      <c r="HB89">
        <v>43366.5</v>
      </c>
      <c r="HC89">
        <v>47303.5</v>
      </c>
      <c r="HD89">
        <v>53198.9</v>
      </c>
      <c r="HE89">
        <v>58430.8</v>
      </c>
      <c r="HF89">
        <v>1.95858</v>
      </c>
      <c r="HG89">
        <v>1.80082</v>
      </c>
      <c r="HH89">
        <v>0.127286</v>
      </c>
      <c r="HI89">
        <v>0</v>
      </c>
      <c r="HJ89">
        <v>27.9359</v>
      </c>
      <c r="HK89">
        <v>999.9</v>
      </c>
      <c r="HL89">
        <v>56.239</v>
      </c>
      <c r="HM89">
        <v>30.121</v>
      </c>
      <c r="HN89">
        <v>26.5723</v>
      </c>
      <c r="HO89">
        <v>54.5455</v>
      </c>
      <c r="HP89">
        <v>45.7171</v>
      </c>
      <c r="HQ89">
        <v>1</v>
      </c>
      <c r="HR89">
        <v>0.0515498</v>
      </c>
      <c r="HS89">
        <v>0.0674619</v>
      </c>
      <c r="HT89">
        <v>20.1124</v>
      </c>
      <c r="HU89">
        <v>5.19707</v>
      </c>
      <c r="HV89">
        <v>12.004</v>
      </c>
      <c r="HW89">
        <v>4.975</v>
      </c>
      <c r="HX89">
        <v>3.294</v>
      </c>
      <c r="HY89">
        <v>999.9</v>
      </c>
      <c r="HZ89">
        <v>9999</v>
      </c>
      <c r="IA89">
        <v>9999</v>
      </c>
      <c r="IB89">
        <v>9999</v>
      </c>
      <c r="IC89">
        <v>1.86325</v>
      </c>
      <c r="ID89">
        <v>1.86813</v>
      </c>
      <c r="IE89">
        <v>1.86796</v>
      </c>
      <c r="IF89">
        <v>1.86905</v>
      </c>
      <c r="IG89">
        <v>1.86991</v>
      </c>
      <c r="IH89">
        <v>1.86594</v>
      </c>
      <c r="II89">
        <v>1.86703</v>
      </c>
      <c r="IJ89">
        <v>1.86844</v>
      </c>
      <c r="IK89">
        <v>5</v>
      </c>
      <c r="IL89">
        <v>0</v>
      </c>
      <c r="IM89">
        <v>0</v>
      </c>
      <c r="IN89">
        <v>0</v>
      </c>
      <c r="IO89" t="s">
        <v>441</v>
      </c>
      <c r="IP89" t="s">
        <v>442</v>
      </c>
      <c r="IQ89" t="s">
        <v>443</v>
      </c>
      <c r="IR89" t="s">
        <v>443</v>
      </c>
      <c r="IS89" t="s">
        <v>443</v>
      </c>
      <c r="IT89" t="s">
        <v>443</v>
      </c>
      <c r="IU89">
        <v>0</v>
      </c>
      <c r="IV89">
        <v>100</v>
      </c>
      <c r="IW89">
        <v>100</v>
      </c>
      <c r="IX89">
        <v>4.56</v>
      </c>
      <c r="IY89">
        <v>0.3086</v>
      </c>
      <c r="IZ89">
        <v>0.735386519928015</v>
      </c>
      <c r="JA89">
        <v>0.00382527381972642</v>
      </c>
      <c r="JB89">
        <v>-7.52988299776221e-07</v>
      </c>
      <c r="JC89">
        <v>2.3530235652091e-10</v>
      </c>
      <c r="JD89">
        <v>-0.102343420517576</v>
      </c>
      <c r="JE89">
        <v>-0.0169045395245839</v>
      </c>
      <c r="JF89">
        <v>0.00204458040624254</v>
      </c>
      <c r="JG89">
        <v>-2.13992253470799e-05</v>
      </c>
      <c r="JH89">
        <v>5</v>
      </c>
      <c r="JI89">
        <v>2167</v>
      </c>
      <c r="JJ89">
        <v>1</v>
      </c>
      <c r="JK89">
        <v>29</v>
      </c>
      <c r="JL89">
        <v>29323661.2</v>
      </c>
      <c r="JM89">
        <v>29323661.2</v>
      </c>
      <c r="JN89">
        <v>2.37915</v>
      </c>
      <c r="JO89">
        <v>2.61597</v>
      </c>
      <c r="JP89">
        <v>1.54785</v>
      </c>
      <c r="JQ89">
        <v>2.31201</v>
      </c>
      <c r="JR89">
        <v>1.64551</v>
      </c>
      <c r="JS89">
        <v>2.23999</v>
      </c>
      <c r="JT89">
        <v>33.9413</v>
      </c>
      <c r="JU89">
        <v>24.1838</v>
      </c>
      <c r="JV89">
        <v>18</v>
      </c>
      <c r="JW89">
        <v>505.387</v>
      </c>
      <c r="JX89">
        <v>403.305</v>
      </c>
      <c r="JY89">
        <v>26.9094</v>
      </c>
      <c r="JZ89">
        <v>28.0203</v>
      </c>
      <c r="KA89">
        <v>30.0003</v>
      </c>
      <c r="KB89">
        <v>27.9705</v>
      </c>
      <c r="KC89">
        <v>27.9199</v>
      </c>
      <c r="KD89">
        <v>47.6469</v>
      </c>
      <c r="KE89">
        <v>21.2094</v>
      </c>
      <c r="KF89">
        <v>57.6239</v>
      </c>
      <c r="KG89">
        <v>26.9258</v>
      </c>
      <c r="KH89">
        <v>1223.29</v>
      </c>
      <c r="KI89">
        <v>22.2823</v>
      </c>
      <c r="KJ89">
        <v>96.7123</v>
      </c>
      <c r="KK89">
        <v>94.6774</v>
      </c>
    </row>
    <row r="90" spans="1:297">
      <c r="A90">
        <v>74</v>
      </c>
      <c r="B90">
        <v>1759419677.1</v>
      </c>
      <c r="C90">
        <v>457</v>
      </c>
      <c r="D90" t="s">
        <v>590</v>
      </c>
      <c r="E90" t="s">
        <v>591</v>
      </c>
      <c r="F90">
        <v>5</v>
      </c>
      <c r="G90" t="s">
        <v>435</v>
      </c>
      <c r="H90" t="s">
        <v>436</v>
      </c>
      <c r="I90">
        <v>1759419668.94615</v>
      </c>
      <c r="J90">
        <f>(K90)/1000</f>
        <v>0</v>
      </c>
      <c r="K90">
        <f>IF(DP90, AN90, AH90)</f>
        <v>0</v>
      </c>
      <c r="L90">
        <f>IF(DP90, AI90, AG90)</f>
        <v>0</v>
      </c>
      <c r="M90">
        <f>DR90 - IF(AU90&gt;1, L90*DL90*100.0/(AW90), 0)</f>
        <v>0</v>
      </c>
      <c r="N90">
        <f>((T90-J90/2)*M90-L90)/(T90+J90/2)</f>
        <v>0</v>
      </c>
      <c r="O90">
        <f>N90*(DY90+DZ90)/1000.0</f>
        <v>0</v>
      </c>
      <c r="P90">
        <f>(DR90 - IF(AU90&gt;1, L90*DL90*100.0/(AW90), 0))*(DY90+DZ90)/1000.0</f>
        <v>0</v>
      </c>
      <c r="Q90">
        <f>2.0/((1/S90-1/R90)+SIGN(S90)*SQRT((1/S90-1/R90)*(1/S90-1/R90) + 4*DM90/((DM90+1)*(DM90+1))*(2*1/S90*1/R90-1/R90*1/R90)))</f>
        <v>0</v>
      </c>
      <c r="R90">
        <f>IF(LEFT(DN90,1)&lt;&gt;"0",IF(LEFT(DN90,1)="1",3.0,DO90),$D$5+$E$5*(EF90*DY90/($K$5*1000))+$F$5*(EF90*DY90/($K$5*1000))*MAX(MIN(DL90,$J$5),$I$5)*MAX(MIN(DL90,$J$5),$I$5)+$G$5*MAX(MIN(DL90,$J$5),$I$5)*(EF90*DY90/($K$5*1000))+$H$5*(EF90*DY90/($K$5*1000))*(EF90*DY90/($K$5*1000)))</f>
        <v>0</v>
      </c>
      <c r="S90">
        <f>J90*(1000-(1000*0.61365*exp(17.502*W90/(240.97+W90))/(DY90+DZ90)+DT90)/2)/(1000*0.61365*exp(17.502*W90/(240.97+W90))/(DY90+DZ90)-DT90)</f>
        <v>0</v>
      </c>
      <c r="T90">
        <f>1/((DM90+1)/(Q90/1.6)+1/(R90/1.37)) + DM90/((DM90+1)/(Q90/1.6) + DM90/(R90/1.37))</f>
        <v>0</v>
      </c>
      <c r="U90">
        <f>(DH90*DK90)</f>
        <v>0</v>
      </c>
      <c r="V90">
        <f>(EA90+(U90+2*0.95*5.67E-8*(((EA90+$B$7)+273)^4-(EA90+273)^4)-44100*J90)/(1.84*29.3*R90+8*0.95*5.67E-8*(EA90+273)^3))</f>
        <v>0</v>
      </c>
      <c r="W90">
        <f>($C$7*EB90+$D$7*EC90+$E$7*V90)</f>
        <v>0</v>
      </c>
      <c r="X90">
        <f>0.61365*exp(17.502*W90/(240.97+W90))</f>
        <v>0</v>
      </c>
      <c r="Y90">
        <f>(Z90/AA90*100)</f>
        <v>0</v>
      </c>
      <c r="Z90">
        <f>DT90*(DY90+DZ90)/1000</f>
        <v>0</v>
      </c>
      <c r="AA90">
        <f>0.61365*exp(17.502*EA90/(240.97+EA90))</f>
        <v>0</v>
      </c>
      <c r="AB90">
        <f>(X90-DT90*(DY90+DZ90)/1000)</f>
        <v>0</v>
      </c>
      <c r="AC90">
        <f>(-J90*44100)</f>
        <v>0</v>
      </c>
      <c r="AD90">
        <f>2*29.3*R90*0.92*(EA90-W90)</f>
        <v>0</v>
      </c>
      <c r="AE90">
        <f>2*0.95*5.67E-8*(((EA90+$B$7)+273)^4-(W90+273)^4)</f>
        <v>0</v>
      </c>
      <c r="AF90">
        <f>U90+AE90+AC90+AD90</f>
        <v>0</v>
      </c>
      <c r="AG90">
        <f>DX90*AU90*(DS90-DR90*(1000-AU90*DU90)/(1000-AU90*DT90))/(100*DL90)</f>
        <v>0</v>
      </c>
      <c r="AH90">
        <f>1000*DX90*AU90*(DT90-DU90)/(100*DL90*(1000-AU90*DT90))</f>
        <v>0</v>
      </c>
      <c r="AI90">
        <f>(AJ90 - AK90 - DY90*1E3/(8.314*(EA90+273.15)) * AM90/DX90 * AL90) * DX90/(100*DL90) * (1000 - DU90)/1000</f>
        <v>0</v>
      </c>
      <c r="AJ90">
        <v>1238.15877084307</v>
      </c>
      <c r="AK90">
        <v>1217.19193939394</v>
      </c>
      <c r="AL90">
        <v>3.55268181818157</v>
      </c>
      <c r="AM90">
        <v>64.6</v>
      </c>
      <c r="AN90">
        <f>(AP90 - AO90 + DY90*1E3/(8.314*(EA90+273.15)) * AR90/DX90 * AQ90) * DX90/(100*DL90) * 1000/(1000 - AP90)</f>
        <v>0</v>
      </c>
      <c r="AO90">
        <v>22.3293085766984</v>
      </c>
      <c r="AP90">
        <v>22.8053163636364</v>
      </c>
      <c r="AQ90">
        <v>-3.15875253501711e-05</v>
      </c>
      <c r="AR90">
        <v>120.712376557345</v>
      </c>
      <c r="AS90">
        <v>0</v>
      </c>
      <c r="AT90">
        <v>0</v>
      </c>
      <c r="AU90">
        <f>IF(AS90*$H$13&gt;=AW90,1.0,(AW90/(AW90-AS90*$H$13)))</f>
        <v>0</v>
      </c>
      <c r="AV90">
        <f>(AU90-1)*100</f>
        <v>0</v>
      </c>
      <c r="AW90">
        <f>MAX(0,($B$13+$C$13*EF90)/(1+$D$13*EF90)*DY90/(EA90+273)*$E$13)</f>
        <v>0</v>
      </c>
      <c r="AX90" t="s">
        <v>437</v>
      </c>
      <c r="AY90" t="s">
        <v>437</v>
      </c>
      <c r="AZ90">
        <v>0</v>
      </c>
      <c r="BA90">
        <v>0</v>
      </c>
      <c r="BB90">
        <f>1-AZ90/BA90</f>
        <v>0</v>
      </c>
      <c r="BC90">
        <v>0</v>
      </c>
      <c r="BD90" t="s">
        <v>437</v>
      </c>
      <c r="BE90" t="s">
        <v>437</v>
      </c>
      <c r="BF90">
        <v>0</v>
      </c>
      <c r="BG90">
        <v>0</v>
      </c>
      <c r="BH90">
        <f>1-BF90/BG90</f>
        <v>0</v>
      </c>
      <c r="BI90">
        <v>0.5</v>
      </c>
      <c r="BJ90">
        <f>DI90</f>
        <v>0</v>
      </c>
      <c r="BK90">
        <f>L90</f>
        <v>0</v>
      </c>
      <c r="BL90">
        <f>BH90*BI90*BJ90</f>
        <v>0</v>
      </c>
      <c r="BM90">
        <f>(BK90-BC90)/BJ90</f>
        <v>0</v>
      </c>
      <c r="BN90">
        <f>(BA90-BG90)/BG90</f>
        <v>0</v>
      </c>
      <c r="BO90">
        <f>AZ90/(BB90+AZ90/BG90)</f>
        <v>0</v>
      </c>
      <c r="BP90" t="s">
        <v>437</v>
      </c>
      <c r="BQ90">
        <v>0</v>
      </c>
      <c r="BR90">
        <f>IF(BQ90&lt;&gt;0, BQ90, BO90)</f>
        <v>0</v>
      </c>
      <c r="BS90">
        <f>1-BR90/BG90</f>
        <v>0</v>
      </c>
      <c r="BT90">
        <f>(BG90-BF90)/(BG90-BR90)</f>
        <v>0</v>
      </c>
      <c r="BU90">
        <f>(BA90-BG90)/(BA90-BR90)</f>
        <v>0</v>
      </c>
      <c r="BV90">
        <f>(BG90-BF90)/(BG90-AZ90)</f>
        <v>0</v>
      </c>
      <c r="BW90">
        <f>(BA90-BG90)/(BA90-AZ90)</f>
        <v>0</v>
      </c>
      <c r="BX90">
        <f>(BT90*BR90/BF90)</f>
        <v>0</v>
      </c>
      <c r="BY90">
        <f>(1-BX90)</f>
        <v>0</v>
      </c>
      <c r="DH90">
        <f>$B$11*EG90+$C$11*EH90+$F$11*ES90*(1-EV90)</f>
        <v>0</v>
      </c>
      <c r="DI90">
        <f>DH90*DJ90</f>
        <v>0</v>
      </c>
      <c r="DJ90">
        <f>($B$11*$D$9+$C$11*$D$9+$F$11*((FF90+EX90)/MAX(FF90+EX90+FG90, 0.1)*$I$9+FG90/MAX(FF90+EX90+FG90, 0.1)*$J$9))/($B$11+$C$11+$F$11)</f>
        <v>0</v>
      </c>
      <c r="DK90">
        <f>($B$11*$K$9+$C$11*$K$9+$F$11*((FF90+EX90)/MAX(FF90+EX90+FG90, 0.1)*$P$9+FG90/MAX(FF90+EX90+FG90, 0.1)*$Q$9))/($B$11+$C$11+$F$11)</f>
        <v>0</v>
      </c>
      <c r="DL90">
        <v>2.44</v>
      </c>
      <c r="DM90">
        <v>0.5</v>
      </c>
      <c r="DN90" t="s">
        <v>438</v>
      </c>
      <c r="DO90">
        <v>2</v>
      </c>
      <c r="DP90" t="b">
        <v>1</v>
      </c>
      <c r="DQ90">
        <v>1759419668.94615</v>
      </c>
      <c r="DR90">
        <v>1165.18230769231</v>
      </c>
      <c r="DS90">
        <v>1194.10307692308</v>
      </c>
      <c r="DT90">
        <v>22.8089923076923</v>
      </c>
      <c r="DU90">
        <v>22.3269846153846</v>
      </c>
      <c r="DV90">
        <v>1160.65307692308</v>
      </c>
      <c r="DW90">
        <v>22.5003461538462</v>
      </c>
      <c r="DX90">
        <v>500.010153846154</v>
      </c>
      <c r="DY90">
        <v>90.8006615384615</v>
      </c>
      <c r="DZ90">
        <v>0.0326786615384615</v>
      </c>
      <c r="EA90">
        <v>29.5357076923077</v>
      </c>
      <c r="EB90">
        <v>30.0062230769231</v>
      </c>
      <c r="EC90">
        <v>999.9</v>
      </c>
      <c r="ED90">
        <v>0</v>
      </c>
      <c r="EE90">
        <v>0</v>
      </c>
      <c r="EF90">
        <v>9995.05153846154</v>
      </c>
      <c r="EG90">
        <v>0</v>
      </c>
      <c r="EH90">
        <v>13.1195</v>
      </c>
      <c r="EI90">
        <v>-28.9205</v>
      </c>
      <c r="EJ90">
        <v>1192.38</v>
      </c>
      <c r="EK90">
        <v>1221.37153846154</v>
      </c>
      <c r="EL90">
        <v>0.481991461538461</v>
      </c>
      <c r="EM90">
        <v>1194.10307692308</v>
      </c>
      <c r="EN90">
        <v>22.3269846153846</v>
      </c>
      <c r="EO90">
        <v>2.07107</v>
      </c>
      <c r="EP90">
        <v>2.02730615384615</v>
      </c>
      <c r="EQ90">
        <v>17.9984076923077</v>
      </c>
      <c r="ER90">
        <v>17.6592076923077</v>
      </c>
      <c r="ES90">
        <v>2000.01153846154</v>
      </c>
      <c r="ET90">
        <v>0.980000692307692</v>
      </c>
      <c r="EU90">
        <v>0.0199989</v>
      </c>
      <c r="EV90">
        <v>0</v>
      </c>
      <c r="EW90">
        <v>339.897384615385</v>
      </c>
      <c r="EX90">
        <v>5.00059</v>
      </c>
      <c r="EY90">
        <v>6940.97307692308</v>
      </c>
      <c r="EZ90">
        <v>17360.4230769231</v>
      </c>
      <c r="FA90">
        <v>41.25</v>
      </c>
      <c r="FB90">
        <v>41.062</v>
      </c>
      <c r="FC90">
        <v>40.6440769230769</v>
      </c>
      <c r="FD90">
        <v>40.5190769230769</v>
      </c>
      <c r="FE90">
        <v>42.1345384615385</v>
      </c>
      <c r="FF90">
        <v>1955.11153846154</v>
      </c>
      <c r="FG90">
        <v>39.9</v>
      </c>
      <c r="FH90">
        <v>0</v>
      </c>
      <c r="FI90">
        <v>1759419674.8</v>
      </c>
      <c r="FJ90">
        <v>0</v>
      </c>
      <c r="FK90">
        <v>339.854730769231</v>
      </c>
      <c r="FL90">
        <v>-1.22861538767804</v>
      </c>
      <c r="FM90">
        <v>-25.9822222315192</v>
      </c>
      <c r="FN90">
        <v>6940.84769230769</v>
      </c>
      <c r="FO90">
        <v>15</v>
      </c>
      <c r="FP90">
        <v>0</v>
      </c>
      <c r="FQ90" t="s">
        <v>439</v>
      </c>
      <c r="FR90">
        <v>0</v>
      </c>
      <c r="FS90">
        <v>0</v>
      </c>
      <c r="FT90">
        <v>0</v>
      </c>
      <c r="FU90">
        <v>0</v>
      </c>
      <c r="FV90">
        <v>0</v>
      </c>
      <c r="FW90">
        <v>0</v>
      </c>
      <c r="FX90">
        <v>0</v>
      </c>
      <c r="FY90">
        <v>0</v>
      </c>
      <c r="FZ90">
        <v>0</v>
      </c>
      <c r="GA90">
        <v>0</v>
      </c>
      <c r="GB90">
        <v>0</v>
      </c>
      <c r="GC90">
        <v>-28.827880952381</v>
      </c>
      <c r="GD90">
        <v>-1.31720259740266</v>
      </c>
      <c r="GE90">
        <v>0.547968937787577</v>
      </c>
      <c r="GF90">
        <v>0</v>
      </c>
      <c r="GG90">
        <v>339.899794117647</v>
      </c>
      <c r="GH90">
        <v>-1.03430099453215</v>
      </c>
      <c r="GI90">
        <v>0.220495268644953</v>
      </c>
      <c r="GJ90">
        <v>-1</v>
      </c>
      <c r="GK90">
        <v>0.484240666666667</v>
      </c>
      <c r="GL90">
        <v>-0.0492255584415577</v>
      </c>
      <c r="GM90">
        <v>0.00504759306462316</v>
      </c>
      <c r="GN90">
        <v>1</v>
      </c>
      <c r="GO90">
        <v>1</v>
      </c>
      <c r="GP90">
        <v>2</v>
      </c>
      <c r="GQ90" t="s">
        <v>448</v>
      </c>
      <c r="GR90">
        <v>3.13241</v>
      </c>
      <c r="GS90">
        <v>2.71074</v>
      </c>
      <c r="GT90">
        <v>0.185299</v>
      </c>
      <c r="GU90">
        <v>0.188494</v>
      </c>
      <c r="GV90">
        <v>0.0997802</v>
      </c>
      <c r="GW90">
        <v>0.0989261</v>
      </c>
      <c r="GX90">
        <v>30715.9</v>
      </c>
      <c r="GY90">
        <v>32775.5</v>
      </c>
      <c r="GZ90">
        <v>34109</v>
      </c>
      <c r="HA90">
        <v>36566.2</v>
      </c>
      <c r="HB90">
        <v>43366.9</v>
      </c>
      <c r="HC90">
        <v>47303.1</v>
      </c>
      <c r="HD90">
        <v>53198.7</v>
      </c>
      <c r="HE90">
        <v>58430.2</v>
      </c>
      <c r="HF90">
        <v>1.95872</v>
      </c>
      <c r="HG90">
        <v>1.80103</v>
      </c>
      <c r="HH90">
        <v>0.126988</v>
      </c>
      <c r="HI90">
        <v>0</v>
      </c>
      <c r="HJ90">
        <v>27.938</v>
      </c>
      <c r="HK90">
        <v>999.9</v>
      </c>
      <c r="HL90">
        <v>56.239</v>
      </c>
      <c r="HM90">
        <v>30.111</v>
      </c>
      <c r="HN90">
        <v>26.5543</v>
      </c>
      <c r="HO90">
        <v>55.2755</v>
      </c>
      <c r="HP90">
        <v>45.7332</v>
      </c>
      <c r="HQ90">
        <v>1</v>
      </c>
      <c r="HR90">
        <v>0.051283</v>
      </c>
      <c r="HS90">
        <v>0.0386492</v>
      </c>
      <c r="HT90">
        <v>20.1122</v>
      </c>
      <c r="HU90">
        <v>5.19677</v>
      </c>
      <c r="HV90">
        <v>12.004</v>
      </c>
      <c r="HW90">
        <v>4.9748</v>
      </c>
      <c r="HX90">
        <v>3.2939</v>
      </c>
      <c r="HY90">
        <v>999.9</v>
      </c>
      <c r="HZ90">
        <v>9999</v>
      </c>
      <c r="IA90">
        <v>9999</v>
      </c>
      <c r="IB90">
        <v>9999</v>
      </c>
      <c r="IC90">
        <v>1.86325</v>
      </c>
      <c r="ID90">
        <v>1.86813</v>
      </c>
      <c r="IE90">
        <v>1.86792</v>
      </c>
      <c r="IF90">
        <v>1.86905</v>
      </c>
      <c r="IG90">
        <v>1.86988</v>
      </c>
      <c r="IH90">
        <v>1.86593</v>
      </c>
      <c r="II90">
        <v>1.86704</v>
      </c>
      <c r="IJ90">
        <v>1.86844</v>
      </c>
      <c r="IK90">
        <v>5</v>
      </c>
      <c r="IL90">
        <v>0</v>
      </c>
      <c r="IM90">
        <v>0</v>
      </c>
      <c r="IN90">
        <v>0</v>
      </c>
      <c r="IO90" t="s">
        <v>441</v>
      </c>
      <c r="IP90" t="s">
        <v>442</v>
      </c>
      <c r="IQ90" t="s">
        <v>443</v>
      </c>
      <c r="IR90" t="s">
        <v>443</v>
      </c>
      <c r="IS90" t="s">
        <v>443</v>
      </c>
      <c r="IT90" t="s">
        <v>443</v>
      </c>
      <c r="IU90">
        <v>0</v>
      </c>
      <c r="IV90">
        <v>100</v>
      </c>
      <c r="IW90">
        <v>100</v>
      </c>
      <c r="IX90">
        <v>4.61</v>
      </c>
      <c r="IY90">
        <v>0.3085</v>
      </c>
      <c r="IZ90">
        <v>0.735386519928015</v>
      </c>
      <c r="JA90">
        <v>0.00382527381972642</v>
      </c>
      <c r="JB90">
        <v>-7.52988299776221e-07</v>
      </c>
      <c r="JC90">
        <v>2.3530235652091e-10</v>
      </c>
      <c r="JD90">
        <v>-0.102343420517576</v>
      </c>
      <c r="JE90">
        <v>-0.0169045395245839</v>
      </c>
      <c r="JF90">
        <v>0.00204458040624254</v>
      </c>
      <c r="JG90">
        <v>-2.13992253470799e-05</v>
      </c>
      <c r="JH90">
        <v>5</v>
      </c>
      <c r="JI90">
        <v>2167</v>
      </c>
      <c r="JJ90">
        <v>1</v>
      </c>
      <c r="JK90">
        <v>29</v>
      </c>
      <c r="JL90">
        <v>29323661.3</v>
      </c>
      <c r="JM90">
        <v>29323661.3</v>
      </c>
      <c r="JN90">
        <v>2.40234</v>
      </c>
      <c r="JO90">
        <v>2.61353</v>
      </c>
      <c r="JP90">
        <v>1.54785</v>
      </c>
      <c r="JQ90">
        <v>2.31079</v>
      </c>
      <c r="JR90">
        <v>1.64673</v>
      </c>
      <c r="JS90">
        <v>2.31567</v>
      </c>
      <c r="JT90">
        <v>33.9413</v>
      </c>
      <c r="JU90">
        <v>24.1838</v>
      </c>
      <c r="JV90">
        <v>18</v>
      </c>
      <c r="JW90">
        <v>505.501</v>
      </c>
      <c r="JX90">
        <v>403.432</v>
      </c>
      <c r="JY90">
        <v>26.9195</v>
      </c>
      <c r="JZ90">
        <v>28.0226</v>
      </c>
      <c r="KA90">
        <v>30</v>
      </c>
      <c r="KB90">
        <v>27.9723</v>
      </c>
      <c r="KC90">
        <v>27.9222</v>
      </c>
      <c r="KD90">
        <v>48.2025</v>
      </c>
      <c r="KE90">
        <v>21.2094</v>
      </c>
      <c r="KF90">
        <v>57.6239</v>
      </c>
      <c r="KG90">
        <v>26.9203</v>
      </c>
      <c r="KH90">
        <v>1243.49</v>
      </c>
      <c r="KI90">
        <v>22.2823</v>
      </c>
      <c r="KJ90">
        <v>96.712</v>
      </c>
      <c r="KK90">
        <v>94.6764</v>
      </c>
    </row>
    <row r="91" spans="1:297">
      <c r="A91">
        <v>75</v>
      </c>
      <c r="B91">
        <v>1759419682.1</v>
      </c>
      <c r="C91">
        <v>462</v>
      </c>
      <c r="D91" t="s">
        <v>592</v>
      </c>
      <c r="E91" t="s">
        <v>593</v>
      </c>
      <c r="F91">
        <v>5</v>
      </c>
      <c r="G91" t="s">
        <v>435</v>
      </c>
      <c r="H91" t="s">
        <v>436</v>
      </c>
      <c r="I91">
        <v>1759419673.94615</v>
      </c>
      <c r="J91">
        <f>(K91)/1000</f>
        <v>0</v>
      </c>
      <c r="K91">
        <f>IF(DP91, AN91, AH91)</f>
        <v>0</v>
      </c>
      <c r="L91">
        <f>IF(DP91, AI91, AG91)</f>
        <v>0</v>
      </c>
      <c r="M91">
        <f>DR91 - IF(AU91&gt;1, L91*DL91*100.0/(AW91), 0)</f>
        <v>0</v>
      </c>
      <c r="N91">
        <f>((T91-J91/2)*M91-L91)/(T91+J91/2)</f>
        <v>0</v>
      </c>
      <c r="O91">
        <f>N91*(DY91+DZ91)/1000.0</f>
        <v>0</v>
      </c>
      <c r="P91">
        <f>(DR91 - IF(AU91&gt;1, L91*DL91*100.0/(AW91), 0))*(DY91+DZ91)/1000.0</f>
        <v>0</v>
      </c>
      <c r="Q91">
        <f>2.0/((1/S91-1/R91)+SIGN(S91)*SQRT((1/S91-1/R91)*(1/S91-1/R91) + 4*DM91/((DM91+1)*(DM91+1))*(2*1/S91*1/R91-1/R91*1/R91)))</f>
        <v>0</v>
      </c>
      <c r="R91">
        <f>IF(LEFT(DN91,1)&lt;&gt;"0",IF(LEFT(DN91,1)="1",3.0,DO91),$D$5+$E$5*(EF91*DY91/($K$5*1000))+$F$5*(EF91*DY91/($K$5*1000))*MAX(MIN(DL91,$J$5),$I$5)*MAX(MIN(DL91,$J$5),$I$5)+$G$5*MAX(MIN(DL91,$J$5),$I$5)*(EF91*DY91/($K$5*1000))+$H$5*(EF91*DY91/($K$5*1000))*(EF91*DY91/($K$5*1000)))</f>
        <v>0</v>
      </c>
      <c r="S91">
        <f>J91*(1000-(1000*0.61365*exp(17.502*W91/(240.97+W91))/(DY91+DZ91)+DT91)/2)/(1000*0.61365*exp(17.502*W91/(240.97+W91))/(DY91+DZ91)-DT91)</f>
        <v>0</v>
      </c>
      <c r="T91">
        <f>1/((DM91+1)/(Q91/1.6)+1/(R91/1.37)) + DM91/((DM91+1)/(Q91/1.6) + DM91/(R91/1.37))</f>
        <v>0</v>
      </c>
      <c r="U91">
        <f>(DH91*DK91)</f>
        <v>0</v>
      </c>
      <c r="V91">
        <f>(EA91+(U91+2*0.95*5.67E-8*(((EA91+$B$7)+273)^4-(EA91+273)^4)-44100*J91)/(1.84*29.3*R91+8*0.95*5.67E-8*(EA91+273)^3))</f>
        <v>0</v>
      </c>
      <c r="W91">
        <f>($C$7*EB91+$D$7*EC91+$E$7*V91)</f>
        <v>0</v>
      </c>
      <c r="X91">
        <f>0.61365*exp(17.502*W91/(240.97+W91))</f>
        <v>0</v>
      </c>
      <c r="Y91">
        <f>(Z91/AA91*100)</f>
        <v>0</v>
      </c>
      <c r="Z91">
        <f>DT91*(DY91+DZ91)/1000</f>
        <v>0</v>
      </c>
      <c r="AA91">
        <f>0.61365*exp(17.502*EA91/(240.97+EA91))</f>
        <v>0</v>
      </c>
      <c r="AB91">
        <f>(X91-DT91*(DY91+DZ91)/1000)</f>
        <v>0</v>
      </c>
      <c r="AC91">
        <f>(-J91*44100)</f>
        <v>0</v>
      </c>
      <c r="AD91">
        <f>2*29.3*R91*0.92*(EA91-W91)</f>
        <v>0</v>
      </c>
      <c r="AE91">
        <f>2*0.95*5.67E-8*(((EA91+$B$7)+273)^4-(W91+273)^4)</f>
        <v>0</v>
      </c>
      <c r="AF91">
        <f>U91+AE91+AC91+AD91</f>
        <v>0</v>
      </c>
      <c r="AG91">
        <f>DX91*AU91*(DS91-DR91*(1000-AU91*DU91)/(1000-AU91*DT91))/(100*DL91)</f>
        <v>0</v>
      </c>
      <c r="AH91">
        <f>1000*DX91*AU91*(DT91-DU91)/(100*DL91*(1000-AU91*DT91))</f>
        <v>0</v>
      </c>
      <c r="AI91">
        <f>(AJ91 - AK91 - DY91*1E3/(8.314*(EA91+273.15)) * AM91/DX91 * AL91) * DX91/(100*DL91) * (1000 - DU91)/1000</f>
        <v>0</v>
      </c>
      <c r="AJ91">
        <v>1254.50473656061</v>
      </c>
      <c r="AK91">
        <v>1233.936</v>
      </c>
      <c r="AL91">
        <v>3.34363333333327</v>
      </c>
      <c r="AM91">
        <v>64.6</v>
      </c>
      <c r="AN91">
        <f>(AP91 - AO91 + DY91*1E3/(8.314*(EA91+273.15)) * AR91/DX91 * AQ91) * DX91/(100*DL91) * 1000/(1000 - AP91)</f>
        <v>0</v>
      </c>
      <c r="AO91">
        <v>22.3291071655336</v>
      </c>
      <c r="AP91">
        <v>22.8018957575758</v>
      </c>
      <c r="AQ91">
        <v>-4.86403368565053e-05</v>
      </c>
      <c r="AR91">
        <v>120.712376557345</v>
      </c>
      <c r="AS91">
        <v>0</v>
      </c>
      <c r="AT91">
        <v>0</v>
      </c>
      <c r="AU91">
        <f>IF(AS91*$H$13&gt;=AW91,1.0,(AW91/(AW91-AS91*$H$13)))</f>
        <v>0</v>
      </c>
      <c r="AV91">
        <f>(AU91-1)*100</f>
        <v>0</v>
      </c>
      <c r="AW91">
        <f>MAX(0,($B$13+$C$13*EF91)/(1+$D$13*EF91)*DY91/(EA91+273)*$E$13)</f>
        <v>0</v>
      </c>
      <c r="AX91" t="s">
        <v>437</v>
      </c>
      <c r="AY91" t="s">
        <v>437</v>
      </c>
      <c r="AZ91">
        <v>0</v>
      </c>
      <c r="BA91">
        <v>0</v>
      </c>
      <c r="BB91">
        <f>1-AZ91/BA91</f>
        <v>0</v>
      </c>
      <c r="BC91">
        <v>0</v>
      </c>
      <c r="BD91" t="s">
        <v>437</v>
      </c>
      <c r="BE91" t="s">
        <v>437</v>
      </c>
      <c r="BF91">
        <v>0</v>
      </c>
      <c r="BG91">
        <v>0</v>
      </c>
      <c r="BH91">
        <f>1-BF91/BG91</f>
        <v>0</v>
      </c>
      <c r="BI91">
        <v>0.5</v>
      </c>
      <c r="BJ91">
        <f>DI91</f>
        <v>0</v>
      </c>
      <c r="BK91">
        <f>L91</f>
        <v>0</v>
      </c>
      <c r="BL91">
        <f>BH91*BI91*BJ91</f>
        <v>0</v>
      </c>
      <c r="BM91">
        <f>(BK91-BC91)/BJ91</f>
        <v>0</v>
      </c>
      <c r="BN91">
        <f>(BA91-BG91)/BG91</f>
        <v>0</v>
      </c>
      <c r="BO91">
        <f>AZ91/(BB91+AZ91/BG91)</f>
        <v>0</v>
      </c>
      <c r="BP91" t="s">
        <v>437</v>
      </c>
      <c r="BQ91">
        <v>0</v>
      </c>
      <c r="BR91">
        <f>IF(BQ91&lt;&gt;0, BQ91, BO91)</f>
        <v>0</v>
      </c>
      <c r="BS91">
        <f>1-BR91/BG91</f>
        <v>0</v>
      </c>
      <c r="BT91">
        <f>(BG91-BF91)/(BG91-BR91)</f>
        <v>0</v>
      </c>
      <c r="BU91">
        <f>(BA91-BG91)/(BA91-BR91)</f>
        <v>0</v>
      </c>
      <c r="BV91">
        <f>(BG91-BF91)/(BG91-AZ91)</f>
        <v>0</v>
      </c>
      <c r="BW91">
        <f>(BA91-BG91)/(BA91-AZ91)</f>
        <v>0</v>
      </c>
      <c r="BX91">
        <f>(BT91*BR91/BF91)</f>
        <v>0</v>
      </c>
      <c r="BY91">
        <f>(1-BX91)</f>
        <v>0</v>
      </c>
      <c r="DH91">
        <f>$B$11*EG91+$C$11*EH91+$F$11*ES91*(1-EV91)</f>
        <v>0</v>
      </c>
      <c r="DI91">
        <f>DH91*DJ91</f>
        <v>0</v>
      </c>
      <c r="DJ91">
        <f>($B$11*$D$9+$C$11*$D$9+$F$11*((FF91+EX91)/MAX(FF91+EX91+FG91, 0.1)*$I$9+FG91/MAX(FF91+EX91+FG91, 0.1)*$J$9))/($B$11+$C$11+$F$11)</f>
        <v>0</v>
      </c>
      <c r="DK91">
        <f>($B$11*$K$9+$C$11*$K$9+$F$11*((FF91+EX91)/MAX(FF91+EX91+FG91, 0.1)*$P$9+FG91/MAX(FF91+EX91+FG91, 0.1)*$Q$9))/($B$11+$C$11+$F$11)</f>
        <v>0</v>
      </c>
      <c r="DL91">
        <v>2.44</v>
      </c>
      <c r="DM91">
        <v>0.5</v>
      </c>
      <c r="DN91" t="s">
        <v>438</v>
      </c>
      <c r="DO91">
        <v>2</v>
      </c>
      <c r="DP91" t="b">
        <v>1</v>
      </c>
      <c r="DQ91">
        <v>1759419673.94615</v>
      </c>
      <c r="DR91">
        <v>1181.96692307692</v>
      </c>
      <c r="DS91">
        <v>1210.65307692308</v>
      </c>
      <c r="DT91">
        <v>22.8061615384615</v>
      </c>
      <c r="DU91">
        <v>22.3280923076923</v>
      </c>
      <c r="DV91">
        <v>1177.38769230769</v>
      </c>
      <c r="DW91">
        <v>22.4976461538462</v>
      </c>
      <c r="DX91">
        <v>499.987461538462</v>
      </c>
      <c r="DY91">
        <v>90.8019</v>
      </c>
      <c r="DZ91">
        <v>0.0327925923076923</v>
      </c>
      <c r="EA91">
        <v>29.5344384615385</v>
      </c>
      <c r="EB91">
        <v>30.0046461538461</v>
      </c>
      <c r="EC91">
        <v>999.9</v>
      </c>
      <c r="ED91">
        <v>0</v>
      </c>
      <c r="EE91">
        <v>0</v>
      </c>
      <c r="EF91">
        <v>9991.05923076923</v>
      </c>
      <c r="EG91">
        <v>0</v>
      </c>
      <c r="EH91">
        <v>13.1187615384615</v>
      </c>
      <c r="EI91">
        <v>-28.6853923076923</v>
      </c>
      <c r="EJ91">
        <v>1209.55153846154</v>
      </c>
      <c r="EK91">
        <v>1238.30076923077</v>
      </c>
      <c r="EL91">
        <v>0.478076538461538</v>
      </c>
      <c r="EM91">
        <v>1210.65307692308</v>
      </c>
      <c r="EN91">
        <v>22.3280923076923</v>
      </c>
      <c r="EO91">
        <v>2.07084307692308</v>
      </c>
      <c r="EP91">
        <v>2.02743384615385</v>
      </c>
      <c r="EQ91">
        <v>17.9966769230769</v>
      </c>
      <c r="ER91">
        <v>17.6602153846154</v>
      </c>
      <c r="ES91">
        <v>2000.00846153846</v>
      </c>
      <c r="ET91">
        <v>0.980000692307692</v>
      </c>
      <c r="EU91">
        <v>0.0199989</v>
      </c>
      <c r="EV91">
        <v>0</v>
      </c>
      <c r="EW91">
        <v>339.716</v>
      </c>
      <c r="EX91">
        <v>5.00059</v>
      </c>
      <c r="EY91">
        <v>6938.84307692308</v>
      </c>
      <c r="EZ91">
        <v>17360.4076923077</v>
      </c>
      <c r="FA91">
        <v>41.25</v>
      </c>
      <c r="FB91">
        <v>41.062</v>
      </c>
      <c r="FC91">
        <v>40.6440769230769</v>
      </c>
      <c r="FD91">
        <v>40.5238461538462</v>
      </c>
      <c r="FE91">
        <v>42.1345384615385</v>
      </c>
      <c r="FF91">
        <v>1955.10846153846</v>
      </c>
      <c r="FG91">
        <v>39.9</v>
      </c>
      <c r="FH91">
        <v>0</v>
      </c>
      <c r="FI91">
        <v>1759419680.2</v>
      </c>
      <c r="FJ91">
        <v>0</v>
      </c>
      <c r="FK91">
        <v>339.7134</v>
      </c>
      <c r="FL91">
        <v>-1.2155384605969</v>
      </c>
      <c r="FM91">
        <v>-21.9315384427582</v>
      </c>
      <c r="FN91">
        <v>6938.48</v>
      </c>
      <c r="FO91">
        <v>15</v>
      </c>
      <c r="FP91">
        <v>0</v>
      </c>
      <c r="FQ91" t="s">
        <v>439</v>
      </c>
      <c r="FR91">
        <v>0</v>
      </c>
      <c r="FS91">
        <v>0</v>
      </c>
      <c r="FT91">
        <v>0</v>
      </c>
      <c r="FU91">
        <v>0</v>
      </c>
      <c r="FV91">
        <v>0</v>
      </c>
      <c r="FW91">
        <v>0</v>
      </c>
      <c r="FX91">
        <v>0</v>
      </c>
      <c r="FY91">
        <v>0</v>
      </c>
      <c r="FZ91">
        <v>0</v>
      </c>
      <c r="GA91">
        <v>0</v>
      </c>
      <c r="GB91">
        <v>0</v>
      </c>
      <c r="GC91">
        <v>-28.802765</v>
      </c>
      <c r="GD91">
        <v>1.24703007518797</v>
      </c>
      <c r="GE91">
        <v>0.554871470950706</v>
      </c>
      <c r="GF91">
        <v>0</v>
      </c>
      <c r="GG91">
        <v>339.822529411765</v>
      </c>
      <c r="GH91">
        <v>-1.24666157138379</v>
      </c>
      <c r="GI91">
        <v>0.238636474123316</v>
      </c>
      <c r="GJ91">
        <v>-1</v>
      </c>
      <c r="GK91">
        <v>0.48011135</v>
      </c>
      <c r="GL91">
        <v>-0.0477682556390981</v>
      </c>
      <c r="GM91">
        <v>0.0046847249468352</v>
      </c>
      <c r="GN91">
        <v>1</v>
      </c>
      <c r="GO91">
        <v>1</v>
      </c>
      <c r="GP91">
        <v>2</v>
      </c>
      <c r="GQ91" t="s">
        <v>448</v>
      </c>
      <c r="GR91">
        <v>3.13257</v>
      </c>
      <c r="GS91">
        <v>2.71108</v>
      </c>
      <c r="GT91">
        <v>0.186911</v>
      </c>
      <c r="GU91">
        <v>0.190181</v>
      </c>
      <c r="GV91">
        <v>0.0997683</v>
      </c>
      <c r="GW91">
        <v>0.0989302</v>
      </c>
      <c r="GX91">
        <v>30655.1</v>
      </c>
      <c r="GY91">
        <v>32707.8</v>
      </c>
      <c r="GZ91">
        <v>34108.9</v>
      </c>
      <c r="HA91">
        <v>36566.5</v>
      </c>
      <c r="HB91">
        <v>43367.5</v>
      </c>
      <c r="HC91">
        <v>47303.4</v>
      </c>
      <c r="HD91">
        <v>53198.5</v>
      </c>
      <c r="HE91">
        <v>58430.6</v>
      </c>
      <c r="HF91">
        <v>1.95903</v>
      </c>
      <c r="HG91">
        <v>1.80072</v>
      </c>
      <c r="HH91">
        <v>0.126746</v>
      </c>
      <c r="HI91">
        <v>0</v>
      </c>
      <c r="HJ91">
        <v>27.9403</v>
      </c>
      <c r="HK91">
        <v>999.9</v>
      </c>
      <c r="HL91">
        <v>56.239</v>
      </c>
      <c r="HM91">
        <v>30.121</v>
      </c>
      <c r="HN91">
        <v>26.5695</v>
      </c>
      <c r="HO91">
        <v>54.7455</v>
      </c>
      <c r="HP91">
        <v>45.9375</v>
      </c>
      <c r="HQ91">
        <v>1</v>
      </c>
      <c r="HR91">
        <v>0.0514609</v>
      </c>
      <c r="HS91">
        <v>0.0716885</v>
      </c>
      <c r="HT91">
        <v>20.1123</v>
      </c>
      <c r="HU91">
        <v>5.19767</v>
      </c>
      <c r="HV91">
        <v>12.004</v>
      </c>
      <c r="HW91">
        <v>4.97485</v>
      </c>
      <c r="HX91">
        <v>3.29395</v>
      </c>
      <c r="HY91">
        <v>999.9</v>
      </c>
      <c r="HZ91">
        <v>9999</v>
      </c>
      <c r="IA91">
        <v>9999</v>
      </c>
      <c r="IB91">
        <v>9999</v>
      </c>
      <c r="IC91">
        <v>1.86325</v>
      </c>
      <c r="ID91">
        <v>1.86813</v>
      </c>
      <c r="IE91">
        <v>1.8679</v>
      </c>
      <c r="IF91">
        <v>1.86905</v>
      </c>
      <c r="IG91">
        <v>1.86985</v>
      </c>
      <c r="IH91">
        <v>1.8659</v>
      </c>
      <c r="II91">
        <v>1.86701</v>
      </c>
      <c r="IJ91">
        <v>1.86844</v>
      </c>
      <c r="IK91">
        <v>5</v>
      </c>
      <c r="IL91">
        <v>0</v>
      </c>
      <c r="IM91">
        <v>0</v>
      </c>
      <c r="IN91">
        <v>0</v>
      </c>
      <c r="IO91" t="s">
        <v>441</v>
      </c>
      <c r="IP91" t="s">
        <v>442</v>
      </c>
      <c r="IQ91" t="s">
        <v>443</v>
      </c>
      <c r="IR91" t="s">
        <v>443</v>
      </c>
      <c r="IS91" t="s">
        <v>443</v>
      </c>
      <c r="IT91" t="s">
        <v>443</v>
      </c>
      <c r="IU91">
        <v>0</v>
      </c>
      <c r="IV91">
        <v>100</v>
      </c>
      <c r="IW91">
        <v>100</v>
      </c>
      <c r="IX91">
        <v>4.67</v>
      </c>
      <c r="IY91">
        <v>0.3084</v>
      </c>
      <c r="IZ91">
        <v>0.735386519928015</v>
      </c>
      <c r="JA91">
        <v>0.00382527381972642</v>
      </c>
      <c r="JB91">
        <v>-7.52988299776221e-07</v>
      </c>
      <c r="JC91">
        <v>2.3530235652091e-10</v>
      </c>
      <c r="JD91">
        <v>-0.102343420517576</v>
      </c>
      <c r="JE91">
        <v>-0.0169045395245839</v>
      </c>
      <c r="JF91">
        <v>0.00204458040624254</v>
      </c>
      <c r="JG91">
        <v>-2.13992253470799e-05</v>
      </c>
      <c r="JH91">
        <v>5</v>
      </c>
      <c r="JI91">
        <v>2167</v>
      </c>
      <c r="JJ91">
        <v>1</v>
      </c>
      <c r="JK91">
        <v>29</v>
      </c>
      <c r="JL91">
        <v>29323661.4</v>
      </c>
      <c r="JM91">
        <v>29323661.4</v>
      </c>
      <c r="JN91">
        <v>2.43286</v>
      </c>
      <c r="JO91">
        <v>2.60742</v>
      </c>
      <c r="JP91">
        <v>1.54785</v>
      </c>
      <c r="JQ91">
        <v>2.31079</v>
      </c>
      <c r="JR91">
        <v>1.64673</v>
      </c>
      <c r="JS91">
        <v>2.35107</v>
      </c>
      <c r="JT91">
        <v>33.9413</v>
      </c>
      <c r="JU91">
        <v>24.1926</v>
      </c>
      <c r="JV91">
        <v>18</v>
      </c>
      <c r="JW91">
        <v>505.716</v>
      </c>
      <c r="JX91">
        <v>403.281</v>
      </c>
      <c r="JY91">
        <v>26.9197</v>
      </c>
      <c r="JZ91">
        <v>28.025</v>
      </c>
      <c r="KA91">
        <v>30.0002</v>
      </c>
      <c r="KB91">
        <v>27.9741</v>
      </c>
      <c r="KC91">
        <v>27.9244</v>
      </c>
      <c r="KD91">
        <v>48.7173</v>
      </c>
      <c r="KE91">
        <v>21.2094</v>
      </c>
      <c r="KF91">
        <v>57.6239</v>
      </c>
      <c r="KG91">
        <v>26.9122</v>
      </c>
      <c r="KH91">
        <v>1257.07</v>
      </c>
      <c r="KI91">
        <v>22.2823</v>
      </c>
      <c r="KJ91">
        <v>96.7116</v>
      </c>
      <c r="KK91">
        <v>94.6771</v>
      </c>
    </row>
    <row r="92" spans="1:297">
      <c r="A92">
        <v>76</v>
      </c>
      <c r="B92">
        <v>1759419687.1</v>
      </c>
      <c r="C92">
        <v>467</v>
      </c>
      <c r="D92" t="s">
        <v>594</v>
      </c>
      <c r="E92" t="s">
        <v>595</v>
      </c>
      <c r="F92">
        <v>5</v>
      </c>
      <c r="G92" t="s">
        <v>435</v>
      </c>
      <c r="H92" t="s">
        <v>436</v>
      </c>
      <c r="I92">
        <v>1759419678.94615</v>
      </c>
      <c r="J92">
        <f>(K92)/1000</f>
        <v>0</v>
      </c>
      <c r="K92">
        <f>IF(DP92, AN92, AH92)</f>
        <v>0</v>
      </c>
      <c r="L92">
        <f>IF(DP92, AI92, AG92)</f>
        <v>0</v>
      </c>
      <c r="M92">
        <f>DR92 - IF(AU92&gt;1, L92*DL92*100.0/(AW92), 0)</f>
        <v>0</v>
      </c>
      <c r="N92">
        <f>((T92-J92/2)*M92-L92)/(T92+J92/2)</f>
        <v>0</v>
      </c>
      <c r="O92">
        <f>N92*(DY92+DZ92)/1000.0</f>
        <v>0</v>
      </c>
      <c r="P92">
        <f>(DR92 - IF(AU92&gt;1, L92*DL92*100.0/(AW92), 0))*(DY92+DZ92)/1000.0</f>
        <v>0</v>
      </c>
      <c r="Q92">
        <f>2.0/((1/S92-1/R92)+SIGN(S92)*SQRT((1/S92-1/R92)*(1/S92-1/R92) + 4*DM92/((DM92+1)*(DM92+1))*(2*1/S92*1/R92-1/R92*1/R92)))</f>
        <v>0</v>
      </c>
      <c r="R92">
        <f>IF(LEFT(DN92,1)&lt;&gt;"0",IF(LEFT(DN92,1)="1",3.0,DO92),$D$5+$E$5*(EF92*DY92/($K$5*1000))+$F$5*(EF92*DY92/($K$5*1000))*MAX(MIN(DL92,$J$5),$I$5)*MAX(MIN(DL92,$J$5),$I$5)+$G$5*MAX(MIN(DL92,$J$5),$I$5)*(EF92*DY92/($K$5*1000))+$H$5*(EF92*DY92/($K$5*1000))*(EF92*DY92/($K$5*1000)))</f>
        <v>0</v>
      </c>
      <c r="S92">
        <f>J92*(1000-(1000*0.61365*exp(17.502*W92/(240.97+W92))/(DY92+DZ92)+DT92)/2)/(1000*0.61365*exp(17.502*W92/(240.97+W92))/(DY92+DZ92)-DT92)</f>
        <v>0</v>
      </c>
      <c r="T92">
        <f>1/((DM92+1)/(Q92/1.6)+1/(R92/1.37)) + DM92/((DM92+1)/(Q92/1.6) + DM92/(R92/1.37))</f>
        <v>0</v>
      </c>
      <c r="U92">
        <f>(DH92*DK92)</f>
        <v>0</v>
      </c>
      <c r="V92">
        <f>(EA92+(U92+2*0.95*5.67E-8*(((EA92+$B$7)+273)^4-(EA92+273)^4)-44100*J92)/(1.84*29.3*R92+8*0.95*5.67E-8*(EA92+273)^3))</f>
        <v>0</v>
      </c>
      <c r="W92">
        <f>($C$7*EB92+$D$7*EC92+$E$7*V92)</f>
        <v>0</v>
      </c>
      <c r="X92">
        <f>0.61365*exp(17.502*W92/(240.97+W92))</f>
        <v>0</v>
      </c>
      <c r="Y92">
        <f>(Z92/AA92*100)</f>
        <v>0</v>
      </c>
      <c r="Z92">
        <f>DT92*(DY92+DZ92)/1000</f>
        <v>0</v>
      </c>
      <c r="AA92">
        <f>0.61365*exp(17.502*EA92/(240.97+EA92))</f>
        <v>0</v>
      </c>
      <c r="AB92">
        <f>(X92-DT92*(DY92+DZ92)/1000)</f>
        <v>0</v>
      </c>
      <c r="AC92">
        <f>(-J92*44100)</f>
        <v>0</v>
      </c>
      <c r="AD92">
        <f>2*29.3*R92*0.92*(EA92-W92)</f>
        <v>0</v>
      </c>
      <c r="AE92">
        <f>2*0.95*5.67E-8*(((EA92+$B$7)+273)^4-(W92+273)^4)</f>
        <v>0</v>
      </c>
      <c r="AF92">
        <f>U92+AE92+AC92+AD92</f>
        <v>0</v>
      </c>
      <c r="AG92">
        <f>DX92*AU92*(DS92-DR92*(1000-AU92*DU92)/(1000-AU92*DT92))/(100*DL92)</f>
        <v>0</v>
      </c>
      <c r="AH92">
        <f>1000*DX92*AU92*(DT92-DU92)/(100*DL92*(1000-AU92*DT92))</f>
        <v>0</v>
      </c>
      <c r="AI92">
        <f>(AJ92 - AK92 - DY92*1E3/(8.314*(EA92+273.15)) * AM92/DX92 * AL92) * DX92/(100*DL92) * (1000 - DU92)/1000</f>
        <v>0</v>
      </c>
      <c r="AJ92">
        <v>1272.65122973593</v>
      </c>
      <c r="AK92">
        <v>1251.6443030303</v>
      </c>
      <c r="AL92">
        <v>3.54550757575755</v>
      </c>
      <c r="AM92">
        <v>64.6</v>
      </c>
      <c r="AN92">
        <f>(AP92 - AO92 + DY92*1E3/(8.314*(EA92+273.15)) * AR92/DX92 * AQ92) * DX92/(100*DL92) * 1000/(1000 - AP92)</f>
        <v>0</v>
      </c>
      <c r="AO92">
        <v>22.3319933442071</v>
      </c>
      <c r="AP92">
        <v>22.8001527272727</v>
      </c>
      <c r="AQ92">
        <v>-2.59808616522465e-05</v>
      </c>
      <c r="AR92">
        <v>120.712376557345</v>
      </c>
      <c r="AS92">
        <v>0</v>
      </c>
      <c r="AT92">
        <v>0</v>
      </c>
      <c r="AU92">
        <f>IF(AS92*$H$13&gt;=AW92,1.0,(AW92/(AW92-AS92*$H$13)))</f>
        <v>0</v>
      </c>
      <c r="AV92">
        <f>(AU92-1)*100</f>
        <v>0</v>
      </c>
      <c r="AW92">
        <f>MAX(0,($B$13+$C$13*EF92)/(1+$D$13*EF92)*DY92/(EA92+273)*$E$13)</f>
        <v>0</v>
      </c>
      <c r="AX92" t="s">
        <v>437</v>
      </c>
      <c r="AY92" t="s">
        <v>437</v>
      </c>
      <c r="AZ92">
        <v>0</v>
      </c>
      <c r="BA92">
        <v>0</v>
      </c>
      <c r="BB92">
        <f>1-AZ92/BA92</f>
        <v>0</v>
      </c>
      <c r="BC92">
        <v>0</v>
      </c>
      <c r="BD92" t="s">
        <v>437</v>
      </c>
      <c r="BE92" t="s">
        <v>437</v>
      </c>
      <c r="BF92">
        <v>0</v>
      </c>
      <c r="BG92">
        <v>0</v>
      </c>
      <c r="BH92">
        <f>1-BF92/BG92</f>
        <v>0</v>
      </c>
      <c r="BI92">
        <v>0.5</v>
      </c>
      <c r="BJ92">
        <f>DI92</f>
        <v>0</v>
      </c>
      <c r="BK92">
        <f>L92</f>
        <v>0</v>
      </c>
      <c r="BL92">
        <f>BH92*BI92*BJ92</f>
        <v>0</v>
      </c>
      <c r="BM92">
        <f>(BK92-BC92)/BJ92</f>
        <v>0</v>
      </c>
      <c r="BN92">
        <f>(BA92-BG92)/BG92</f>
        <v>0</v>
      </c>
      <c r="BO92">
        <f>AZ92/(BB92+AZ92/BG92)</f>
        <v>0</v>
      </c>
      <c r="BP92" t="s">
        <v>437</v>
      </c>
      <c r="BQ92">
        <v>0</v>
      </c>
      <c r="BR92">
        <f>IF(BQ92&lt;&gt;0, BQ92, BO92)</f>
        <v>0</v>
      </c>
      <c r="BS92">
        <f>1-BR92/BG92</f>
        <v>0</v>
      </c>
      <c r="BT92">
        <f>(BG92-BF92)/(BG92-BR92)</f>
        <v>0</v>
      </c>
      <c r="BU92">
        <f>(BA92-BG92)/(BA92-BR92)</f>
        <v>0</v>
      </c>
      <c r="BV92">
        <f>(BG92-BF92)/(BG92-AZ92)</f>
        <v>0</v>
      </c>
      <c r="BW92">
        <f>(BA92-BG92)/(BA92-AZ92)</f>
        <v>0</v>
      </c>
      <c r="BX92">
        <f>(BT92*BR92/BF92)</f>
        <v>0</v>
      </c>
      <c r="BY92">
        <f>(1-BX92)</f>
        <v>0</v>
      </c>
      <c r="DH92">
        <f>$B$11*EG92+$C$11*EH92+$F$11*ES92*(1-EV92)</f>
        <v>0</v>
      </c>
      <c r="DI92">
        <f>DH92*DJ92</f>
        <v>0</v>
      </c>
      <c r="DJ92">
        <f>($B$11*$D$9+$C$11*$D$9+$F$11*((FF92+EX92)/MAX(FF92+EX92+FG92, 0.1)*$I$9+FG92/MAX(FF92+EX92+FG92, 0.1)*$J$9))/($B$11+$C$11+$F$11)</f>
        <v>0</v>
      </c>
      <c r="DK92">
        <f>($B$11*$K$9+$C$11*$K$9+$F$11*((FF92+EX92)/MAX(FF92+EX92+FG92, 0.1)*$P$9+FG92/MAX(FF92+EX92+FG92, 0.1)*$Q$9))/($B$11+$C$11+$F$11)</f>
        <v>0</v>
      </c>
      <c r="DL92">
        <v>2.44</v>
      </c>
      <c r="DM92">
        <v>0.5</v>
      </c>
      <c r="DN92" t="s">
        <v>438</v>
      </c>
      <c r="DO92">
        <v>2</v>
      </c>
      <c r="DP92" t="b">
        <v>1</v>
      </c>
      <c r="DQ92">
        <v>1759419678.94615</v>
      </c>
      <c r="DR92">
        <v>1198.78615384615</v>
      </c>
      <c r="DS92">
        <v>1227.79</v>
      </c>
      <c r="DT92">
        <v>22.8037076923077</v>
      </c>
      <c r="DU92">
        <v>22.3298153846154</v>
      </c>
      <c r="DV92">
        <v>1194.15461538462</v>
      </c>
      <c r="DW92">
        <v>22.4952923076923</v>
      </c>
      <c r="DX92">
        <v>500.007153846154</v>
      </c>
      <c r="DY92">
        <v>90.8013461538461</v>
      </c>
      <c r="DZ92">
        <v>0.0328771076923077</v>
      </c>
      <c r="EA92">
        <v>29.5344538461538</v>
      </c>
      <c r="EB92">
        <v>30.0083538461538</v>
      </c>
      <c r="EC92">
        <v>999.9</v>
      </c>
      <c r="ED92">
        <v>0</v>
      </c>
      <c r="EE92">
        <v>0</v>
      </c>
      <c r="EF92">
        <v>9990.47461538461</v>
      </c>
      <c r="EG92">
        <v>0</v>
      </c>
      <c r="EH92">
        <v>13.1205538461538</v>
      </c>
      <c r="EI92">
        <v>-29.0057076923077</v>
      </c>
      <c r="EJ92">
        <v>1226.75846153846</v>
      </c>
      <c r="EK92">
        <v>1255.83307692308</v>
      </c>
      <c r="EL92">
        <v>0.473895307692308</v>
      </c>
      <c r="EM92">
        <v>1227.79</v>
      </c>
      <c r="EN92">
        <v>22.3298153846154</v>
      </c>
      <c r="EO92">
        <v>2.07060769230769</v>
      </c>
      <c r="EP92">
        <v>2.02757846153846</v>
      </c>
      <c r="EQ92">
        <v>17.9948692307692</v>
      </c>
      <c r="ER92">
        <v>17.6613538461538</v>
      </c>
      <c r="ES92">
        <v>2000.00461538462</v>
      </c>
      <c r="ET92">
        <v>0.980000692307692</v>
      </c>
      <c r="EU92">
        <v>0.0199989</v>
      </c>
      <c r="EV92">
        <v>0</v>
      </c>
      <c r="EW92">
        <v>339.631615384615</v>
      </c>
      <c r="EX92">
        <v>5.00059</v>
      </c>
      <c r="EY92">
        <v>6936.84538461539</v>
      </c>
      <c r="EZ92">
        <v>17360.3692307692</v>
      </c>
      <c r="FA92">
        <v>41.25</v>
      </c>
      <c r="FB92">
        <v>41.062</v>
      </c>
      <c r="FC92">
        <v>40.6393076923077</v>
      </c>
      <c r="FD92">
        <v>40.5333846153846</v>
      </c>
      <c r="FE92">
        <v>42.1393076923077</v>
      </c>
      <c r="FF92">
        <v>1955.10461538462</v>
      </c>
      <c r="FG92">
        <v>39.9</v>
      </c>
      <c r="FH92">
        <v>0</v>
      </c>
      <c r="FI92">
        <v>1759419685</v>
      </c>
      <c r="FJ92">
        <v>0</v>
      </c>
      <c r="FK92">
        <v>339.61772</v>
      </c>
      <c r="FL92">
        <v>-0.977153842600389</v>
      </c>
      <c r="FM92">
        <v>-25.5553845652884</v>
      </c>
      <c r="FN92">
        <v>6936.6188</v>
      </c>
      <c r="FO92">
        <v>15</v>
      </c>
      <c r="FP92">
        <v>0</v>
      </c>
      <c r="FQ92" t="s">
        <v>439</v>
      </c>
      <c r="FR92">
        <v>0</v>
      </c>
      <c r="FS92">
        <v>0</v>
      </c>
      <c r="FT92">
        <v>0</v>
      </c>
      <c r="FU92">
        <v>0</v>
      </c>
      <c r="FV92">
        <v>0</v>
      </c>
      <c r="FW92">
        <v>0</v>
      </c>
      <c r="FX92">
        <v>0</v>
      </c>
      <c r="FY92">
        <v>0</v>
      </c>
      <c r="FZ92">
        <v>0</v>
      </c>
      <c r="GA92">
        <v>0</v>
      </c>
      <c r="GB92">
        <v>0</v>
      </c>
      <c r="GC92">
        <v>-28.820545</v>
      </c>
      <c r="GD92">
        <v>-2.57292180451129</v>
      </c>
      <c r="GE92">
        <v>0.571291392789179</v>
      </c>
      <c r="GF92">
        <v>0</v>
      </c>
      <c r="GG92">
        <v>339.720647058824</v>
      </c>
      <c r="GH92">
        <v>-1.4429335378468</v>
      </c>
      <c r="GI92">
        <v>0.240183248957097</v>
      </c>
      <c r="GJ92">
        <v>-1</v>
      </c>
      <c r="GK92">
        <v>0.4767062</v>
      </c>
      <c r="GL92">
        <v>-0.0475378646616552</v>
      </c>
      <c r="GM92">
        <v>0.00466608841107838</v>
      </c>
      <c r="GN92">
        <v>1</v>
      </c>
      <c r="GO92">
        <v>1</v>
      </c>
      <c r="GP92">
        <v>2</v>
      </c>
      <c r="GQ92" t="s">
        <v>448</v>
      </c>
      <c r="GR92">
        <v>3.13248</v>
      </c>
      <c r="GS92">
        <v>2.71066</v>
      </c>
      <c r="GT92">
        <v>0.188581</v>
      </c>
      <c r="GU92">
        <v>0.191743</v>
      </c>
      <c r="GV92">
        <v>0.0997604</v>
      </c>
      <c r="GW92">
        <v>0.0989344</v>
      </c>
      <c r="GX92">
        <v>30592</v>
      </c>
      <c r="GY92">
        <v>32644.6</v>
      </c>
      <c r="GZ92">
        <v>34108.7</v>
      </c>
      <c r="HA92">
        <v>36566.4</v>
      </c>
      <c r="HB92">
        <v>43367.7</v>
      </c>
      <c r="HC92">
        <v>47303.6</v>
      </c>
      <c r="HD92">
        <v>53198.1</v>
      </c>
      <c r="HE92">
        <v>58430.9</v>
      </c>
      <c r="HF92">
        <v>1.95875</v>
      </c>
      <c r="HG92">
        <v>1.801</v>
      </c>
      <c r="HH92">
        <v>0.127066</v>
      </c>
      <c r="HI92">
        <v>0</v>
      </c>
      <c r="HJ92">
        <v>27.9404</v>
      </c>
      <c r="HK92">
        <v>999.9</v>
      </c>
      <c r="HL92">
        <v>56.239</v>
      </c>
      <c r="HM92">
        <v>30.121</v>
      </c>
      <c r="HN92">
        <v>26.5692</v>
      </c>
      <c r="HO92">
        <v>55.1455</v>
      </c>
      <c r="HP92">
        <v>45.9335</v>
      </c>
      <c r="HQ92">
        <v>1</v>
      </c>
      <c r="HR92">
        <v>0.0517378</v>
      </c>
      <c r="HS92">
        <v>0.0944036</v>
      </c>
      <c r="HT92">
        <v>20.1123</v>
      </c>
      <c r="HU92">
        <v>5.19752</v>
      </c>
      <c r="HV92">
        <v>12.004</v>
      </c>
      <c r="HW92">
        <v>4.9751</v>
      </c>
      <c r="HX92">
        <v>3.29388</v>
      </c>
      <c r="HY92">
        <v>999.9</v>
      </c>
      <c r="HZ92">
        <v>9999</v>
      </c>
      <c r="IA92">
        <v>9999</v>
      </c>
      <c r="IB92">
        <v>9999</v>
      </c>
      <c r="IC92">
        <v>1.86325</v>
      </c>
      <c r="ID92">
        <v>1.86813</v>
      </c>
      <c r="IE92">
        <v>1.86786</v>
      </c>
      <c r="IF92">
        <v>1.86905</v>
      </c>
      <c r="IG92">
        <v>1.86986</v>
      </c>
      <c r="IH92">
        <v>1.86589</v>
      </c>
      <c r="II92">
        <v>1.86698</v>
      </c>
      <c r="IJ92">
        <v>1.86844</v>
      </c>
      <c r="IK92">
        <v>5</v>
      </c>
      <c r="IL92">
        <v>0</v>
      </c>
      <c r="IM92">
        <v>0</v>
      </c>
      <c r="IN92">
        <v>0</v>
      </c>
      <c r="IO92" t="s">
        <v>441</v>
      </c>
      <c r="IP92" t="s">
        <v>442</v>
      </c>
      <c r="IQ92" t="s">
        <v>443</v>
      </c>
      <c r="IR92" t="s">
        <v>443</v>
      </c>
      <c r="IS92" t="s">
        <v>443</v>
      </c>
      <c r="IT92" t="s">
        <v>443</v>
      </c>
      <c r="IU92">
        <v>0</v>
      </c>
      <c r="IV92">
        <v>100</v>
      </c>
      <c r="IW92">
        <v>100</v>
      </c>
      <c r="IX92">
        <v>4.71</v>
      </c>
      <c r="IY92">
        <v>0.3082</v>
      </c>
      <c r="IZ92">
        <v>0.735386519928015</v>
      </c>
      <c r="JA92">
        <v>0.00382527381972642</v>
      </c>
      <c r="JB92">
        <v>-7.52988299776221e-07</v>
      </c>
      <c r="JC92">
        <v>2.3530235652091e-10</v>
      </c>
      <c r="JD92">
        <v>-0.102343420517576</v>
      </c>
      <c r="JE92">
        <v>-0.0169045395245839</v>
      </c>
      <c r="JF92">
        <v>0.00204458040624254</v>
      </c>
      <c r="JG92">
        <v>-2.13992253470799e-05</v>
      </c>
      <c r="JH92">
        <v>5</v>
      </c>
      <c r="JI92">
        <v>2167</v>
      </c>
      <c r="JJ92">
        <v>1</v>
      </c>
      <c r="JK92">
        <v>29</v>
      </c>
      <c r="JL92">
        <v>29323661.5</v>
      </c>
      <c r="JM92">
        <v>29323661.5</v>
      </c>
      <c r="JN92">
        <v>2.45605</v>
      </c>
      <c r="JO92">
        <v>2.60254</v>
      </c>
      <c r="JP92">
        <v>1.54785</v>
      </c>
      <c r="JQ92">
        <v>2.31201</v>
      </c>
      <c r="JR92">
        <v>1.64673</v>
      </c>
      <c r="JS92">
        <v>2.36938</v>
      </c>
      <c r="JT92">
        <v>33.9413</v>
      </c>
      <c r="JU92">
        <v>24.1926</v>
      </c>
      <c r="JV92">
        <v>18</v>
      </c>
      <c r="JW92">
        <v>505.549</v>
      </c>
      <c r="JX92">
        <v>403.448</v>
      </c>
      <c r="JY92">
        <v>26.9126</v>
      </c>
      <c r="JZ92">
        <v>28.0266</v>
      </c>
      <c r="KA92">
        <v>30.0003</v>
      </c>
      <c r="KB92">
        <v>27.9757</v>
      </c>
      <c r="KC92">
        <v>27.9266</v>
      </c>
      <c r="KD92">
        <v>49.2707</v>
      </c>
      <c r="KE92">
        <v>21.2094</v>
      </c>
      <c r="KF92">
        <v>57.6239</v>
      </c>
      <c r="KG92">
        <v>26.9032</v>
      </c>
      <c r="KH92">
        <v>1277.32</v>
      </c>
      <c r="KI92">
        <v>22.2823</v>
      </c>
      <c r="KJ92">
        <v>96.711</v>
      </c>
      <c r="KK92">
        <v>94.6773</v>
      </c>
    </row>
    <row r="93" spans="1:297">
      <c r="A93">
        <v>77</v>
      </c>
      <c r="B93">
        <v>1759419692.1</v>
      </c>
      <c r="C93">
        <v>472</v>
      </c>
      <c r="D93" t="s">
        <v>596</v>
      </c>
      <c r="E93" t="s">
        <v>597</v>
      </c>
      <c r="F93">
        <v>5</v>
      </c>
      <c r="G93" t="s">
        <v>435</v>
      </c>
      <c r="H93" t="s">
        <v>436</v>
      </c>
      <c r="I93">
        <v>1759419683.94615</v>
      </c>
      <c r="J93">
        <f>(K93)/1000</f>
        <v>0</v>
      </c>
      <c r="K93">
        <f>IF(DP93, AN93, AH93)</f>
        <v>0</v>
      </c>
      <c r="L93">
        <f>IF(DP93, AI93, AG93)</f>
        <v>0</v>
      </c>
      <c r="M93">
        <f>DR93 - IF(AU93&gt;1, L93*DL93*100.0/(AW93), 0)</f>
        <v>0</v>
      </c>
      <c r="N93">
        <f>((T93-J93/2)*M93-L93)/(T93+J93/2)</f>
        <v>0</v>
      </c>
      <c r="O93">
        <f>N93*(DY93+DZ93)/1000.0</f>
        <v>0</v>
      </c>
      <c r="P93">
        <f>(DR93 - IF(AU93&gt;1, L93*DL93*100.0/(AW93), 0))*(DY93+DZ93)/1000.0</f>
        <v>0</v>
      </c>
      <c r="Q93">
        <f>2.0/((1/S93-1/R93)+SIGN(S93)*SQRT((1/S93-1/R93)*(1/S93-1/R93) + 4*DM93/((DM93+1)*(DM93+1))*(2*1/S93*1/R93-1/R93*1/R93)))</f>
        <v>0</v>
      </c>
      <c r="R93">
        <f>IF(LEFT(DN93,1)&lt;&gt;"0",IF(LEFT(DN93,1)="1",3.0,DO93),$D$5+$E$5*(EF93*DY93/($K$5*1000))+$F$5*(EF93*DY93/($K$5*1000))*MAX(MIN(DL93,$J$5),$I$5)*MAX(MIN(DL93,$J$5),$I$5)+$G$5*MAX(MIN(DL93,$J$5),$I$5)*(EF93*DY93/($K$5*1000))+$H$5*(EF93*DY93/($K$5*1000))*(EF93*DY93/($K$5*1000)))</f>
        <v>0</v>
      </c>
      <c r="S93">
        <f>J93*(1000-(1000*0.61365*exp(17.502*W93/(240.97+W93))/(DY93+DZ93)+DT93)/2)/(1000*0.61365*exp(17.502*W93/(240.97+W93))/(DY93+DZ93)-DT93)</f>
        <v>0</v>
      </c>
      <c r="T93">
        <f>1/((DM93+1)/(Q93/1.6)+1/(R93/1.37)) + DM93/((DM93+1)/(Q93/1.6) + DM93/(R93/1.37))</f>
        <v>0</v>
      </c>
      <c r="U93">
        <f>(DH93*DK93)</f>
        <v>0</v>
      </c>
      <c r="V93">
        <f>(EA93+(U93+2*0.95*5.67E-8*(((EA93+$B$7)+273)^4-(EA93+273)^4)-44100*J93)/(1.84*29.3*R93+8*0.95*5.67E-8*(EA93+273)^3))</f>
        <v>0</v>
      </c>
      <c r="W93">
        <f>($C$7*EB93+$D$7*EC93+$E$7*V93)</f>
        <v>0</v>
      </c>
      <c r="X93">
        <f>0.61365*exp(17.502*W93/(240.97+W93))</f>
        <v>0</v>
      </c>
      <c r="Y93">
        <f>(Z93/AA93*100)</f>
        <v>0</v>
      </c>
      <c r="Z93">
        <f>DT93*(DY93+DZ93)/1000</f>
        <v>0</v>
      </c>
      <c r="AA93">
        <f>0.61365*exp(17.502*EA93/(240.97+EA93))</f>
        <v>0</v>
      </c>
      <c r="AB93">
        <f>(X93-DT93*(DY93+DZ93)/1000)</f>
        <v>0</v>
      </c>
      <c r="AC93">
        <f>(-J93*44100)</f>
        <v>0</v>
      </c>
      <c r="AD93">
        <f>2*29.3*R93*0.92*(EA93-W93)</f>
        <v>0</v>
      </c>
      <c r="AE93">
        <f>2*0.95*5.67E-8*(((EA93+$B$7)+273)^4-(W93+273)^4)</f>
        <v>0</v>
      </c>
      <c r="AF93">
        <f>U93+AE93+AC93+AD93</f>
        <v>0</v>
      </c>
      <c r="AG93">
        <f>DX93*AU93*(DS93-DR93*(1000-AU93*DU93)/(1000-AU93*DT93))/(100*DL93)</f>
        <v>0</v>
      </c>
      <c r="AH93">
        <f>1000*DX93*AU93*(DT93-DU93)/(100*DL93*(1000-AU93*DT93))</f>
        <v>0</v>
      </c>
      <c r="AI93">
        <f>(AJ93 - AK93 - DY93*1E3/(8.314*(EA93+273.15)) * AM93/DX93 * AL93) * DX93/(100*DL93) * (1000 - DU93)/1000</f>
        <v>0</v>
      </c>
      <c r="AJ93">
        <v>1289.09247089394</v>
      </c>
      <c r="AK93">
        <v>1268.54121212121</v>
      </c>
      <c r="AL93">
        <v>3.3646469696969</v>
      </c>
      <c r="AM93">
        <v>64.6</v>
      </c>
      <c r="AN93">
        <f>(AP93 - AO93 + DY93*1E3/(8.314*(EA93+273.15)) * AR93/DX93 * AQ93) * DX93/(100*DL93) * 1000/(1000 - AP93)</f>
        <v>0</v>
      </c>
      <c r="AO93">
        <v>22.332998799268</v>
      </c>
      <c r="AP93">
        <v>22.7969109090909</v>
      </c>
      <c r="AQ93">
        <v>-3.24994601981137e-05</v>
      </c>
      <c r="AR93">
        <v>120.712376557345</v>
      </c>
      <c r="AS93">
        <v>0</v>
      </c>
      <c r="AT93">
        <v>0</v>
      </c>
      <c r="AU93">
        <f>IF(AS93*$H$13&gt;=AW93,1.0,(AW93/(AW93-AS93*$H$13)))</f>
        <v>0</v>
      </c>
      <c r="AV93">
        <f>(AU93-1)*100</f>
        <v>0</v>
      </c>
      <c r="AW93">
        <f>MAX(0,($B$13+$C$13*EF93)/(1+$D$13*EF93)*DY93/(EA93+273)*$E$13)</f>
        <v>0</v>
      </c>
      <c r="AX93" t="s">
        <v>437</v>
      </c>
      <c r="AY93" t="s">
        <v>437</v>
      </c>
      <c r="AZ93">
        <v>0</v>
      </c>
      <c r="BA93">
        <v>0</v>
      </c>
      <c r="BB93">
        <f>1-AZ93/BA93</f>
        <v>0</v>
      </c>
      <c r="BC93">
        <v>0</v>
      </c>
      <c r="BD93" t="s">
        <v>437</v>
      </c>
      <c r="BE93" t="s">
        <v>437</v>
      </c>
      <c r="BF93">
        <v>0</v>
      </c>
      <c r="BG93">
        <v>0</v>
      </c>
      <c r="BH93">
        <f>1-BF93/BG93</f>
        <v>0</v>
      </c>
      <c r="BI93">
        <v>0.5</v>
      </c>
      <c r="BJ93">
        <f>DI93</f>
        <v>0</v>
      </c>
      <c r="BK93">
        <f>L93</f>
        <v>0</v>
      </c>
      <c r="BL93">
        <f>BH93*BI93*BJ93</f>
        <v>0</v>
      </c>
      <c r="BM93">
        <f>(BK93-BC93)/BJ93</f>
        <v>0</v>
      </c>
      <c r="BN93">
        <f>(BA93-BG93)/BG93</f>
        <v>0</v>
      </c>
      <c r="BO93">
        <f>AZ93/(BB93+AZ93/BG93)</f>
        <v>0</v>
      </c>
      <c r="BP93" t="s">
        <v>437</v>
      </c>
      <c r="BQ93">
        <v>0</v>
      </c>
      <c r="BR93">
        <f>IF(BQ93&lt;&gt;0, BQ93, BO93)</f>
        <v>0</v>
      </c>
      <c r="BS93">
        <f>1-BR93/BG93</f>
        <v>0</v>
      </c>
      <c r="BT93">
        <f>(BG93-BF93)/(BG93-BR93)</f>
        <v>0</v>
      </c>
      <c r="BU93">
        <f>(BA93-BG93)/(BA93-BR93)</f>
        <v>0</v>
      </c>
      <c r="BV93">
        <f>(BG93-BF93)/(BG93-AZ93)</f>
        <v>0</v>
      </c>
      <c r="BW93">
        <f>(BA93-BG93)/(BA93-AZ93)</f>
        <v>0</v>
      </c>
      <c r="BX93">
        <f>(BT93*BR93/BF93)</f>
        <v>0</v>
      </c>
      <c r="BY93">
        <f>(1-BX93)</f>
        <v>0</v>
      </c>
      <c r="DH93">
        <f>$B$11*EG93+$C$11*EH93+$F$11*ES93*(1-EV93)</f>
        <v>0</v>
      </c>
      <c r="DI93">
        <f>DH93*DJ93</f>
        <v>0</v>
      </c>
      <c r="DJ93">
        <f>($B$11*$D$9+$C$11*$D$9+$F$11*((FF93+EX93)/MAX(FF93+EX93+FG93, 0.1)*$I$9+FG93/MAX(FF93+EX93+FG93, 0.1)*$J$9))/($B$11+$C$11+$F$11)</f>
        <v>0</v>
      </c>
      <c r="DK93">
        <f>($B$11*$K$9+$C$11*$K$9+$F$11*((FF93+EX93)/MAX(FF93+EX93+FG93, 0.1)*$P$9+FG93/MAX(FF93+EX93+FG93, 0.1)*$Q$9))/($B$11+$C$11+$F$11)</f>
        <v>0</v>
      </c>
      <c r="DL93">
        <v>2.44</v>
      </c>
      <c r="DM93">
        <v>0.5</v>
      </c>
      <c r="DN93" t="s">
        <v>438</v>
      </c>
      <c r="DO93">
        <v>2</v>
      </c>
      <c r="DP93" t="b">
        <v>1</v>
      </c>
      <c r="DQ93">
        <v>1759419683.94615</v>
      </c>
      <c r="DR93">
        <v>1215.65923076923</v>
      </c>
      <c r="DS93">
        <v>1244.38307692308</v>
      </c>
      <c r="DT93">
        <v>22.8010384615385</v>
      </c>
      <c r="DU93">
        <v>22.3311461538462</v>
      </c>
      <c r="DV93">
        <v>1210.97692307692</v>
      </c>
      <c r="DW93">
        <v>22.4927153846154</v>
      </c>
      <c r="DX93">
        <v>500.002153846154</v>
      </c>
      <c r="DY93">
        <v>90.8007846153846</v>
      </c>
      <c r="DZ93">
        <v>0.0328035</v>
      </c>
      <c r="EA93">
        <v>29.5337923076923</v>
      </c>
      <c r="EB93">
        <v>30.0117692307692</v>
      </c>
      <c r="EC93">
        <v>999.9</v>
      </c>
      <c r="ED93">
        <v>0</v>
      </c>
      <c r="EE93">
        <v>0</v>
      </c>
      <c r="EF93">
        <v>10002.1615384615</v>
      </c>
      <c r="EG93">
        <v>0</v>
      </c>
      <c r="EH93">
        <v>13.1251</v>
      </c>
      <c r="EI93">
        <v>-28.7250461538462</v>
      </c>
      <c r="EJ93">
        <v>1244.02230769231</v>
      </c>
      <c r="EK93">
        <v>1272.80769230769</v>
      </c>
      <c r="EL93">
        <v>0.469892846153846</v>
      </c>
      <c r="EM93">
        <v>1244.38307692308</v>
      </c>
      <c r="EN93">
        <v>22.3311461538462</v>
      </c>
      <c r="EO93">
        <v>2.07035307692308</v>
      </c>
      <c r="EP93">
        <v>2.02768615384615</v>
      </c>
      <c r="EQ93">
        <v>17.9929076923077</v>
      </c>
      <c r="ER93">
        <v>17.6622</v>
      </c>
      <c r="ES93">
        <v>1999.99923076923</v>
      </c>
      <c r="ET93">
        <v>0.980000692307692</v>
      </c>
      <c r="EU93">
        <v>0.0199989</v>
      </c>
      <c r="EV93">
        <v>0</v>
      </c>
      <c r="EW93">
        <v>339.542076923077</v>
      </c>
      <c r="EX93">
        <v>5.00059</v>
      </c>
      <c r="EY93">
        <v>6934.78230769231</v>
      </c>
      <c r="EZ93">
        <v>17360.3153846154</v>
      </c>
      <c r="FA93">
        <v>41.25</v>
      </c>
      <c r="FB93">
        <v>41.062</v>
      </c>
      <c r="FC93">
        <v>40.6297692307692</v>
      </c>
      <c r="FD93">
        <v>40.5476923076923</v>
      </c>
      <c r="FE93">
        <v>42.1488461538462</v>
      </c>
      <c r="FF93">
        <v>1955.09923076923</v>
      </c>
      <c r="FG93">
        <v>39.9</v>
      </c>
      <c r="FH93">
        <v>0</v>
      </c>
      <c r="FI93">
        <v>1759419689.8</v>
      </c>
      <c r="FJ93">
        <v>0</v>
      </c>
      <c r="FK93">
        <v>339.5298</v>
      </c>
      <c r="FL93">
        <v>-1.19630768417272</v>
      </c>
      <c r="FM93">
        <v>-24.5892308338688</v>
      </c>
      <c r="FN93">
        <v>6934.646</v>
      </c>
      <c r="FO93">
        <v>15</v>
      </c>
      <c r="FP93">
        <v>0</v>
      </c>
      <c r="FQ93" t="s">
        <v>439</v>
      </c>
      <c r="FR93">
        <v>0</v>
      </c>
      <c r="FS93">
        <v>0</v>
      </c>
      <c r="FT93">
        <v>0</v>
      </c>
      <c r="FU93">
        <v>0</v>
      </c>
      <c r="FV93">
        <v>0</v>
      </c>
      <c r="FW93">
        <v>0</v>
      </c>
      <c r="FX93">
        <v>0</v>
      </c>
      <c r="FY93">
        <v>0</v>
      </c>
      <c r="FZ93">
        <v>0</v>
      </c>
      <c r="GA93">
        <v>0</v>
      </c>
      <c r="GB93">
        <v>0</v>
      </c>
      <c r="GC93">
        <v>-28.869195</v>
      </c>
      <c r="GD93">
        <v>1.85346315789474</v>
      </c>
      <c r="GE93">
        <v>0.535827527731639</v>
      </c>
      <c r="GF93">
        <v>0</v>
      </c>
      <c r="GG93">
        <v>339.609235294118</v>
      </c>
      <c r="GH93">
        <v>-1.17750954748272</v>
      </c>
      <c r="GI93">
        <v>0.222424614965525</v>
      </c>
      <c r="GJ93">
        <v>-1</v>
      </c>
      <c r="GK93">
        <v>0.471702</v>
      </c>
      <c r="GL93">
        <v>-0.0497081503759395</v>
      </c>
      <c r="GM93">
        <v>0.00486074334850134</v>
      </c>
      <c r="GN93">
        <v>1</v>
      </c>
      <c r="GO93">
        <v>1</v>
      </c>
      <c r="GP93">
        <v>2</v>
      </c>
      <c r="GQ93" t="s">
        <v>448</v>
      </c>
      <c r="GR93">
        <v>3.13256</v>
      </c>
      <c r="GS93">
        <v>2.71045</v>
      </c>
      <c r="GT93">
        <v>0.190174</v>
      </c>
      <c r="GU93">
        <v>0.193394</v>
      </c>
      <c r="GV93">
        <v>0.0997488</v>
      </c>
      <c r="GW93">
        <v>0.098939</v>
      </c>
      <c r="GX93">
        <v>30531.7</v>
      </c>
      <c r="GY93">
        <v>32577.9</v>
      </c>
      <c r="GZ93">
        <v>34108.5</v>
      </c>
      <c r="HA93">
        <v>36566.4</v>
      </c>
      <c r="HB93">
        <v>43368.1</v>
      </c>
      <c r="HC93">
        <v>47303.3</v>
      </c>
      <c r="HD93">
        <v>53197.6</v>
      </c>
      <c r="HE93">
        <v>58430.6</v>
      </c>
      <c r="HF93">
        <v>1.95912</v>
      </c>
      <c r="HG93">
        <v>1.80068</v>
      </c>
      <c r="HH93">
        <v>0.128083</v>
      </c>
      <c r="HI93">
        <v>0</v>
      </c>
      <c r="HJ93">
        <v>27.9388</v>
      </c>
      <c r="HK93">
        <v>999.9</v>
      </c>
      <c r="HL93">
        <v>56.239</v>
      </c>
      <c r="HM93">
        <v>30.111</v>
      </c>
      <c r="HN93">
        <v>26.5557</v>
      </c>
      <c r="HO93">
        <v>55.0655</v>
      </c>
      <c r="HP93">
        <v>45.8694</v>
      </c>
      <c r="HQ93">
        <v>1</v>
      </c>
      <c r="HR93">
        <v>0.0520681</v>
      </c>
      <c r="HS93">
        <v>0.12189</v>
      </c>
      <c r="HT93">
        <v>20.1123</v>
      </c>
      <c r="HU93">
        <v>5.19767</v>
      </c>
      <c r="HV93">
        <v>12.004</v>
      </c>
      <c r="HW93">
        <v>4.97495</v>
      </c>
      <c r="HX93">
        <v>3.29395</v>
      </c>
      <c r="HY93">
        <v>999.9</v>
      </c>
      <c r="HZ93">
        <v>9999</v>
      </c>
      <c r="IA93">
        <v>9999</v>
      </c>
      <c r="IB93">
        <v>9999</v>
      </c>
      <c r="IC93">
        <v>1.86325</v>
      </c>
      <c r="ID93">
        <v>1.86813</v>
      </c>
      <c r="IE93">
        <v>1.86791</v>
      </c>
      <c r="IF93">
        <v>1.86905</v>
      </c>
      <c r="IG93">
        <v>1.86988</v>
      </c>
      <c r="IH93">
        <v>1.8659</v>
      </c>
      <c r="II93">
        <v>1.867</v>
      </c>
      <c r="IJ93">
        <v>1.86844</v>
      </c>
      <c r="IK93">
        <v>5</v>
      </c>
      <c r="IL93">
        <v>0</v>
      </c>
      <c r="IM93">
        <v>0</v>
      </c>
      <c r="IN93">
        <v>0</v>
      </c>
      <c r="IO93" t="s">
        <v>441</v>
      </c>
      <c r="IP93" t="s">
        <v>442</v>
      </c>
      <c r="IQ93" t="s">
        <v>443</v>
      </c>
      <c r="IR93" t="s">
        <v>443</v>
      </c>
      <c r="IS93" t="s">
        <v>443</v>
      </c>
      <c r="IT93" t="s">
        <v>443</v>
      </c>
      <c r="IU93">
        <v>0</v>
      </c>
      <c r="IV93">
        <v>100</v>
      </c>
      <c r="IW93">
        <v>100</v>
      </c>
      <c r="IX93">
        <v>4.77</v>
      </c>
      <c r="IY93">
        <v>0.3082</v>
      </c>
      <c r="IZ93">
        <v>0.735386519928015</v>
      </c>
      <c r="JA93">
        <v>0.00382527381972642</v>
      </c>
      <c r="JB93">
        <v>-7.52988299776221e-07</v>
      </c>
      <c r="JC93">
        <v>2.3530235652091e-10</v>
      </c>
      <c r="JD93">
        <v>-0.102343420517576</v>
      </c>
      <c r="JE93">
        <v>-0.0169045395245839</v>
      </c>
      <c r="JF93">
        <v>0.00204458040624254</v>
      </c>
      <c r="JG93">
        <v>-2.13992253470799e-05</v>
      </c>
      <c r="JH93">
        <v>5</v>
      </c>
      <c r="JI93">
        <v>2167</v>
      </c>
      <c r="JJ93">
        <v>1</v>
      </c>
      <c r="JK93">
        <v>29</v>
      </c>
      <c r="JL93">
        <v>29323661.5</v>
      </c>
      <c r="JM93">
        <v>29323661.5</v>
      </c>
      <c r="JN93">
        <v>2.48413</v>
      </c>
      <c r="JO93">
        <v>2.6062</v>
      </c>
      <c r="JP93">
        <v>1.54785</v>
      </c>
      <c r="JQ93">
        <v>2.31201</v>
      </c>
      <c r="JR93">
        <v>1.64673</v>
      </c>
      <c r="JS93">
        <v>2.32788</v>
      </c>
      <c r="JT93">
        <v>33.9639</v>
      </c>
      <c r="JU93">
        <v>24.1926</v>
      </c>
      <c r="JV93">
        <v>18</v>
      </c>
      <c r="JW93">
        <v>505.814</v>
      </c>
      <c r="JX93">
        <v>403.278</v>
      </c>
      <c r="JY93">
        <v>26.9018</v>
      </c>
      <c r="JZ93">
        <v>28.0279</v>
      </c>
      <c r="KA93">
        <v>30.0002</v>
      </c>
      <c r="KB93">
        <v>27.9777</v>
      </c>
      <c r="KC93">
        <v>27.9279</v>
      </c>
      <c r="KD93">
        <v>49.7592</v>
      </c>
      <c r="KE93">
        <v>21.2094</v>
      </c>
      <c r="KF93">
        <v>57.6239</v>
      </c>
      <c r="KG93">
        <v>26.8888</v>
      </c>
      <c r="KH93">
        <v>1290.8</v>
      </c>
      <c r="KI93">
        <v>22.2823</v>
      </c>
      <c r="KJ93">
        <v>96.7102</v>
      </c>
      <c r="KK93">
        <v>94.677</v>
      </c>
    </row>
    <row r="94" spans="1:297">
      <c r="A94">
        <v>78</v>
      </c>
      <c r="B94">
        <v>1759419697.1</v>
      </c>
      <c r="C94">
        <v>477</v>
      </c>
      <c r="D94" t="s">
        <v>598</v>
      </c>
      <c r="E94" t="s">
        <v>599</v>
      </c>
      <c r="F94">
        <v>5</v>
      </c>
      <c r="G94" t="s">
        <v>435</v>
      </c>
      <c r="H94" t="s">
        <v>436</v>
      </c>
      <c r="I94">
        <v>1759419688.94615</v>
      </c>
      <c r="J94">
        <f>(K94)/1000</f>
        <v>0</v>
      </c>
      <c r="K94">
        <f>IF(DP94, AN94, AH94)</f>
        <v>0</v>
      </c>
      <c r="L94">
        <f>IF(DP94, AI94, AG94)</f>
        <v>0</v>
      </c>
      <c r="M94">
        <f>DR94 - IF(AU94&gt;1, L94*DL94*100.0/(AW94), 0)</f>
        <v>0</v>
      </c>
      <c r="N94">
        <f>((T94-J94/2)*M94-L94)/(T94+J94/2)</f>
        <v>0</v>
      </c>
      <c r="O94">
        <f>N94*(DY94+DZ94)/1000.0</f>
        <v>0</v>
      </c>
      <c r="P94">
        <f>(DR94 - IF(AU94&gt;1, L94*DL94*100.0/(AW94), 0))*(DY94+DZ94)/1000.0</f>
        <v>0</v>
      </c>
      <c r="Q94">
        <f>2.0/((1/S94-1/R94)+SIGN(S94)*SQRT((1/S94-1/R94)*(1/S94-1/R94) + 4*DM94/((DM94+1)*(DM94+1))*(2*1/S94*1/R94-1/R94*1/R94)))</f>
        <v>0</v>
      </c>
      <c r="R94">
        <f>IF(LEFT(DN94,1)&lt;&gt;"0",IF(LEFT(DN94,1)="1",3.0,DO94),$D$5+$E$5*(EF94*DY94/($K$5*1000))+$F$5*(EF94*DY94/($K$5*1000))*MAX(MIN(DL94,$J$5),$I$5)*MAX(MIN(DL94,$J$5),$I$5)+$G$5*MAX(MIN(DL94,$J$5),$I$5)*(EF94*DY94/($K$5*1000))+$H$5*(EF94*DY94/($K$5*1000))*(EF94*DY94/($K$5*1000)))</f>
        <v>0</v>
      </c>
      <c r="S94">
        <f>J94*(1000-(1000*0.61365*exp(17.502*W94/(240.97+W94))/(DY94+DZ94)+DT94)/2)/(1000*0.61365*exp(17.502*W94/(240.97+W94))/(DY94+DZ94)-DT94)</f>
        <v>0</v>
      </c>
      <c r="T94">
        <f>1/((DM94+1)/(Q94/1.6)+1/(R94/1.37)) + DM94/((DM94+1)/(Q94/1.6) + DM94/(R94/1.37))</f>
        <v>0</v>
      </c>
      <c r="U94">
        <f>(DH94*DK94)</f>
        <v>0</v>
      </c>
      <c r="V94">
        <f>(EA94+(U94+2*0.95*5.67E-8*(((EA94+$B$7)+273)^4-(EA94+273)^4)-44100*J94)/(1.84*29.3*R94+8*0.95*5.67E-8*(EA94+273)^3))</f>
        <v>0</v>
      </c>
      <c r="W94">
        <f>($C$7*EB94+$D$7*EC94+$E$7*V94)</f>
        <v>0</v>
      </c>
      <c r="X94">
        <f>0.61365*exp(17.502*W94/(240.97+W94))</f>
        <v>0</v>
      </c>
      <c r="Y94">
        <f>(Z94/AA94*100)</f>
        <v>0</v>
      </c>
      <c r="Z94">
        <f>DT94*(DY94+DZ94)/1000</f>
        <v>0</v>
      </c>
      <c r="AA94">
        <f>0.61365*exp(17.502*EA94/(240.97+EA94))</f>
        <v>0</v>
      </c>
      <c r="AB94">
        <f>(X94-DT94*(DY94+DZ94)/1000)</f>
        <v>0</v>
      </c>
      <c r="AC94">
        <f>(-J94*44100)</f>
        <v>0</v>
      </c>
      <c r="AD94">
        <f>2*29.3*R94*0.92*(EA94-W94)</f>
        <v>0</v>
      </c>
      <c r="AE94">
        <f>2*0.95*5.67E-8*(((EA94+$B$7)+273)^4-(W94+273)^4)</f>
        <v>0</v>
      </c>
      <c r="AF94">
        <f>U94+AE94+AC94+AD94</f>
        <v>0</v>
      </c>
      <c r="AG94">
        <f>DX94*AU94*(DS94-DR94*(1000-AU94*DU94)/(1000-AU94*DT94))/(100*DL94)</f>
        <v>0</v>
      </c>
      <c r="AH94">
        <f>1000*DX94*AU94*(DT94-DU94)/(100*DL94*(1000-AU94*DT94))</f>
        <v>0</v>
      </c>
      <c r="AI94">
        <f>(AJ94 - AK94 - DY94*1E3/(8.314*(EA94+273.15)) * AM94/DX94 * AL94) * DX94/(100*DL94) * (1000 - DU94)/1000</f>
        <v>0</v>
      </c>
      <c r="AJ94">
        <v>1306.89329787338</v>
      </c>
      <c r="AK94">
        <v>1286.04018181818</v>
      </c>
      <c r="AL94">
        <v>3.50280454545452</v>
      </c>
      <c r="AM94">
        <v>64.6</v>
      </c>
      <c r="AN94">
        <f>(AP94 - AO94 + DY94*1E3/(8.314*(EA94+273.15)) * AR94/DX94 * AQ94) * DX94/(100*DL94) * 1000/(1000 - AP94)</f>
        <v>0</v>
      </c>
      <c r="AO94">
        <v>22.3345659497065</v>
      </c>
      <c r="AP94">
        <v>22.7946121212121</v>
      </c>
      <c r="AQ94">
        <v>-1.96408379917207e-05</v>
      </c>
      <c r="AR94">
        <v>120.712376557345</v>
      </c>
      <c r="AS94">
        <v>0</v>
      </c>
      <c r="AT94">
        <v>0</v>
      </c>
      <c r="AU94">
        <f>IF(AS94*$H$13&gt;=AW94,1.0,(AW94/(AW94-AS94*$H$13)))</f>
        <v>0</v>
      </c>
      <c r="AV94">
        <f>(AU94-1)*100</f>
        <v>0</v>
      </c>
      <c r="AW94">
        <f>MAX(0,($B$13+$C$13*EF94)/(1+$D$13*EF94)*DY94/(EA94+273)*$E$13)</f>
        <v>0</v>
      </c>
      <c r="AX94" t="s">
        <v>437</v>
      </c>
      <c r="AY94" t="s">
        <v>437</v>
      </c>
      <c r="AZ94">
        <v>0</v>
      </c>
      <c r="BA94">
        <v>0</v>
      </c>
      <c r="BB94">
        <f>1-AZ94/BA94</f>
        <v>0</v>
      </c>
      <c r="BC94">
        <v>0</v>
      </c>
      <c r="BD94" t="s">
        <v>437</v>
      </c>
      <c r="BE94" t="s">
        <v>437</v>
      </c>
      <c r="BF94">
        <v>0</v>
      </c>
      <c r="BG94">
        <v>0</v>
      </c>
      <c r="BH94">
        <f>1-BF94/BG94</f>
        <v>0</v>
      </c>
      <c r="BI94">
        <v>0.5</v>
      </c>
      <c r="BJ94">
        <f>DI94</f>
        <v>0</v>
      </c>
      <c r="BK94">
        <f>L94</f>
        <v>0</v>
      </c>
      <c r="BL94">
        <f>BH94*BI94*BJ94</f>
        <v>0</v>
      </c>
      <c r="BM94">
        <f>(BK94-BC94)/BJ94</f>
        <v>0</v>
      </c>
      <c r="BN94">
        <f>(BA94-BG94)/BG94</f>
        <v>0</v>
      </c>
      <c r="BO94">
        <f>AZ94/(BB94+AZ94/BG94)</f>
        <v>0</v>
      </c>
      <c r="BP94" t="s">
        <v>437</v>
      </c>
      <c r="BQ94">
        <v>0</v>
      </c>
      <c r="BR94">
        <f>IF(BQ94&lt;&gt;0, BQ94, BO94)</f>
        <v>0</v>
      </c>
      <c r="BS94">
        <f>1-BR94/BG94</f>
        <v>0</v>
      </c>
      <c r="BT94">
        <f>(BG94-BF94)/(BG94-BR94)</f>
        <v>0</v>
      </c>
      <c r="BU94">
        <f>(BA94-BG94)/(BA94-BR94)</f>
        <v>0</v>
      </c>
      <c r="BV94">
        <f>(BG94-BF94)/(BG94-AZ94)</f>
        <v>0</v>
      </c>
      <c r="BW94">
        <f>(BA94-BG94)/(BA94-AZ94)</f>
        <v>0</v>
      </c>
      <c r="BX94">
        <f>(BT94*BR94/BF94)</f>
        <v>0</v>
      </c>
      <c r="BY94">
        <f>(1-BX94)</f>
        <v>0</v>
      </c>
      <c r="DH94">
        <f>$B$11*EG94+$C$11*EH94+$F$11*ES94*(1-EV94)</f>
        <v>0</v>
      </c>
      <c r="DI94">
        <f>DH94*DJ94</f>
        <v>0</v>
      </c>
      <c r="DJ94">
        <f>($B$11*$D$9+$C$11*$D$9+$F$11*((FF94+EX94)/MAX(FF94+EX94+FG94, 0.1)*$I$9+FG94/MAX(FF94+EX94+FG94, 0.1)*$J$9))/($B$11+$C$11+$F$11)</f>
        <v>0</v>
      </c>
      <c r="DK94">
        <f>($B$11*$K$9+$C$11*$K$9+$F$11*((FF94+EX94)/MAX(FF94+EX94+FG94, 0.1)*$P$9+FG94/MAX(FF94+EX94+FG94, 0.1)*$Q$9))/($B$11+$C$11+$F$11)</f>
        <v>0</v>
      </c>
      <c r="DL94">
        <v>2.44</v>
      </c>
      <c r="DM94">
        <v>0.5</v>
      </c>
      <c r="DN94" t="s">
        <v>438</v>
      </c>
      <c r="DO94">
        <v>2</v>
      </c>
      <c r="DP94" t="b">
        <v>1</v>
      </c>
      <c r="DQ94">
        <v>1759419688.94615</v>
      </c>
      <c r="DR94">
        <v>1232.51307692308</v>
      </c>
      <c r="DS94">
        <v>1261.40923076923</v>
      </c>
      <c r="DT94">
        <v>22.7982615384615</v>
      </c>
      <c r="DU94">
        <v>22.3329307692308</v>
      </c>
      <c r="DV94">
        <v>1227.78</v>
      </c>
      <c r="DW94">
        <v>22.4900384615385</v>
      </c>
      <c r="DX94">
        <v>500.009</v>
      </c>
      <c r="DY94">
        <v>90.8001769230769</v>
      </c>
      <c r="DZ94">
        <v>0.0327334615384615</v>
      </c>
      <c r="EA94">
        <v>29.5328230769231</v>
      </c>
      <c r="EB94">
        <v>30.0170923076923</v>
      </c>
      <c r="EC94">
        <v>999.9</v>
      </c>
      <c r="ED94">
        <v>0</v>
      </c>
      <c r="EE94">
        <v>0</v>
      </c>
      <c r="EF94">
        <v>9997.11384615385</v>
      </c>
      <c r="EG94">
        <v>0</v>
      </c>
      <c r="EH94">
        <v>13.1313461538462</v>
      </c>
      <c r="EI94">
        <v>-28.8971769230769</v>
      </c>
      <c r="EJ94">
        <v>1261.26692307692</v>
      </c>
      <c r="EK94">
        <v>1290.22615384615</v>
      </c>
      <c r="EL94">
        <v>0.465318615384615</v>
      </c>
      <c r="EM94">
        <v>1261.40923076923</v>
      </c>
      <c r="EN94">
        <v>22.3329307692308</v>
      </c>
      <c r="EO94">
        <v>2.07008615384615</v>
      </c>
      <c r="EP94">
        <v>2.02783538461538</v>
      </c>
      <c r="EQ94">
        <v>17.9908615384615</v>
      </c>
      <c r="ER94">
        <v>17.6633615384615</v>
      </c>
      <c r="ES94">
        <v>1999.99153846154</v>
      </c>
      <c r="ET94">
        <v>0.980000692307692</v>
      </c>
      <c r="EU94">
        <v>0.0199988923076923</v>
      </c>
      <c r="EV94">
        <v>0</v>
      </c>
      <c r="EW94">
        <v>339.479923076923</v>
      </c>
      <c r="EX94">
        <v>5.00059</v>
      </c>
      <c r="EY94">
        <v>6932.77769230769</v>
      </c>
      <c r="EZ94">
        <v>17360.2538461538</v>
      </c>
      <c r="FA94">
        <v>41.25</v>
      </c>
      <c r="FB94">
        <v>41.062</v>
      </c>
      <c r="FC94">
        <v>40.6393076923077</v>
      </c>
      <c r="FD94">
        <v>40.5572307692308</v>
      </c>
      <c r="FE94">
        <v>42.1440769230769</v>
      </c>
      <c r="FF94">
        <v>1955.09153846154</v>
      </c>
      <c r="FG94">
        <v>39.9</v>
      </c>
      <c r="FH94">
        <v>0</v>
      </c>
      <c r="FI94">
        <v>1759419695.2</v>
      </c>
      <c r="FJ94">
        <v>0</v>
      </c>
      <c r="FK94">
        <v>339.450038461538</v>
      </c>
      <c r="FL94">
        <v>-0.841606846613482</v>
      </c>
      <c r="FM94">
        <v>-24.9377777790705</v>
      </c>
      <c r="FN94">
        <v>6932.56269230769</v>
      </c>
      <c r="FO94">
        <v>15</v>
      </c>
      <c r="FP94">
        <v>0</v>
      </c>
      <c r="FQ94" t="s">
        <v>439</v>
      </c>
      <c r="FR94">
        <v>0</v>
      </c>
      <c r="FS94">
        <v>0</v>
      </c>
      <c r="FT94">
        <v>0</v>
      </c>
      <c r="FU94">
        <v>0</v>
      </c>
      <c r="FV94">
        <v>0</v>
      </c>
      <c r="FW94">
        <v>0</v>
      </c>
      <c r="FX94">
        <v>0</v>
      </c>
      <c r="FY94">
        <v>0</v>
      </c>
      <c r="FZ94">
        <v>0</v>
      </c>
      <c r="GA94">
        <v>0</v>
      </c>
      <c r="GB94">
        <v>0</v>
      </c>
      <c r="GC94">
        <v>-28.80749</v>
      </c>
      <c r="GD94">
        <v>-1.23468270676693</v>
      </c>
      <c r="GE94">
        <v>0.48777267850916</v>
      </c>
      <c r="GF94">
        <v>0</v>
      </c>
      <c r="GG94">
        <v>339.522911764706</v>
      </c>
      <c r="GH94">
        <v>-0.976363633809933</v>
      </c>
      <c r="GI94">
        <v>0.227235996481381</v>
      </c>
      <c r="GJ94">
        <v>-1</v>
      </c>
      <c r="GK94">
        <v>0.4684453</v>
      </c>
      <c r="GL94">
        <v>-0.0548450526315793</v>
      </c>
      <c r="GM94">
        <v>0.00530422040548845</v>
      </c>
      <c r="GN94">
        <v>1</v>
      </c>
      <c r="GO94">
        <v>1</v>
      </c>
      <c r="GP94">
        <v>2</v>
      </c>
      <c r="GQ94" t="s">
        <v>448</v>
      </c>
      <c r="GR94">
        <v>3.13239</v>
      </c>
      <c r="GS94">
        <v>2.71079</v>
      </c>
      <c r="GT94">
        <v>0.191794</v>
      </c>
      <c r="GU94">
        <v>0.194905</v>
      </c>
      <c r="GV94">
        <v>0.0997416</v>
      </c>
      <c r="GW94">
        <v>0.0989425</v>
      </c>
      <c r="GX94">
        <v>30470.6</v>
      </c>
      <c r="GY94">
        <v>32516.6</v>
      </c>
      <c r="GZ94">
        <v>34108.3</v>
      </c>
      <c r="HA94">
        <v>36566</v>
      </c>
      <c r="HB94">
        <v>43368.6</v>
      </c>
      <c r="HC94">
        <v>47303.1</v>
      </c>
      <c r="HD94">
        <v>53197.6</v>
      </c>
      <c r="HE94">
        <v>58430.3</v>
      </c>
      <c r="HF94">
        <v>1.95863</v>
      </c>
      <c r="HG94">
        <v>1.80115</v>
      </c>
      <c r="HH94">
        <v>0.127472</v>
      </c>
      <c r="HI94">
        <v>0</v>
      </c>
      <c r="HJ94">
        <v>27.938</v>
      </c>
      <c r="HK94">
        <v>999.9</v>
      </c>
      <c r="HL94">
        <v>56.214</v>
      </c>
      <c r="HM94">
        <v>30.121</v>
      </c>
      <c r="HN94">
        <v>26.5578</v>
      </c>
      <c r="HO94">
        <v>54.7155</v>
      </c>
      <c r="HP94">
        <v>46.0056</v>
      </c>
      <c r="HQ94">
        <v>1</v>
      </c>
      <c r="HR94">
        <v>0.052312</v>
      </c>
      <c r="HS94">
        <v>0.16518</v>
      </c>
      <c r="HT94">
        <v>20.1122</v>
      </c>
      <c r="HU94">
        <v>5.19752</v>
      </c>
      <c r="HV94">
        <v>12.004</v>
      </c>
      <c r="HW94">
        <v>4.975</v>
      </c>
      <c r="HX94">
        <v>3.29393</v>
      </c>
      <c r="HY94">
        <v>999.9</v>
      </c>
      <c r="HZ94">
        <v>9999</v>
      </c>
      <c r="IA94">
        <v>9999</v>
      </c>
      <c r="IB94">
        <v>9999</v>
      </c>
      <c r="IC94">
        <v>1.86325</v>
      </c>
      <c r="ID94">
        <v>1.86813</v>
      </c>
      <c r="IE94">
        <v>1.86789</v>
      </c>
      <c r="IF94">
        <v>1.86905</v>
      </c>
      <c r="IG94">
        <v>1.86988</v>
      </c>
      <c r="IH94">
        <v>1.86591</v>
      </c>
      <c r="II94">
        <v>1.867</v>
      </c>
      <c r="IJ94">
        <v>1.86844</v>
      </c>
      <c r="IK94">
        <v>5</v>
      </c>
      <c r="IL94">
        <v>0</v>
      </c>
      <c r="IM94">
        <v>0</v>
      </c>
      <c r="IN94">
        <v>0</v>
      </c>
      <c r="IO94" t="s">
        <v>441</v>
      </c>
      <c r="IP94" t="s">
        <v>442</v>
      </c>
      <c r="IQ94" t="s">
        <v>443</v>
      </c>
      <c r="IR94" t="s">
        <v>443</v>
      </c>
      <c r="IS94" t="s">
        <v>443</v>
      </c>
      <c r="IT94" t="s">
        <v>443</v>
      </c>
      <c r="IU94">
        <v>0</v>
      </c>
      <c r="IV94">
        <v>100</v>
      </c>
      <c r="IW94">
        <v>100</v>
      </c>
      <c r="IX94">
        <v>4.81</v>
      </c>
      <c r="IY94">
        <v>0.308</v>
      </c>
      <c r="IZ94">
        <v>0.735386519928015</v>
      </c>
      <c r="JA94">
        <v>0.00382527381972642</v>
      </c>
      <c r="JB94">
        <v>-7.52988299776221e-07</v>
      </c>
      <c r="JC94">
        <v>2.3530235652091e-10</v>
      </c>
      <c r="JD94">
        <v>-0.102343420517576</v>
      </c>
      <c r="JE94">
        <v>-0.0169045395245839</v>
      </c>
      <c r="JF94">
        <v>0.00204458040624254</v>
      </c>
      <c r="JG94">
        <v>-2.13992253470799e-05</v>
      </c>
      <c r="JH94">
        <v>5</v>
      </c>
      <c r="JI94">
        <v>2167</v>
      </c>
      <c r="JJ94">
        <v>1</v>
      </c>
      <c r="JK94">
        <v>29</v>
      </c>
      <c r="JL94">
        <v>29323661.6</v>
      </c>
      <c r="JM94">
        <v>29323661.6</v>
      </c>
      <c r="JN94">
        <v>2.50732</v>
      </c>
      <c r="JO94">
        <v>2.61719</v>
      </c>
      <c r="JP94">
        <v>1.54785</v>
      </c>
      <c r="JQ94">
        <v>2.31201</v>
      </c>
      <c r="JR94">
        <v>1.64673</v>
      </c>
      <c r="JS94">
        <v>2.28027</v>
      </c>
      <c r="JT94">
        <v>33.9639</v>
      </c>
      <c r="JU94">
        <v>24.1838</v>
      </c>
      <c r="JV94">
        <v>18</v>
      </c>
      <c r="JW94">
        <v>505.504</v>
      </c>
      <c r="JX94">
        <v>403.552</v>
      </c>
      <c r="JY94">
        <v>26.8866</v>
      </c>
      <c r="JZ94">
        <v>28.0298</v>
      </c>
      <c r="KA94">
        <v>30.0003</v>
      </c>
      <c r="KB94">
        <v>27.9799</v>
      </c>
      <c r="KC94">
        <v>27.9296</v>
      </c>
      <c r="KD94">
        <v>50.2237</v>
      </c>
      <c r="KE94">
        <v>21.2094</v>
      </c>
      <c r="KF94">
        <v>57.6239</v>
      </c>
      <c r="KG94">
        <v>26.8626</v>
      </c>
      <c r="KH94">
        <v>1311.1</v>
      </c>
      <c r="KI94">
        <v>22.2823</v>
      </c>
      <c r="KJ94">
        <v>96.71</v>
      </c>
      <c r="KK94">
        <v>94.6763</v>
      </c>
    </row>
    <row r="95" spans="1:297">
      <c r="A95">
        <v>79</v>
      </c>
      <c r="B95">
        <v>1759419702.1</v>
      </c>
      <c r="C95">
        <v>482</v>
      </c>
      <c r="D95" t="s">
        <v>600</v>
      </c>
      <c r="E95" t="s">
        <v>601</v>
      </c>
      <c r="F95">
        <v>5</v>
      </c>
      <c r="G95" t="s">
        <v>435</v>
      </c>
      <c r="H95" t="s">
        <v>436</v>
      </c>
      <c r="I95">
        <v>1759419693.94615</v>
      </c>
      <c r="J95">
        <f>(K95)/1000</f>
        <v>0</v>
      </c>
      <c r="K95">
        <f>IF(DP95, AN95, AH95)</f>
        <v>0</v>
      </c>
      <c r="L95">
        <f>IF(DP95, AI95, AG95)</f>
        <v>0</v>
      </c>
      <c r="M95">
        <f>DR95 - IF(AU95&gt;1, L95*DL95*100.0/(AW95), 0)</f>
        <v>0</v>
      </c>
      <c r="N95">
        <f>((T95-J95/2)*M95-L95)/(T95+J95/2)</f>
        <v>0</v>
      </c>
      <c r="O95">
        <f>N95*(DY95+DZ95)/1000.0</f>
        <v>0</v>
      </c>
      <c r="P95">
        <f>(DR95 - IF(AU95&gt;1, L95*DL95*100.0/(AW95), 0))*(DY95+DZ95)/1000.0</f>
        <v>0</v>
      </c>
      <c r="Q95">
        <f>2.0/((1/S95-1/R95)+SIGN(S95)*SQRT((1/S95-1/R95)*(1/S95-1/R95) + 4*DM95/((DM95+1)*(DM95+1))*(2*1/S95*1/R95-1/R95*1/R95)))</f>
        <v>0</v>
      </c>
      <c r="R95">
        <f>IF(LEFT(DN95,1)&lt;&gt;"0",IF(LEFT(DN95,1)="1",3.0,DO95),$D$5+$E$5*(EF95*DY95/($K$5*1000))+$F$5*(EF95*DY95/($K$5*1000))*MAX(MIN(DL95,$J$5),$I$5)*MAX(MIN(DL95,$J$5),$I$5)+$G$5*MAX(MIN(DL95,$J$5),$I$5)*(EF95*DY95/($K$5*1000))+$H$5*(EF95*DY95/($K$5*1000))*(EF95*DY95/($K$5*1000)))</f>
        <v>0</v>
      </c>
      <c r="S95">
        <f>J95*(1000-(1000*0.61365*exp(17.502*W95/(240.97+W95))/(DY95+DZ95)+DT95)/2)/(1000*0.61365*exp(17.502*W95/(240.97+W95))/(DY95+DZ95)-DT95)</f>
        <v>0</v>
      </c>
      <c r="T95">
        <f>1/((DM95+1)/(Q95/1.6)+1/(R95/1.37)) + DM95/((DM95+1)/(Q95/1.6) + DM95/(R95/1.37))</f>
        <v>0</v>
      </c>
      <c r="U95">
        <f>(DH95*DK95)</f>
        <v>0</v>
      </c>
      <c r="V95">
        <f>(EA95+(U95+2*0.95*5.67E-8*(((EA95+$B$7)+273)^4-(EA95+273)^4)-44100*J95)/(1.84*29.3*R95+8*0.95*5.67E-8*(EA95+273)^3))</f>
        <v>0</v>
      </c>
      <c r="W95">
        <f>($C$7*EB95+$D$7*EC95+$E$7*V95)</f>
        <v>0</v>
      </c>
      <c r="X95">
        <f>0.61365*exp(17.502*W95/(240.97+W95))</f>
        <v>0</v>
      </c>
      <c r="Y95">
        <f>(Z95/AA95*100)</f>
        <v>0</v>
      </c>
      <c r="Z95">
        <f>DT95*(DY95+DZ95)/1000</f>
        <v>0</v>
      </c>
      <c r="AA95">
        <f>0.61365*exp(17.502*EA95/(240.97+EA95))</f>
        <v>0</v>
      </c>
      <c r="AB95">
        <f>(X95-DT95*(DY95+DZ95)/1000)</f>
        <v>0</v>
      </c>
      <c r="AC95">
        <f>(-J95*44100)</f>
        <v>0</v>
      </c>
      <c r="AD95">
        <f>2*29.3*R95*0.92*(EA95-W95)</f>
        <v>0</v>
      </c>
      <c r="AE95">
        <f>2*0.95*5.67E-8*(((EA95+$B$7)+273)^4-(W95+273)^4)</f>
        <v>0</v>
      </c>
      <c r="AF95">
        <f>U95+AE95+AC95+AD95</f>
        <v>0</v>
      </c>
      <c r="AG95">
        <f>DX95*AU95*(DS95-DR95*(1000-AU95*DU95)/(1000-AU95*DT95))/(100*DL95)</f>
        <v>0</v>
      </c>
      <c r="AH95">
        <f>1000*DX95*AU95*(DT95-DU95)/(100*DL95*(1000-AU95*DT95))</f>
        <v>0</v>
      </c>
      <c r="AI95">
        <f>(AJ95 - AK95 - DY95*1E3/(8.314*(EA95+273.15)) * AM95/DX95 * AL95) * DX95/(100*DL95) * (1000 - DU95)/1000</f>
        <v>0</v>
      </c>
      <c r="AJ95">
        <v>1323.11889054762</v>
      </c>
      <c r="AK95">
        <v>1302.64648484848</v>
      </c>
      <c r="AL95">
        <v>3.3245787878786</v>
      </c>
      <c r="AM95">
        <v>64.6</v>
      </c>
      <c r="AN95">
        <f>(AP95 - AO95 + DY95*1E3/(8.314*(EA95+273.15)) * AR95/DX95 * AQ95) * DX95/(100*DL95) * 1000/(1000 - AP95)</f>
        <v>0</v>
      </c>
      <c r="AO95">
        <v>22.3355438939475</v>
      </c>
      <c r="AP95">
        <v>22.790603030303</v>
      </c>
      <c r="AQ95">
        <v>-3.52122973766362e-05</v>
      </c>
      <c r="AR95">
        <v>120.712376557345</v>
      </c>
      <c r="AS95">
        <v>0</v>
      </c>
      <c r="AT95">
        <v>0</v>
      </c>
      <c r="AU95">
        <f>IF(AS95*$H$13&gt;=AW95,1.0,(AW95/(AW95-AS95*$H$13)))</f>
        <v>0</v>
      </c>
      <c r="AV95">
        <f>(AU95-1)*100</f>
        <v>0</v>
      </c>
      <c r="AW95">
        <f>MAX(0,($B$13+$C$13*EF95)/(1+$D$13*EF95)*DY95/(EA95+273)*$E$13)</f>
        <v>0</v>
      </c>
      <c r="AX95" t="s">
        <v>437</v>
      </c>
      <c r="AY95" t="s">
        <v>437</v>
      </c>
      <c r="AZ95">
        <v>0</v>
      </c>
      <c r="BA95">
        <v>0</v>
      </c>
      <c r="BB95">
        <f>1-AZ95/BA95</f>
        <v>0</v>
      </c>
      <c r="BC95">
        <v>0</v>
      </c>
      <c r="BD95" t="s">
        <v>437</v>
      </c>
      <c r="BE95" t="s">
        <v>437</v>
      </c>
      <c r="BF95">
        <v>0</v>
      </c>
      <c r="BG95">
        <v>0</v>
      </c>
      <c r="BH95">
        <f>1-BF95/BG95</f>
        <v>0</v>
      </c>
      <c r="BI95">
        <v>0.5</v>
      </c>
      <c r="BJ95">
        <f>DI95</f>
        <v>0</v>
      </c>
      <c r="BK95">
        <f>L95</f>
        <v>0</v>
      </c>
      <c r="BL95">
        <f>BH95*BI95*BJ95</f>
        <v>0</v>
      </c>
      <c r="BM95">
        <f>(BK95-BC95)/BJ95</f>
        <v>0</v>
      </c>
      <c r="BN95">
        <f>(BA95-BG95)/BG95</f>
        <v>0</v>
      </c>
      <c r="BO95">
        <f>AZ95/(BB95+AZ95/BG95)</f>
        <v>0</v>
      </c>
      <c r="BP95" t="s">
        <v>437</v>
      </c>
      <c r="BQ95">
        <v>0</v>
      </c>
      <c r="BR95">
        <f>IF(BQ95&lt;&gt;0, BQ95, BO95)</f>
        <v>0</v>
      </c>
      <c r="BS95">
        <f>1-BR95/BG95</f>
        <v>0</v>
      </c>
      <c r="BT95">
        <f>(BG95-BF95)/(BG95-BR95)</f>
        <v>0</v>
      </c>
      <c r="BU95">
        <f>(BA95-BG95)/(BA95-BR95)</f>
        <v>0</v>
      </c>
      <c r="BV95">
        <f>(BG95-BF95)/(BG95-AZ95)</f>
        <v>0</v>
      </c>
      <c r="BW95">
        <f>(BA95-BG95)/(BA95-AZ95)</f>
        <v>0</v>
      </c>
      <c r="BX95">
        <f>(BT95*BR95/BF95)</f>
        <v>0</v>
      </c>
      <c r="BY95">
        <f>(1-BX95)</f>
        <v>0</v>
      </c>
      <c r="DH95">
        <f>$B$11*EG95+$C$11*EH95+$F$11*ES95*(1-EV95)</f>
        <v>0</v>
      </c>
      <c r="DI95">
        <f>DH95*DJ95</f>
        <v>0</v>
      </c>
      <c r="DJ95">
        <f>($B$11*$D$9+$C$11*$D$9+$F$11*((FF95+EX95)/MAX(FF95+EX95+FG95, 0.1)*$I$9+FG95/MAX(FF95+EX95+FG95, 0.1)*$J$9))/($B$11+$C$11+$F$11)</f>
        <v>0</v>
      </c>
      <c r="DK95">
        <f>($B$11*$K$9+$C$11*$K$9+$F$11*((FF95+EX95)/MAX(FF95+EX95+FG95, 0.1)*$P$9+FG95/MAX(FF95+EX95+FG95, 0.1)*$Q$9))/($B$11+$C$11+$F$11)</f>
        <v>0</v>
      </c>
      <c r="DL95">
        <v>2.44</v>
      </c>
      <c r="DM95">
        <v>0.5</v>
      </c>
      <c r="DN95" t="s">
        <v>438</v>
      </c>
      <c r="DO95">
        <v>2</v>
      </c>
      <c r="DP95" t="b">
        <v>1</v>
      </c>
      <c r="DQ95">
        <v>1759419693.94615</v>
      </c>
      <c r="DR95">
        <v>1249.28692307692</v>
      </c>
      <c r="DS95">
        <v>1277.86692307692</v>
      </c>
      <c r="DT95">
        <v>22.7953153846154</v>
      </c>
      <c r="DU95">
        <v>22.3342230769231</v>
      </c>
      <c r="DV95">
        <v>1244.50384615385</v>
      </c>
      <c r="DW95">
        <v>22.4872076923077</v>
      </c>
      <c r="DX95">
        <v>500.000615384615</v>
      </c>
      <c r="DY95">
        <v>90.8006384615385</v>
      </c>
      <c r="DZ95">
        <v>0.0326706538461538</v>
      </c>
      <c r="EA95">
        <v>29.5305923076923</v>
      </c>
      <c r="EB95">
        <v>30.0164923076923</v>
      </c>
      <c r="EC95">
        <v>999.9</v>
      </c>
      <c r="ED95">
        <v>0</v>
      </c>
      <c r="EE95">
        <v>0</v>
      </c>
      <c r="EF95">
        <v>9998.41769230769</v>
      </c>
      <c r="EG95">
        <v>0</v>
      </c>
      <c r="EH95">
        <v>13.1472692307692</v>
      </c>
      <c r="EI95">
        <v>-28.5801615384615</v>
      </c>
      <c r="EJ95">
        <v>1278.42846153846</v>
      </c>
      <c r="EK95">
        <v>1307.06153846154</v>
      </c>
      <c r="EL95">
        <v>0.461076846153846</v>
      </c>
      <c r="EM95">
        <v>1277.86692307692</v>
      </c>
      <c r="EN95">
        <v>22.3342230769231</v>
      </c>
      <c r="EO95">
        <v>2.06982923076923</v>
      </c>
      <c r="EP95">
        <v>2.02796307692308</v>
      </c>
      <c r="EQ95">
        <v>17.9888846153846</v>
      </c>
      <c r="ER95">
        <v>17.6643615384615</v>
      </c>
      <c r="ES95">
        <v>2000.01153846154</v>
      </c>
      <c r="ET95">
        <v>0.980000923076923</v>
      </c>
      <c r="EU95">
        <v>0.0199986461538462</v>
      </c>
      <c r="EV95">
        <v>0</v>
      </c>
      <c r="EW95">
        <v>339.441846153846</v>
      </c>
      <c r="EX95">
        <v>5.00059</v>
      </c>
      <c r="EY95">
        <v>6930.71230769231</v>
      </c>
      <c r="EZ95">
        <v>17360.4230769231</v>
      </c>
      <c r="FA95">
        <v>41.25</v>
      </c>
      <c r="FB95">
        <v>41.062</v>
      </c>
      <c r="FC95">
        <v>40.6583846153846</v>
      </c>
      <c r="FD95">
        <v>40.562</v>
      </c>
      <c r="FE95">
        <v>42.1536153846154</v>
      </c>
      <c r="FF95">
        <v>1955.11153846154</v>
      </c>
      <c r="FG95">
        <v>39.9</v>
      </c>
      <c r="FH95">
        <v>0</v>
      </c>
      <c r="FI95">
        <v>1759419700</v>
      </c>
      <c r="FJ95">
        <v>0</v>
      </c>
      <c r="FK95">
        <v>339.379730769231</v>
      </c>
      <c r="FL95">
        <v>-1.03798291456819</v>
      </c>
      <c r="FM95">
        <v>-27.0307692018711</v>
      </c>
      <c r="FN95">
        <v>6930.44576923077</v>
      </c>
      <c r="FO95">
        <v>15</v>
      </c>
      <c r="FP95">
        <v>0</v>
      </c>
      <c r="FQ95" t="s">
        <v>439</v>
      </c>
      <c r="FR95">
        <v>0</v>
      </c>
      <c r="FS95">
        <v>0</v>
      </c>
      <c r="FT95">
        <v>0</v>
      </c>
      <c r="FU95">
        <v>0</v>
      </c>
      <c r="FV95">
        <v>0</v>
      </c>
      <c r="FW95">
        <v>0</v>
      </c>
      <c r="FX95">
        <v>0</v>
      </c>
      <c r="FY95">
        <v>0</v>
      </c>
      <c r="FZ95">
        <v>0</v>
      </c>
      <c r="GA95">
        <v>0</v>
      </c>
      <c r="GB95">
        <v>0</v>
      </c>
      <c r="GC95">
        <v>-28.7816761904762</v>
      </c>
      <c r="GD95">
        <v>2.33884675324671</v>
      </c>
      <c r="GE95">
        <v>0.476099572323311</v>
      </c>
      <c r="GF95">
        <v>0</v>
      </c>
      <c r="GG95">
        <v>339.463029411765</v>
      </c>
      <c r="GH95">
        <v>-0.914576014001297</v>
      </c>
      <c r="GI95">
        <v>0.225539938460646</v>
      </c>
      <c r="GJ95">
        <v>-1</v>
      </c>
      <c r="GK95">
        <v>0.464475428571429</v>
      </c>
      <c r="GL95">
        <v>-0.0517172727272735</v>
      </c>
      <c r="GM95">
        <v>0.00524124720318532</v>
      </c>
      <c r="GN95">
        <v>1</v>
      </c>
      <c r="GO95">
        <v>1</v>
      </c>
      <c r="GP95">
        <v>2</v>
      </c>
      <c r="GQ95" t="s">
        <v>448</v>
      </c>
      <c r="GR95">
        <v>3.13261</v>
      </c>
      <c r="GS95">
        <v>2.71058</v>
      </c>
      <c r="GT95">
        <v>0.193348</v>
      </c>
      <c r="GU95">
        <v>0.196473</v>
      </c>
      <c r="GV95">
        <v>0.0997283</v>
      </c>
      <c r="GW95">
        <v>0.0989474</v>
      </c>
      <c r="GX95">
        <v>30412.3</v>
      </c>
      <c r="GY95">
        <v>32453.2</v>
      </c>
      <c r="GZ95">
        <v>34108.7</v>
      </c>
      <c r="HA95">
        <v>36566</v>
      </c>
      <c r="HB95">
        <v>43369.6</v>
      </c>
      <c r="HC95">
        <v>47303</v>
      </c>
      <c r="HD95">
        <v>53197.7</v>
      </c>
      <c r="HE95">
        <v>58430.3</v>
      </c>
      <c r="HF95">
        <v>1.9589</v>
      </c>
      <c r="HG95">
        <v>1.80103</v>
      </c>
      <c r="HH95">
        <v>0.12685</v>
      </c>
      <c r="HI95">
        <v>0</v>
      </c>
      <c r="HJ95">
        <v>27.938</v>
      </c>
      <c r="HK95">
        <v>999.9</v>
      </c>
      <c r="HL95">
        <v>56.239</v>
      </c>
      <c r="HM95">
        <v>30.121</v>
      </c>
      <c r="HN95">
        <v>26.5751</v>
      </c>
      <c r="HO95">
        <v>55.0855</v>
      </c>
      <c r="HP95">
        <v>45.6891</v>
      </c>
      <c r="HQ95">
        <v>1</v>
      </c>
      <c r="HR95">
        <v>0.0527973</v>
      </c>
      <c r="HS95">
        <v>0.188995</v>
      </c>
      <c r="HT95">
        <v>20.1124</v>
      </c>
      <c r="HU95">
        <v>5.19752</v>
      </c>
      <c r="HV95">
        <v>12.004</v>
      </c>
      <c r="HW95">
        <v>4.9752</v>
      </c>
      <c r="HX95">
        <v>3.29395</v>
      </c>
      <c r="HY95">
        <v>999.9</v>
      </c>
      <c r="HZ95">
        <v>9999</v>
      </c>
      <c r="IA95">
        <v>9999</v>
      </c>
      <c r="IB95">
        <v>9999</v>
      </c>
      <c r="IC95">
        <v>1.86325</v>
      </c>
      <c r="ID95">
        <v>1.86813</v>
      </c>
      <c r="IE95">
        <v>1.86786</v>
      </c>
      <c r="IF95">
        <v>1.86905</v>
      </c>
      <c r="IG95">
        <v>1.86988</v>
      </c>
      <c r="IH95">
        <v>1.86592</v>
      </c>
      <c r="II95">
        <v>1.86702</v>
      </c>
      <c r="IJ95">
        <v>1.86844</v>
      </c>
      <c r="IK95">
        <v>5</v>
      </c>
      <c r="IL95">
        <v>0</v>
      </c>
      <c r="IM95">
        <v>0</v>
      </c>
      <c r="IN95">
        <v>0</v>
      </c>
      <c r="IO95" t="s">
        <v>441</v>
      </c>
      <c r="IP95" t="s">
        <v>442</v>
      </c>
      <c r="IQ95" t="s">
        <v>443</v>
      </c>
      <c r="IR95" t="s">
        <v>443</v>
      </c>
      <c r="IS95" t="s">
        <v>443</v>
      </c>
      <c r="IT95" t="s">
        <v>443</v>
      </c>
      <c r="IU95">
        <v>0</v>
      </c>
      <c r="IV95">
        <v>100</v>
      </c>
      <c r="IW95">
        <v>100</v>
      </c>
      <c r="IX95">
        <v>4.87</v>
      </c>
      <c r="IY95">
        <v>0.3079</v>
      </c>
      <c r="IZ95">
        <v>0.735386519928015</v>
      </c>
      <c r="JA95">
        <v>0.00382527381972642</v>
      </c>
      <c r="JB95">
        <v>-7.52988299776221e-07</v>
      </c>
      <c r="JC95">
        <v>2.3530235652091e-10</v>
      </c>
      <c r="JD95">
        <v>-0.102343420517576</v>
      </c>
      <c r="JE95">
        <v>-0.0169045395245839</v>
      </c>
      <c r="JF95">
        <v>0.00204458040624254</v>
      </c>
      <c r="JG95">
        <v>-2.13992253470799e-05</v>
      </c>
      <c r="JH95">
        <v>5</v>
      </c>
      <c r="JI95">
        <v>2167</v>
      </c>
      <c r="JJ95">
        <v>1</v>
      </c>
      <c r="JK95">
        <v>29</v>
      </c>
      <c r="JL95">
        <v>29323661.7</v>
      </c>
      <c r="JM95">
        <v>29323661.7</v>
      </c>
      <c r="JN95">
        <v>2.5354</v>
      </c>
      <c r="JO95">
        <v>2.6123</v>
      </c>
      <c r="JP95">
        <v>1.54785</v>
      </c>
      <c r="JQ95">
        <v>2.31201</v>
      </c>
      <c r="JR95">
        <v>1.64673</v>
      </c>
      <c r="JS95">
        <v>2.323</v>
      </c>
      <c r="JT95">
        <v>33.9639</v>
      </c>
      <c r="JU95">
        <v>24.1926</v>
      </c>
      <c r="JV95">
        <v>18</v>
      </c>
      <c r="JW95">
        <v>505.701</v>
      </c>
      <c r="JX95">
        <v>403.497</v>
      </c>
      <c r="JY95">
        <v>26.8611</v>
      </c>
      <c r="JZ95">
        <v>28.0322</v>
      </c>
      <c r="KA95">
        <v>30.0004</v>
      </c>
      <c r="KB95">
        <v>27.9817</v>
      </c>
      <c r="KC95">
        <v>27.9316</v>
      </c>
      <c r="KD95">
        <v>50.7859</v>
      </c>
      <c r="KE95">
        <v>21.2094</v>
      </c>
      <c r="KF95">
        <v>57.6239</v>
      </c>
      <c r="KG95">
        <v>26.8508</v>
      </c>
      <c r="KH95">
        <v>1324.7</v>
      </c>
      <c r="KI95">
        <v>22.2823</v>
      </c>
      <c r="KJ95">
        <v>96.7105</v>
      </c>
      <c r="KK95">
        <v>94.6763</v>
      </c>
    </row>
    <row r="96" spans="1:297">
      <c r="A96">
        <v>80</v>
      </c>
      <c r="B96">
        <v>1759419707.1</v>
      </c>
      <c r="C96">
        <v>487</v>
      </c>
      <c r="D96" t="s">
        <v>602</v>
      </c>
      <c r="E96" t="s">
        <v>603</v>
      </c>
      <c r="F96">
        <v>5</v>
      </c>
      <c r="G96" t="s">
        <v>435</v>
      </c>
      <c r="H96" t="s">
        <v>436</v>
      </c>
      <c r="I96">
        <v>1759419698.94615</v>
      </c>
      <c r="J96">
        <f>(K96)/1000</f>
        <v>0</v>
      </c>
      <c r="K96">
        <f>IF(DP96, AN96, AH96)</f>
        <v>0</v>
      </c>
      <c r="L96">
        <f>IF(DP96, AI96, AG96)</f>
        <v>0</v>
      </c>
      <c r="M96">
        <f>DR96 - IF(AU96&gt;1, L96*DL96*100.0/(AW96), 0)</f>
        <v>0</v>
      </c>
      <c r="N96">
        <f>((T96-J96/2)*M96-L96)/(T96+J96/2)</f>
        <v>0</v>
      </c>
      <c r="O96">
        <f>N96*(DY96+DZ96)/1000.0</f>
        <v>0</v>
      </c>
      <c r="P96">
        <f>(DR96 - IF(AU96&gt;1, L96*DL96*100.0/(AW96), 0))*(DY96+DZ96)/1000.0</f>
        <v>0</v>
      </c>
      <c r="Q96">
        <f>2.0/((1/S96-1/R96)+SIGN(S96)*SQRT((1/S96-1/R96)*(1/S96-1/R96) + 4*DM96/((DM96+1)*(DM96+1))*(2*1/S96*1/R96-1/R96*1/R96)))</f>
        <v>0</v>
      </c>
      <c r="R96">
        <f>IF(LEFT(DN96,1)&lt;&gt;"0",IF(LEFT(DN96,1)="1",3.0,DO96),$D$5+$E$5*(EF96*DY96/($K$5*1000))+$F$5*(EF96*DY96/($K$5*1000))*MAX(MIN(DL96,$J$5),$I$5)*MAX(MIN(DL96,$J$5),$I$5)+$G$5*MAX(MIN(DL96,$J$5),$I$5)*(EF96*DY96/($K$5*1000))+$H$5*(EF96*DY96/($K$5*1000))*(EF96*DY96/($K$5*1000)))</f>
        <v>0</v>
      </c>
      <c r="S96">
        <f>J96*(1000-(1000*0.61365*exp(17.502*W96/(240.97+W96))/(DY96+DZ96)+DT96)/2)/(1000*0.61365*exp(17.502*W96/(240.97+W96))/(DY96+DZ96)-DT96)</f>
        <v>0</v>
      </c>
      <c r="T96">
        <f>1/((DM96+1)/(Q96/1.6)+1/(R96/1.37)) + DM96/((DM96+1)/(Q96/1.6) + DM96/(R96/1.37))</f>
        <v>0</v>
      </c>
      <c r="U96">
        <f>(DH96*DK96)</f>
        <v>0</v>
      </c>
      <c r="V96">
        <f>(EA96+(U96+2*0.95*5.67E-8*(((EA96+$B$7)+273)^4-(EA96+273)^4)-44100*J96)/(1.84*29.3*R96+8*0.95*5.67E-8*(EA96+273)^3))</f>
        <v>0</v>
      </c>
      <c r="W96">
        <f>($C$7*EB96+$D$7*EC96+$E$7*V96)</f>
        <v>0</v>
      </c>
      <c r="X96">
        <f>0.61365*exp(17.502*W96/(240.97+W96))</f>
        <v>0</v>
      </c>
      <c r="Y96">
        <f>(Z96/AA96*100)</f>
        <v>0</v>
      </c>
      <c r="Z96">
        <f>DT96*(DY96+DZ96)/1000</f>
        <v>0</v>
      </c>
      <c r="AA96">
        <f>0.61365*exp(17.502*EA96/(240.97+EA96))</f>
        <v>0</v>
      </c>
      <c r="AB96">
        <f>(X96-DT96*(DY96+DZ96)/1000)</f>
        <v>0</v>
      </c>
      <c r="AC96">
        <f>(-J96*44100)</f>
        <v>0</v>
      </c>
      <c r="AD96">
        <f>2*29.3*R96*0.92*(EA96-W96)</f>
        <v>0</v>
      </c>
      <c r="AE96">
        <f>2*0.95*5.67E-8*(((EA96+$B$7)+273)^4-(W96+273)^4)</f>
        <v>0</v>
      </c>
      <c r="AF96">
        <f>U96+AE96+AC96+AD96</f>
        <v>0</v>
      </c>
      <c r="AG96">
        <f>DX96*AU96*(DS96-DR96*(1000-AU96*DU96)/(1000-AU96*DT96))/(100*DL96)</f>
        <v>0</v>
      </c>
      <c r="AH96">
        <f>1000*DX96*AU96*(DT96-DU96)/(100*DL96*(1000-AU96*DT96))</f>
        <v>0</v>
      </c>
      <c r="AI96">
        <f>(AJ96 - AK96 - DY96*1E3/(8.314*(EA96+273.15)) * AM96/DX96 * AL96) * DX96/(100*DL96) * (1000 - DU96)/1000</f>
        <v>0</v>
      </c>
      <c r="AJ96">
        <v>1340.51279273485</v>
      </c>
      <c r="AK96">
        <v>1319.88309090909</v>
      </c>
      <c r="AL96">
        <v>3.44512727272715</v>
      </c>
      <c r="AM96">
        <v>64.6</v>
      </c>
      <c r="AN96">
        <f>(AP96 - AO96 + DY96*1E3/(8.314*(EA96+273.15)) * AR96/DX96 * AQ96) * DX96/(100*DL96) * 1000/(1000 - AP96)</f>
        <v>0</v>
      </c>
      <c r="AO96">
        <v>22.3372914129363</v>
      </c>
      <c r="AP96">
        <v>22.7864424242424</v>
      </c>
      <c r="AQ96">
        <v>-3.78343323629172e-05</v>
      </c>
      <c r="AR96">
        <v>120.712376557345</v>
      </c>
      <c r="AS96">
        <v>0</v>
      </c>
      <c r="AT96">
        <v>0</v>
      </c>
      <c r="AU96">
        <f>IF(AS96*$H$13&gt;=AW96,1.0,(AW96/(AW96-AS96*$H$13)))</f>
        <v>0</v>
      </c>
      <c r="AV96">
        <f>(AU96-1)*100</f>
        <v>0</v>
      </c>
      <c r="AW96">
        <f>MAX(0,($B$13+$C$13*EF96)/(1+$D$13*EF96)*DY96/(EA96+273)*$E$13)</f>
        <v>0</v>
      </c>
      <c r="AX96" t="s">
        <v>437</v>
      </c>
      <c r="AY96" t="s">
        <v>437</v>
      </c>
      <c r="AZ96">
        <v>0</v>
      </c>
      <c r="BA96">
        <v>0</v>
      </c>
      <c r="BB96">
        <f>1-AZ96/BA96</f>
        <v>0</v>
      </c>
      <c r="BC96">
        <v>0</v>
      </c>
      <c r="BD96" t="s">
        <v>437</v>
      </c>
      <c r="BE96" t="s">
        <v>437</v>
      </c>
      <c r="BF96">
        <v>0</v>
      </c>
      <c r="BG96">
        <v>0</v>
      </c>
      <c r="BH96">
        <f>1-BF96/BG96</f>
        <v>0</v>
      </c>
      <c r="BI96">
        <v>0.5</v>
      </c>
      <c r="BJ96">
        <f>DI96</f>
        <v>0</v>
      </c>
      <c r="BK96">
        <f>L96</f>
        <v>0</v>
      </c>
      <c r="BL96">
        <f>BH96*BI96*BJ96</f>
        <v>0</v>
      </c>
      <c r="BM96">
        <f>(BK96-BC96)/BJ96</f>
        <v>0</v>
      </c>
      <c r="BN96">
        <f>(BA96-BG96)/BG96</f>
        <v>0</v>
      </c>
      <c r="BO96">
        <f>AZ96/(BB96+AZ96/BG96)</f>
        <v>0</v>
      </c>
      <c r="BP96" t="s">
        <v>437</v>
      </c>
      <c r="BQ96">
        <v>0</v>
      </c>
      <c r="BR96">
        <f>IF(BQ96&lt;&gt;0, BQ96, BO96)</f>
        <v>0</v>
      </c>
      <c r="BS96">
        <f>1-BR96/BG96</f>
        <v>0</v>
      </c>
      <c r="BT96">
        <f>(BG96-BF96)/(BG96-BR96)</f>
        <v>0</v>
      </c>
      <c r="BU96">
        <f>(BA96-BG96)/(BA96-BR96)</f>
        <v>0</v>
      </c>
      <c r="BV96">
        <f>(BG96-BF96)/(BG96-AZ96)</f>
        <v>0</v>
      </c>
      <c r="BW96">
        <f>(BA96-BG96)/(BA96-AZ96)</f>
        <v>0</v>
      </c>
      <c r="BX96">
        <f>(BT96*BR96/BF96)</f>
        <v>0</v>
      </c>
      <c r="BY96">
        <f>(1-BX96)</f>
        <v>0</v>
      </c>
      <c r="DH96">
        <f>$B$11*EG96+$C$11*EH96+$F$11*ES96*(1-EV96)</f>
        <v>0</v>
      </c>
      <c r="DI96">
        <f>DH96*DJ96</f>
        <v>0</v>
      </c>
      <c r="DJ96">
        <f>($B$11*$D$9+$C$11*$D$9+$F$11*((FF96+EX96)/MAX(FF96+EX96+FG96, 0.1)*$I$9+FG96/MAX(FF96+EX96+FG96, 0.1)*$J$9))/($B$11+$C$11+$F$11)</f>
        <v>0</v>
      </c>
      <c r="DK96">
        <f>($B$11*$K$9+$C$11*$K$9+$F$11*((FF96+EX96)/MAX(FF96+EX96+FG96, 0.1)*$P$9+FG96/MAX(FF96+EX96+FG96, 0.1)*$Q$9))/($B$11+$C$11+$F$11)</f>
        <v>0</v>
      </c>
      <c r="DL96">
        <v>2.44</v>
      </c>
      <c r="DM96">
        <v>0.5</v>
      </c>
      <c r="DN96" t="s">
        <v>438</v>
      </c>
      <c r="DO96">
        <v>2</v>
      </c>
      <c r="DP96" t="b">
        <v>1</v>
      </c>
      <c r="DQ96">
        <v>1759419698.94615</v>
      </c>
      <c r="DR96">
        <v>1265.94846153846</v>
      </c>
      <c r="DS96">
        <v>1294.63769230769</v>
      </c>
      <c r="DT96">
        <v>22.792</v>
      </c>
      <c r="DU96">
        <v>22.3356</v>
      </c>
      <c r="DV96">
        <v>1261.11538461538</v>
      </c>
      <c r="DW96">
        <v>22.4840384615385</v>
      </c>
      <c r="DX96">
        <v>499.983769230769</v>
      </c>
      <c r="DY96">
        <v>90.8006230769231</v>
      </c>
      <c r="DZ96">
        <v>0.0326204615384615</v>
      </c>
      <c r="EA96">
        <v>29.5282692307692</v>
      </c>
      <c r="EB96">
        <v>30.0128</v>
      </c>
      <c r="EC96">
        <v>999.9</v>
      </c>
      <c r="ED96">
        <v>0</v>
      </c>
      <c r="EE96">
        <v>0</v>
      </c>
      <c r="EF96">
        <v>9998.90615384615</v>
      </c>
      <c r="EG96">
        <v>0</v>
      </c>
      <c r="EH96">
        <v>13.1524846153846</v>
      </c>
      <c r="EI96">
        <v>-28.6889384615385</v>
      </c>
      <c r="EJ96">
        <v>1295.47461538462</v>
      </c>
      <c r="EK96">
        <v>1324.21615384615</v>
      </c>
      <c r="EL96">
        <v>0.456402846153846</v>
      </c>
      <c r="EM96">
        <v>1294.63769230769</v>
      </c>
      <c r="EN96">
        <v>22.3356</v>
      </c>
      <c r="EO96">
        <v>2.06952769230769</v>
      </c>
      <c r="EP96">
        <v>2.02808615384615</v>
      </c>
      <c r="EQ96">
        <v>17.9865769230769</v>
      </c>
      <c r="ER96">
        <v>17.6653230769231</v>
      </c>
      <c r="ES96">
        <v>2000.03307692308</v>
      </c>
      <c r="ET96">
        <v>0.980001153846154</v>
      </c>
      <c r="EU96">
        <v>0.0199984076923077</v>
      </c>
      <c r="EV96">
        <v>0</v>
      </c>
      <c r="EW96">
        <v>339.286846153846</v>
      </c>
      <c r="EX96">
        <v>5.00059</v>
      </c>
      <c r="EY96">
        <v>6928.76538461539</v>
      </c>
      <c r="EZ96">
        <v>17360.6230769231</v>
      </c>
      <c r="FA96">
        <v>41.25</v>
      </c>
      <c r="FB96">
        <v>41.062</v>
      </c>
      <c r="FC96">
        <v>40.6679230769231</v>
      </c>
      <c r="FD96">
        <v>40.562</v>
      </c>
      <c r="FE96">
        <v>42.1488461538462</v>
      </c>
      <c r="FF96">
        <v>1955.13307692308</v>
      </c>
      <c r="FG96">
        <v>39.9</v>
      </c>
      <c r="FH96">
        <v>0</v>
      </c>
      <c r="FI96">
        <v>1759419704.8</v>
      </c>
      <c r="FJ96">
        <v>0</v>
      </c>
      <c r="FK96">
        <v>339.233346153846</v>
      </c>
      <c r="FL96">
        <v>-2.0117948826997</v>
      </c>
      <c r="FM96">
        <v>-26.1097435956451</v>
      </c>
      <c r="FN96">
        <v>6928.46653846154</v>
      </c>
      <c r="FO96">
        <v>15</v>
      </c>
      <c r="FP96">
        <v>0</v>
      </c>
      <c r="FQ96" t="s">
        <v>439</v>
      </c>
      <c r="FR96">
        <v>0</v>
      </c>
      <c r="FS96">
        <v>0</v>
      </c>
      <c r="FT96">
        <v>0</v>
      </c>
      <c r="FU96">
        <v>0</v>
      </c>
      <c r="FV96">
        <v>0</v>
      </c>
      <c r="FW96">
        <v>0</v>
      </c>
      <c r="FX96">
        <v>0</v>
      </c>
      <c r="FY96">
        <v>0</v>
      </c>
      <c r="FZ96">
        <v>0</v>
      </c>
      <c r="GA96">
        <v>0</v>
      </c>
      <c r="GB96">
        <v>0</v>
      </c>
      <c r="GC96">
        <v>-28.6434523809524</v>
      </c>
      <c r="GD96">
        <v>0.0623688311688243</v>
      </c>
      <c r="GE96">
        <v>0.371292315361781</v>
      </c>
      <c r="GF96">
        <v>1</v>
      </c>
      <c r="GG96">
        <v>339.300235294118</v>
      </c>
      <c r="GH96">
        <v>-1.80791444190971</v>
      </c>
      <c r="GI96">
        <v>0.262419405983397</v>
      </c>
      <c r="GJ96">
        <v>-1</v>
      </c>
      <c r="GK96">
        <v>0.458970761904762</v>
      </c>
      <c r="GL96">
        <v>-0.0556718181818174</v>
      </c>
      <c r="GM96">
        <v>0.0056416263351285</v>
      </c>
      <c r="GN96">
        <v>1</v>
      </c>
      <c r="GO96">
        <v>2</v>
      </c>
      <c r="GP96">
        <v>2</v>
      </c>
      <c r="GQ96" t="s">
        <v>440</v>
      </c>
      <c r="GR96">
        <v>3.13253</v>
      </c>
      <c r="GS96">
        <v>2.71064</v>
      </c>
      <c r="GT96">
        <v>0.194925</v>
      </c>
      <c r="GU96">
        <v>0.197977</v>
      </c>
      <c r="GV96">
        <v>0.0997123</v>
      </c>
      <c r="GW96">
        <v>0.0989486</v>
      </c>
      <c r="GX96">
        <v>30352.6</v>
      </c>
      <c r="GY96">
        <v>32392</v>
      </c>
      <c r="GZ96">
        <v>34108.4</v>
      </c>
      <c r="HA96">
        <v>36565.4</v>
      </c>
      <c r="HB96">
        <v>43370.2</v>
      </c>
      <c r="HC96">
        <v>47302.2</v>
      </c>
      <c r="HD96">
        <v>53197.4</v>
      </c>
      <c r="HE96">
        <v>58429.2</v>
      </c>
      <c r="HF96">
        <v>1.9592</v>
      </c>
      <c r="HG96">
        <v>1.80093</v>
      </c>
      <c r="HH96">
        <v>0.125941</v>
      </c>
      <c r="HI96">
        <v>0</v>
      </c>
      <c r="HJ96">
        <v>27.938</v>
      </c>
      <c r="HK96">
        <v>999.9</v>
      </c>
      <c r="HL96">
        <v>56.239</v>
      </c>
      <c r="HM96">
        <v>30.121</v>
      </c>
      <c r="HN96">
        <v>26.5757</v>
      </c>
      <c r="HO96">
        <v>55.0055</v>
      </c>
      <c r="HP96">
        <v>45.8894</v>
      </c>
      <c r="HQ96">
        <v>1</v>
      </c>
      <c r="HR96">
        <v>0.0527388</v>
      </c>
      <c r="HS96">
        <v>0.153115</v>
      </c>
      <c r="HT96">
        <v>20.1124</v>
      </c>
      <c r="HU96">
        <v>5.19767</v>
      </c>
      <c r="HV96">
        <v>12.004</v>
      </c>
      <c r="HW96">
        <v>4.97525</v>
      </c>
      <c r="HX96">
        <v>3.29395</v>
      </c>
      <c r="HY96">
        <v>999.9</v>
      </c>
      <c r="HZ96">
        <v>9999</v>
      </c>
      <c r="IA96">
        <v>9999</v>
      </c>
      <c r="IB96">
        <v>9999</v>
      </c>
      <c r="IC96">
        <v>1.86325</v>
      </c>
      <c r="ID96">
        <v>1.86813</v>
      </c>
      <c r="IE96">
        <v>1.86787</v>
      </c>
      <c r="IF96">
        <v>1.86905</v>
      </c>
      <c r="IG96">
        <v>1.86989</v>
      </c>
      <c r="IH96">
        <v>1.86594</v>
      </c>
      <c r="II96">
        <v>1.86701</v>
      </c>
      <c r="IJ96">
        <v>1.86844</v>
      </c>
      <c r="IK96">
        <v>5</v>
      </c>
      <c r="IL96">
        <v>0</v>
      </c>
      <c r="IM96">
        <v>0</v>
      </c>
      <c r="IN96">
        <v>0</v>
      </c>
      <c r="IO96" t="s">
        <v>441</v>
      </c>
      <c r="IP96" t="s">
        <v>442</v>
      </c>
      <c r="IQ96" t="s">
        <v>443</v>
      </c>
      <c r="IR96" t="s">
        <v>443</v>
      </c>
      <c r="IS96" t="s">
        <v>443</v>
      </c>
      <c r="IT96" t="s">
        <v>443</v>
      </c>
      <c r="IU96">
        <v>0</v>
      </c>
      <c r="IV96">
        <v>100</v>
      </c>
      <c r="IW96">
        <v>100</v>
      </c>
      <c r="IX96">
        <v>4.91</v>
      </c>
      <c r="IY96">
        <v>0.3077</v>
      </c>
      <c r="IZ96">
        <v>0.735386519928015</v>
      </c>
      <c r="JA96">
        <v>0.00382527381972642</v>
      </c>
      <c r="JB96">
        <v>-7.52988299776221e-07</v>
      </c>
      <c r="JC96">
        <v>2.3530235652091e-10</v>
      </c>
      <c r="JD96">
        <v>-0.102343420517576</v>
      </c>
      <c r="JE96">
        <v>-0.0169045395245839</v>
      </c>
      <c r="JF96">
        <v>0.00204458040624254</v>
      </c>
      <c r="JG96">
        <v>-2.13992253470799e-05</v>
      </c>
      <c r="JH96">
        <v>5</v>
      </c>
      <c r="JI96">
        <v>2167</v>
      </c>
      <c r="JJ96">
        <v>1</v>
      </c>
      <c r="JK96">
        <v>29</v>
      </c>
      <c r="JL96">
        <v>29323661.8</v>
      </c>
      <c r="JM96">
        <v>29323661.8</v>
      </c>
      <c r="JN96">
        <v>2.55981</v>
      </c>
      <c r="JO96">
        <v>2.60498</v>
      </c>
      <c r="JP96">
        <v>1.54785</v>
      </c>
      <c r="JQ96">
        <v>2.31201</v>
      </c>
      <c r="JR96">
        <v>1.64673</v>
      </c>
      <c r="JS96">
        <v>2.36328</v>
      </c>
      <c r="JT96">
        <v>33.9639</v>
      </c>
      <c r="JU96">
        <v>24.1926</v>
      </c>
      <c r="JV96">
        <v>18</v>
      </c>
      <c r="JW96">
        <v>505.921</v>
      </c>
      <c r="JX96">
        <v>403.457</v>
      </c>
      <c r="JY96">
        <v>26.8448</v>
      </c>
      <c r="JZ96">
        <v>28.0345</v>
      </c>
      <c r="KA96">
        <v>30.0002</v>
      </c>
      <c r="KB96">
        <v>27.9841</v>
      </c>
      <c r="KC96">
        <v>27.9338</v>
      </c>
      <c r="KD96">
        <v>51.272</v>
      </c>
      <c r="KE96">
        <v>21.2094</v>
      </c>
      <c r="KF96">
        <v>57.6239</v>
      </c>
      <c r="KG96">
        <v>26.846</v>
      </c>
      <c r="KH96">
        <v>1338.16</v>
      </c>
      <c r="KI96">
        <v>22.2823</v>
      </c>
      <c r="KJ96">
        <v>96.7098</v>
      </c>
      <c r="KK96">
        <v>94.6746</v>
      </c>
    </row>
    <row r="97" spans="1:297">
      <c r="A97">
        <v>81</v>
      </c>
      <c r="B97">
        <v>1759419712.1</v>
      </c>
      <c r="C97">
        <v>492</v>
      </c>
      <c r="D97" t="s">
        <v>604</v>
      </c>
      <c r="E97" t="s">
        <v>605</v>
      </c>
      <c r="F97">
        <v>5</v>
      </c>
      <c r="G97" t="s">
        <v>435</v>
      </c>
      <c r="H97" t="s">
        <v>436</v>
      </c>
      <c r="I97">
        <v>1759419703.94615</v>
      </c>
      <c r="J97">
        <f>(K97)/1000</f>
        <v>0</v>
      </c>
      <c r="K97">
        <f>IF(DP97, AN97, AH97)</f>
        <v>0</v>
      </c>
      <c r="L97">
        <f>IF(DP97, AI97, AG97)</f>
        <v>0</v>
      </c>
      <c r="M97">
        <f>DR97 - IF(AU97&gt;1, L97*DL97*100.0/(AW97), 0)</f>
        <v>0</v>
      </c>
      <c r="N97">
        <f>((T97-J97/2)*M97-L97)/(T97+J97/2)</f>
        <v>0</v>
      </c>
      <c r="O97">
        <f>N97*(DY97+DZ97)/1000.0</f>
        <v>0</v>
      </c>
      <c r="P97">
        <f>(DR97 - IF(AU97&gt;1, L97*DL97*100.0/(AW97), 0))*(DY97+DZ97)/1000.0</f>
        <v>0</v>
      </c>
      <c r="Q97">
        <f>2.0/((1/S97-1/R97)+SIGN(S97)*SQRT((1/S97-1/R97)*(1/S97-1/R97) + 4*DM97/((DM97+1)*(DM97+1))*(2*1/S97*1/R97-1/R97*1/R97)))</f>
        <v>0</v>
      </c>
      <c r="R97">
        <f>IF(LEFT(DN97,1)&lt;&gt;"0",IF(LEFT(DN97,1)="1",3.0,DO97),$D$5+$E$5*(EF97*DY97/($K$5*1000))+$F$5*(EF97*DY97/($K$5*1000))*MAX(MIN(DL97,$J$5),$I$5)*MAX(MIN(DL97,$J$5),$I$5)+$G$5*MAX(MIN(DL97,$J$5),$I$5)*(EF97*DY97/($K$5*1000))+$H$5*(EF97*DY97/($K$5*1000))*(EF97*DY97/($K$5*1000)))</f>
        <v>0</v>
      </c>
      <c r="S97">
        <f>J97*(1000-(1000*0.61365*exp(17.502*W97/(240.97+W97))/(DY97+DZ97)+DT97)/2)/(1000*0.61365*exp(17.502*W97/(240.97+W97))/(DY97+DZ97)-DT97)</f>
        <v>0</v>
      </c>
      <c r="T97">
        <f>1/((DM97+1)/(Q97/1.6)+1/(R97/1.37)) + DM97/((DM97+1)/(Q97/1.6) + DM97/(R97/1.37))</f>
        <v>0</v>
      </c>
      <c r="U97">
        <f>(DH97*DK97)</f>
        <v>0</v>
      </c>
      <c r="V97">
        <f>(EA97+(U97+2*0.95*5.67E-8*(((EA97+$B$7)+273)^4-(EA97+273)^4)-44100*J97)/(1.84*29.3*R97+8*0.95*5.67E-8*(EA97+273)^3))</f>
        <v>0</v>
      </c>
      <c r="W97">
        <f>($C$7*EB97+$D$7*EC97+$E$7*V97)</f>
        <v>0</v>
      </c>
      <c r="X97">
        <f>0.61365*exp(17.502*W97/(240.97+W97))</f>
        <v>0</v>
      </c>
      <c r="Y97">
        <f>(Z97/AA97*100)</f>
        <v>0</v>
      </c>
      <c r="Z97">
        <f>DT97*(DY97+DZ97)/1000</f>
        <v>0</v>
      </c>
      <c r="AA97">
        <f>0.61365*exp(17.502*EA97/(240.97+EA97))</f>
        <v>0</v>
      </c>
      <c r="AB97">
        <f>(X97-DT97*(DY97+DZ97)/1000)</f>
        <v>0</v>
      </c>
      <c r="AC97">
        <f>(-J97*44100)</f>
        <v>0</v>
      </c>
      <c r="AD97">
        <f>2*29.3*R97*0.92*(EA97-W97)</f>
        <v>0</v>
      </c>
      <c r="AE97">
        <f>2*0.95*5.67E-8*(((EA97+$B$7)+273)^4-(W97+273)^4)</f>
        <v>0</v>
      </c>
      <c r="AF97">
        <f>U97+AE97+AC97+AD97</f>
        <v>0</v>
      </c>
      <c r="AG97">
        <f>DX97*AU97*(DS97-DR97*(1000-AU97*DU97)/(1000-AU97*DT97))/(100*DL97)</f>
        <v>0</v>
      </c>
      <c r="AH97">
        <f>1000*DX97*AU97*(DT97-DU97)/(100*DL97*(1000-AU97*DT97))</f>
        <v>0</v>
      </c>
      <c r="AI97">
        <f>(AJ97 - AK97 - DY97*1E3/(8.314*(EA97+273.15)) * AM97/DX97 * AL97) * DX97/(100*DL97) * (1000 - DU97)/1000</f>
        <v>0</v>
      </c>
      <c r="AJ97">
        <v>1357.04295659524</v>
      </c>
      <c r="AK97">
        <v>1336.67751515152</v>
      </c>
      <c r="AL97">
        <v>3.3497545454545</v>
      </c>
      <c r="AM97">
        <v>64.6</v>
      </c>
      <c r="AN97">
        <f>(AP97 - AO97 + DY97*1E3/(8.314*(EA97+273.15)) * AR97/DX97 * AQ97) * DX97/(100*DL97) * 1000/(1000 - AP97)</f>
        <v>0</v>
      </c>
      <c r="AO97">
        <v>22.3388241083936</v>
      </c>
      <c r="AP97">
        <v>22.7836557575757</v>
      </c>
      <c r="AQ97">
        <v>-1.93773246762099e-05</v>
      </c>
      <c r="AR97">
        <v>120.712376557345</v>
      </c>
      <c r="AS97">
        <v>0</v>
      </c>
      <c r="AT97">
        <v>0</v>
      </c>
      <c r="AU97">
        <f>IF(AS97*$H$13&gt;=AW97,1.0,(AW97/(AW97-AS97*$H$13)))</f>
        <v>0</v>
      </c>
      <c r="AV97">
        <f>(AU97-1)*100</f>
        <v>0</v>
      </c>
      <c r="AW97">
        <f>MAX(0,($B$13+$C$13*EF97)/(1+$D$13*EF97)*DY97/(EA97+273)*$E$13)</f>
        <v>0</v>
      </c>
      <c r="AX97" t="s">
        <v>437</v>
      </c>
      <c r="AY97" t="s">
        <v>437</v>
      </c>
      <c r="AZ97">
        <v>0</v>
      </c>
      <c r="BA97">
        <v>0</v>
      </c>
      <c r="BB97">
        <f>1-AZ97/BA97</f>
        <v>0</v>
      </c>
      <c r="BC97">
        <v>0</v>
      </c>
      <c r="BD97" t="s">
        <v>437</v>
      </c>
      <c r="BE97" t="s">
        <v>437</v>
      </c>
      <c r="BF97">
        <v>0</v>
      </c>
      <c r="BG97">
        <v>0</v>
      </c>
      <c r="BH97">
        <f>1-BF97/BG97</f>
        <v>0</v>
      </c>
      <c r="BI97">
        <v>0.5</v>
      </c>
      <c r="BJ97">
        <f>DI97</f>
        <v>0</v>
      </c>
      <c r="BK97">
        <f>L97</f>
        <v>0</v>
      </c>
      <c r="BL97">
        <f>BH97*BI97*BJ97</f>
        <v>0</v>
      </c>
      <c r="BM97">
        <f>(BK97-BC97)/BJ97</f>
        <v>0</v>
      </c>
      <c r="BN97">
        <f>(BA97-BG97)/BG97</f>
        <v>0</v>
      </c>
      <c r="BO97">
        <f>AZ97/(BB97+AZ97/BG97)</f>
        <v>0</v>
      </c>
      <c r="BP97" t="s">
        <v>437</v>
      </c>
      <c r="BQ97">
        <v>0</v>
      </c>
      <c r="BR97">
        <f>IF(BQ97&lt;&gt;0, BQ97, BO97)</f>
        <v>0</v>
      </c>
      <c r="BS97">
        <f>1-BR97/BG97</f>
        <v>0</v>
      </c>
      <c r="BT97">
        <f>(BG97-BF97)/(BG97-BR97)</f>
        <v>0</v>
      </c>
      <c r="BU97">
        <f>(BA97-BG97)/(BA97-BR97)</f>
        <v>0</v>
      </c>
      <c r="BV97">
        <f>(BG97-BF97)/(BG97-AZ97)</f>
        <v>0</v>
      </c>
      <c r="BW97">
        <f>(BA97-BG97)/(BA97-AZ97)</f>
        <v>0</v>
      </c>
      <c r="BX97">
        <f>(BT97*BR97/BF97)</f>
        <v>0</v>
      </c>
      <c r="BY97">
        <f>(1-BX97)</f>
        <v>0</v>
      </c>
      <c r="DH97">
        <f>$B$11*EG97+$C$11*EH97+$F$11*ES97*(1-EV97)</f>
        <v>0</v>
      </c>
      <c r="DI97">
        <f>DH97*DJ97</f>
        <v>0</v>
      </c>
      <c r="DJ97">
        <f>($B$11*$D$9+$C$11*$D$9+$F$11*((FF97+EX97)/MAX(FF97+EX97+FG97, 0.1)*$I$9+FG97/MAX(FF97+EX97+FG97, 0.1)*$J$9))/($B$11+$C$11+$F$11)</f>
        <v>0</v>
      </c>
      <c r="DK97">
        <f>($B$11*$K$9+$C$11*$K$9+$F$11*((FF97+EX97)/MAX(FF97+EX97+FG97, 0.1)*$P$9+FG97/MAX(FF97+EX97+FG97, 0.1)*$Q$9))/($B$11+$C$11+$F$11)</f>
        <v>0</v>
      </c>
      <c r="DL97">
        <v>2.44</v>
      </c>
      <c r="DM97">
        <v>0.5</v>
      </c>
      <c r="DN97" t="s">
        <v>438</v>
      </c>
      <c r="DO97">
        <v>2</v>
      </c>
      <c r="DP97" t="b">
        <v>1</v>
      </c>
      <c r="DQ97">
        <v>1759419703.94615</v>
      </c>
      <c r="DR97">
        <v>1282.56307692308</v>
      </c>
      <c r="DS97">
        <v>1310.99230769231</v>
      </c>
      <c r="DT97">
        <v>22.7884307692308</v>
      </c>
      <c r="DU97">
        <v>22.3369692307692</v>
      </c>
      <c r="DV97">
        <v>1277.67846153846</v>
      </c>
      <c r="DW97">
        <v>22.4806230769231</v>
      </c>
      <c r="DX97">
        <v>499.981615384615</v>
      </c>
      <c r="DY97">
        <v>90.8003615384615</v>
      </c>
      <c r="DZ97">
        <v>0.0327185769230769</v>
      </c>
      <c r="EA97">
        <v>29.5260461538462</v>
      </c>
      <c r="EB97">
        <v>29.9998153846154</v>
      </c>
      <c r="EC97">
        <v>999.9</v>
      </c>
      <c r="ED97">
        <v>0</v>
      </c>
      <c r="EE97">
        <v>0</v>
      </c>
      <c r="EF97">
        <v>9997.41153846154</v>
      </c>
      <c r="EG97">
        <v>0</v>
      </c>
      <c r="EH97">
        <v>13.1508923076923</v>
      </c>
      <c r="EI97">
        <v>-28.4284846153846</v>
      </c>
      <c r="EJ97">
        <v>1312.47153846154</v>
      </c>
      <c r="EK97">
        <v>1340.94461538462</v>
      </c>
      <c r="EL97">
        <v>0.451465846153846</v>
      </c>
      <c r="EM97">
        <v>1310.99230769231</v>
      </c>
      <c r="EN97">
        <v>22.3369692307692</v>
      </c>
      <c r="EO97">
        <v>2.06919846153846</v>
      </c>
      <c r="EP97">
        <v>2.02820538461538</v>
      </c>
      <c r="EQ97">
        <v>17.9840461538462</v>
      </c>
      <c r="ER97">
        <v>17.6662538461538</v>
      </c>
      <c r="ES97">
        <v>2000.01153846154</v>
      </c>
      <c r="ET97">
        <v>0.980000923076923</v>
      </c>
      <c r="EU97">
        <v>0.0199986461538462</v>
      </c>
      <c r="EV97">
        <v>0</v>
      </c>
      <c r="EW97">
        <v>339.152153846154</v>
      </c>
      <c r="EX97">
        <v>5.00059</v>
      </c>
      <c r="EY97">
        <v>6926.60769230769</v>
      </c>
      <c r="EZ97">
        <v>17360.4307692308</v>
      </c>
      <c r="FA97">
        <v>41.25</v>
      </c>
      <c r="FB97">
        <v>41.062</v>
      </c>
      <c r="FC97">
        <v>40.6774615384615</v>
      </c>
      <c r="FD97">
        <v>40.562</v>
      </c>
      <c r="FE97">
        <v>42.1488461538462</v>
      </c>
      <c r="FF97">
        <v>1955.11153846154</v>
      </c>
      <c r="FG97">
        <v>39.9</v>
      </c>
      <c r="FH97">
        <v>0</v>
      </c>
      <c r="FI97">
        <v>1759419710.2</v>
      </c>
      <c r="FJ97">
        <v>0</v>
      </c>
      <c r="FK97">
        <v>339.10044</v>
      </c>
      <c r="FL97">
        <v>-1.71323077464678</v>
      </c>
      <c r="FM97">
        <v>-23.3092308035039</v>
      </c>
      <c r="FN97">
        <v>6926.0376</v>
      </c>
      <c r="FO97">
        <v>15</v>
      </c>
      <c r="FP97">
        <v>0</v>
      </c>
      <c r="FQ97" t="s">
        <v>439</v>
      </c>
      <c r="FR97">
        <v>0</v>
      </c>
      <c r="FS97">
        <v>0</v>
      </c>
      <c r="FT97">
        <v>0</v>
      </c>
      <c r="FU97">
        <v>0</v>
      </c>
      <c r="FV97">
        <v>0</v>
      </c>
      <c r="FW97">
        <v>0</v>
      </c>
      <c r="FX97">
        <v>0</v>
      </c>
      <c r="FY97">
        <v>0</v>
      </c>
      <c r="FZ97">
        <v>0</v>
      </c>
      <c r="GA97">
        <v>0</v>
      </c>
      <c r="GB97">
        <v>0</v>
      </c>
      <c r="GC97">
        <v>-28.572155</v>
      </c>
      <c r="GD97">
        <v>2.41524360902258</v>
      </c>
      <c r="GE97">
        <v>0.370809662057234</v>
      </c>
      <c r="GF97">
        <v>0</v>
      </c>
      <c r="GG97">
        <v>339.198264705882</v>
      </c>
      <c r="GH97">
        <v>-1.81263560386214</v>
      </c>
      <c r="GI97">
        <v>0.25690377104639</v>
      </c>
      <c r="GJ97">
        <v>-1</v>
      </c>
      <c r="GK97">
        <v>0.45367985</v>
      </c>
      <c r="GL97">
        <v>-0.0605779398496242</v>
      </c>
      <c r="GM97">
        <v>0.0058405078826674</v>
      </c>
      <c r="GN97">
        <v>1</v>
      </c>
      <c r="GO97">
        <v>1</v>
      </c>
      <c r="GP97">
        <v>2</v>
      </c>
      <c r="GQ97" t="s">
        <v>448</v>
      </c>
      <c r="GR97">
        <v>3.13246</v>
      </c>
      <c r="GS97">
        <v>2.71082</v>
      </c>
      <c r="GT97">
        <v>0.196459</v>
      </c>
      <c r="GU97">
        <v>0.199453</v>
      </c>
      <c r="GV97">
        <v>0.0997049</v>
      </c>
      <c r="GW97">
        <v>0.0989556</v>
      </c>
      <c r="GX97">
        <v>30294.8</v>
      </c>
      <c r="GY97">
        <v>32332.5</v>
      </c>
      <c r="GZ97">
        <v>34108.4</v>
      </c>
      <c r="HA97">
        <v>36565.6</v>
      </c>
      <c r="HB97">
        <v>43370.8</v>
      </c>
      <c r="HC97">
        <v>47302.1</v>
      </c>
      <c r="HD97">
        <v>53197.4</v>
      </c>
      <c r="HE97">
        <v>58429.3</v>
      </c>
      <c r="HF97">
        <v>1.95882</v>
      </c>
      <c r="HG97">
        <v>1.80103</v>
      </c>
      <c r="HH97">
        <v>0.125702</v>
      </c>
      <c r="HI97">
        <v>0</v>
      </c>
      <c r="HJ97">
        <v>27.9403</v>
      </c>
      <c r="HK97">
        <v>999.9</v>
      </c>
      <c r="HL97">
        <v>56.214</v>
      </c>
      <c r="HM97">
        <v>30.121</v>
      </c>
      <c r="HN97">
        <v>26.5622</v>
      </c>
      <c r="HO97">
        <v>54.8655</v>
      </c>
      <c r="HP97">
        <v>46.0457</v>
      </c>
      <c r="HQ97">
        <v>1</v>
      </c>
      <c r="HR97">
        <v>0.0526448</v>
      </c>
      <c r="HS97">
        <v>0.0313263</v>
      </c>
      <c r="HT97">
        <v>20.1123</v>
      </c>
      <c r="HU97">
        <v>5.19707</v>
      </c>
      <c r="HV97">
        <v>12.004</v>
      </c>
      <c r="HW97">
        <v>4.97495</v>
      </c>
      <c r="HX97">
        <v>3.29398</v>
      </c>
      <c r="HY97">
        <v>999.9</v>
      </c>
      <c r="HZ97">
        <v>9999</v>
      </c>
      <c r="IA97">
        <v>9999</v>
      </c>
      <c r="IB97">
        <v>9999</v>
      </c>
      <c r="IC97">
        <v>1.86326</v>
      </c>
      <c r="ID97">
        <v>1.86813</v>
      </c>
      <c r="IE97">
        <v>1.86788</v>
      </c>
      <c r="IF97">
        <v>1.86905</v>
      </c>
      <c r="IG97">
        <v>1.86993</v>
      </c>
      <c r="IH97">
        <v>1.86594</v>
      </c>
      <c r="II97">
        <v>1.86705</v>
      </c>
      <c r="IJ97">
        <v>1.86844</v>
      </c>
      <c r="IK97">
        <v>5</v>
      </c>
      <c r="IL97">
        <v>0</v>
      </c>
      <c r="IM97">
        <v>0</v>
      </c>
      <c r="IN97">
        <v>0</v>
      </c>
      <c r="IO97" t="s">
        <v>441</v>
      </c>
      <c r="IP97" t="s">
        <v>442</v>
      </c>
      <c r="IQ97" t="s">
        <v>443</v>
      </c>
      <c r="IR97" t="s">
        <v>443</v>
      </c>
      <c r="IS97" t="s">
        <v>443</v>
      </c>
      <c r="IT97" t="s">
        <v>443</v>
      </c>
      <c r="IU97">
        <v>0</v>
      </c>
      <c r="IV97">
        <v>100</v>
      </c>
      <c r="IW97">
        <v>100</v>
      </c>
      <c r="IX97">
        <v>4.96</v>
      </c>
      <c r="IY97">
        <v>0.3076</v>
      </c>
      <c r="IZ97">
        <v>0.735386519928015</v>
      </c>
      <c r="JA97">
        <v>0.00382527381972642</v>
      </c>
      <c r="JB97">
        <v>-7.52988299776221e-07</v>
      </c>
      <c r="JC97">
        <v>2.3530235652091e-10</v>
      </c>
      <c r="JD97">
        <v>-0.102343420517576</v>
      </c>
      <c r="JE97">
        <v>-0.0169045395245839</v>
      </c>
      <c r="JF97">
        <v>0.00204458040624254</v>
      </c>
      <c r="JG97">
        <v>-2.13992253470799e-05</v>
      </c>
      <c r="JH97">
        <v>5</v>
      </c>
      <c r="JI97">
        <v>2167</v>
      </c>
      <c r="JJ97">
        <v>1</v>
      </c>
      <c r="JK97">
        <v>29</v>
      </c>
      <c r="JL97">
        <v>29323661.9</v>
      </c>
      <c r="JM97">
        <v>29323661.9</v>
      </c>
      <c r="JN97">
        <v>2.58179</v>
      </c>
      <c r="JO97">
        <v>2.60254</v>
      </c>
      <c r="JP97">
        <v>1.54785</v>
      </c>
      <c r="JQ97">
        <v>2.31201</v>
      </c>
      <c r="JR97">
        <v>1.64673</v>
      </c>
      <c r="JS97">
        <v>2.37305</v>
      </c>
      <c r="JT97">
        <v>33.9639</v>
      </c>
      <c r="JU97">
        <v>24.1926</v>
      </c>
      <c r="JV97">
        <v>18</v>
      </c>
      <c r="JW97">
        <v>505.683</v>
      </c>
      <c r="JX97">
        <v>403.524</v>
      </c>
      <c r="JY97">
        <v>26.8414</v>
      </c>
      <c r="JZ97">
        <v>28.0357</v>
      </c>
      <c r="KA97">
        <v>30.0001</v>
      </c>
      <c r="KB97">
        <v>27.9853</v>
      </c>
      <c r="KC97">
        <v>27.9355</v>
      </c>
      <c r="KD97">
        <v>51.7899</v>
      </c>
      <c r="KE97">
        <v>21.2094</v>
      </c>
      <c r="KF97">
        <v>57.6239</v>
      </c>
      <c r="KG97">
        <v>26.8805</v>
      </c>
      <c r="KH97">
        <v>1358.3</v>
      </c>
      <c r="KI97">
        <v>22.2823</v>
      </c>
      <c r="KJ97">
        <v>96.7099</v>
      </c>
      <c r="KK97">
        <v>94.6749</v>
      </c>
    </row>
    <row r="98" spans="1:297">
      <c r="A98">
        <v>82</v>
      </c>
      <c r="B98">
        <v>1759419717.1</v>
      </c>
      <c r="C98">
        <v>497</v>
      </c>
      <c r="D98" t="s">
        <v>606</v>
      </c>
      <c r="E98" t="s">
        <v>607</v>
      </c>
      <c r="F98">
        <v>5</v>
      </c>
      <c r="G98" t="s">
        <v>435</v>
      </c>
      <c r="H98" t="s">
        <v>436</v>
      </c>
      <c r="I98">
        <v>1759419708.94615</v>
      </c>
      <c r="J98">
        <f>(K98)/1000</f>
        <v>0</v>
      </c>
      <c r="K98">
        <f>IF(DP98, AN98, AH98)</f>
        <v>0</v>
      </c>
      <c r="L98">
        <f>IF(DP98, AI98, AG98)</f>
        <v>0</v>
      </c>
      <c r="M98">
        <f>DR98 - IF(AU98&gt;1, L98*DL98*100.0/(AW98), 0)</f>
        <v>0</v>
      </c>
      <c r="N98">
        <f>((T98-J98/2)*M98-L98)/(T98+J98/2)</f>
        <v>0</v>
      </c>
      <c r="O98">
        <f>N98*(DY98+DZ98)/1000.0</f>
        <v>0</v>
      </c>
      <c r="P98">
        <f>(DR98 - IF(AU98&gt;1, L98*DL98*100.0/(AW98), 0))*(DY98+DZ98)/1000.0</f>
        <v>0</v>
      </c>
      <c r="Q98">
        <f>2.0/((1/S98-1/R98)+SIGN(S98)*SQRT((1/S98-1/R98)*(1/S98-1/R98) + 4*DM98/((DM98+1)*(DM98+1))*(2*1/S98*1/R98-1/R98*1/R98)))</f>
        <v>0</v>
      </c>
      <c r="R98">
        <f>IF(LEFT(DN98,1)&lt;&gt;"0",IF(LEFT(DN98,1)="1",3.0,DO98),$D$5+$E$5*(EF98*DY98/($K$5*1000))+$F$5*(EF98*DY98/($K$5*1000))*MAX(MIN(DL98,$J$5),$I$5)*MAX(MIN(DL98,$J$5),$I$5)+$G$5*MAX(MIN(DL98,$J$5),$I$5)*(EF98*DY98/($K$5*1000))+$H$5*(EF98*DY98/($K$5*1000))*(EF98*DY98/($K$5*1000)))</f>
        <v>0</v>
      </c>
      <c r="S98">
        <f>J98*(1000-(1000*0.61365*exp(17.502*W98/(240.97+W98))/(DY98+DZ98)+DT98)/2)/(1000*0.61365*exp(17.502*W98/(240.97+W98))/(DY98+DZ98)-DT98)</f>
        <v>0</v>
      </c>
      <c r="T98">
        <f>1/((DM98+1)/(Q98/1.6)+1/(R98/1.37)) + DM98/((DM98+1)/(Q98/1.6) + DM98/(R98/1.37))</f>
        <v>0</v>
      </c>
      <c r="U98">
        <f>(DH98*DK98)</f>
        <v>0</v>
      </c>
      <c r="V98">
        <f>(EA98+(U98+2*0.95*5.67E-8*(((EA98+$B$7)+273)^4-(EA98+273)^4)-44100*J98)/(1.84*29.3*R98+8*0.95*5.67E-8*(EA98+273)^3))</f>
        <v>0</v>
      </c>
      <c r="W98">
        <f>($C$7*EB98+$D$7*EC98+$E$7*V98)</f>
        <v>0</v>
      </c>
      <c r="X98">
        <f>0.61365*exp(17.502*W98/(240.97+W98))</f>
        <v>0</v>
      </c>
      <c r="Y98">
        <f>(Z98/AA98*100)</f>
        <v>0</v>
      </c>
      <c r="Z98">
        <f>DT98*(DY98+DZ98)/1000</f>
        <v>0</v>
      </c>
      <c r="AA98">
        <f>0.61365*exp(17.502*EA98/(240.97+EA98))</f>
        <v>0</v>
      </c>
      <c r="AB98">
        <f>(X98-DT98*(DY98+DZ98)/1000)</f>
        <v>0</v>
      </c>
      <c r="AC98">
        <f>(-J98*44100)</f>
        <v>0</v>
      </c>
      <c r="AD98">
        <f>2*29.3*R98*0.92*(EA98-W98)</f>
        <v>0</v>
      </c>
      <c r="AE98">
        <f>2*0.95*5.67E-8*(((EA98+$B$7)+273)^4-(W98+273)^4)</f>
        <v>0</v>
      </c>
      <c r="AF98">
        <f>U98+AE98+AC98+AD98</f>
        <v>0</v>
      </c>
      <c r="AG98">
        <f>DX98*AU98*(DS98-DR98*(1000-AU98*DU98)/(1000-AU98*DT98))/(100*DL98)</f>
        <v>0</v>
      </c>
      <c r="AH98">
        <f>1000*DX98*AU98*(DT98-DU98)/(100*DL98*(1000-AU98*DT98))</f>
        <v>0</v>
      </c>
      <c r="AI98">
        <f>(AJ98 - AK98 - DY98*1E3/(8.314*(EA98+273.15)) * AM98/DX98 * AL98) * DX98/(100*DL98) * (1000 - DU98)/1000</f>
        <v>0</v>
      </c>
      <c r="AJ98">
        <v>1373.21028018507</v>
      </c>
      <c r="AK98">
        <v>1353.12866666667</v>
      </c>
      <c r="AL98">
        <v>3.26434999999984</v>
      </c>
      <c r="AM98">
        <v>64.6</v>
      </c>
      <c r="AN98">
        <f>(AP98 - AO98 + DY98*1E3/(8.314*(EA98+273.15)) * AR98/DX98 * AQ98) * DX98/(100*DL98) * 1000/(1000 - AP98)</f>
        <v>0</v>
      </c>
      <c r="AO98">
        <v>22.3412668029306</v>
      </c>
      <c r="AP98">
        <v>22.7810903030303</v>
      </c>
      <c r="AQ98">
        <v>-2.25462492186408e-05</v>
      </c>
      <c r="AR98">
        <v>120.712376557345</v>
      </c>
      <c r="AS98">
        <v>0</v>
      </c>
      <c r="AT98">
        <v>0</v>
      </c>
      <c r="AU98">
        <f>IF(AS98*$H$13&gt;=AW98,1.0,(AW98/(AW98-AS98*$H$13)))</f>
        <v>0</v>
      </c>
      <c r="AV98">
        <f>(AU98-1)*100</f>
        <v>0</v>
      </c>
      <c r="AW98">
        <f>MAX(0,($B$13+$C$13*EF98)/(1+$D$13*EF98)*DY98/(EA98+273)*$E$13)</f>
        <v>0</v>
      </c>
      <c r="AX98" t="s">
        <v>437</v>
      </c>
      <c r="AY98" t="s">
        <v>437</v>
      </c>
      <c r="AZ98">
        <v>0</v>
      </c>
      <c r="BA98">
        <v>0</v>
      </c>
      <c r="BB98">
        <f>1-AZ98/BA98</f>
        <v>0</v>
      </c>
      <c r="BC98">
        <v>0</v>
      </c>
      <c r="BD98" t="s">
        <v>437</v>
      </c>
      <c r="BE98" t="s">
        <v>437</v>
      </c>
      <c r="BF98">
        <v>0</v>
      </c>
      <c r="BG98">
        <v>0</v>
      </c>
      <c r="BH98">
        <f>1-BF98/BG98</f>
        <v>0</v>
      </c>
      <c r="BI98">
        <v>0.5</v>
      </c>
      <c r="BJ98">
        <f>DI98</f>
        <v>0</v>
      </c>
      <c r="BK98">
        <f>L98</f>
        <v>0</v>
      </c>
      <c r="BL98">
        <f>BH98*BI98*BJ98</f>
        <v>0</v>
      </c>
      <c r="BM98">
        <f>(BK98-BC98)/BJ98</f>
        <v>0</v>
      </c>
      <c r="BN98">
        <f>(BA98-BG98)/BG98</f>
        <v>0</v>
      </c>
      <c r="BO98">
        <f>AZ98/(BB98+AZ98/BG98)</f>
        <v>0</v>
      </c>
      <c r="BP98" t="s">
        <v>437</v>
      </c>
      <c r="BQ98">
        <v>0</v>
      </c>
      <c r="BR98">
        <f>IF(BQ98&lt;&gt;0, BQ98, BO98)</f>
        <v>0</v>
      </c>
      <c r="BS98">
        <f>1-BR98/BG98</f>
        <v>0</v>
      </c>
      <c r="BT98">
        <f>(BG98-BF98)/(BG98-BR98)</f>
        <v>0</v>
      </c>
      <c r="BU98">
        <f>(BA98-BG98)/(BA98-BR98)</f>
        <v>0</v>
      </c>
      <c r="BV98">
        <f>(BG98-BF98)/(BG98-AZ98)</f>
        <v>0</v>
      </c>
      <c r="BW98">
        <f>(BA98-BG98)/(BA98-AZ98)</f>
        <v>0</v>
      </c>
      <c r="BX98">
        <f>(BT98*BR98/BF98)</f>
        <v>0</v>
      </c>
      <c r="BY98">
        <f>(1-BX98)</f>
        <v>0</v>
      </c>
      <c r="DH98">
        <f>$B$11*EG98+$C$11*EH98+$F$11*ES98*(1-EV98)</f>
        <v>0</v>
      </c>
      <c r="DI98">
        <f>DH98*DJ98</f>
        <v>0</v>
      </c>
      <c r="DJ98">
        <f>($B$11*$D$9+$C$11*$D$9+$F$11*((FF98+EX98)/MAX(FF98+EX98+FG98, 0.1)*$I$9+FG98/MAX(FF98+EX98+FG98, 0.1)*$J$9))/($B$11+$C$11+$F$11)</f>
        <v>0</v>
      </c>
      <c r="DK98">
        <f>($B$11*$K$9+$C$11*$K$9+$F$11*((FF98+EX98)/MAX(FF98+EX98+FG98, 0.1)*$P$9+FG98/MAX(FF98+EX98+FG98, 0.1)*$Q$9))/($B$11+$C$11+$F$11)</f>
        <v>0</v>
      </c>
      <c r="DL98">
        <v>2.44</v>
      </c>
      <c r="DM98">
        <v>0.5</v>
      </c>
      <c r="DN98" t="s">
        <v>438</v>
      </c>
      <c r="DO98">
        <v>2</v>
      </c>
      <c r="DP98" t="b">
        <v>1</v>
      </c>
      <c r="DQ98">
        <v>1759419708.94615</v>
      </c>
      <c r="DR98">
        <v>1299.03307692308</v>
      </c>
      <c r="DS98">
        <v>1327.29307692308</v>
      </c>
      <c r="DT98">
        <v>22.7851384615385</v>
      </c>
      <c r="DU98">
        <v>22.3388461538462</v>
      </c>
      <c r="DV98">
        <v>1294.09923076923</v>
      </c>
      <c r="DW98">
        <v>22.4774769230769</v>
      </c>
      <c r="DX98">
        <v>499.998461538462</v>
      </c>
      <c r="DY98">
        <v>90.7999461538462</v>
      </c>
      <c r="DZ98">
        <v>0.0327509846153846</v>
      </c>
      <c r="EA98">
        <v>29.5221769230769</v>
      </c>
      <c r="EB98">
        <v>29.9977538461538</v>
      </c>
      <c r="EC98">
        <v>999.9</v>
      </c>
      <c r="ED98">
        <v>0</v>
      </c>
      <c r="EE98">
        <v>0</v>
      </c>
      <c r="EF98">
        <v>9997.21538461539</v>
      </c>
      <c r="EG98">
        <v>0</v>
      </c>
      <c r="EH98">
        <v>13.1384692307692</v>
      </c>
      <c r="EI98">
        <v>-28.2591923076923</v>
      </c>
      <c r="EJ98">
        <v>1329.32230769231</v>
      </c>
      <c r="EK98">
        <v>1357.62076923077</v>
      </c>
      <c r="EL98">
        <v>0.446316615384615</v>
      </c>
      <c r="EM98">
        <v>1327.29307692308</v>
      </c>
      <c r="EN98">
        <v>22.3388461538462</v>
      </c>
      <c r="EO98">
        <v>2.06889</v>
      </c>
      <c r="EP98">
        <v>2.02836461538462</v>
      </c>
      <c r="EQ98">
        <v>17.9816769230769</v>
      </c>
      <c r="ER98">
        <v>17.6675153846154</v>
      </c>
      <c r="ES98">
        <v>2000.01153846154</v>
      </c>
      <c r="ET98">
        <v>0.980000923076923</v>
      </c>
      <c r="EU98">
        <v>0.0199986461538462</v>
      </c>
      <c r="EV98">
        <v>0</v>
      </c>
      <c r="EW98">
        <v>338.945692307692</v>
      </c>
      <c r="EX98">
        <v>5.00059</v>
      </c>
      <c r="EY98">
        <v>6924.44846153846</v>
      </c>
      <c r="EZ98">
        <v>17360.4307692308</v>
      </c>
      <c r="FA98">
        <v>41.25</v>
      </c>
      <c r="FB98">
        <v>41.062</v>
      </c>
      <c r="FC98">
        <v>40.6774615384615</v>
      </c>
      <c r="FD98">
        <v>40.562</v>
      </c>
      <c r="FE98">
        <v>42.1583846153846</v>
      </c>
      <c r="FF98">
        <v>1955.11153846154</v>
      </c>
      <c r="FG98">
        <v>39.9</v>
      </c>
      <c r="FH98">
        <v>0</v>
      </c>
      <c r="FI98">
        <v>1759419715</v>
      </c>
      <c r="FJ98">
        <v>0</v>
      </c>
      <c r="FK98">
        <v>338.93292</v>
      </c>
      <c r="FL98">
        <v>-1.22799999988535</v>
      </c>
      <c r="FM98">
        <v>-28.7869230486196</v>
      </c>
      <c r="FN98">
        <v>6923.9028</v>
      </c>
      <c r="FO98">
        <v>15</v>
      </c>
      <c r="FP98">
        <v>0</v>
      </c>
      <c r="FQ98" t="s">
        <v>439</v>
      </c>
      <c r="FR98">
        <v>0</v>
      </c>
      <c r="FS98">
        <v>0</v>
      </c>
      <c r="FT98">
        <v>0</v>
      </c>
      <c r="FU98">
        <v>0</v>
      </c>
      <c r="FV98">
        <v>0</v>
      </c>
      <c r="FW98">
        <v>0</v>
      </c>
      <c r="FX98">
        <v>0</v>
      </c>
      <c r="FY98">
        <v>0</v>
      </c>
      <c r="FZ98">
        <v>0</v>
      </c>
      <c r="GA98">
        <v>0</v>
      </c>
      <c r="GB98">
        <v>0</v>
      </c>
      <c r="GC98">
        <v>-28.2710666666667</v>
      </c>
      <c r="GD98">
        <v>2.35547532467532</v>
      </c>
      <c r="GE98">
        <v>0.39530172844036</v>
      </c>
      <c r="GF98">
        <v>0</v>
      </c>
      <c r="GG98">
        <v>339.066823529412</v>
      </c>
      <c r="GH98">
        <v>-1.89188693893262</v>
      </c>
      <c r="GI98">
        <v>0.245873050766906</v>
      </c>
      <c r="GJ98">
        <v>-1</v>
      </c>
      <c r="GK98">
        <v>0.449287285714286</v>
      </c>
      <c r="GL98">
        <v>-0.0621243896103898</v>
      </c>
      <c r="GM98">
        <v>0.00628169455559533</v>
      </c>
      <c r="GN98">
        <v>1</v>
      </c>
      <c r="GO98">
        <v>1</v>
      </c>
      <c r="GP98">
        <v>2</v>
      </c>
      <c r="GQ98" t="s">
        <v>448</v>
      </c>
      <c r="GR98">
        <v>3.13248</v>
      </c>
      <c r="GS98">
        <v>2.71092</v>
      </c>
      <c r="GT98">
        <v>0.197954</v>
      </c>
      <c r="GU98">
        <v>0.200983</v>
      </c>
      <c r="GV98">
        <v>0.0996978</v>
      </c>
      <c r="GW98">
        <v>0.0989626</v>
      </c>
      <c r="GX98">
        <v>30238.6</v>
      </c>
      <c r="GY98">
        <v>32270.6</v>
      </c>
      <c r="GZ98">
        <v>34108.5</v>
      </c>
      <c r="HA98">
        <v>36565.3</v>
      </c>
      <c r="HB98">
        <v>43371.4</v>
      </c>
      <c r="HC98">
        <v>47302</v>
      </c>
      <c r="HD98">
        <v>53197.6</v>
      </c>
      <c r="HE98">
        <v>58429.4</v>
      </c>
      <c r="HF98">
        <v>1.95885</v>
      </c>
      <c r="HG98">
        <v>1.80082</v>
      </c>
      <c r="HH98">
        <v>0.126675</v>
      </c>
      <c r="HI98">
        <v>0</v>
      </c>
      <c r="HJ98">
        <v>27.9414</v>
      </c>
      <c r="HK98">
        <v>999.9</v>
      </c>
      <c r="HL98">
        <v>56.214</v>
      </c>
      <c r="HM98">
        <v>30.111</v>
      </c>
      <c r="HN98">
        <v>26.5422</v>
      </c>
      <c r="HO98">
        <v>55.2655</v>
      </c>
      <c r="HP98">
        <v>45.9696</v>
      </c>
      <c r="HQ98">
        <v>1</v>
      </c>
      <c r="HR98">
        <v>0.0524543</v>
      </c>
      <c r="HS98">
        <v>-0.00109477</v>
      </c>
      <c r="HT98">
        <v>20.1125</v>
      </c>
      <c r="HU98">
        <v>5.19737</v>
      </c>
      <c r="HV98">
        <v>12.004</v>
      </c>
      <c r="HW98">
        <v>4.97515</v>
      </c>
      <c r="HX98">
        <v>3.29398</v>
      </c>
      <c r="HY98">
        <v>999.9</v>
      </c>
      <c r="HZ98">
        <v>9999</v>
      </c>
      <c r="IA98">
        <v>9999</v>
      </c>
      <c r="IB98">
        <v>9999</v>
      </c>
      <c r="IC98">
        <v>1.86325</v>
      </c>
      <c r="ID98">
        <v>1.86813</v>
      </c>
      <c r="IE98">
        <v>1.86789</v>
      </c>
      <c r="IF98">
        <v>1.86905</v>
      </c>
      <c r="IG98">
        <v>1.86989</v>
      </c>
      <c r="IH98">
        <v>1.86595</v>
      </c>
      <c r="II98">
        <v>1.86703</v>
      </c>
      <c r="IJ98">
        <v>1.86844</v>
      </c>
      <c r="IK98">
        <v>5</v>
      </c>
      <c r="IL98">
        <v>0</v>
      </c>
      <c r="IM98">
        <v>0</v>
      </c>
      <c r="IN98">
        <v>0</v>
      </c>
      <c r="IO98" t="s">
        <v>441</v>
      </c>
      <c r="IP98" t="s">
        <v>442</v>
      </c>
      <c r="IQ98" t="s">
        <v>443</v>
      </c>
      <c r="IR98" t="s">
        <v>443</v>
      </c>
      <c r="IS98" t="s">
        <v>443</v>
      </c>
      <c r="IT98" t="s">
        <v>443</v>
      </c>
      <c r="IU98">
        <v>0</v>
      </c>
      <c r="IV98">
        <v>100</v>
      </c>
      <c r="IW98">
        <v>100</v>
      </c>
      <c r="IX98">
        <v>5.02</v>
      </c>
      <c r="IY98">
        <v>0.3075</v>
      </c>
      <c r="IZ98">
        <v>0.735386519928015</v>
      </c>
      <c r="JA98">
        <v>0.00382527381972642</v>
      </c>
      <c r="JB98">
        <v>-7.52988299776221e-07</v>
      </c>
      <c r="JC98">
        <v>2.3530235652091e-10</v>
      </c>
      <c r="JD98">
        <v>-0.102343420517576</v>
      </c>
      <c r="JE98">
        <v>-0.0169045395245839</v>
      </c>
      <c r="JF98">
        <v>0.00204458040624254</v>
      </c>
      <c r="JG98">
        <v>-2.13992253470799e-05</v>
      </c>
      <c r="JH98">
        <v>5</v>
      </c>
      <c r="JI98">
        <v>2167</v>
      </c>
      <c r="JJ98">
        <v>1</v>
      </c>
      <c r="JK98">
        <v>29</v>
      </c>
      <c r="JL98">
        <v>29323662</v>
      </c>
      <c r="JM98">
        <v>29323662</v>
      </c>
      <c r="JN98">
        <v>2.6123</v>
      </c>
      <c r="JO98">
        <v>2.61353</v>
      </c>
      <c r="JP98">
        <v>1.54785</v>
      </c>
      <c r="JQ98">
        <v>2.31201</v>
      </c>
      <c r="JR98">
        <v>1.64551</v>
      </c>
      <c r="JS98">
        <v>2.31201</v>
      </c>
      <c r="JT98">
        <v>33.9639</v>
      </c>
      <c r="JU98">
        <v>24.1926</v>
      </c>
      <c r="JV98">
        <v>18</v>
      </c>
      <c r="JW98">
        <v>505.717</v>
      </c>
      <c r="JX98">
        <v>403.43</v>
      </c>
      <c r="JY98">
        <v>26.8734</v>
      </c>
      <c r="JZ98">
        <v>28.037</v>
      </c>
      <c r="KA98">
        <v>29.9999</v>
      </c>
      <c r="KB98">
        <v>27.9871</v>
      </c>
      <c r="KC98">
        <v>27.9379</v>
      </c>
      <c r="KD98">
        <v>52.3118</v>
      </c>
      <c r="KE98">
        <v>21.2094</v>
      </c>
      <c r="KF98">
        <v>57.6239</v>
      </c>
      <c r="KG98">
        <v>26.8831</v>
      </c>
      <c r="KH98">
        <v>1371.79</v>
      </c>
      <c r="KI98">
        <v>22.2824</v>
      </c>
      <c r="KJ98">
        <v>96.7102</v>
      </c>
      <c r="KK98">
        <v>94.6747</v>
      </c>
    </row>
    <row r="99" spans="1:297">
      <c r="A99">
        <v>83</v>
      </c>
      <c r="B99">
        <v>1759419722.1</v>
      </c>
      <c r="C99">
        <v>502</v>
      </c>
      <c r="D99" t="s">
        <v>608</v>
      </c>
      <c r="E99" t="s">
        <v>609</v>
      </c>
      <c r="F99">
        <v>5</v>
      </c>
      <c r="G99" t="s">
        <v>435</v>
      </c>
      <c r="H99" t="s">
        <v>436</v>
      </c>
      <c r="I99">
        <v>1759419713.94615</v>
      </c>
      <c r="J99">
        <f>(K99)/1000</f>
        <v>0</v>
      </c>
      <c r="K99">
        <f>IF(DP99, AN99, AH99)</f>
        <v>0</v>
      </c>
      <c r="L99">
        <f>IF(DP99, AI99, AG99)</f>
        <v>0</v>
      </c>
      <c r="M99">
        <f>DR99 - IF(AU99&gt;1, L99*DL99*100.0/(AW99), 0)</f>
        <v>0</v>
      </c>
      <c r="N99">
        <f>((T99-J99/2)*M99-L99)/(T99+J99/2)</f>
        <v>0</v>
      </c>
      <c r="O99">
        <f>N99*(DY99+DZ99)/1000.0</f>
        <v>0</v>
      </c>
      <c r="P99">
        <f>(DR99 - IF(AU99&gt;1, L99*DL99*100.0/(AW99), 0))*(DY99+DZ99)/1000.0</f>
        <v>0</v>
      </c>
      <c r="Q99">
        <f>2.0/((1/S99-1/R99)+SIGN(S99)*SQRT((1/S99-1/R99)*(1/S99-1/R99) + 4*DM99/((DM99+1)*(DM99+1))*(2*1/S99*1/R99-1/R99*1/R99)))</f>
        <v>0</v>
      </c>
      <c r="R99">
        <f>IF(LEFT(DN99,1)&lt;&gt;"0",IF(LEFT(DN99,1)="1",3.0,DO99),$D$5+$E$5*(EF99*DY99/($K$5*1000))+$F$5*(EF99*DY99/($K$5*1000))*MAX(MIN(DL99,$J$5),$I$5)*MAX(MIN(DL99,$J$5),$I$5)+$G$5*MAX(MIN(DL99,$J$5),$I$5)*(EF99*DY99/($K$5*1000))+$H$5*(EF99*DY99/($K$5*1000))*(EF99*DY99/($K$5*1000)))</f>
        <v>0</v>
      </c>
      <c r="S99">
        <f>J99*(1000-(1000*0.61365*exp(17.502*W99/(240.97+W99))/(DY99+DZ99)+DT99)/2)/(1000*0.61365*exp(17.502*W99/(240.97+W99))/(DY99+DZ99)-DT99)</f>
        <v>0</v>
      </c>
      <c r="T99">
        <f>1/((DM99+1)/(Q99/1.6)+1/(R99/1.37)) + DM99/((DM99+1)/(Q99/1.6) + DM99/(R99/1.37))</f>
        <v>0</v>
      </c>
      <c r="U99">
        <f>(DH99*DK99)</f>
        <v>0</v>
      </c>
      <c r="V99">
        <f>(EA99+(U99+2*0.95*5.67E-8*(((EA99+$B$7)+273)^4-(EA99+273)^4)-44100*J99)/(1.84*29.3*R99+8*0.95*5.67E-8*(EA99+273)^3))</f>
        <v>0</v>
      </c>
      <c r="W99">
        <f>($C$7*EB99+$D$7*EC99+$E$7*V99)</f>
        <v>0</v>
      </c>
      <c r="X99">
        <f>0.61365*exp(17.502*W99/(240.97+W99))</f>
        <v>0</v>
      </c>
      <c r="Y99">
        <f>(Z99/AA99*100)</f>
        <v>0</v>
      </c>
      <c r="Z99">
        <f>DT99*(DY99+DZ99)/1000</f>
        <v>0</v>
      </c>
      <c r="AA99">
        <f>0.61365*exp(17.502*EA99/(240.97+EA99))</f>
        <v>0</v>
      </c>
      <c r="AB99">
        <f>(X99-DT99*(DY99+DZ99)/1000)</f>
        <v>0</v>
      </c>
      <c r="AC99">
        <f>(-J99*44100)</f>
        <v>0</v>
      </c>
      <c r="AD99">
        <f>2*29.3*R99*0.92*(EA99-W99)</f>
        <v>0</v>
      </c>
      <c r="AE99">
        <f>2*0.95*5.67E-8*(((EA99+$B$7)+273)^4-(W99+273)^4)</f>
        <v>0</v>
      </c>
      <c r="AF99">
        <f>U99+AE99+AC99+AD99</f>
        <v>0</v>
      </c>
      <c r="AG99">
        <f>DX99*AU99*(DS99-DR99*(1000-AU99*DU99)/(1000-AU99*DT99))/(100*DL99)</f>
        <v>0</v>
      </c>
      <c r="AH99">
        <f>1000*DX99*AU99*(DT99-DU99)/(100*DL99*(1000-AU99*DT99))</f>
        <v>0</v>
      </c>
      <c r="AI99">
        <f>(AJ99 - AK99 - DY99*1E3/(8.314*(EA99+273.15)) * AM99/DX99 * AL99) * DX99/(100*DL99) * (1000 - DU99)/1000</f>
        <v>0</v>
      </c>
      <c r="AJ99">
        <v>1390.6271109513</v>
      </c>
      <c r="AK99">
        <v>1370.20315151515</v>
      </c>
      <c r="AL99">
        <v>3.43177878787848</v>
      </c>
      <c r="AM99">
        <v>64.6</v>
      </c>
      <c r="AN99">
        <f>(AP99 - AO99 + DY99*1E3/(8.314*(EA99+273.15)) * AR99/DX99 * AQ99) * DX99/(100*DL99) * 1000/(1000 - AP99)</f>
        <v>0</v>
      </c>
      <c r="AO99">
        <v>22.3422374558686</v>
      </c>
      <c r="AP99">
        <v>22.7801163636363</v>
      </c>
      <c r="AQ99">
        <v>-3.97907889719897e-06</v>
      </c>
      <c r="AR99">
        <v>120.712376557345</v>
      </c>
      <c r="AS99">
        <v>0</v>
      </c>
      <c r="AT99">
        <v>0</v>
      </c>
      <c r="AU99">
        <f>IF(AS99*$H$13&gt;=AW99,1.0,(AW99/(AW99-AS99*$H$13)))</f>
        <v>0</v>
      </c>
      <c r="AV99">
        <f>(AU99-1)*100</f>
        <v>0</v>
      </c>
      <c r="AW99">
        <f>MAX(0,($B$13+$C$13*EF99)/(1+$D$13*EF99)*DY99/(EA99+273)*$E$13)</f>
        <v>0</v>
      </c>
      <c r="AX99" t="s">
        <v>437</v>
      </c>
      <c r="AY99" t="s">
        <v>437</v>
      </c>
      <c r="AZ99">
        <v>0</v>
      </c>
      <c r="BA99">
        <v>0</v>
      </c>
      <c r="BB99">
        <f>1-AZ99/BA99</f>
        <v>0</v>
      </c>
      <c r="BC99">
        <v>0</v>
      </c>
      <c r="BD99" t="s">
        <v>437</v>
      </c>
      <c r="BE99" t="s">
        <v>437</v>
      </c>
      <c r="BF99">
        <v>0</v>
      </c>
      <c r="BG99">
        <v>0</v>
      </c>
      <c r="BH99">
        <f>1-BF99/BG99</f>
        <v>0</v>
      </c>
      <c r="BI99">
        <v>0.5</v>
      </c>
      <c r="BJ99">
        <f>DI99</f>
        <v>0</v>
      </c>
      <c r="BK99">
        <f>L99</f>
        <v>0</v>
      </c>
      <c r="BL99">
        <f>BH99*BI99*BJ99</f>
        <v>0</v>
      </c>
      <c r="BM99">
        <f>(BK99-BC99)/BJ99</f>
        <v>0</v>
      </c>
      <c r="BN99">
        <f>(BA99-BG99)/BG99</f>
        <v>0</v>
      </c>
      <c r="BO99">
        <f>AZ99/(BB99+AZ99/BG99)</f>
        <v>0</v>
      </c>
      <c r="BP99" t="s">
        <v>437</v>
      </c>
      <c r="BQ99">
        <v>0</v>
      </c>
      <c r="BR99">
        <f>IF(BQ99&lt;&gt;0, BQ99, BO99)</f>
        <v>0</v>
      </c>
      <c r="BS99">
        <f>1-BR99/BG99</f>
        <v>0</v>
      </c>
      <c r="BT99">
        <f>(BG99-BF99)/(BG99-BR99)</f>
        <v>0</v>
      </c>
      <c r="BU99">
        <f>(BA99-BG99)/(BA99-BR99)</f>
        <v>0</v>
      </c>
      <c r="BV99">
        <f>(BG99-BF99)/(BG99-AZ99)</f>
        <v>0</v>
      </c>
      <c r="BW99">
        <f>(BA99-BG99)/(BA99-AZ99)</f>
        <v>0</v>
      </c>
      <c r="BX99">
        <f>(BT99*BR99/BF99)</f>
        <v>0</v>
      </c>
      <c r="BY99">
        <f>(1-BX99)</f>
        <v>0</v>
      </c>
      <c r="DH99">
        <f>$B$11*EG99+$C$11*EH99+$F$11*ES99*(1-EV99)</f>
        <v>0</v>
      </c>
      <c r="DI99">
        <f>DH99*DJ99</f>
        <v>0</v>
      </c>
      <c r="DJ99">
        <f>($B$11*$D$9+$C$11*$D$9+$F$11*((FF99+EX99)/MAX(FF99+EX99+FG99, 0.1)*$I$9+FG99/MAX(FF99+EX99+FG99, 0.1)*$J$9))/($B$11+$C$11+$F$11)</f>
        <v>0</v>
      </c>
      <c r="DK99">
        <f>($B$11*$K$9+$C$11*$K$9+$F$11*((FF99+EX99)/MAX(FF99+EX99+FG99, 0.1)*$P$9+FG99/MAX(FF99+EX99+FG99, 0.1)*$Q$9))/($B$11+$C$11+$F$11)</f>
        <v>0</v>
      </c>
      <c r="DL99">
        <v>2.44</v>
      </c>
      <c r="DM99">
        <v>0.5</v>
      </c>
      <c r="DN99" t="s">
        <v>438</v>
      </c>
      <c r="DO99">
        <v>2</v>
      </c>
      <c r="DP99" t="b">
        <v>1</v>
      </c>
      <c r="DQ99">
        <v>1759419713.94615</v>
      </c>
      <c r="DR99">
        <v>1315.46</v>
      </c>
      <c r="DS99">
        <v>1343.67461538462</v>
      </c>
      <c r="DT99">
        <v>22.7824615384615</v>
      </c>
      <c r="DU99">
        <v>22.3405</v>
      </c>
      <c r="DV99">
        <v>1310.47538461538</v>
      </c>
      <c r="DW99">
        <v>22.4749</v>
      </c>
      <c r="DX99">
        <v>500.005230769231</v>
      </c>
      <c r="DY99">
        <v>90.8000461538462</v>
      </c>
      <c r="DZ99">
        <v>0.0329000692307692</v>
      </c>
      <c r="EA99">
        <v>29.5185461538462</v>
      </c>
      <c r="EB99">
        <v>29.9973615384615</v>
      </c>
      <c r="EC99">
        <v>999.9</v>
      </c>
      <c r="ED99">
        <v>0</v>
      </c>
      <c r="EE99">
        <v>0</v>
      </c>
      <c r="EF99">
        <v>9994.51923076923</v>
      </c>
      <c r="EG99">
        <v>0</v>
      </c>
      <c r="EH99">
        <v>13.1430307692308</v>
      </c>
      <c r="EI99">
        <v>-28.2147846153846</v>
      </c>
      <c r="EJ99">
        <v>1346.12846153846</v>
      </c>
      <c r="EK99">
        <v>1374.37923076923</v>
      </c>
      <c r="EL99">
        <v>0.441972</v>
      </c>
      <c r="EM99">
        <v>1343.67461538462</v>
      </c>
      <c r="EN99">
        <v>22.3405</v>
      </c>
      <c r="EO99">
        <v>2.06864923076923</v>
      </c>
      <c r="EP99">
        <v>2.02851769230769</v>
      </c>
      <c r="EQ99">
        <v>17.9798230769231</v>
      </c>
      <c r="ER99">
        <v>17.6687230769231</v>
      </c>
      <c r="ES99">
        <v>1999.96384615385</v>
      </c>
      <c r="ET99">
        <v>0.980000461538462</v>
      </c>
      <c r="EU99">
        <v>0.0199991230769231</v>
      </c>
      <c r="EV99">
        <v>0</v>
      </c>
      <c r="EW99">
        <v>338.883</v>
      </c>
      <c r="EX99">
        <v>5.00059</v>
      </c>
      <c r="EY99">
        <v>6921.97615384615</v>
      </c>
      <c r="EZ99">
        <v>17360.0076923077</v>
      </c>
      <c r="FA99">
        <v>41.25</v>
      </c>
      <c r="FB99">
        <v>41.062</v>
      </c>
      <c r="FC99">
        <v>40.687</v>
      </c>
      <c r="FD99">
        <v>40.5572307692308</v>
      </c>
      <c r="FE99">
        <v>42.1726923076923</v>
      </c>
      <c r="FF99">
        <v>1955.06384615385</v>
      </c>
      <c r="FG99">
        <v>39.9</v>
      </c>
      <c r="FH99">
        <v>0</v>
      </c>
      <c r="FI99">
        <v>1759419719.8</v>
      </c>
      <c r="FJ99">
        <v>0</v>
      </c>
      <c r="FK99">
        <v>338.87704</v>
      </c>
      <c r="FL99">
        <v>-1.3271538527838</v>
      </c>
      <c r="FM99">
        <v>-28.9984616316142</v>
      </c>
      <c r="FN99">
        <v>6921.648</v>
      </c>
      <c r="FO99">
        <v>15</v>
      </c>
      <c r="FP99">
        <v>0</v>
      </c>
      <c r="FQ99" t="s">
        <v>439</v>
      </c>
      <c r="FR99">
        <v>0</v>
      </c>
      <c r="FS99">
        <v>0</v>
      </c>
      <c r="FT99">
        <v>0</v>
      </c>
      <c r="FU99">
        <v>0</v>
      </c>
      <c r="FV99">
        <v>0</v>
      </c>
      <c r="FW99">
        <v>0</v>
      </c>
      <c r="FX99">
        <v>0</v>
      </c>
      <c r="FY99">
        <v>0</v>
      </c>
      <c r="FZ99">
        <v>0</v>
      </c>
      <c r="GA99">
        <v>0</v>
      </c>
      <c r="GB99">
        <v>0</v>
      </c>
      <c r="GC99">
        <v>-28.32127</v>
      </c>
      <c r="GD99">
        <v>0.996072180451152</v>
      </c>
      <c r="GE99">
        <v>0.422187073582316</v>
      </c>
      <c r="GF99">
        <v>0</v>
      </c>
      <c r="GG99">
        <v>338.926</v>
      </c>
      <c r="GH99">
        <v>-0.916669214766123</v>
      </c>
      <c r="GI99">
        <v>0.176941332916073</v>
      </c>
      <c r="GJ99">
        <v>-1</v>
      </c>
      <c r="GK99">
        <v>0.44405895</v>
      </c>
      <c r="GL99">
        <v>-0.0521655789473678</v>
      </c>
      <c r="GM99">
        <v>0.00506437202893903</v>
      </c>
      <c r="GN99">
        <v>1</v>
      </c>
      <c r="GO99">
        <v>1</v>
      </c>
      <c r="GP99">
        <v>2</v>
      </c>
      <c r="GQ99" t="s">
        <v>448</v>
      </c>
      <c r="GR99">
        <v>3.13241</v>
      </c>
      <c r="GS99">
        <v>2.71097</v>
      </c>
      <c r="GT99">
        <v>0.19949</v>
      </c>
      <c r="GU99">
        <v>0.202481</v>
      </c>
      <c r="GV99">
        <v>0.0996918</v>
      </c>
      <c r="GW99">
        <v>0.0989613</v>
      </c>
      <c r="GX99">
        <v>30180.4</v>
      </c>
      <c r="GY99">
        <v>32210.3</v>
      </c>
      <c r="GZ99">
        <v>34108.3</v>
      </c>
      <c r="HA99">
        <v>36565.6</v>
      </c>
      <c r="HB99">
        <v>43371.9</v>
      </c>
      <c r="HC99">
        <v>47302.5</v>
      </c>
      <c r="HD99">
        <v>53197.5</v>
      </c>
      <c r="HE99">
        <v>58429.7</v>
      </c>
      <c r="HF99">
        <v>1.95885</v>
      </c>
      <c r="HG99">
        <v>1.80117</v>
      </c>
      <c r="HH99">
        <v>0.125758</v>
      </c>
      <c r="HI99">
        <v>0</v>
      </c>
      <c r="HJ99">
        <v>27.9428</v>
      </c>
      <c r="HK99">
        <v>999.9</v>
      </c>
      <c r="HL99">
        <v>56.214</v>
      </c>
      <c r="HM99">
        <v>30.121</v>
      </c>
      <c r="HN99">
        <v>26.5576</v>
      </c>
      <c r="HO99">
        <v>55.1555</v>
      </c>
      <c r="HP99">
        <v>45.8934</v>
      </c>
      <c r="HQ99">
        <v>1</v>
      </c>
      <c r="HR99">
        <v>0.0524848</v>
      </c>
      <c r="HS99">
        <v>0.0391857</v>
      </c>
      <c r="HT99">
        <v>20.1123</v>
      </c>
      <c r="HU99">
        <v>5.19707</v>
      </c>
      <c r="HV99">
        <v>12.004</v>
      </c>
      <c r="HW99">
        <v>4.97515</v>
      </c>
      <c r="HX99">
        <v>3.29395</v>
      </c>
      <c r="HY99">
        <v>999.9</v>
      </c>
      <c r="HZ99">
        <v>9999</v>
      </c>
      <c r="IA99">
        <v>9999</v>
      </c>
      <c r="IB99">
        <v>9999</v>
      </c>
      <c r="IC99">
        <v>1.86325</v>
      </c>
      <c r="ID99">
        <v>1.86813</v>
      </c>
      <c r="IE99">
        <v>1.8679</v>
      </c>
      <c r="IF99">
        <v>1.86905</v>
      </c>
      <c r="IG99">
        <v>1.86989</v>
      </c>
      <c r="IH99">
        <v>1.86594</v>
      </c>
      <c r="II99">
        <v>1.86705</v>
      </c>
      <c r="IJ99">
        <v>1.86844</v>
      </c>
      <c r="IK99">
        <v>5</v>
      </c>
      <c r="IL99">
        <v>0</v>
      </c>
      <c r="IM99">
        <v>0</v>
      </c>
      <c r="IN99">
        <v>0</v>
      </c>
      <c r="IO99" t="s">
        <v>441</v>
      </c>
      <c r="IP99" t="s">
        <v>442</v>
      </c>
      <c r="IQ99" t="s">
        <v>443</v>
      </c>
      <c r="IR99" t="s">
        <v>443</v>
      </c>
      <c r="IS99" t="s">
        <v>443</v>
      </c>
      <c r="IT99" t="s">
        <v>443</v>
      </c>
      <c r="IU99">
        <v>0</v>
      </c>
      <c r="IV99">
        <v>100</v>
      </c>
      <c r="IW99">
        <v>100</v>
      </c>
      <c r="IX99">
        <v>5.07</v>
      </c>
      <c r="IY99">
        <v>0.3074</v>
      </c>
      <c r="IZ99">
        <v>0.735386519928015</v>
      </c>
      <c r="JA99">
        <v>0.00382527381972642</v>
      </c>
      <c r="JB99">
        <v>-7.52988299776221e-07</v>
      </c>
      <c r="JC99">
        <v>2.3530235652091e-10</v>
      </c>
      <c r="JD99">
        <v>-0.102343420517576</v>
      </c>
      <c r="JE99">
        <v>-0.0169045395245839</v>
      </c>
      <c r="JF99">
        <v>0.00204458040624254</v>
      </c>
      <c r="JG99">
        <v>-2.13992253470799e-05</v>
      </c>
      <c r="JH99">
        <v>5</v>
      </c>
      <c r="JI99">
        <v>2167</v>
      </c>
      <c r="JJ99">
        <v>1</v>
      </c>
      <c r="JK99">
        <v>29</v>
      </c>
      <c r="JL99">
        <v>29323662</v>
      </c>
      <c r="JM99">
        <v>29323662</v>
      </c>
      <c r="JN99">
        <v>2.63428</v>
      </c>
      <c r="JO99">
        <v>2.61353</v>
      </c>
      <c r="JP99">
        <v>1.54785</v>
      </c>
      <c r="JQ99">
        <v>2.31201</v>
      </c>
      <c r="JR99">
        <v>1.64673</v>
      </c>
      <c r="JS99">
        <v>2.2522</v>
      </c>
      <c r="JT99">
        <v>33.9639</v>
      </c>
      <c r="JU99">
        <v>24.1838</v>
      </c>
      <c r="JV99">
        <v>18</v>
      </c>
      <c r="JW99">
        <v>505.738</v>
      </c>
      <c r="JX99">
        <v>403.635</v>
      </c>
      <c r="JY99">
        <v>26.8848</v>
      </c>
      <c r="JZ99">
        <v>28.0393</v>
      </c>
      <c r="KA99">
        <v>30</v>
      </c>
      <c r="KB99">
        <v>27.9895</v>
      </c>
      <c r="KC99">
        <v>27.9396</v>
      </c>
      <c r="KD99">
        <v>52.8355</v>
      </c>
      <c r="KE99">
        <v>21.2094</v>
      </c>
      <c r="KF99">
        <v>57.6239</v>
      </c>
      <c r="KG99">
        <v>26.8811</v>
      </c>
      <c r="KH99">
        <v>1392.09</v>
      </c>
      <c r="KI99">
        <v>22.2825</v>
      </c>
      <c r="KJ99">
        <v>96.7098</v>
      </c>
      <c r="KK99">
        <v>94.6753</v>
      </c>
    </row>
    <row r="100" spans="1:297">
      <c r="A100">
        <v>84</v>
      </c>
      <c r="B100">
        <v>1759419727.1</v>
      </c>
      <c r="C100">
        <v>507</v>
      </c>
      <c r="D100" t="s">
        <v>610</v>
      </c>
      <c r="E100" t="s">
        <v>611</v>
      </c>
      <c r="F100">
        <v>5</v>
      </c>
      <c r="G100" t="s">
        <v>435</v>
      </c>
      <c r="H100" t="s">
        <v>436</v>
      </c>
      <c r="I100">
        <v>1759419718.94615</v>
      </c>
      <c r="J100">
        <f>(K100)/1000</f>
        <v>0</v>
      </c>
      <c r="K100">
        <f>IF(DP100, AN100, AH100)</f>
        <v>0</v>
      </c>
      <c r="L100">
        <f>IF(DP100, AI100, AG100)</f>
        <v>0</v>
      </c>
      <c r="M100">
        <f>DR100 - IF(AU100&gt;1, L100*DL100*100.0/(AW100), 0)</f>
        <v>0</v>
      </c>
      <c r="N100">
        <f>((T100-J100/2)*M100-L100)/(T100+J100/2)</f>
        <v>0</v>
      </c>
      <c r="O100">
        <f>N100*(DY100+DZ100)/1000.0</f>
        <v>0</v>
      </c>
      <c r="P100">
        <f>(DR100 - IF(AU100&gt;1, L100*DL100*100.0/(AW100), 0))*(DY100+DZ100)/1000.0</f>
        <v>0</v>
      </c>
      <c r="Q100">
        <f>2.0/((1/S100-1/R100)+SIGN(S100)*SQRT((1/S100-1/R100)*(1/S100-1/R100) + 4*DM100/((DM100+1)*(DM100+1))*(2*1/S100*1/R100-1/R100*1/R100)))</f>
        <v>0</v>
      </c>
      <c r="R100">
        <f>IF(LEFT(DN100,1)&lt;&gt;"0",IF(LEFT(DN100,1)="1",3.0,DO100),$D$5+$E$5*(EF100*DY100/($K$5*1000))+$F$5*(EF100*DY100/($K$5*1000))*MAX(MIN(DL100,$J$5),$I$5)*MAX(MIN(DL100,$J$5),$I$5)+$G$5*MAX(MIN(DL100,$J$5),$I$5)*(EF100*DY100/($K$5*1000))+$H$5*(EF100*DY100/($K$5*1000))*(EF100*DY100/($K$5*1000)))</f>
        <v>0</v>
      </c>
      <c r="S100">
        <f>J100*(1000-(1000*0.61365*exp(17.502*W100/(240.97+W100))/(DY100+DZ100)+DT100)/2)/(1000*0.61365*exp(17.502*W100/(240.97+W100))/(DY100+DZ100)-DT100)</f>
        <v>0</v>
      </c>
      <c r="T100">
        <f>1/((DM100+1)/(Q100/1.6)+1/(R100/1.37)) + DM100/((DM100+1)/(Q100/1.6) + DM100/(R100/1.37))</f>
        <v>0</v>
      </c>
      <c r="U100">
        <f>(DH100*DK100)</f>
        <v>0</v>
      </c>
      <c r="V100">
        <f>(EA100+(U100+2*0.95*5.67E-8*(((EA100+$B$7)+273)^4-(EA100+273)^4)-44100*J100)/(1.84*29.3*R100+8*0.95*5.67E-8*(EA100+273)^3))</f>
        <v>0</v>
      </c>
      <c r="W100">
        <f>($C$7*EB100+$D$7*EC100+$E$7*V100)</f>
        <v>0</v>
      </c>
      <c r="X100">
        <f>0.61365*exp(17.502*W100/(240.97+W100))</f>
        <v>0</v>
      </c>
      <c r="Y100">
        <f>(Z100/AA100*100)</f>
        <v>0</v>
      </c>
      <c r="Z100">
        <f>DT100*(DY100+DZ100)/1000</f>
        <v>0</v>
      </c>
      <c r="AA100">
        <f>0.61365*exp(17.502*EA100/(240.97+EA100))</f>
        <v>0</v>
      </c>
      <c r="AB100">
        <f>(X100-DT100*(DY100+DZ100)/1000)</f>
        <v>0</v>
      </c>
      <c r="AC100">
        <f>(-J100*44100)</f>
        <v>0</v>
      </c>
      <c r="AD100">
        <f>2*29.3*R100*0.92*(EA100-W100)</f>
        <v>0</v>
      </c>
      <c r="AE100">
        <f>2*0.95*5.67E-8*(((EA100+$B$7)+273)^4-(W100+273)^4)</f>
        <v>0</v>
      </c>
      <c r="AF100">
        <f>U100+AE100+AC100+AD100</f>
        <v>0</v>
      </c>
      <c r="AG100">
        <f>DX100*AU100*(DS100-DR100*(1000-AU100*DU100)/(1000-AU100*DT100))/(100*DL100)</f>
        <v>0</v>
      </c>
      <c r="AH100">
        <f>1000*DX100*AU100*(DT100-DU100)/(100*DL100*(1000-AU100*DT100))</f>
        <v>0</v>
      </c>
      <c r="AI100">
        <f>(AJ100 - AK100 - DY100*1E3/(8.314*(EA100+273.15)) * AM100/DX100 * AL100) * DX100/(100*DL100) * (1000 - DU100)/1000</f>
        <v>0</v>
      </c>
      <c r="AJ100">
        <v>1407.1541708171</v>
      </c>
      <c r="AK100">
        <v>1386.9096969697</v>
      </c>
      <c r="AL100">
        <v>3.32799242424226</v>
      </c>
      <c r="AM100">
        <v>64.6</v>
      </c>
      <c r="AN100">
        <f>(AP100 - AO100 + DY100*1E3/(8.314*(EA100+273.15)) * AR100/DX100 * AQ100) * DX100/(100*DL100) * 1000/(1000 - AP100)</f>
        <v>0</v>
      </c>
      <c r="AO100">
        <v>22.3425636526961</v>
      </c>
      <c r="AP100">
        <v>22.7767521212121</v>
      </c>
      <c r="AQ100">
        <v>-2.38941190777719e-05</v>
      </c>
      <c r="AR100">
        <v>120.712376557345</v>
      </c>
      <c r="AS100">
        <v>0</v>
      </c>
      <c r="AT100">
        <v>0</v>
      </c>
      <c r="AU100">
        <f>IF(AS100*$H$13&gt;=AW100,1.0,(AW100/(AW100-AS100*$H$13)))</f>
        <v>0</v>
      </c>
      <c r="AV100">
        <f>(AU100-1)*100</f>
        <v>0</v>
      </c>
      <c r="AW100">
        <f>MAX(0,($B$13+$C$13*EF100)/(1+$D$13*EF100)*DY100/(EA100+273)*$E$13)</f>
        <v>0</v>
      </c>
      <c r="AX100" t="s">
        <v>437</v>
      </c>
      <c r="AY100" t="s">
        <v>437</v>
      </c>
      <c r="AZ100">
        <v>0</v>
      </c>
      <c r="BA100">
        <v>0</v>
      </c>
      <c r="BB100">
        <f>1-AZ100/BA100</f>
        <v>0</v>
      </c>
      <c r="BC100">
        <v>0</v>
      </c>
      <c r="BD100" t="s">
        <v>437</v>
      </c>
      <c r="BE100" t="s">
        <v>437</v>
      </c>
      <c r="BF100">
        <v>0</v>
      </c>
      <c r="BG100">
        <v>0</v>
      </c>
      <c r="BH100">
        <f>1-BF100/BG100</f>
        <v>0</v>
      </c>
      <c r="BI100">
        <v>0.5</v>
      </c>
      <c r="BJ100">
        <f>DI100</f>
        <v>0</v>
      </c>
      <c r="BK100">
        <f>L100</f>
        <v>0</v>
      </c>
      <c r="BL100">
        <f>BH100*BI100*BJ100</f>
        <v>0</v>
      </c>
      <c r="BM100">
        <f>(BK100-BC100)/BJ100</f>
        <v>0</v>
      </c>
      <c r="BN100">
        <f>(BA100-BG100)/BG100</f>
        <v>0</v>
      </c>
      <c r="BO100">
        <f>AZ100/(BB100+AZ100/BG100)</f>
        <v>0</v>
      </c>
      <c r="BP100" t="s">
        <v>437</v>
      </c>
      <c r="BQ100">
        <v>0</v>
      </c>
      <c r="BR100">
        <f>IF(BQ100&lt;&gt;0, BQ100, BO100)</f>
        <v>0</v>
      </c>
      <c r="BS100">
        <f>1-BR100/BG100</f>
        <v>0</v>
      </c>
      <c r="BT100">
        <f>(BG100-BF100)/(BG100-BR100)</f>
        <v>0</v>
      </c>
      <c r="BU100">
        <f>(BA100-BG100)/(BA100-BR100)</f>
        <v>0</v>
      </c>
      <c r="BV100">
        <f>(BG100-BF100)/(BG100-AZ100)</f>
        <v>0</v>
      </c>
      <c r="BW100">
        <f>(BA100-BG100)/(BA100-AZ100)</f>
        <v>0</v>
      </c>
      <c r="BX100">
        <f>(BT100*BR100/BF100)</f>
        <v>0</v>
      </c>
      <c r="BY100">
        <f>(1-BX100)</f>
        <v>0</v>
      </c>
      <c r="DH100">
        <f>$B$11*EG100+$C$11*EH100+$F$11*ES100*(1-EV100)</f>
        <v>0</v>
      </c>
      <c r="DI100">
        <f>DH100*DJ100</f>
        <v>0</v>
      </c>
      <c r="DJ100">
        <f>($B$11*$D$9+$C$11*$D$9+$F$11*((FF100+EX100)/MAX(FF100+EX100+FG100, 0.1)*$I$9+FG100/MAX(FF100+EX100+FG100, 0.1)*$J$9))/($B$11+$C$11+$F$11)</f>
        <v>0</v>
      </c>
      <c r="DK100">
        <f>($B$11*$K$9+$C$11*$K$9+$F$11*((FF100+EX100)/MAX(FF100+EX100+FG100, 0.1)*$P$9+FG100/MAX(FF100+EX100+FG100, 0.1)*$Q$9))/($B$11+$C$11+$F$11)</f>
        <v>0</v>
      </c>
      <c r="DL100">
        <v>2.44</v>
      </c>
      <c r="DM100">
        <v>0.5</v>
      </c>
      <c r="DN100" t="s">
        <v>438</v>
      </c>
      <c r="DO100">
        <v>2</v>
      </c>
      <c r="DP100" t="b">
        <v>1</v>
      </c>
      <c r="DQ100">
        <v>1759419718.94615</v>
      </c>
      <c r="DR100">
        <v>1331.84846153846</v>
      </c>
      <c r="DS100">
        <v>1359.95846153846</v>
      </c>
      <c r="DT100">
        <v>22.7803153846154</v>
      </c>
      <c r="DU100">
        <v>22.3418692307692</v>
      </c>
      <c r="DV100">
        <v>1326.81307692308</v>
      </c>
      <c r="DW100">
        <v>22.4728461538462</v>
      </c>
      <c r="DX100">
        <v>500.012153846154</v>
      </c>
      <c r="DY100">
        <v>90.7996307692308</v>
      </c>
      <c r="DZ100">
        <v>0.0329966923076923</v>
      </c>
      <c r="EA100">
        <v>29.5168461538461</v>
      </c>
      <c r="EB100">
        <v>29.9986461538462</v>
      </c>
      <c r="EC100">
        <v>999.9</v>
      </c>
      <c r="ED100">
        <v>0</v>
      </c>
      <c r="EE100">
        <v>0</v>
      </c>
      <c r="EF100">
        <v>9998.46538461539</v>
      </c>
      <c r="EG100">
        <v>0</v>
      </c>
      <c r="EH100">
        <v>13.1483461538462</v>
      </c>
      <c r="EI100">
        <v>-28.1106538461538</v>
      </c>
      <c r="EJ100">
        <v>1362.89615384615</v>
      </c>
      <c r="EK100">
        <v>1391.03769230769</v>
      </c>
      <c r="EL100">
        <v>0.438442384615385</v>
      </c>
      <c r="EM100">
        <v>1359.95846153846</v>
      </c>
      <c r="EN100">
        <v>22.3418692307692</v>
      </c>
      <c r="EO100">
        <v>2.06844615384615</v>
      </c>
      <c r="EP100">
        <v>2.02863461538462</v>
      </c>
      <c r="EQ100">
        <v>17.9782461538462</v>
      </c>
      <c r="ER100">
        <v>17.6696384615385</v>
      </c>
      <c r="ES100">
        <v>1999.98846153846</v>
      </c>
      <c r="ET100">
        <v>0.980000692307692</v>
      </c>
      <c r="EU100">
        <v>0.0199988923076923</v>
      </c>
      <c r="EV100">
        <v>0</v>
      </c>
      <c r="EW100">
        <v>338.745307692308</v>
      </c>
      <c r="EX100">
        <v>5.00059</v>
      </c>
      <c r="EY100">
        <v>6919.70692307692</v>
      </c>
      <c r="EZ100">
        <v>17360.2230769231</v>
      </c>
      <c r="FA100">
        <v>41.25</v>
      </c>
      <c r="FB100">
        <v>41.062</v>
      </c>
      <c r="FC100">
        <v>40.687</v>
      </c>
      <c r="FD100">
        <v>40.5524615384615</v>
      </c>
      <c r="FE100">
        <v>42.1774615384615</v>
      </c>
      <c r="FF100">
        <v>1955.08846153846</v>
      </c>
      <c r="FG100">
        <v>39.9</v>
      </c>
      <c r="FH100">
        <v>0</v>
      </c>
      <c r="FI100">
        <v>1759419725.2</v>
      </c>
      <c r="FJ100">
        <v>0</v>
      </c>
      <c r="FK100">
        <v>338.724423076923</v>
      </c>
      <c r="FL100">
        <v>-1.53705983310591</v>
      </c>
      <c r="FM100">
        <v>-26.243760727357</v>
      </c>
      <c r="FN100">
        <v>6919.32038461538</v>
      </c>
      <c r="FO100">
        <v>15</v>
      </c>
      <c r="FP100">
        <v>0</v>
      </c>
      <c r="FQ100" t="s">
        <v>439</v>
      </c>
      <c r="FR100">
        <v>0</v>
      </c>
      <c r="FS100">
        <v>0</v>
      </c>
      <c r="FT100">
        <v>0</v>
      </c>
      <c r="FU100">
        <v>0</v>
      </c>
      <c r="FV100">
        <v>0</v>
      </c>
      <c r="FW100">
        <v>0</v>
      </c>
      <c r="FX100">
        <v>0</v>
      </c>
      <c r="FY100">
        <v>0</v>
      </c>
      <c r="FZ100">
        <v>0</v>
      </c>
      <c r="GA100">
        <v>0</v>
      </c>
      <c r="GB100">
        <v>0</v>
      </c>
      <c r="GC100">
        <v>-28.1544523809524</v>
      </c>
      <c r="GD100">
        <v>-0.178277922077951</v>
      </c>
      <c r="GE100">
        <v>0.383519288170872</v>
      </c>
      <c r="GF100">
        <v>1</v>
      </c>
      <c r="GG100">
        <v>338.835764705882</v>
      </c>
      <c r="GH100">
        <v>-1.64938121063768</v>
      </c>
      <c r="GI100">
        <v>0.208825153266261</v>
      </c>
      <c r="GJ100">
        <v>-1</v>
      </c>
      <c r="GK100">
        <v>0.440595285714286</v>
      </c>
      <c r="GL100">
        <v>-0.0422017402597403</v>
      </c>
      <c r="GM100">
        <v>0.00432613711055484</v>
      </c>
      <c r="GN100">
        <v>1</v>
      </c>
      <c r="GO100">
        <v>2</v>
      </c>
      <c r="GP100">
        <v>2</v>
      </c>
      <c r="GQ100" t="s">
        <v>440</v>
      </c>
      <c r="GR100">
        <v>3.13258</v>
      </c>
      <c r="GS100">
        <v>2.71114</v>
      </c>
      <c r="GT100">
        <v>0.200986</v>
      </c>
      <c r="GU100">
        <v>0.204025</v>
      </c>
      <c r="GV100">
        <v>0.0996803</v>
      </c>
      <c r="GW100">
        <v>0.0989608</v>
      </c>
      <c r="GX100">
        <v>30124.1</v>
      </c>
      <c r="GY100">
        <v>32147.8</v>
      </c>
      <c r="GZ100">
        <v>34108.4</v>
      </c>
      <c r="HA100">
        <v>36565.4</v>
      </c>
      <c r="HB100">
        <v>43372.7</v>
      </c>
      <c r="HC100">
        <v>47302.6</v>
      </c>
      <c r="HD100">
        <v>53197.6</v>
      </c>
      <c r="HE100">
        <v>58429.5</v>
      </c>
      <c r="HF100">
        <v>1.95863</v>
      </c>
      <c r="HG100">
        <v>1.8008</v>
      </c>
      <c r="HH100">
        <v>0.125982</v>
      </c>
      <c r="HI100">
        <v>0</v>
      </c>
      <c r="HJ100">
        <v>27.9406</v>
      </c>
      <c r="HK100">
        <v>999.9</v>
      </c>
      <c r="HL100">
        <v>56.214</v>
      </c>
      <c r="HM100">
        <v>30.121</v>
      </c>
      <c r="HN100">
        <v>26.561</v>
      </c>
      <c r="HO100">
        <v>55.1055</v>
      </c>
      <c r="HP100">
        <v>45.6651</v>
      </c>
      <c r="HQ100">
        <v>1</v>
      </c>
      <c r="HR100">
        <v>0.0526321</v>
      </c>
      <c r="HS100">
        <v>0.059567</v>
      </c>
      <c r="HT100">
        <v>20.1124</v>
      </c>
      <c r="HU100">
        <v>5.19782</v>
      </c>
      <c r="HV100">
        <v>12.004</v>
      </c>
      <c r="HW100">
        <v>4.9752</v>
      </c>
      <c r="HX100">
        <v>3.29398</v>
      </c>
      <c r="HY100">
        <v>999.9</v>
      </c>
      <c r="HZ100">
        <v>9999</v>
      </c>
      <c r="IA100">
        <v>9999</v>
      </c>
      <c r="IB100">
        <v>9999</v>
      </c>
      <c r="IC100">
        <v>1.86325</v>
      </c>
      <c r="ID100">
        <v>1.86813</v>
      </c>
      <c r="IE100">
        <v>1.86789</v>
      </c>
      <c r="IF100">
        <v>1.86905</v>
      </c>
      <c r="IG100">
        <v>1.8699</v>
      </c>
      <c r="IH100">
        <v>1.86594</v>
      </c>
      <c r="II100">
        <v>1.86705</v>
      </c>
      <c r="IJ100">
        <v>1.86845</v>
      </c>
      <c r="IK100">
        <v>5</v>
      </c>
      <c r="IL100">
        <v>0</v>
      </c>
      <c r="IM100">
        <v>0</v>
      </c>
      <c r="IN100">
        <v>0</v>
      </c>
      <c r="IO100" t="s">
        <v>441</v>
      </c>
      <c r="IP100" t="s">
        <v>442</v>
      </c>
      <c r="IQ100" t="s">
        <v>443</v>
      </c>
      <c r="IR100" t="s">
        <v>443</v>
      </c>
      <c r="IS100" t="s">
        <v>443</v>
      </c>
      <c r="IT100" t="s">
        <v>443</v>
      </c>
      <c r="IU100">
        <v>0</v>
      </c>
      <c r="IV100">
        <v>100</v>
      </c>
      <c r="IW100">
        <v>100</v>
      </c>
      <c r="IX100">
        <v>5.12</v>
      </c>
      <c r="IY100">
        <v>0.3073</v>
      </c>
      <c r="IZ100">
        <v>0.735386519928015</v>
      </c>
      <c r="JA100">
        <v>0.00382527381972642</v>
      </c>
      <c r="JB100">
        <v>-7.52988299776221e-07</v>
      </c>
      <c r="JC100">
        <v>2.3530235652091e-10</v>
      </c>
      <c r="JD100">
        <v>-0.102343420517576</v>
      </c>
      <c r="JE100">
        <v>-0.0169045395245839</v>
      </c>
      <c r="JF100">
        <v>0.00204458040624254</v>
      </c>
      <c r="JG100">
        <v>-2.13992253470799e-05</v>
      </c>
      <c r="JH100">
        <v>5</v>
      </c>
      <c r="JI100">
        <v>2167</v>
      </c>
      <c r="JJ100">
        <v>1</v>
      </c>
      <c r="JK100">
        <v>29</v>
      </c>
      <c r="JL100">
        <v>29323662.1</v>
      </c>
      <c r="JM100">
        <v>29323662.1</v>
      </c>
      <c r="JN100">
        <v>2.66357</v>
      </c>
      <c r="JO100">
        <v>2.6123</v>
      </c>
      <c r="JP100">
        <v>1.54785</v>
      </c>
      <c r="JQ100">
        <v>2.31079</v>
      </c>
      <c r="JR100">
        <v>1.64673</v>
      </c>
      <c r="JS100">
        <v>2.31323</v>
      </c>
      <c r="JT100">
        <v>33.9639</v>
      </c>
      <c r="JU100">
        <v>24.1926</v>
      </c>
      <c r="JV100">
        <v>18</v>
      </c>
      <c r="JW100">
        <v>505.609</v>
      </c>
      <c r="JX100">
        <v>403.44</v>
      </c>
      <c r="JY100">
        <v>26.8853</v>
      </c>
      <c r="JZ100">
        <v>28.0411</v>
      </c>
      <c r="KA100">
        <v>30.0003</v>
      </c>
      <c r="KB100">
        <v>27.9918</v>
      </c>
      <c r="KC100">
        <v>27.9414</v>
      </c>
      <c r="KD100">
        <v>53.335</v>
      </c>
      <c r="KE100">
        <v>21.2094</v>
      </c>
      <c r="KF100">
        <v>57.6239</v>
      </c>
      <c r="KG100">
        <v>26.8834</v>
      </c>
      <c r="KH100">
        <v>1405.62</v>
      </c>
      <c r="KI100">
        <v>22.2856</v>
      </c>
      <c r="KJ100">
        <v>96.7101</v>
      </c>
      <c r="KK100">
        <v>94.6749</v>
      </c>
    </row>
    <row r="101" spans="1:297">
      <c r="A101">
        <v>85</v>
      </c>
      <c r="B101">
        <v>1759419732.1</v>
      </c>
      <c r="C101">
        <v>512</v>
      </c>
      <c r="D101" t="s">
        <v>612</v>
      </c>
      <c r="E101" t="s">
        <v>613</v>
      </c>
      <c r="F101">
        <v>5</v>
      </c>
      <c r="G101" t="s">
        <v>435</v>
      </c>
      <c r="H101" t="s">
        <v>436</v>
      </c>
      <c r="I101">
        <v>1759419723.94615</v>
      </c>
      <c r="J101">
        <f>(K101)/1000</f>
        <v>0</v>
      </c>
      <c r="K101">
        <f>IF(DP101, AN101, AH101)</f>
        <v>0</v>
      </c>
      <c r="L101">
        <f>IF(DP101, AI101, AG101)</f>
        <v>0</v>
      </c>
      <c r="M101">
        <f>DR101 - IF(AU101&gt;1, L101*DL101*100.0/(AW101), 0)</f>
        <v>0</v>
      </c>
      <c r="N101">
        <f>((T101-J101/2)*M101-L101)/(T101+J101/2)</f>
        <v>0</v>
      </c>
      <c r="O101">
        <f>N101*(DY101+DZ101)/1000.0</f>
        <v>0</v>
      </c>
      <c r="P101">
        <f>(DR101 - IF(AU101&gt;1, L101*DL101*100.0/(AW101), 0))*(DY101+DZ101)/1000.0</f>
        <v>0</v>
      </c>
      <c r="Q101">
        <f>2.0/((1/S101-1/R101)+SIGN(S101)*SQRT((1/S101-1/R101)*(1/S101-1/R101) + 4*DM101/((DM101+1)*(DM101+1))*(2*1/S101*1/R101-1/R101*1/R101)))</f>
        <v>0</v>
      </c>
      <c r="R101">
        <f>IF(LEFT(DN101,1)&lt;&gt;"0",IF(LEFT(DN101,1)="1",3.0,DO101),$D$5+$E$5*(EF101*DY101/($K$5*1000))+$F$5*(EF101*DY101/($K$5*1000))*MAX(MIN(DL101,$J$5),$I$5)*MAX(MIN(DL101,$J$5),$I$5)+$G$5*MAX(MIN(DL101,$J$5),$I$5)*(EF101*DY101/($K$5*1000))+$H$5*(EF101*DY101/($K$5*1000))*(EF101*DY101/($K$5*1000)))</f>
        <v>0</v>
      </c>
      <c r="S101">
        <f>J101*(1000-(1000*0.61365*exp(17.502*W101/(240.97+W101))/(DY101+DZ101)+DT101)/2)/(1000*0.61365*exp(17.502*W101/(240.97+W101))/(DY101+DZ101)-DT101)</f>
        <v>0</v>
      </c>
      <c r="T101">
        <f>1/((DM101+1)/(Q101/1.6)+1/(R101/1.37)) + DM101/((DM101+1)/(Q101/1.6) + DM101/(R101/1.37))</f>
        <v>0</v>
      </c>
      <c r="U101">
        <f>(DH101*DK101)</f>
        <v>0</v>
      </c>
      <c r="V101">
        <f>(EA101+(U101+2*0.95*5.67E-8*(((EA101+$B$7)+273)^4-(EA101+273)^4)-44100*J101)/(1.84*29.3*R101+8*0.95*5.67E-8*(EA101+273)^3))</f>
        <v>0</v>
      </c>
      <c r="W101">
        <f>($C$7*EB101+$D$7*EC101+$E$7*V101)</f>
        <v>0</v>
      </c>
      <c r="X101">
        <f>0.61365*exp(17.502*W101/(240.97+W101))</f>
        <v>0</v>
      </c>
      <c r="Y101">
        <f>(Z101/AA101*100)</f>
        <v>0</v>
      </c>
      <c r="Z101">
        <f>DT101*(DY101+DZ101)/1000</f>
        <v>0</v>
      </c>
      <c r="AA101">
        <f>0.61365*exp(17.502*EA101/(240.97+EA101))</f>
        <v>0</v>
      </c>
      <c r="AB101">
        <f>(X101-DT101*(DY101+DZ101)/1000)</f>
        <v>0</v>
      </c>
      <c r="AC101">
        <f>(-J101*44100)</f>
        <v>0</v>
      </c>
      <c r="AD101">
        <f>2*29.3*R101*0.92*(EA101-W101)</f>
        <v>0</v>
      </c>
      <c r="AE101">
        <f>2*0.95*5.67E-8*(((EA101+$B$7)+273)^4-(W101+273)^4)</f>
        <v>0</v>
      </c>
      <c r="AF101">
        <f>U101+AE101+AC101+AD101</f>
        <v>0</v>
      </c>
      <c r="AG101">
        <f>DX101*AU101*(DS101-DR101*(1000-AU101*DU101)/(1000-AU101*DT101))/(100*DL101)</f>
        <v>0</v>
      </c>
      <c r="AH101">
        <f>1000*DX101*AU101*(DT101-DU101)/(100*DL101*(1000-AU101*DT101))</f>
        <v>0</v>
      </c>
      <c r="AI101">
        <f>(AJ101 - AK101 - DY101*1E3/(8.314*(EA101+273.15)) * AM101/DX101 * AL101) * DX101/(100*DL101) * (1000 - DU101)/1000</f>
        <v>0</v>
      </c>
      <c r="AJ101">
        <v>1425.06433789935</v>
      </c>
      <c r="AK101">
        <v>1404.41551515151</v>
      </c>
      <c r="AL101">
        <v>3.52053787878767</v>
      </c>
      <c r="AM101">
        <v>64.6</v>
      </c>
      <c r="AN101">
        <f>(AP101 - AO101 + DY101*1E3/(8.314*(EA101+273.15)) * AR101/DX101 * AQ101) * DX101/(100*DL101) * 1000/(1000 - AP101)</f>
        <v>0</v>
      </c>
      <c r="AO101">
        <v>22.3439759940707</v>
      </c>
      <c r="AP101">
        <v>22.7757060606061</v>
      </c>
      <c r="AQ101">
        <v>-8.27535649254987e-06</v>
      </c>
      <c r="AR101">
        <v>120.712376557345</v>
      </c>
      <c r="AS101">
        <v>0</v>
      </c>
      <c r="AT101">
        <v>0</v>
      </c>
      <c r="AU101">
        <f>IF(AS101*$H$13&gt;=AW101,1.0,(AW101/(AW101-AS101*$H$13)))</f>
        <v>0</v>
      </c>
      <c r="AV101">
        <f>(AU101-1)*100</f>
        <v>0</v>
      </c>
      <c r="AW101">
        <f>MAX(0,($B$13+$C$13*EF101)/(1+$D$13*EF101)*DY101/(EA101+273)*$E$13)</f>
        <v>0</v>
      </c>
      <c r="AX101" t="s">
        <v>437</v>
      </c>
      <c r="AY101" t="s">
        <v>437</v>
      </c>
      <c r="AZ101">
        <v>0</v>
      </c>
      <c r="BA101">
        <v>0</v>
      </c>
      <c r="BB101">
        <f>1-AZ101/BA101</f>
        <v>0</v>
      </c>
      <c r="BC101">
        <v>0</v>
      </c>
      <c r="BD101" t="s">
        <v>437</v>
      </c>
      <c r="BE101" t="s">
        <v>437</v>
      </c>
      <c r="BF101">
        <v>0</v>
      </c>
      <c r="BG101">
        <v>0</v>
      </c>
      <c r="BH101">
        <f>1-BF101/BG101</f>
        <v>0</v>
      </c>
      <c r="BI101">
        <v>0.5</v>
      </c>
      <c r="BJ101">
        <f>DI101</f>
        <v>0</v>
      </c>
      <c r="BK101">
        <f>L101</f>
        <v>0</v>
      </c>
      <c r="BL101">
        <f>BH101*BI101*BJ101</f>
        <v>0</v>
      </c>
      <c r="BM101">
        <f>(BK101-BC101)/BJ101</f>
        <v>0</v>
      </c>
      <c r="BN101">
        <f>(BA101-BG101)/BG101</f>
        <v>0</v>
      </c>
      <c r="BO101">
        <f>AZ101/(BB101+AZ101/BG101)</f>
        <v>0</v>
      </c>
      <c r="BP101" t="s">
        <v>437</v>
      </c>
      <c r="BQ101">
        <v>0</v>
      </c>
      <c r="BR101">
        <f>IF(BQ101&lt;&gt;0, BQ101, BO101)</f>
        <v>0</v>
      </c>
      <c r="BS101">
        <f>1-BR101/BG101</f>
        <v>0</v>
      </c>
      <c r="BT101">
        <f>(BG101-BF101)/(BG101-BR101)</f>
        <v>0</v>
      </c>
      <c r="BU101">
        <f>(BA101-BG101)/(BA101-BR101)</f>
        <v>0</v>
      </c>
      <c r="BV101">
        <f>(BG101-BF101)/(BG101-AZ101)</f>
        <v>0</v>
      </c>
      <c r="BW101">
        <f>(BA101-BG101)/(BA101-AZ101)</f>
        <v>0</v>
      </c>
      <c r="BX101">
        <f>(BT101*BR101/BF101)</f>
        <v>0</v>
      </c>
      <c r="BY101">
        <f>(1-BX101)</f>
        <v>0</v>
      </c>
      <c r="DH101">
        <f>$B$11*EG101+$C$11*EH101+$F$11*ES101*(1-EV101)</f>
        <v>0</v>
      </c>
      <c r="DI101">
        <f>DH101*DJ101</f>
        <v>0</v>
      </c>
      <c r="DJ101">
        <f>($B$11*$D$9+$C$11*$D$9+$F$11*((FF101+EX101)/MAX(FF101+EX101+FG101, 0.1)*$I$9+FG101/MAX(FF101+EX101+FG101, 0.1)*$J$9))/($B$11+$C$11+$F$11)</f>
        <v>0</v>
      </c>
      <c r="DK101">
        <f>($B$11*$K$9+$C$11*$K$9+$F$11*((FF101+EX101)/MAX(FF101+EX101+FG101, 0.1)*$P$9+FG101/MAX(FF101+EX101+FG101, 0.1)*$Q$9))/($B$11+$C$11+$F$11)</f>
        <v>0</v>
      </c>
      <c r="DL101">
        <v>2.44</v>
      </c>
      <c r="DM101">
        <v>0.5</v>
      </c>
      <c r="DN101" t="s">
        <v>438</v>
      </c>
      <c r="DO101">
        <v>2</v>
      </c>
      <c r="DP101" t="b">
        <v>1</v>
      </c>
      <c r="DQ101">
        <v>1759419723.94615</v>
      </c>
      <c r="DR101">
        <v>1348.37461538462</v>
      </c>
      <c r="DS101">
        <v>1376.88076923077</v>
      </c>
      <c r="DT101">
        <v>22.7783</v>
      </c>
      <c r="DU101">
        <v>22.3428307692308</v>
      </c>
      <c r="DV101">
        <v>1343.28846153846</v>
      </c>
      <c r="DW101">
        <v>22.4709076923077</v>
      </c>
      <c r="DX101">
        <v>500.024846153846</v>
      </c>
      <c r="DY101">
        <v>90.7987153846154</v>
      </c>
      <c r="DZ101">
        <v>0.0331378692307692</v>
      </c>
      <c r="EA101">
        <v>29.5168</v>
      </c>
      <c r="EB101">
        <v>29.9990769230769</v>
      </c>
      <c r="EC101">
        <v>999.9</v>
      </c>
      <c r="ED101">
        <v>0</v>
      </c>
      <c r="EE101">
        <v>0</v>
      </c>
      <c r="EF101">
        <v>9992.84692307692</v>
      </c>
      <c r="EG101">
        <v>0</v>
      </c>
      <c r="EH101">
        <v>13.1653307692308</v>
      </c>
      <c r="EI101">
        <v>-28.5068461538462</v>
      </c>
      <c r="EJ101">
        <v>1379.80461538462</v>
      </c>
      <c r="EK101">
        <v>1408.34846153846</v>
      </c>
      <c r="EL101">
        <v>0.435450076923077</v>
      </c>
      <c r="EM101">
        <v>1376.88076923077</v>
      </c>
      <c r="EN101">
        <v>22.3428307692308</v>
      </c>
      <c r="EO101">
        <v>2.06824153846154</v>
      </c>
      <c r="EP101">
        <v>2.02870307692308</v>
      </c>
      <c r="EQ101">
        <v>17.9766692307692</v>
      </c>
      <c r="ER101">
        <v>17.6701615384615</v>
      </c>
      <c r="ES101">
        <v>1999.96384615385</v>
      </c>
      <c r="ET101">
        <v>0.980000461538462</v>
      </c>
      <c r="EU101">
        <v>0.0199991307692308</v>
      </c>
      <c r="EV101">
        <v>0</v>
      </c>
      <c r="EW101">
        <v>338.675307692308</v>
      </c>
      <c r="EX101">
        <v>5.00059</v>
      </c>
      <c r="EY101">
        <v>6917.23076923077</v>
      </c>
      <c r="EZ101">
        <v>17360.0230769231</v>
      </c>
      <c r="FA101">
        <v>41.25</v>
      </c>
      <c r="FB101">
        <v>41.062</v>
      </c>
      <c r="FC101">
        <v>40.687</v>
      </c>
      <c r="FD101">
        <v>40.5524615384615</v>
      </c>
      <c r="FE101">
        <v>42.1774615384615</v>
      </c>
      <c r="FF101">
        <v>1955.06384615385</v>
      </c>
      <c r="FG101">
        <v>39.9</v>
      </c>
      <c r="FH101">
        <v>0</v>
      </c>
      <c r="FI101">
        <v>1759419730</v>
      </c>
      <c r="FJ101">
        <v>0</v>
      </c>
      <c r="FK101">
        <v>338.618076923077</v>
      </c>
      <c r="FL101">
        <v>-2.33702564362523</v>
      </c>
      <c r="FM101">
        <v>-28.8659829137776</v>
      </c>
      <c r="FN101">
        <v>6917.00269230769</v>
      </c>
      <c r="FO101">
        <v>15</v>
      </c>
      <c r="FP101">
        <v>0</v>
      </c>
      <c r="FQ101" t="s">
        <v>439</v>
      </c>
      <c r="FR101">
        <v>0</v>
      </c>
      <c r="FS101">
        <v>0</v>
      </c>
      <c r="FT101">
        <v>0</v>
      </c>
      <c r="FU101">
        <v>0</v>
      </c>
      <c r="FV101">
        <v>0</v>
      </c>
      <c r="FW101">
        <v>0</v>
      </c>
      <c r="FX101">
        <v>0</v>
      </c>
      <c r="FY101">
        <v>0</v>
      </c>
      <c r="FZ101">
        <v>0</v>
      </c>
      <c r="GA101">
        <v>0</v>
      </c>
      <c r="GB101">
        <v>0</v>
      </c>
      <c r="GC101">
        <v>-28.33348</v>
      </c>
      <c r="GD101">
        <v>-3.83670676691727</v>
      </c>
      <c r="GE101">
        <v>0.545665055322402</v>
      </c>
      <c r="GF101">
        <v>0</v>
      </c>
      <c r="GG101">
        <v>338.704705882353</v>
      </c>
      <c r="GH101">
        <v>-1.45622612982775</v>
      </c>
      <c r="GI101">
        <v>0.205653410522451</v>
      </c>
      <c r="GJ101">
        <v>-1</v>
      </c>
      <c r="GK101">
        <v>0.43679145</v>
      </c>
      <c r="GL101">
        <v>-0.0349120150375933</v>
      </c>
      <c r="GM101">
        <v>0.00338808377220812</v>
      </c>
      <c r="GN101">
        <v>1</v>
      </c>
      <c r="GO101">
        <v>1</v>
      </c>
      <c r="GP101">
        <v>2</v>
      </c>
      <c r="GQ101" t="s">
        <v>448</v>
      </c>
      <c r="GR101">
        <v>3.13254</v>
      </c>
      <c r="GS101">
        <v>2.71088</v>
      </c>
      <c r="GT101">
        <v>0.202544</v>
      </c>
      <c r="GU101">
        <v>0.205491</v>
      </c>
      <c r="GV101">
        <v>0.0996753</v>
      </c>
      <c r="GW101">
        <v>0.0989694</v>
      </c>
      <c r="GX101">
        <v>30065.3</v>
      </c>
      <c r="GY101">
        <v>32088.3</v>
      </c>
      <c r="GZ101">
        <v>34108.3</v>
      </c>
      <c r="HA101">
        <v>36565</v>
      </c>
      <c r="HB101">
        <v>43373.1</v>
      </c>
      <c r="HC101">
        <v>47301.9</v>
      </c>
      <c r="HD101">
        <v>53197.6</v>
      </c>
      <c r="HE101">
        <v>58429</v>
      </c>
      <c r="HF101">
        <v>1.95898</v>
      </c>
      <c r="HG101">
        <v>1.80088</v>
      </c>
      <c r="HH101">
        <v>0.125948</v>
      </c>
      <c r="HI101">
        <v>0</v>
      </c>
      <c r="HJ101">
        <v>27.9408</v>
      </c>
      <c r="HK101">
        <v>999.9</v>
      </c>
      <c r="HL101">
        <v>56.214</v>
      </c>
      <c r="HM101">
        <v>30.121</v>
      </c>
      <c r="HN101">
        <v>26.5585</v>
      </c>
      <c r="HO101">
        <v>54.4555</v>
      </c>
      <c r="HP101">
        <v>45.7652</v>
      </c>
      <c r="HQ101">
        <v>1</v>
      </c>
      <c r="HR101">
        <v>0.0528277</v>
      </c>
      <c r="HS101">
        <v>0.0644227</v>
      </c>
      <c r="HT101">
        <v>20.1124</v>
      </c>
      <c r="HU101">
        <v>5.19677</v>
      </c>
      <c r="HV101">
        <v>12.004</v>
      </c>
      <c r="HW101">
        <v>4.9749</v>
      </c>
      <c r="HX101">
        <v>3.29393</v>
      </c>
      <c r="HY101">
        <v>999.9</v>
      </c>
      <c r="HZ101">
        <v>9999</v>
      </c>
      <c r="IA101">
        <v>9999</v>
      </c>
      <c r="IB101">
        <v>9999</v>
      </c>
      <c r="IC101">
        <v>1.86325</v>
      </c>
      <c r="ID101">
        <v>1.86813</v>
      </c>
      <c r="IE101">
        <v>1.86792</v>
      </c>
      <c r="IF101">
        <v>1.86905</v>
      </c>
      <c r="IG101">
        <v>1.86991</v>
      </c>
      <c r="IH101">
        <v>1.86595</v>
      </c>
      <c r="II101">
        <v>1.86705</v>
      </c>
      <c r="IJ101">
        <v>1.86844</v>
      </c>
      <c r="IK101">
        <v>5</v>
      </c>
      <c r="IL101">
        <v>0</v>
      </c>
      <c r="IM101">
        <v>0</v>
      </c>
      <c r="IN101">
        <v>0</v>
      </c>
      <c r="IO101" t="s">
        <v>441</v>
      </c>
      <c r="IP101" t="s">
        <v>442</v>
      </c>
      <c r="IQ101" t="s">
        <v>443</v>
      </c>
      <c r="IR101" t="s">
        <v>443</v>
      </c>
      <c r="IS101" t="s">
        <v>443</v>
      </c>
      <c r="IT101" t="s">
        <v>443</v>
      </c>
      <c r="IU101">
        <v>0</v>
      </c>
      <c r="IV101">
        <v>100</v>
      </c>
      <c r="IW101">
        <v>100</v>
      </c>
      <c r="IX101">
        <v>5.17</v>
      </c>
      <c r="IY101">
        <v>0.3073</v>
      </c>
      <c r="IZ101">
        <v>0.735386519928015</v>
      </c>
      <c r="JA101">
        <v>0.00382527381972642</v>
      </c>
      <c r="JB101">
        <v>-7.52988299776221e-07</v>
      </c>
      <c r="JC101">
        <v>2.3530235652091e-10</v>
      </c>
      <c r="JD101">
        <v>-0.102343420517576</v>
      </c>
      <c r="JE101">
        <v>-0.0169045395245839</v>
      </c>
      <c r="JF101">
        <v>0.00204458040624254</v>
      </c>
      <c r="JG101">
        <v>-2.13992253470799e-05</v>
      </c>
      <c r="JH101">
        <v>5</v>
      </c>
      <c r="JI101">
        <v>2167</v>
      </c>
      <c r="JJ101">
        <v>1</v>
      </c>
      <c r="JK101">
        <v>29</v>
      </c>
      <c r="JL101">
        <v>29323662.2</v>
      </c>
      <c r="JM101">
        <v>29323662.2</v>
      </c>
      <c r="JN101">
        <v>2.68677</v>
      </c>
      <c r="JO101">
        <v>2.60254</v>
      </c>
      <c r="JP101">
        <v>1.54785</v>
      </c>
      <c r="JQ101">
        <v>2.31201</v>
      </c>
      <c r="JR101">
        <v>1.64673</v>
      </c>
      <c r="JS101">
        <v>2.36328</v>
      </c>
      <c r="JT101">
        <v>33.9639</v>
      </c>
      <c r="JU101">
        <v>24.1926</v>
      </c>
      <c r="JV101">
        <v>18</v>
      </c>
      <c r="JW101">
        <v>505.856</v>
      </c>
      <c r="JX101">
        <v>403.496</v>
      </c>
      <c r="JY101">
        <v>26.886</v>
      </c>
      <c r="JZ101">
        <v>28.0429</v>
      </c>
      <c r="KA101">
        <v>30.0003</v>
      </c>
      <c r="KB101">
        <v>27.9936</v>
      </c>
      <c r="KC101">
        <v>27.9433</v>
      </c>
      <c r="KD101">
        <v>53.8724</v>
      </c>
      <c r="KE101">
        <v>21.2094</v>
      </c>
      <c r="KF101">
        <v>57.6239</v>
      </c>
      <c r="KG101">
        <v>26.8852</v>
      </c>
      <c r="KH101">
        <v>1425.82</v>
      </c>
      <c r="KI101">
        <v>22.2874</v>
      </c>
      <c r="KJ101">
        <v>96.7099</v>
      </c>
      <c r="KK101">
        <v>94.6741</v>
      </c>
    </row>
    <row r="102" spans="1:297">
      <c r="A102">
        <v>86</v>
      </c>
      <c r="B102">
        <v>1759419737.1</v>
      </c>
      <c r="C102">
        <v>517</v>
      </c>
      <c r="D102" t="s">
        <v>614</v>
      </c>
      <c r="E102" t="s">
        <v>615</v>
      </c>
      <c r="F102">
        <v>5</v>
      </c>
      <c r="G102" t="s">
        <v>435</v>
      </c>
      <c r="H102" t="s">
        <v>436</v>
      </c>
      <c r="I102">
        <v>1759419728.94615</v>
      </c>
      <c r="J102">
        <f>(K102)/1000</f>
        <v>0</v>
      </c>
      <c r="K102">
        <f>IF(DP102, AN102, AH102)</f>
        <v>0</v>
      </c>
      <c r="L102">
        <f>IF(DP102, AI102, AG102)</f>
        <v>0</v>
      </c>
      <c r="M102">
        <f>DR102 - IF(AU102&gt;1, L102*DL102*100.0/(AW102), 0)</f>
        <v>0</v>
      </c>
      <c r="N102">
        <f>((T102-J102/2)*M102-L102)/(T102+J102/2)</f>
        <v>0</v>
      </c>
      <c r="O102">
        <f>N102*(DY102+DZ102)/1000.0</f>
        <v>0</v>
      </c>
      <c r="P102">
        <f>(DR102 - IF(AU102&gt;1, L102*DL102*100.0/(AW102), 0))*(DY102+DZ102)/1000.0</f>
        <v>0</v>
      </c>
      <c r="Q102">
        <f>2.0/((1/S102-1/R102)+SIGN(S102)*SQRT((1/S102-1/R102)*(1/S102-1/R102) + 4*DM102/((DM102+1)*(DM102+1))*(2*1/S102*1/R102-1/R102*1/R102)))</f>
        <v>0</v>
      </c>
      <c r="R102">
        <f>IF(LEFT(DN102,1)&lt;&gt;"0",IF(LEFT(DN102,1)="1",3.0,DO102),$D$5+$E$5*(EF102*DY102/($K$5*1000))+$F$5*(EF102*DY102/($K$5*1000))*MAX(MIN(DL102,$J$5),$I$5)*MAX(MIN(DL102,$J$5),$I$5)+$G$5*MAX(MIN(DL102,$J$5),$I$5)*(EF102*DY102/($K$5*1000))+$H$5*(EF102*DY102/($K$5*1000))*(EF102*DY102/($K$5*1000)))</f>
        <v>0</v>
      </c>
      <c r="S102">
        <f>J102*(1000-(1000*0.61365*exp(17.502*W102/(240.97+W102))/(DY102+DZ102)+DT102)/2)/(1000*0.61365*exp(17.502*W102/(240.97+W102))/(DY102+DZ102)-DT102)</f>
        <v>0</v>
      </c>
      <c r="T102">
        <f>1/((DM102+1)/(Q102/1.6)+1/(R102/1.37)) + DM102/((DM102+1)/(Q102/1.6) + DM102/(R102/1.37))</f>
        <v>0</v>
      </c>
      <c r="U102">
        <f>(DH102*DK102)</f>
        <v>0</v>
      </c>
      <c r="V102">
        <f>(EA102+(U102+2*0.95*5.67E-8*(((EA102+$B$7)+273)^4-(EA102+273)^4)-44100*J102)/(1.84*29.3*R102+8*0.95*5.67E-8*(EA102+273)^3))</f>
        <v>0</v>
      </c>
      <c r="W102">
        <f>($C$7*EB102+$D$7*EC102+$E$7*V102)</f>
        <v>0</v>
      </c>
      <c r="X102">
        <f>0.61365*exp(17.502*W102/(240.97+W102))</f>
        <v>0</v>
      </c>
      <c r="Y102">
        <f>(Z102/AA102*100)</f>
        <v>0</v>
      </c>
      <c r="Z102">
        <f>DT102*(DY102+DZ102)/1000</f>
        <v>0</v>
      </c>
      <c r="AA102">
        <f>0.61365*exp(17.502*EA102/(240.97+EA102))</f>
        <v>0</v>
      </c>
      <c r="AB102">
        <f>(X102-DT102*(DY102+DZ102)/1000)</f>
        <v>0</v>
      </c>
      <c r="AC102">
        <f>(-J102*44100)</f>
        <v>0</v>
      </c>
      <c r="AD102">
        <f>2*29.3*R102*0.92*(EA102-W102)</f>
        <v>0</v>
      </c>
      <c r="AE102">
        <f>2*0.95*5.67E-8*(((EA102+$B$7)+273)^4-(W102+273)^4)</f>
        <v>0</v>
      </c>
      <c r="AF102">
        <f>U102+AE102+AC102+AD102</f>
        <v>0</v>
      </c>
      <c r="AG102">
        <f>DX102*AU102*(DS102-DR102*(1000-AU102*DU102)/(1000-AU102*DT102))/(100*DL102)</f>
        <v>0</v>
      </c>
      <c r="AH102">
        <f>1000*DX102*AU102*(DT102-DU102)/(100*DL102*(1000-AU102*DT102))</f>
        <v>0</v>
      </c>
      <c r="AI102">
        <f>(AJ102 - AK102 - DY102*1E3/(8.314*(EA102+273.15)) * AM102/DX102 * AL102) * DX102/(100*DL102) * (1000 - DU102)/1000</f>
        <v>0</v>
      </c>
      <c r="AJ102">
        <v>1441.47553108658</v>
      </c>
      <c r="AK102">
        <v>1421.13993939394</v>
      </c>
      <c r="AL102">
        <v>3.32429848484849</v>
      </c>
      <c r="AM102">
        <v>64.6</v>
      </c>
      <c r="AN102">
        <f>(AP102 - AO102 + DY102*1E3/(8.314*(EA102+273.15)) * AR102/DX102 * AQ102) * DX102/(100*DL102) * 1000/(1000 - AP102)</f>
        <v>0</v>
      </c>
      <c r="AO102">
        <v>22.3464466211191</v>
      </c>
      <c r="AP102">
        <v>22.7736478787879</v>
      </c>
      <c r="AQ102">
        <v>-9.40059635345243e-06</v>
      </c>
      <c r="AR102">
        <v>120.712376557345</v>
      </c>
      <c r="AS102">
        <v>0</v>
      </c>
      <c r="AT102">
        <v>0</v>
      </c>
      <c r="AU102">
        <f>IF(AS102*$H$13&gt;=AW102,1.0,(AW102/(AW102-AS102*$H$13)))</f>
        <v>0</v>
      </c>
      <c r="AV102">
        <f>(AU102-1)*100</f>
        <v>0</v>
      </c>
      <c r="AW102">
        <f>MAX(0,($B$13+$C$13*EF102)/(1+$D$13*EF102)*DY102/(EA102+273)*$E$13)</f>
        <v>0</v>
      </c>
      <c r="AX102" t="s">
        <v>437</v>
      </c>
      <c r="AY102" t="s">
        <v>437</v>
      </c>
      <c r="AZ102">
        <v>0</v>
      </c>
      <c r="BA102">
        <v>0</v>
      </c>
      <c r="BB102">
        <f>1-AZ102/BA102</f>
        <v>0</v>
      </c>
      <c r="BC102">
        <v>0</v>
      </c>
      <c r="BD102" t="s">
        <v>437</v>
      </c>
      <c r="BE102" t="s">
        <v>437</v>
      </c>
      <c r="BF102">
        <v>0</v>
      </c>
      <c r="BG102">
        <v>0</v>
      </c>
      <c r="BH102">
        <f>1-BF102/BG102</f>
        <v>0</v>
      </c>
      <c r="BI102">
        <v>0.5</v>
      </c>
      <c r="BJ102">
        <f>DI102</f>
        <v>0</v>
      </c>
      <c r="BK102">
        <f>L102</f>
        <v>0</v>
      </c>
      <c r="BL102">
        <f>BH102*BI102*BJ102</f>
        <v>0</v>
      </c>
      <c r="BM102">
        <f>(BK102-BC102)/BJ102</f>
        <v>0</v>
      </c>
      <c r="BN102">
        <f>(BA102-BG102)/BG102</f>
        <v>0</v>
      </c>
      <c r="BO102">
        <f>AZ102/(BB102+AZ102/BG102)</f>
        <v>0</v>
      </c>
      <c r="BP102" t="s">
        <v>437</v>
      </c>
      <c r="BQ102">
        <v>0</v>
      </c>
      <c r="BR102">
        <f>IF(BQ102&lt;&gt;0, BQ102, BO102)</f>
        <v>0</v>
      </c>
      <c r="BS102">
        <f>1-BR102/BG102</f>
        <v>0</v>
      </c>
      <c r="BT102">
        <f>(BG102-BF102)/(BG102-BR102)</f>
        <v>0</v>
      </c>
      <c r="BU102">
        <f>(BA102-BG102)/(BA102-BR102)</f>
        <v>0</v>
      </c>
      <c r="BV102">
        <f>(BG102-BF102)/(BG102-AZ102)</f>
        <v>0</v>
      </c>
      <c r="BW102">
        <f>(BA102-BG102)/(BA102-AZ102)</f>
        <v>0</v>
      </c>
      <c r="BX102">
        <f>(BT102*BR102/BF102)</f>
        <v>0</v>
      </c>
      <c r="BY102">
        <f>(1-BX102)</f>
        <v>0</v>
      </c>
      <c r="DH102">
        <f>$B$11*EG102+$C$11*EH102+$F$11*ES102*(1-EV102)</f>
        <v>0</v>
      </c>
      <c r="DI102">
        <f>DH102*DJ102</f>
        <v>0</v>
      </c>
      <c r="DJ102">
        <f>($B$11*$D$9+$C$11*$D$9+$F$11*((FF102+EX102)/MAX(FF102+EX102+FG102, 0.1)*$I$9+FG102/MAX(FF102+EX102+FG102, 0.1)*$J$9))/($B$11+$C$11+$F$11)</f>
        <v>0</v>
      </c>
      <c r="DK102">
        <f>($B$11*$K$9+$C$11*$K$9+$F$11*((FF102+EX102)/MAX(FF102+EX102+FG102, 0.1)*$P$9+FG102/MAX(FF102+EX102+FG102, 0.1)*$Q$9))/($B$11+$C$11+$F$11)</f>
        <v>0</v>
      </c>
      <c r="DL102">
        <v>2.44</v>
      </c>
      <c r="DM102">
        <v>0.5</v>
      </c>
      <c r="DN102" t="s">
        <v>438</v>
      </c>
      <c r="DO102">
        <v>2</v>
      </c>
      <c r="DP102" t="b">
        <v>1</v>
      </c>
      <c r="DQ102">
        <v>1759419728.94615</v>
      </c>
      <c r="DR102">
        <v>1365.04461538462</v>
      </c>
      <c r="DS102">
        <v>1393.43846153846</v>
      </c>
      <c r="DT102">
        <v>22.7762846153846</v>
      </c>
      <c r="DU102">
        <v>22.3442076923077</v>
      </c>
      <c r="DV102">
        <v>1359.90692307692</v>
      </c>
      <c r="DW102">
        <v>22.4689692307692</v>
      </c>
      <c r="DX102">
        <v>500.028230769231</v>
      </c>
      <c r="DY102">
        <v>90.7977384615385</v>
      </c>
      <c r="DZ102">
        <v>0.0330326076923077</v>
      </c>
      <c r="EA102">
        <v>29.5183846153846</v>
      </c>
      <c r="EB102">
        <v>29.9981692307692</v>
      </c>
      <c r="EC102">
        <v>999.9</v>
      </c>
      <c r="ED102">
        <v>0</v>
      </c>
      <c r="EE102">
        <v>0</v>
      </c>
      <c r="EF102">
        <v>9995.30153846154</v>
      </c>
      <c r="EG102">
        <v>0</v>
      </c>
      <c r="EH102">
        <v>13.1671307692308</v>
      </c>
      <c r="EI102">
        <v>-28.3933461538462</v>
      </c>
      <c r="EJ102">
        <v>1396.86076923077</v>
      </c>
      <c r="EK102">
        <v>1425.28461538462</v>
      </c>
      <c r="EL102">
        <v>0.432048384615385</v>
      </c>
      <c r="EM102">
        <v>1393.43846153846</v>
      </c>
      <c r="EN102">
        <v>22.3442076923077</v>
      </c>
      <c r="EO102">
        <v>2.06803538461538</v>
      </c>
      <c r="EP102">
        <v>2.02880692307692</v>
      </c>
      <c r="EQ102">
        <v>17.9750846153846</v>
      </c>
      <c r="ER102">
        <v>17.6709615384615</v>
      </c>
      <c r="ES102">
        <v>1999.98769230769</v>
      </c>
      <c r="ET102">
        <v>0.980000692307692</v>
      </c>
      <c r="EU102">
        <v>0.0199988923076923</v>
      </c>
      <c r="EV102">
        <v>0</v>
      </c>
      <c r="EW102">
        <v>338.516230769231</v>
      </c>
      <c r="EX102">
        <v>5.00059</v>
      </c>
      <c r="EY102">
        <v>6914.79923076923</v>
      </c>
      <c r="EZ102">
        <v>17360.2384615385</v>
      </c>
      <c r="FA102">
        <v>41.25</v>
      </c>
      <c r="FB102">
        <v>41.0668461538462</v>
      </c>
      <c r="FC102">
        <v>40.687</v>
      </c>
      <c r="FD102">
        <v>40.5572307692308</v>
      </c>
      <c r="FE102">
        <v>42.1679230769231</v>
      </c>
      <c r="FF102">
        <v>1955.08769230769</v>
      </c>
      <c r="FG102">
        <v>39.9</v>
      </c>
      <c r="FH102">
        <v>0</v>
      </c>
      <c r="FI102">
        <v>1759419734.8</v>
      </c>
      <c r="FJ102">
        <v>0</v>
      </c>
      <c r="FK102">
        <v>338.467884615385</v>
      </c>
      <c r="FL102">
        <v>-1.29152137780887</v>
      </c>
      <c r="FM102">
        <v>-31.3521368096853</v>
      </c>
      <c r="FN102">
        <v>6914.64192307692</v>
      </c>
      <c r="FO102">
        <v>15</v>
      </c>
      <c r="FP102">
        <v>0</v>
      </c>
      <c r="FQ102" t="s">
        <v>439</v>
      </c>
      <c r="FR102">
        <v>0</v>
      </c>
      <c r="FS102">
        <v>0</v>
      </c>
      <c r="FT102">
        <v>0</v>
      </c>
      <c r="FU102">
        <v>0</v>
      </c>
      <c r="FV102">
        <v>0</v>
      </c>
      <c r="FW102">
        <v>0</v>
      </c>
      <c r="FX102">
        <v>0</v>
      </c>
      <c r="FY102">
        <v>0</v>
      </c>
      <c r="FZ102">
        <v>0</v>
      </c>
      <c r="GA102">
        <v>0</v>
      </c>
      <c r="GB102">
        <v>0</v>
      </c>
      <c r="GC102">
        <v>-28.4199952380952</v>
      </c>
      <c r="GD102">
        <v>-0.214753246753282</v>
      </c>
      <c r="GE102">
        <v>0.4896738938909</v>
      </c>
      <c r="GF102">
        <v>1</v>
      </c>
      <c r="GG102">
        <v>338.571588235294</v>
      </c>
      <c r="GH102">
        <v>-1.71297174080467</v>
      </c>
      <c r="GI102">
        <v>0.233301006987947</v>
      </c>
      <c r="GJ102">
        <v>-1</v>
      </c>
      <c r="GK102">
        <v>0.433758857142857</v>
      </c>
      <c r="GL102">
        <v>-0.039618935064935</v>
      </c>
      <c r="GM102">
        <v>0.00406234924157736</v>
      </c>
      <c r="GN102">
        <v>1</v>
      </c>
      <c r="GO102">
        <v>2</v>
      </c>
      <c r="GP102">
        <v>2</v>
      </c>
      <c r="GQ102" t="s">
        <v>440</v>
      </c>
      <c r="GR102">
        <v>3.13258</v>
      </c>
      <c r="GS102">
        <v>2.71055</v>
      </c>
      <c r="GT102">
        <v>0.204029</v>
      </c>
      <c r="GU102">
        <v>0.207036</v>
      </c>
      <c r="GV102">
        <v>0.0996704</v>
      </c>
      <c r="GW102">
        <v>0.0989739</v>
      </c>
      <c r="GX102">
        <v>30008.9</v>
      </c>
      <c r="GY102">
        <v>32025.6</v>
      </c>
      <c r="GZ102">
        <v>34107.7</v>
      </c>
      <c r="HA102">
        <v>36564.7</v>
      </c>
      <c r="HB102">
        <v>43373.1</v>
      </c>
      <c r="HC102">
        <v>47301.3</v>
      </c>
      <c r="HD102">
        <v>53197.1</v>
      </c>
      <c r="HE102">
        <v>58428.4</v>
      </c>
      <c r="HF102">
        <v>1.95885</v>
      </c>
      <c r="HG102">
        <v>1.8008</v>
      </c>
      <c r="HH102">
        <v>0.126064</v>
      </c>
      <c r="HI102">
        <v>0</v>
      </c>
      <c r="HJ102">
        <v>27.9428</v>
      </c>
      <c r="HK102">
        <v>999.9</v>
      </c>
      <c r="HL102">
        <v>56.214</v>
      </c>
      <c r="HM102">
        <v>30.121</v>
      </c>
      <c r="HN102">
        <v>26.5581</v>
      </c>
      <c r="HO102">
        <v>54.9155</v>
      </c>
      <c r="HP102">
        <v>45.9215</v>
      </c>
      <c r="HQ102">
        <v>1</v>
      </c>
      <c r="HR102">
        <v>0.0531047</v>
      </c>
      <c r="HS102">
        <v>0.0700926</v>
      </c>
      <c r="HT102">
        <v>20.1126</v>
      </c>
      <c r="HU102">
        <v>5.19752</v>
      </c>
      <c r="HV102">
        <v>12.004</v>
      </c>
      <c r="HW102">
        <v>4.9751</v>
      </c>
      <c r="HX102">
        <v>3.29395</v>
      </c>
      <c r="HY102">
        <v>999.9</v>
      </c>
      <c r="HZ102">
        <v>9999</v>
      </c>
      <c r="IA102">
        <v>9999</v>
      </c>
      <c r="IB102">
        <v>9999</v>
      </c>
      <c r="IC102">
        <v>1.86325</v>
      </c>
      <c r="ID102">
        <v>1.86813</v>
      </c>
      <c r="IE102">
        <v>1.86791</v>
      </c>
      <c r="IF102">
        <v>1.86905</v>
      </c>
      <c r="IG102">
        <v>1.86992</v>
      </c>
      <c r="IH102">
        <v>1.86591</v>
      </c>
      <c r="II102">
        <v>1.86707</v>
      </c>
      <c r="IJ102">
        <v>1.86845</v>
      </c>
      <c r="IK102">
        <v>5</v>
      </c>
      <c r="IL102">
        <v>0</v>
      </c>
      <c r="IM102">
        <v>0</v>
      </c>
      <c r="IN102">
        <v>0</v>
      </c>
      <c r="IO102" t="s">
        <v>441</v>
      </c>
      <c r="IP102" t="s">
        <v>442</v>
      </c>
      <c r="IQ102" t="s">
        <v>443</v>
      </c>
      <c r="IR102" t="s">
        <v>443</v>
      </c>
      <c r="IS102" t="s">
        <v>443</v>
      </c>
      <c r="IT102" t="s">
        <v>443</v>
      </c>
      <c r="IU102">
        <v>0</v>
      </c>
      <c r="IV102">
        <v>100</v>
      </c>
      <c r="IW102">
        <v>100</v>
      </c>
      <c r="IX102">
        <v>5.22</v>
      </c>
      <c r="IY102">
        <v>0.3072</v>
      </c>
      <c r="IZ102">
        <v>0.735386519928015</v>
      </c>
      <c r="JA102">
        <v>0.00382527381972642</v>
      </c>
      <c r="JB102">
        <v>-7.52988299776221e-07</v>
      </c>
      <c r="JC102">
        <v>2.3530235652091e-10</v>
      </c>
      <c r="JD102">
        <v>-0.102343420517576</v>
      </c>
      <c r="JE102">
        <v>-0.0169045395245839</v>
      </c>
      <c r="JF102">
        <v>0.00204458040624254</v>
      </c>
      <c r="JG102">
        <v>-2.13992253470799e-05</v>
      </c>
      <c r="JH102">
        <v>5</v>
      </c>
      <c r="JI102">
        <v>2167</v>
      </c>
      <c r="JJ102">
        <v>1</v>
      </c>
      <c r="JK102">
        <v>29</v>
      </c>
      <c r="JL102">
        <v>29323662.3</v>
      </c>
      <c r="JM102">
        <v>29323662.3</v>
      </c>
      <c r="JN102">
        <v>2.71362</v>
      </c>
      <c r="JO102">
        <v>2.60132</v>
      </c>
      <c r="JP102">
        <v>1.54785</v>
      </c>
      <c r="JQ102">
        <v>2.31079</v>
      </c>
      <c r="JR102">
        <v>1.64551</v>
      </c>
      <c r="JS102">
        <v>2.37793</v>
      </c>
      <c r="JT102">
        <v>33.9639</v>
      </c>
      <c r="JU102">
        <v>24.1926</v>
      </c>
      <c r="JV102">
        <v>18</v>
      </c>
      <c r="JW102">
        <v>505.79</v>
      </c>
      <c r="JX102">
        <v>403.469</v>
      </c>
      <c r="JY102">
        <v>26.8866</v>
      </c>
      <c r="JZ102">
        <v>28.0446</v>
      </c>
      <c r="KA102">
        <v>30.0004</v>
      </c>
      <c r="KB102">
        <v>27.9953</v>
      </c>
      <c r="KC102">
        <v>27.9455</v>
      </c>
      <c r="KD102">
        <v>54.3549</v>
      </c>
      <c r="KE102">
        <v>21.2094</v>
      </c>
      <c r="KF102">
        <v>57.6239</v>
      </c>
      <c r="KG102">
        <v>26.8849</v>
      </c>
      <c r="KH102">
        <v>1439.44</v>
      </c>
      <c r="KI102">
        <v>22.2905</v>
      </c>
      <c r="KJ102">
        <v>96.7087</v>
      </c>
      <c r="KK102">
        <v>94.673</v>
      </c>
    </row>
    <row r="103" spans="1:297">
      <c r="A103">
        <v>87</v>
      </c>
      <c r="B103">
        <v>1759419742.1</v>
      </c>
      <c r="C103">
        <v>522</v>
      </c>
      <c r="D103" t="s">
        <v>616</v>
      </c>
      <c r="E103" t="s">
        <v>617</v>
      </c>
      <c r="F103">
        <v>5</v>
      </c>
      <c r="G103" t="s">
        <v>435</v>
      </c>
      <c r="H103" t="s">
        <v>436</v>
      </c>
      <c r="I103">
        <v>1759419733.94615</v>
      </c>
      <c r="J103">
        <f>(K103)/1000</f>
        <v>0</v>
      </c>
      <c r="K103">
        <f>IF(DP103, AN103, AH103)</f>
        <v>0</v>
      </c>
      <c r="L103">
        <f>IF(DP103, AI103, AG103)</f>
        <v>0</v>
      </c>
      <c r="M103">
        <f>DR103 - IF(AU103&gt;1, L103*DL103*100.0/(AW103), 0)</f>
        <v>0</v>
      </c>
      <c r="N103">
        <f>((T103-J103/2)*M103-L103)/(T103+J103/2)</f>
        <v>0</v>
      </c>
      <c r="O103">
        <f>N103*(DY103+DZ103)/1000.0</f>
        <v>0</v>
      </c>
      <c r="P103">
        <f>(DR103 - IF(AU103&gt;1, L103*DL103*100.0/(AW103), 0))*(DY103+DZ103)/1000.0</f>
        <v>0</v>
      </c>
      <c r="Q103">
        <f>2.0/((1/S103-1/R103)+SIGN(S103)*SQRT((1/S103-1/R103)*(1/S103-1/R103) + 4*DM103/((DM103+1)*(DM103+1))*(2*1/S103*1/R103-1/R103*1/R103)))</f>
        <v>0</v>
      </c>
      <c r="R103">
        <f>IF(LEFT(DN103,1)&lt;&gt;"0",IF(LEFT(DN103,1)="1",3.0,DO103),$D$5+$E$5*(EF103*DY103/($K$5*1000))+$F$5*(EF103*DY103/($K$5*1000))*MAX(MIN(DL103,$J$5),$I$5)*MAX(MIN(DL103,$J$5),$I$5)+$G$5*MAX(MIN(DL103,$J$5),$I$5)*(EF103*DY103/($K$5*1000))+$H$5*(EF103*DY103/($K$5*1000))*(EF103*DY103/($K$5*1000)))</f>
        <v>0</v>
      </c>
      <c r="S103">
        <f>J103*(1000-(1000*0.61365*exp(17.502*W103/(240.97+W103))/(DY103+DZ103)+DT103)/2)/(1000*0.61365*exp(17.502*W103/(240.97+W103))/(DY103+DZ103)-DT103)</f>
        <v>0</v>
      </c>
      <c r="T103">
        <f>1/((DM103+1)/(Q103/1.6)+1/(R103/1.37)) + DM103/((DM103+1)/(Q103/1.6) + DM103/(R103/1.37))</f>
        <v>0</v>
      </c>
      <c r="U103">
        <f>(DH103*DK103)</f>
        <v>0</v>
      </c>
      <c r="V103">
        <f>(EA103+(U103+2*0.95*5.67E-8*(((EA103+$B$7)+273)^4-(EA103+273)^4)-44100*J103)/(1.84*29.3*R103+8*0.95*5.67E-8*(EA103+273)^3))</f>
        <v>0</v>
      </c>
      <c r="W103">
        <f>($C$7*EB103+$D$7*EC103+$E$7*V103)</f>
        <v>0</v>
      </c>
      <c r="X103">
        <f>0.61365*exp(17.502*W103/(240.97+W103))</f>
        <v>0</v>
      </c>
      <c r="Y103">
        <f>(Z103/AA103*100)</f>
        <v>0</v>
      </c>
      <c r="Z103">
        <f>DT103*(DY103+DZ103)/1000</f>
        <v>0</v>
      </c>
      <c r="AA103">
        <f>0.61365*exp(17.502*EA103/(240.97+EA103))</f>
        <v>0</v>
      </c>
      <c r="AB103">
        <f>(X103-DT103*(DY103+DZ103)/1000)</f>
        <v>0</v>
      </c>
      <c r="AC103">
        <f>(-J103*44100)</f>
        <v>0</v>
      </c>
      <c r="AD103">
        <f>2*29.3*R103*0.92*(EA103-W103)</f>
        <v>0</v>
      </c>
      <c r="AE103">
        <f>2*0.95*5.67E-8*(((EA103+$B$7)+273)^4-(W103+273)^4)</f>
        <v>0</v>
      </c>
      <c r="AF103">
        <f>U103+AE103+AC103+AD103</f>
        <v>0</v>
      </c>
      <c r="AG103">
        <f>DX103*AU103*(DS103-DR103*(1000-AU103*DU103)/(1000-AU103*DT103))/(100*DL103)</f>
        <v>0</v>
      </c>
      <c r="AH103">
        <f>1000*DX103*AU103*(DT103-DU103)/(100*DL103*(1000-AU103*DT103))</f>
        <v>0</v>
      </c>
      <c r="AI103">
        <f>(AJ103 - AK103 - DY103*1E3/(8.314*(EA103+273.15)) * AM103/DX103 * AL103) * DX103/(100*DL103) * (1000 - DU103)/1000</f>
        <v>0</v>
      </c>
      <c r="AJ103">
        <v>1459.3138007381</v>
      </c>
      <c r="AK103">
        <v>1438.78393939394</v>
      </c>
      <c r="AL103">
        <v>3.52921515151503</v>
      </c>
      <c r="AM103">
        <v>64.6</v>
      </c>
      <c r="AN103">
        <f>(AP103 - AO103 + DY103*1E3/(8.314*(EA103+273.15)) * AR103/DX103 * AQ103) * DX103/(100*DL103) * 1000/(1000 - AP103)</f>
        <v>0</v>
      </c>
      <c r="AO103">
        <v>22.348571330401</v>
      </c>
      <c r="AP103">
        <v>22.7712363636364</v>
      </c>
      <c r="AQ103">
        <v>-1.62318162481269e-05</v>
      </c>
      <c r="AR103">
        <v>120.712376557345</v>
      </c>
      <c r="AS103">
        <v>0</v>
      </c>
      <c r="AT103">
        <v>0</v>
      </c>
      <c r="AU103">
        <f>IF(AS103*$H$13&gt;=AW103,1.0,(AW103/(AW103-AS103*$H$13)))</f>
        <v>0</v>
      </c>
      <c r="AV103">
        <f>(AU103-1)*100</f>
        <v>0</v>
      </c>
      <c r="AW103">
        <f>MAX(0,($B$13+$C$13*EF103)/(1+$D$13*EF103)*DY103/(EA103+273)*$E$13)</f>
        <v>0</v>
      </c>
      <c r="AX103" t="s">
        <v>437</v>
      </c>
      <c r="AY103" t="s">
        <v>437</v>
      </c>
      <c r="AZ103">
        <v>0</v>
      </c>
      <c r="BA103">
        <v>0</v>
      </c>
      <c r="BB103">
        <f>1-AZ103/BA103</f>
        <v>0</v>
      </c>
      <c r="BC103">
        <v>0</v>
      </c>
      <c r="BD103" t="s">
        <v>437</v>
      </c>
      <c r="BE103" t="s">
        <v>437</v>
      </c>
      <c r="BF103">
        <v>0</v>
      </c>
      <c r="BG103">
        <v>0</v>
      </c>
      <c r="BH103">
        <f>1-BF103/BG103</f>
        <v>0</v>
      </c>
      <c r="BI103">
        <v>0.5</v>
      </c>
      <c r="BJ103">
        <f>DI103</f>
        <v>0</v>
      </c>
      <c r="BK103">
        <f>L103</f>
        <v>0</v>
      </c>
      <c r="BL103">
        <f>BH103*BI103*BJ103</f>
        <v>0</v>
      </c>
      <c r="BM103">
        <f>(BK103-BC103)/BJ103</f>
        <v>0</v>
      </c>
      <c r="BN103">
        <f>(BA103-BG103)/BG103</f>
        <v>0</v>
      </c>
      <c r="BO103">
        <f>AZ103/(BB103+AZ103/BG103)</f>
        <v>0</v>
      </c>
      <c r="BP103" t="s">
        <v>437</v>
      </c>
      <c r="BQ103">
        <v>0</v>
      </c>
      <c r="BR103">
        <f>IF(BQ103&lt;&gt;0, BQ103, BO103)</f>
        <v>0</v>
      </c>
      <c r="BS103">
        <f>1-BR103/BG103</f>
        <v>0</v>
      </c>
      <c r="BT103">
        <f>(BG103-BF103)/(BG103-BR103)</f>
        <v>0</v>
      </c>
      <c r="BU103">
        <f>(BA103-BG103)/(BA103-BR103)</f>
        <v>0</v>
      </c>
      <c r="BV103">
        <f>(BG103-BF103)/(BG103-AZ103)</f>
        <v>0</v>
      </c>
      <c r="BW103">
        <f>(BA103-BG103)/(BA103-AZ103)</f>
        <v>0</v>
      </c>
      <c r="BX103">
        <f>(BT103*BR103/BF103)</f>
        <v>0</v>
      </c>
      <c r="BY103">
        <f>(1-BX103)</f>
        <v>0</v>
      </c>
      <c r="DH103">
        <f>$B$11*EG103+$C$11*EH103+$F$11*ES103*(1-EV103)</f>
        <v>0</v>
      </c>
      <c r="DI103">
        <f>DH103*DJ103</f>
        <v>0</v>
      </c>
      <c r="DJ103">
        <f>($B$11*$D$9+$C$11*$D$9+$F$11*((FF103+EX103)/MAX(FF103+EX103+FG103, 0.1)*$I$9+FG103/MAX(FF103+EX103+FG103, 0.1)*$J$9))/($B$11+$C$11+$F$11)</f>
        <v>0</v>
      </c>
      <c r="DK103">
        <f>($B$11*$K$9+$C$11*$K$9+$F$11*((FF103+EX103)/MAX(FF103+EX103+FG103, 0.1)*$P$9+FG103/MAX(FF103+EX103+FG103, 0.1)*$Q$9))/($B$11+$C$11+$F$11)</f>
        <v>0</v>
      </c>
      <c r="DL103">
        <v>2.44</v>
      </c>
      <c r="DM103">
        <v>0.5</v>
      </c>
      <c r="DN103" t="s">
        <v>438</v>
      </c>
      <c r="DO103">
        <v>2</v>
      </c>
      <c r="DP103" t="b">
        <v>1</v>
      </c>
      <c r="DQ103">
        <v>1759419733.94615</v>
      </c>
      <c r="DR103">
        <v>1381.79769230769</v>
      </c>
      <c r="DS103">
        <v>1410.41307692308</v>
      </c>
      <c r="DT103">
        <v>22.7742615384615</v>
      </c>
      <c r="DU103">
        <v>22.3460307692308</v>
      </c>
      <c r="DV103">
        <v>1376.60923076923</v>
      </c>
      <c r="DW103">
        <v>22.4670230769231</v>
      </c>
      <c r="DX103">
        <v>500.025153846154</v>
      </c>
      <c r="DY103">
        <v>90.7973538461539</v>
      </c>
      <c r="DZ103">
        <v>0.0329944615384615</v>
      </c>
      <c r="EA103">
        <v>29.5192615384615</v>
      </c>
      <c r="EB103">
        <v>29.9980846153846</v>
      </c>
      <c r="EC103">
        <v>999.9</v>
      </c>
      <c r="ED103">
        <v>0</v>
      </c>
      <c r="EE103">
        <v>0</v>
      </c>
      <c r="EF103">
        <v>9991.64384615385</v>
      </c>
      <c r="EG103">
        <v>0</v>
      </c>
      <c r="EH103">
        <v>13.1773076923077</v>
      </c>
      <c r="EI103">
        <v>-28.6137076923077</v>
      </c>
      <c r="EJ103">
        <v>1414.00230769231</v>
      </c>
      <c r="EK103">
        <v>1442.64923076923</v>
      </c>
      <c r="EL103">
        <v>0.428204461538462</v>
      </c>
      <c r="EM103">
        <v>1410.41307692308</v>
      </c>
      <c r="EN103">
        <v>22.3460307692308</v>
      </c>
      <c r="EO103">
        <v>2.06784230769231</v>
      </c>
      <c r="EP103">
        <v>2.02896307692308</v>
      </c>
      <c r="EQ103">
        <v>17.9735923076923</v>
      </c>
      <c r="ER103">
        <v>17.6721846153846</v>
      </c>
      <c r="ES103">
        <v>1999.98692307692</v>
      </c>
      <c r="ET103">
        <v>0.980000692307692</v>
      </c>
      <c r="EU103">
        <v>0.0199988923076923</v>
      </c>
      <c r="EV103">
        <v>0</v>
      </c>
      <c r="EW103">
        <v>338.446153846154</v>
      </c>
      <c r="EX103">
        <v>5.00059</v>
      </c>
      <c r="EY103">
        <v>6912.42</v>
      </c>
      <c r="EZ103">
        <v>17360.2230769231</v>
      </c>
      <c r="FA103">
        <v>41.25</v>
      </c>
      <c r="FB103">
        <v>41.0716923076923</v>
      </c>
      <c r="FC103">
        <v>40.687</v>
      </c>
      <c r="FD103">
        <v>40.5572307692308</v>
      </c>
      <c r="FE103">
        <v>42.1631538461539</v>
      </c>
      <c r="FF103">
        <v>1955.08692307692</v>
      </c>
      <c r="FG103">
        <v>39.9</v>
      </c>
      <c r="FH103">
        <v>0</v>
      </c>
      <c r="FI103">
        <v>1759419740.2</v>
      </c>
      <c r="FJ103">
        <v>0</v>
      </c>
      <c r="FK103">
        <v>338.3422</v>
      </c>
      <c r="FL103">
        <v>-1.21692308927254</v>
      </c>
      <c r="FM103">
        <v>-27.7276923191704</v>
      </c>
      <c r="FN103">
        <v>6911.8</v>
      </c>
      <c r="FO103">
        <v>15</v>
      </c>
      <c r="FP103">
        <v>0</v>
      </c>
      <c r="FQ103" t="s">
        <v>439</v>
      </c>
      <c r="FR103">
        <v>0</v>
      </c>
      <c r="FS103">
        <v>0</v>
      </c>
      <c r="FT103">
        <v>0</v>
      </c>
      <c r="FU103">
        <v>0</v>
      </c>
      <c r="FV103">
        <v>0</v>
      </c>
      <c r="FW103">
        <v>0</v>
      </c>
      <c r="FX103">
        <v>0</v>
      </c>
      <c r="FY103">
        <v>0</v>
      </c>
      <c r="FZ103">
        <v>0</v>
      </c>
      <c r="GA103">
        <v>0</v>
      </c>
      <c r="GB103">
        <v>0</v>
      </c>
      <c r="GC103">
        <v>-28.5032857142857</v>
      </c>
      <c r="GD103">
        <v>-1.13829350649357</v>
      </c>
      <c r="GE103">
        <v>0.515779102113367</v>
      </c>
      <c r="GF103">
        <v>0</v>
      </c>
      <c r="GG103">
        <v>338.443147058824</v>
      </c>
      <c r="GH103">
        <v>-1.418686024571</v>
      </c>
      <c r="GI103">
        <v>0.234987750913919</v>
      </c>
      <c r="GJ103">
        <v>-1</v>
      </c>
      <c r="GK103">
        <v>0.431013190476191</v>
      </c>
      <c r="GL103">
        <v>-0.0455960259740249</v>
      </c>
      <c r="GM103">
        <v>0.00464618388848564</v>
      </c>
      <c r="GN103">
        <v>1</v>
      </c>
      <c r="GO103">
        <v>1</v>
      </c>
      <c r="GP103">
        <v>2</v>
      </c>
      <c r="GQ103" t="s">
        <v>448</v>
      </c>
      <c r="GR103">
        <v>3.13237</v>
      </c>
      <c r="GS103">
        <v>2.71108</v>
      </c>
      <c r="GT103">
        <v>0.205553</v>
      </c>
      <c r="GU103">
        <v>0.208458</v>
      </c>
      <c r="GV103">
        <v>0.0996611</v>
      </c>
      <c r="GW103">
        <v>0.0989747</v>
      </c>
      <c r="GX103">
        <v>29951.5</v>
      </c>
      <c r="GY103">
        <v>31967.8</v>
      </c>
      <c r="GZ103">
        <v>34107.8</v>
      </c>
      <c r="HA103">
        <v>36564.2</v>
      </c>
      <c r="HB103">
        <v>43373.8</v>
      </c>
      <c r="HC103">
        <v>47300.9</v>
      </c>
      <c r="HD103">
        <v>53197.1</v>
      </c>
      <c r="HE103">
        <v>58427.7</v>
      </c>
      <c r="HF103">
        <v>1.95865</v>
      </c>
      <c r="HG103">
        <v>1.80125</v>
      </c>
      <c r="HH103">
        <v>0.126068</v>
      </c>
      <c r="HI103">
        <v>0</v>
      </c>
      <c r="HJ103">
        <v>27.9428</v>
      </c>
      <c r="HK103">
        <v>999.9</v>
      </c>
      <c r="HL103">
        <v>56.214</v>
      </c>
      <c r="HM103">
        <v>30.121</v>
      </c>
      <c r="HN103">
        <v>26.5607</v>
      </c>
      <c r="HO103">
        <v>54.3855</v>
      </c>
      <c r="HP103">
        <v>46.0216</v>
      </c>
      <c r="HQ103">
        <v>1</v>
      </c>
      <c r="HR103">
        <v>0.0532317</v>
      </c>
      <c r="HS103">
        <v>0.070915</v>
      </c>
      <c r="HT103">
        <v>20.1123</v>
      </c>
      <c r="HU103">
        <v>5.19722</v>
      </c>
      <c r="HV103">
        <v>12.004</v>
      </c>
      <c r="HW103">
        <v>4.97505</v>
      </c>
      <c r="HX103">
        <v>3.29398</v>
      </c>
      <c r="HY103">
        <v>999.9</v>
      </c>
      <c r="HZ103">
        <v>9999</v>
      </c>
      <c r="IA103">
        <v>9999</v>
      </c>
      <c r="IB103">
        <v>9999</v>
      </c>
      <c r="IC103">
        <v>1.86325</v>
      </c>
      <c r="ID103">
        <v>1.86813</v>
      </c>
      <c r="IE103">
        <v>1.86788</v>
      </c>
      <c r="IF103">
        <v>1.86905</v>
      </c>
      <c r="IG103">
        <v>1.86987</v>
      </c>
      <c r="IH103">
        <v>1.86594</v>
      </c>
      <c r="II103">
        <v>1.86705</v>
      </c>
      <c r="IJ103">
        <v>1.86844</v>
      </c>
      <c r="IK103">
        <v>5</v>
      </c>
      <c r="IL103">
        <v>0</v>
      </c>
      <c r="IM103">
        <v>0</v>
      </c>
      <c r="IN103">
        <v>0</v>
      </c>
      <c r="IO103" t="s">
        <v>441</v>
      </c>
      <c r="IP103" t="s">
        <v>442</v>
      </c>
      <c r="IQ103" t="s">
        <v>443</v>
      </c>
      <c r="IR103" t="s">
        <v>443</v>
      </c>
      <c r="IS103" t="s">
        <v>443</v>
      </c>
      <c r="IT103" t="s">
        <v>443</v>
      </c>
      <c r="IU103">
        <v>0</v>
      </c>
      <c r="IV103">
        <v>100</v>
      </c>
      <c r="IW103">
        <v>100</v>
      </c>
      <c r="IX103">
        <v>5.28</v>
      </c>
      <c r="IY103">
        <v>0.3071</v>
      </c>
      <c r="IZ103">
        <v>0.735386519928015</v>
      </c>
      <c r="JA103">
        <v>0.00382527381972642</v>
      </c>
      <c r="JB103">
        <v>-7.52988299776221e-07</v>
      </c>
      <c r="JC103">
        <v>2.3530235652091e-10</v>
      </c>
      <c r="JD103">
        <v>-0.102343420517576</v>
      </c>
      <c r="JE103">
        <v>-0.0169045395245839</v>
      </c>
      <c r="JF103">
        <v>0.00204458040624254</v>
      </c>
      <c r="JG103">
        <v>-2.13992253470799e-05</v>
      </c>
      <c r="JH103">
        <v>5</v>
      </c>
      <c r="JI103">
        <v>2167</v>
      </c>
      <c r="JJ103">
        <v>1</v>
      </c>
      <c r="JK103">
        <v>29</v>
      </c>
      <c r="JL103">
        <v>29323662.4</v>
      </c>
      <c r="JM103">
        <v>29323662.4</v>
      </c>
      <c r="JN103">
        <v>2.73804</v>
      </c>
      <c r="JO103">
        <v>2.60132</v>
      </c>
      <c r="JP103">
        <v>1.54785</v>
      </c>
      <c r="JQ103">
        <v>2.31201</v>
      </c>
      <c r="JR103">
        <v>1.64673</v>
      </c>
      <c r="JS103">
        <v>2.38159</v>
      </c>
      <c r="JT103">
        <v>33.9865</v>
      </c>
      <c r="JU103">
        <v>24.1926</v>
      </c>
      <c r="JV103">
        <v>18</v>
      </c>
      <c r="JW103">
        <v>505.673</v>
      </c>
      <c r="JX103">
        <v>403.729</v>
      </c>
      <c r="JY103">
        <v>26.8857</v>
      </c>
      <c r="JZ103">
        <v>28.0465</v>
      </c>
      <c r="KA103">
        <v>30.0001</v>
      </c>
      <c r="KB103">
        <v>27.9971</v>
      </c>
      <c r="KC103">
        <v>27.9473</v>
      </c>
      <c r="KD103">
        <v>54.8996</v>
      </c>
      <c r="KE103">
        <v>21.4864</v>
      </c>
      <c r="KF103">
        <v>57.6239</v>
      </c>
      <c r="KG103">
        <v>26.8855</v>
      </c>
      <c r="KH103">
        <v>1459.66</v>
      </c>
      <c r="KI103">
        <v>22.2919</v>
      </c>
      <c r="KJ103">
        <v>96.7089</v>
      </c>
      <c r="KK103">
        <v>94.6719</v>
      </c>
    </row>
    <row r="104" spans="1:297">
      <c r="A104">
        <v>88</v>
      </c>
      <c r="B104">
        <v>1759419747</v>
      </c>
      <c r="C104">
        <v>526.900000095367</v>
      </c>
      <c r="D104" t="s">
        <v>618</v>
      </c>
      <c r="E104" t="s">
        <v>619</v>
      </c>
      <c r="F104">
        <v>5</v>
      </c>
      <c r="G104" t="s">
        <v>435</v>
      </c>
      <c r="H104" t="s">
        <v>436</v>
      </c>
      <c r="I104">
        <v>1759419738.93077</v>
      </c>
      <c r="J104">
        <f>(K104)/1000</f>
        <v>0</v>
      </c>
      <c r="K104">
        <f>IF(DP104, AN104, AH104)</f>
        <v>0</v>
      </c>
      <c r="L104">
        <f>IF(DP104, AI104, AG104)</f>
        <v>0</v>
      </c>
      <c r="M104">
        <f>DR104 - IF(AU104&gt;1, L104*DL104*100.0/(AW104), 0)</f>
        <v>0</v>
      </c>
      <c r="N104">
        <f>((T104-J104/2)*M104-L104)/(T104+J104/2)</f>
        <v>0</v>
      </c>
      <c r="O104">
        <f>N104*(DY104+DZ104)/1000.0</f>
        <v>0</v>
      </c>
      <c r="P104">
        <f>(DR104 - IF(AU104&gt;1, L104*DL104*100.0/(AW104), 0))*(DY104+DZ104)/1000.0</f>
        <v>0</v>
      </c>
      <c r="Q104">
        <f>2.0/((1/S104-1/R104)+SIGN(S104)*SQRT((1/S104-1/R104)*(1/S104-1/R104) + 4*DM104/((DM104+1)*(DM104+1))*(2*1/S104*1/R104-1/R104*1/R104)))</f>
        <v>0</v>
      </c>
      <c r="R104">
        <f>IF(LEFT(DN104,1)&lt;&gt;"0",IF(LEFT(DN104,1)="1",3.0,DO104),$D$5+$E$5*(EF104*DY104/($K$5*1000))+$F$5*(EF104*DY104/($K$5*1000))*MAX(MIN(DL104,$J$5),$I$5)*MAX(MIN(DL104,$J$5),$I$5)+$G$5*MAX(MIN(DL104,$J$5),$I$5)*(EF104*DY104/($K$5*1000))+$H$5*(EF104*DY104/($K$5*1000))*(EF104*DY104/($K$5*1000)))</f>
        <v>0</v>
      </c>
      <c r="S104">
        <f>J104*(1000-(1000*0.61365*exp(17.502*W104/(240.97+W104))/(DY104+DZ104)+DT104)/2)/(1000*0.61365*exp(17.502*W104/(240.97+W104))/(DY104+DZ104)-DT104)</f>
        <v>0</v>
      </c>
      <c r="T104">
        <f>1/((DM104+1)/(Q104/1.6)+1/(R104/1.37)) + DM104/((DM104+1)/(Q104/1.6) + DM104/(R104/1.37))</f>
        <v>0</v>
      </c>
      <c r="U104">
        <f>(DH104*DK104)</f>
        <v>0</v>
      </c>
      <c r="V104">
        <f>(EA104+(U104+2*0.95*5.67E-8*(((EA104+$B$7)+273)^4-(EA104+273)^4)-44100*J104)/(1.84*29.3*R104+8*0.95*5.67E-8*(EA104+273)^3))</f>
        <v>0</v>
      </c>
      <c r="W104">
        <f>($C$7*EB104+$D$7*EC104+$E$7*V104)</f>
        <v>0</v>
      </c>
      <c r="X104">
        <f>0.61365*exp(17.502*W104/(240.97+W104))</f>
        <v>0</v>
      </c>
      <c r="Y104">
        <f>(Z104/AA104*100)</f>
        <v>0</v>
      </c>
      <c r="Z104">
        <f>DT104*(DY104+DZ104)/1000</f>
        <v>0</v>
      </c>
      <c r="AA104">
        <f>0.61365*exp(17.502*EA104/(240.97+EA104))</f>
        <v>0</v>
      </c>
      <c r="AB104">
        <f>(X104-DT104*(DY104+DZ104)/1000)</f>
        <v>0</v>
      </c>
      <c r="AC104">
        <f>(-J104*44100)</f>
        <v>0</v>
      </c>
      <c r="AD104">
        <f>2*29.3*R104*0.92*(EA104-W104)</f>
        <v>0</v>
      </c>
      <c r="AE104">
        <f>2*0.95*5.67E-8*(((EA104+$B$7)+273)^4-(W104+273)^4)</f>
        <v>0</v>
      </c>
      <c r="AF104">
        <f>U104+AE104+AC104+AD104</f>
        <v>0</v>
      </c>
      <c r="AG104">
        <f>DX104*AU104*(DS104-DR104*(1000-AU104*DU104)/(1000-AU104*DT104))/(100*DL104)</f>
        <v>0</v>
      </c>
      <c r="AH104">
        <f>1000*DX104*AU104*(DT104-DU104)/(100*DL104*(1000-AU104*DT104))</f>
        <v>0</v>
      </c>
      <c r="AI104">
        <f>(AJ104 - AK104 - DY104*1E3/(8.314*(EA104+273.15)) * AM104/DX104 * AL104) * DX104/(100*DL104) * (1000 - DU104)/1000</f>
        <v>0</v>
      </c>
      <c r="AJ104">
        <v>1475.54267024115</v>
      </c>
      <c r="AK104">
        <v>1455.4681985016</v>
      </c>
      <c r="AL104">
        <v>3.43582706177523</v>
      </c>
      <c r="AM104">
        <v>64.6</v>
      </c>
      <c r="AN104">
        <f>(AP104 - AO104 + DY104*1E3/(8.314*(EA104+273.15)) * AR104/DX104 * AQ104) * DX104/(100*DL104) * 1000/(1000 - AP104)</f>
        <v>0</v>
      </c>
      <c r="AO104">
        <v>22.3210543709034</v>
      </c>
      <c r="AP104">
        <v>22.7648639198486</v>
      </c>
      <c r="AQ104">
        <v>-5.07973654943846e-05</v>
      </c>
      <c r="AR104">
        <v>120.712376557345</v>
      </c>
      <c r="AS104">
        <v>0</v>
      </c>
      <c r="AT104">
        <v>0</v>
      </c>
      <c r="AU104">
        <f>IF(AS104*$H$13&gt;=AW104,1.0,(AW104/(AW104-AS104*$H$13)))</f>
        <v>0</v>
      </c>
      <c r="AV104">
        <f>(AU104-1)*100</f>
        <v>0</v>
      </c>
      <c r="AW104">
        <f>MAX(0,($B$13+$C$13*EF104)/(1+$D$13*EF104)*DY104/(EA104+273)*$E$13)</f>
        <v>0</v>
      </c>
      <c r="AX104" t="s">
        <v>437</v>
      </c>
      <c r="AY104" t="s">
        <v>437</v>
      </c>
      <c r="AZ104">
        <v>0</v>
      </c>
      <c r="BA104">
        <v>0</v>
      </c>
      <c r="BB104">
        <f>1-AZ104/BA104</f>
        <v>0</v>
      </c>
      <c r="BC104">
        <v>0</v>
      </c>
      <c r="BD104" t="s">
        <v>437</v>
      </c>
      <c r="BE104" t="s">
        <v>437</v>
      </c>
      <c r="BF104">
        <v>0</v>
      </c>
      <c r="BG104">
        <v>0</v>
      </c>
      <c r="BH104">
        <f>1-BF104/BG104</f>
        <v>0</v>
      </c>
      <c r="BI104">
        <v>0.5</v>
      </c>
      <c r="BJ104">
        <f>DI104</f>
        <v>0</v>
      </c>
      <c r="BK104">
        <f>L104</f>
        <v>0</v>
      </c>
      <c r="BL104">
        <f>BH104*BI104*BJ104</f>
        <v>0</v>
      </c>
      <c r="BM104">
        <f>(BK104-BC104)/BJ104</f>
        <v>0</v>
      </c>
      <c r="BN104">
        <f>(BA104-BG104)/BG104</f>
        <v>0</v>
      </c>
      <c r="BO104">
        <f>AZ104/(BB104+AZ104/BG104)</f>
        <v>0</v>
      </c>
      <c r="BP104" t="s">
        <v>437</v>
      </c>
      <c r="BQ104">
        <v>0</v>
      </c>
      <c r="BR104">
        <f>IF(BQ104&lt;&gt;0, BQ104, BO104)</f>
        <v>0</v>
      </c>
      <c r="BS104">
        <f>1-BR104/BG104</f>
        <v>0</v>
      </c>
      <c r="BT104">
        <f>(BG104-BF104)/(BG104-BR104)</f>
        <v>0</v>
      </c>
      <c r="BU104">
        <f>(BA104-BG104)/(BA104-BR104)</f>
        <v>0</v>
      </c>
      <c r="BV104">
        <f>(BG104-BF104)/(BG104-AZ104)</f>
        <v>0</v>
      </c>
      <c r="BW104">
        <f>(BA104-BG104)/(BA104-AZ104)</f>
        <v>0</v>
      </c>
      <c r="BX104">
        <f>(BT104*BR104/BF104)</f>
        <v>0</v>
      </c>
      <c r="BY104">
        <f>(1-BX104)</f>
        <v>0</v>
      </c>
      <c r="DH104">
        <f>$B$11*EG104+$C$11*EH104+$F$11*ES104*(1-EV104)</f>
        <v>0</v>
      </c>
      <c r="DI104">
        <f>DH104*DJ104</f>
        <v>0</v>
      </c>
      <c r="DJ104">
        <f>($B$11*$D$9+$C$11*$D$9+$F$11*((FF104+EX104)/MAX(FF104+EX104+FG104, 0.1)*$I$9+FG104/MAX(FF104+EX104+FG104, 0.1)*$J$9))/($B$11+$C$11+$F$11)</f>
        <v>0</v>
      </c>
      <c r="DK104">
        <f>($B$11*$K$9+$C$11*$K$9+$F$11*((FF104+EX104)/MAX(FF104+EX104+FG104, 0.1)*$P$9+FG104/MAX(FF104+EX104+FG104, 0.1)*$Q$9))/($B$11+$C$11+$F$11)</f>
        <v>0</v>
      </c>
      <c r="DL104">
        <v>2.44</v>
      </c>
      <c r="DM104">
        <v>0.5</v>
      </c>
      <c r="DN104" t="s">
        <v>438</v>
      </c>
      <c r="DO104">
        <v>2</v>
      </c>
      <c r="DP104" t="b">
        <v>1</v>
      </c>
      <c r="DQ104">
        <v>1759419738.93077</v>
      </c>
      <c r="DR104">
        <v>1398.55307692308</v>
      </c>
      <c r="DS104">
        <v>1427.00384615385</v>
      </c>
      <c r="DT104">
        <v>22.7716153846154</v>
      </c>
      <c r="DU104">
        <v>22.3391769230769</v>
      </c>
      <c r="DV104">
        <v>1393.31307692308</v>
      </c>
      <c r="DW104">
        <v>22.4644923076923</v>
      </c>
      <c r="DX104">
        <v>500.026692307692</v>
      </c>
      <c r="DY104">
        <v>90.7973153846154</v>
      </c>
      <c r="DZ104">
        <v>0.0329055923076923</v>
      </c>
      <c r="EA104">
        <v>29.5202538461538</v>
      </c>
      <c r="EB104">
        <v>29.9983615384615</v>
      </c>
      <c r="EC104">
        <v>999.9</v>
      </c>
      <c r="ED104">
        <v>0</v>
      </c>
      <c r="EE104">
        <v>0</v>
      </c>
      <c r="EF104">
        <v>9989.77</v>
      </c>
      <c r="EG104">
        <v>0</v>
      </c>
      <c r="EH104">
        <v>13.1763538461538</v>
      </c>
      <c r="EI104">
        <v>-28.4488769230769</v>
      </c>
      <c r="EJ104">
        <v>1431.14461538462</v>
      </c>
      <c r="EK104">
        <v>1459.60846153846</v>
      </c>
      <c r="EL104">
        <v>0.432435615384615</v>
      </c>
      <c r="EM104">
        <v>1427.00384615385</v>
      </c>
      <c r="EN104">
        <v>22.3391769230769</v>
      </c>
      <c r="EO104">
        <v>2.06760230769231</v>
      </c>
      <c r="EP104">
        <v>2.02833769230769</v>
      </c>
      <c r="EQ104">
        <v>17.9717461538462</v>
      </c>
      <c r="ER104">
        <v>17.6673</v>
      </c>
      <c r="ES104">
        <v>1999.96230769231</v>
      </c>
      <c r="ET104">
        <v>0.980000461538462</v>
      </c>
      <c r="EU104">
        <v>0.0199991230769231</v>
      </c>
      <c r="EV104">
        <v>0</v>
      </c>
      <c r="EW104">
        <v>338.289538461538</v>
      </c>
      <c r="EX104">
        <v>5.00059</v>
      </c>
      <c r="EY104">
        <v>6910.03615384615</v>
      </c>
      <c r="EZ104">
        <v>17359.9846153846</v>
      </c>
      <c r="FA104">
        <v>41.25</v>
      </c>
      <c r="FB104">
        <v>41.0813846153846</v>
      </c>
      <c r="FC104">
        <v>40.687</v>
      </c>
      <c r="FD104">
        <v>40.5572307692308</v>
      </c>
      <c r="FE104">
        <v>42.1679230769231</v>
      </c>
      <c r="FF104">
        <v>1955.06230769231</v>
      </c>
      <c r="FG104">
        <v>39.9</v>
      </c>
      <c r="FH104">
        <v>0</v>
      </c>
      <c r="FI104">
        <v>1759419745</v>
      </c>
      <c r="FJ104">
        <v>0</v>
      </c>
      <c r="FK104">
        <v>338.23508</v>
      </c>
      <c r="FL104">
        <v>-1.42692308773531</v>
      </c>
      <c r="FM104">
        <v>-26.9776922872014</v>
      </c>
      <c r="FN104">
        <v>6909.582</v>
      </c>
      <c r="FO104">
        <v>15</v>
      </c>
      <c r="FP104">
        <v>0</v>
      </c>
      <c r="FQ104" t="s">
        <v>439</v>
      </c>
      <c r="FR104">
        <v>0</v>
      </c>
      <c r="FS104">
        <v>0</v>
      </c>
      <c r="FT104">
        <v>0</v>
      </c>
      <c r="FU104">
        <v>0</v>
      </c>
      <c r="FV104">
        <v>0</v>
      </c>
      <c r="FW104">
        <v>0</v>
      </c>
      <c r="FX104">
        <v>0</v>
      </c>
      <c r="FY104">
        <v>0</v>
      </c>
      <c r="FZ104">
        <v>0</v>
      </c>
      <c r="GA104">
        <v>0</v>
      </c>
      <c r="GB104">
        <v>0</v>
      </c>
      <c r="GC104">
        <v>-28.5645857142857</v>
      </c>
      <c r="GD104">
        <v>0.982681782695151</v>
      </c>
      <c r="GE104">
        <v>0.484650994001244</v>
      </c>
      <c r="GF104">
        <v>0</v>
      </c>
      <c r="GG104">
        <v>338.318911764706</v>
      </c>
      <c r="GH104">
        <v>-1.29657754604618</v>
      </c>
      <c r="GI104">
        <v>0.229606872161838</v>
      </c>
      <c r="GJ104">
        <v>-1</v>
      </c>
      <c r="GK104">
        <v>0.431695666666667</v>
      </c>
      <c r="GL104">
        <v>0.0285770492051961</v>
      </c>
      <c r="GM104">
        <v>0.0100761315013127</v>
      </c>
      <c r="GN104">
        <v>1</v>
      </c>
      <c r="GO104">
        <v>1</v>
      </c>
      <c r="GP104">
        <v>2</v>
      </c>
      <c r="GQ104" t="s">
        <v>448</v>
      </c>
      <c r="GR104">
        <v>3.13251</v>
      </c>
      <c r="GS104">
        <v>2.71068</v>
      </c>
      <c r="GT104">
        <v>0.207029</v>
      </c>
      <c r="GU104">
        <v>0.210049</v>
      </c>
      <c r="GV104">
        <v>0.0996218</v>
      </c>
      <c r="GW104">
        <v>0.0987808</v>
      </c>
      <c r="GX104">
        <v>29895.6</v>
      </c>
      <c r="GY104">
        <v>31903.4</v>
      </c>
      <c r="GZ104">
        <v>34107.5</v>
      </c>
      <c r="HA104">
        <v>36564.1</v>
      </c>
      <c r="HB104">
        <v>43375.4</v>
      </c>
      <c r="HC104">
        <v>47311.3</v>
      </c>
      <c r="HD104">
        <v>53196.6</v>
      </c>
      <c r="HE104">
        <v>58427.6</v>
      </c>
      <c r="HF104">
        <v>1.95842</v>
      </c>
      <c r="HG104">
        <v>1.80107</v>
      </c>
      <c r="HH104">
        <v>0.126161</v>
      </c>
      <c r="HI104">
        <v>0</v>
      </c>
      <c r="HJ104">
        <v>27.9428</v>
      </c>
      <c r="HK104">
        <v>999.9</v>
      </c>
      <c r="HL104">
        <v>56.214</v>
      </c>
      <c r="HM104">
        <v>30.121</v>
      </c>
      <c r="HN104">
        <v>26.5624</v>
      </c>
      <c r="HO104">
        <v>54.0355</v>
      </c>
      <c r="HP104">
        <v>45.8734</v>
      </c>
      <c r="HQ104">
        <v>1</v>
      </c>
      <c r="HR104">
        <v>0.0533689</v>
      </c>
      <c r="HS104">
        <v>0.0686166</v>
      </c>
      <c r="HT104">
        <v>20.1126</v>
      </c>
      <c r="HU104">
        <v>5.19707</v>
      </c>
      <c r="HV104">
        <v>12.004</v>
      </c>
      <c r="HW104">
        <v>4.975</v>
      </c>
      <c r="HX104">
        <v>3.29395</v>
      </c>
      <c r="HY104">
        <v>999.9</v>
      </c>
      <c r="HZ104">
        <v>9999</v>
      </c>
      <c r="IA104">
        <v>9999</v>
      </c>
      <c r="IB104">
        <v>9999</v>
      </c>
      <c r="IC104">
        <v>1.86325</v>
      </c>
      <c r="ID104">
        <v>1.86812</v>
      </c>
      <c r="IE104">
        <v>1.86788</v>
      </c>
      <c r="IF104">
        <v>1.86905</v>
      </c>
      <c r="IG104">
        <v>1.86987</v>
      </c>
      <c r="IH104">
        <v>1.86594</v>
      </c>
      <c r="II104">
        <v>1.86706</v>
      </c>
      <c r="IJ104">
        <v>1.86844</v>
      </c>
      <c r="IK104">
        <v>5</v>
      </c>
      <c r="IL104">
        <v>0</v>
      </c>
      <c r="IM104">
        <v>0</v>
      </c>
      <c r="IN104">
        <v>0</v>
      </c>
      <c r="IO104" t="s">
        <v>441</v>
      </c>
      <c r="IP104" t="s">
        <v>442</v>
      </c>
      <c r="IQ104" t="s">
        <v>443</v>
      </c>
      <c r="IR104" t="s">
        <v>443</v>
      </c>
      <c r="IS104" t="s">
        <v>443</v>
      </c>
      <c r="IT104" t="s">
        <v>443</v>
      </c>
      <c r="IU104">
        <v>0</v>
      </c>
      <c r="IV104">
        <v>100</v>
      </c>
      <c r="IW104">
        <v>100</v>
      </c>
      <c r="IX104">
        <v>5.32</v>
      </c>
      <c r="IY104">
        <v>0.3066</v>
      </c>
      <c r="IZ104">
        <v>0.735386519928015</v>
      </c>
      <c r="JA104">
        <v>0.00382527381972642</v>
      </c>
      <c r="JB104">
        <v>-7.52988299776221e-07</v>
      </c>
      <c r="JC104">
        <v>2.3530235652091e-10</v>
      </c>
      <c r="JD104">
        <v>-0.102343420517576</v>
      </c>
      <c r="JE104">
        <v>-0.0169045395245839</v>
      </c>
      <c r="JF104">
        <v>0.00204458040624254</v>
      </c>
      <c r="JG104">
        <v>-2.13992253470799e-05</v>
      </c>
      <c r="JH104">
        <v>5</v>
      </c>
      <c r="JI104">
        <v>2167</v>
      </c>
      <c r="JJ104">
        <v>1</v>
      </c>
      <c r="JK104">
        <v>29</v>
      </c>
      <c r="JL104">
        <v>29323662.4</v>
      </c>
      <c r="JM104">
        <v>29323662.4</v>
      </c>
      <c r="JN104">
        <v>2.76611</v>
      </c>
      <c r="JO104">
        <v>2.6123</v>
      </c>
      <c r="JP104">
        <v>1.54785</v>
      </c>
      <c r="JQ104">
        <v>2.31201</v>
      </c>
      <c r="JR104">
        <v>1.64551</v>
      </c>
      <c r="JS104">
        <v>2.26685</v>
      </c>
      <c r="JT104">
        <v>33.9865</v>
      </c>
      <c r="JU104">
        <v>24.1838</v>
      </c>
      <c r="JV104">
        <v>18</v>
      </c>
      <c r="JW104">
        <v>505.541</v>
      </c>
      <c r="JX104">
        <v>403.645</v>
      </c>
      <c r="JY104">
        <v>26.886</v>
      </c>
      <c r="JZ104">
        <v>28.0488</v>
      </c>
      <c r="KA104">
        <v>30.0003</v>
      </c>
      <c r="KB104">
        <v>27.9989</v>
      </c>
      <c r="KC104">
        <v>27.949</v>
      </c>
      <c r="KD104">
        <v>55.3836</v>
      </c>
      <c r="KE104">
        <v>21.4864</v>
      </c>
      <c r="KF104">
        <v>57.6239</v>
      </c>
      <c r="KG104">
        <v>26.887</v>
      </c>
      <c r="KH104">
        <v>1473.09</v>
      </c>
      <c r="KI104">
        <v>22.316</v>
      </c>
      <c r="KJ104">
        <v>96.708</v>
      </c>
      <c r="KK104">
        <v>94.6717</v>
      </c>
    </row>
    <row r="105" spans="1:297">
      <c r="A105">
        <v>89</v>
      </c>
      <c r="B105">
        <v>1759419752</v>
      </c>
      <c r="C105">
        <v>531.900000095367</v>
      </c>
      <c r="D105" t="s">
        <v>620</v>
      </c>
      <c r="E105" t="s">
        <v>621</v>
      </c>
      <c r="F105">
        <v>5</v>
      </c>
      <c r="G105" t="s">
        <v>435</v>
      </c>
      <c r="H105" t="s">
        <v>436</v>
      </c>
      <c r="I105">
        <v>1759419743.9</v>
      </c>
      <c r="J105">
        <f>(K105)/1000</f>
        <v>0</v>
      </c>
      <c r="K105">
        <f>IF(DP105, AN105, AH105)</f>
        <v>0</v>
      </c>
      <c r="L105">
        <f>IF(DP105, AI105, AG105)</f>
        <v>0</v>
      </c>
      <c r="M105">
        <f>DR105 - IF(AU105&gt;1, L105*DL105*100.0/(AW105), 0)</f>
        <v>0</v>
      </c>
      <c r="N105">
        <f>((T105-J105/2)*M105-L105)/(T105+J105/2)</f>
        <v>0</v>
      </c>
      <c r="O105">
        <f>N105*(DY105+DZ105)/1000.0</f>
        <v>0</v>
      </c>
      <c r="P105">
        <f>(DR105 - IF(AU105&gt;1, L105*DL105*100.0/(AW105), 0))*(DY105+DZ105)/1000.0</f>
        <v>0</v>
      </c>
      <c r="Q105">
        <f>2.0/((1/S105-1/R105)+SIGN(S105)*SQRT((1/S105-1/R105)*(1/S105-1/R105) + 4*DM105/((DM105+1)*(DM105+1))*(2*1/S105*1/R105-1/R105*1/R105)))</f>
        <v>0</v>
      </c>
      <c r="R105">
        <f>IF(LEFT(DN105,1)&lt;&gt;"0",IF(LEFT(DN105,1)="1",3.0,DO105),$D$5+$E$5*(EF105*DY105/($K$5*1000))+$F$5*(EF105*DY105/($K$5*1000))*MAX(MIN(DL105,$J$5),$I$5)*MAX(MIN(DL105,$J$5),$I$5)+$G$5*MAX(MIN(DL105,$J$5),$I$5)*(EF105*DY105/($K$5*1000))+$H$5*(EF105*DY105/($K$5*1000))*(EF105*DY105/($K$5*1000)))</f>
        <v>0</v>
      </c>
      <c r="S105">
        <f>J105*(1000-(1000*0.61365*exp(17.502*W105/(240.97+W105))/(DY105+DZ105)+DT105)/2)/(1000*0.61365*exp(17.502*W105/(240.97+W105))/(DY105+DZ105)-DT105)</f>
        <v>0</v>
      </c>
      <c r="T105">
        <f>1/((DM105+1)/(Q105/1.6)+1/(R105/1.37)) + DM105/((DM105+1)/(Q105/1.6) + DM105/(R105/1.37))</f>
        <v>0</v>
      </c>
      <c r="U105">
        <f>(DH105*DK105)</f>
        <v>0</v>
      </c>
      <c r="V105">
        <f>(EA105+(U105+2*0.95*5.67E-8*(((EA105+$B$7)+273)^4-(EA105+273)^4)-44100*J105)/(1.84*29.3*R105+8*0.95*5.67E-8*(EA105+273)^3))</f>
        <v>0</v>
      </c>
      <c r="W105">
        <f>($C$7*EB105+$D$7*EC105+$E$7*V105)</f>
        <v>0</v>
      </c>
      <c r="X105">
        <f>0.61365*exp(17.502*W105/(240.97+W105))</f>
        <v>0</v>
      </c>
      <c r="Y105">
        <f>(Z105/AA105*100)</f>
        <v>0</v>
      </c>
      <c r="Z105">
        <f>DT105*(DY105+DZ105)/1000</f>
        <v>0</v>
      </c>
      <c r="AA105">
        <f>0.61365*exp(17.502*EA105/(240.97+EA105))</f>
        <v>0</v>
      </c>
      <c r="AB105">
        <f>(X105-DT105*(DY105+DZ105)/1000)</f>
        <v>0</v>
      </c>
      <c r="AC105">
        <f>(-J105*44100)</f>
        <v>0</v>
      </c>
      <c r="AD105">
        <f>2*29.3*R105*0.92*(EA105-W105)</f>
        <v>0</v>
      </c>
      <c r="AE105">
        <f>2*0.95*5.67E-8*(((EA105+$B$7)+273)^4-(W105+273)^4)</f>
        <v>0</v>
      </c>
      <c r="AF105">
        <f>U105+AE105+AC105+AD105</f>
        <v>0</v>
      </c>
      <c r="AG105">
        <f>DX105*AU105*(DS105-DR105*(1000-AU105*DU105)/(1000-AU105*DT105))/(100*DL105)</f>
        <v>0</v>
      </c>
      <c r="AH105">
        <f>1000*DX105*AU105*(DT105-DU105)/(100*DL105*(1000-AU105*DT105))</f>
        <v>0</v>
      </c>
      <c r="AI105">
        <f>(AJ105 - AK105 - DY105*1E3/(8.314*(EA105+273.15)) * AM105/DX105 * AL105) * DX105/(100*DL105) * (1000 - DU105)/1000</f>
        <v>0</v>
      </c>
      <c r="AJ105">
        <v>1494.42635238889</v>
      </c>
      <c r="AK105">
        <v>1473.22711315618</v>
      </c>
      <c r="AL105">
        <v>3.55493408905205</v>
      </c>
      <c r="AM105">
        <v>64.6</v>
      </c>
      <c r="AN105">
        <f>(AP105 - AO105 + DY105*1E3/(8.314*(EA105+273.15)) * AR105/DX105 * AQ105) * DX105/(100*DL105) * 1000/(1000 - AP105)</f>
        <v>0</v>
      </c>
      <c r="AO105">
        <v>22.2740128869329</v>
      </c>
      <c r="AP105">
        <v>22.7316953913422</v>
      </c>
      <c r="AQ105">
        <v>-0.00663978489732876</v>
      </c>
      <c r="AR105">
        <v>120.712376557345</v>
      </c>
      <c r="AS105">
        <v>0</v>
      </c>
      <c r="AT105">
        <v>0</v>
      </c>
      <c r="AU105">
        <f>IF(AS105*$H$13&gt;=AW105,1.0,(AW105/(AW105-AS105*$H$13)))</f>
        <v>0</v>
      </c>
      <c r="AV105">
        <f>(AU105-1)*100</f>
        <v>0</v>
      </c>
      <c r="AW105">
        <f>MAX(0,($B$13+$C$13*EF105)/(1+$D$13*EF105)*DY105/(EA105+273)*$E$13)</f>
        <v>0</v>
      </c>
      <c r="AX105" t="s">
        <v>437</v>
      </c>
      <c r="AY105" t="s">
        <v>437</v>
      </c>
      <c r="AZ105">
        <v>0</v>
      </c>
      <c r="BA105">
        <v>0</v>
      </c>
      <c r="BB105">
        <f>1-AZ105/BA105</f>
        <v>0</v>
      </c>
      <c r="BC105">
        <v>0</v>
      </c>
      <c r="BD105" t="s">
        <v>437</v>
      </c>
      <c r="BE105" t="s">
        <v>437</v>
      </c>
      <c r="BF105">
        <v>0</v>
      </c>
      <c r="BG105">
        <v>0</v>
      </c>
      <c r="BH105">
        <f>1-BF105/BG105</f>
        <v>0</v>
      </c>
      <c r="BI105">
        <v>0.5</v>
      </c>
      <c r="BJ105">
        <f>DI105</f>
        <v>0</v>
      </c>
      <c r="BK105">
        <f>L105</f>
        <v>0</v>
      </c>
      <c r="BL105">
        <f>BH105*BI105*BJ105</f>
        <v>0</v>
      </c>
      <c r="BM105">
        <f>(BK105-BC105)/BJ105</f>
        <v>0</v>
      </c>
      <c r="BN105">
        <f>(BA105-BG105)/BG105</f>
        <v>0</v>
      </c>
      <c r="BO105">
        <f>AZ105/(BB105+AZ105/BG105)</f>
        <v>0</v>
      </c>
      <c r="BP105" t="s">
        <v>437</v>
      </c>
      <c r="BQ105">
        <v>0</v>
      </c>
      <c r="BR105">
        <f>IF(BQ105&lt;&gt;0, BQ105, BO105)</f>
        <v>0</v>
      </c>
      <c r="BS105">
        <f>1-BR105/BG105</f>
        <v>0</v>
      </c>
      <c r="BT105">
        <f>(BG105-BF105)/(BG105-BR105)</f>
        <v>0</v>
      </c>
      <c r="BU105">
        <f>(BA105-BG105)/(BA105-BR105)</f>
        <v>0</v>
      </c>
      <c r="BV105">
        <f>(BG105-BF105)/(BG105-AZ105)</f>
        <v>0</v>
      </c>
      <c r="BW105">
        <f>(BA105-BG105)/(BA105-AZ105)</f>
        <v>0</v>
      </c>
      <c r="BX105">
        <f>(BT105*BR105/BF105)</f>
        <v>0</v>
      </c>
      <c r="BY105">
        <f>(1-BX105)</f>
        <v>0</v>
      </c>
      <c r="DH105">
        <f>$B$11*EG105+$C$11*EH105+$F$11*ES105*(1-EV105)</f>
        <v>0</v>
      </c>
      <c r="DI105">
        <f>DH105*DJ105</f>
        <v>0</v>
      </c>
      <c r="DJ105">
        <f>($B$11*$D$9+$C$11*$D$9+$F$11*((FF105+EX105)/MAX(FF105+EX105+FG105, 0.1)*$I$9+FG105/MAX(FF105+EX105+FG105, 0.1)*$J$9))/($B$11+$C$11+$F$11)</f>
        <v>0</v>
      </c>
      <c r="DK105">
        <f>($B$11*$K$9+$C$11*$K$9+$F$11*((FF105+EX105)/MAX(FF105+EX105+FG105, 0.1)*$P$9+FG105/MAX(FF105+EX105+FG105, 0.1)*$Q$9))/($B$11+$C$11+$F$11)</f>
        <v>0</v>
      </c>
      <c r="DL105">
        <v>2.44</v>
      </c>
      <c r="DM105">
        <v>0.5</v>
      </c>
      <c r="DN105" t="s">
        <v>438</v>
      </c>
      <c r="DO105">
        <v>2</v>
      </c>
      <c r="DP105" t="b">
        <v>1</v>
      </c>
      <c r="DQ105">
        <v>1759419743.9</v>
      </c>
      <c r="DR105">
        <v>1415.37153846154</v>
      </c>
      <c r="DS105">
        <v>1444.26461538462</v>
      </c>
      <c r="DT105">
        <v>22.7616923076923</v>
      </c>
      <c r="DU105">
        <v>22.3176769230769</v>
      </c>
      <c r="DV105">
        <v>1410.08</v>
      </c>
      <c r="DW105">
        <v>22.4549923076923</v>
      </c>
      <c r="DX105">
        <v>500.046769230769</v>
      </c>
      <c r="DY105">
        <v>90.7972076923077</v>
      </c>
      <c r="DZ105">
        <v>0.0327685846153846</v>
      </c>
      <c r="EA105">
        <v>29.5208461538462</v>
      </c>
      <c r="EB105">
        <v>29.9965384615385</v>
      </c>
      <c r="EC105">
        <v>999.9</v>
      </c>
      <c r="ED105">
        <v>0</v>
      </c>
      <c r="EE105">
        <v>0</v>
      </c>
      <c r="EF105">
        <v>9994.57538461539</v>
      </c>
      <c r="EG105">
        <v>0</v>
      </c>
      <c r="EH105">
        <v>13.1675461538462</v>
      </c>
      <c r="EI105">
        <v>-28.8913538461538</v>
      </c>
      <c r="EJ105">
        <v>1448.34</v>
      </c>
      <c r="EK105">
        <v>1477.23076923077</v>
      </c>
      <c r="EL105">
        <v>0.444018846153846</v>
      </c>
      <c r="EM105">
        <v>1444.26461538462</v>
      </c>
      <c r="EN105">
        <v>22.3176769230769</v>
      </c>
      <c r="EO105">
        <v>2.06669923076923</v>
      </c>
      <c r="EP105">
        <v>2.02638461538462</v>
      </c>
      <c r="EQ105">
        <v>17.9648</v>
      </c>
      <c r="ER105">
        <v>17.652</v>
      </c>
      <c r="ES105">
        <v>1999.98153846154</v>
      </c>
      <c r="ET105">
        <v>0.980000692307692</v>
      </c>
      <c r="EU105">
        <v>0.0199988923076923</v>
      </c>
      <c r="EV105">
        <v>0</v>
      </c>
      <c r="EW105">
        <v>338.202</v>
      </c>
      <c r="EX105">
        <v>5.00059</v>
      </c>
      <c r="EY105">
        <v>6907.54538461538</v>
      </c>
      <c r="EZ105">
        <v>17360.1615384615</v>
      </c>
      <c r="FA105">
        <v>41.25</v>
      </c>
      <c r="FB105">
        <v>41.0862307692308</v>
      </c>
      <c r="FC105">
        <v>40.687</v>
      </c>
      <c r="FD105">
        <v>40.5572307692308</v>
      </c>
      <c r="FE105">
        <v>42.1774615384615</v>
      </c>
      <c r="FF105">
        <v>1955.08153846154</v>
      </c>
      <c r="FG105">
        <v>39.9</v>
      </c>
      <c r="FH105">
        <v>0</v>
      </c>
      <c r="FI105">
        <v>1759419749.8</v>
      </c>
      <c r="FJ105">
        <v>0</v>
      </c>
      <c r="FK105">
        <v>338.12004</v>
      </c>
      <c r="FL105">
        <v>-1.36215385405326</v>
      </c>
      <c r="FM105">
        <v>-32.5846154709066</v>
      </c>
      <c r="FN105">
        <v>6907.1384</v>
      </c>
      <c r="FO105">
        <v>15</v>
      </c>
      <c r="FP105">
        <v>0</v>
      </c>
      <c r="FQ105" t="s">
        <v>439</v>
      </c>
      <c r="FR105">
        <v>0</v>
      </c>
      <c r="FS105">
        <v>0</v>
      </c>
      <c r="FT105">
        <v>0</v>
      </c>
      <c r="FU105">
        <v>0</v>
      </c>
      <c r="FV105">
        <v>0</v>
      </c>
      <c r="FW105">
        <v>0</v>
      </c>
      <c r="FX105">
        <v>0</v>
      </c>
      <c r="FY105">
        <v>0</v>
      </c>
      <c r="FZ105">
        <v>0</v>
      </c>
      <c r="GA105">
        <v>0</v>
      </c>
      <c r="GB105">
        <v>0</v>
      </c>
      <c r="GC105">
        <v>-28.7053857142857</v>
      </c>
      <c r="GD105">
        <v>-3.90131061491009</v>
      </c>
      <c r="GE105">
        <v>0.645102334654643</v>
      </c>
      <c r="GF105">
        <v>0</v>
      </c>
      <c r="GG105">
        <v>338.193970588235</v>
      </c>
      <c r="GH105">
        <v>-1.10773109824325</v>
      </c>
      <c r="GI105">
        <v>0.215899143841325</v>
      </c>
      <c r="GJ105">
        <v>-1</v>
      </c>
      <c r="GK105">
        <v>0.439784428571429</v>
      </c>
      <c r="GL105">
        <v>0.145312878701694</v>
      </c>
      <c r="GM105">
        <v>0.0184204321870901</v>
      </c>
      <c r="GN105">
        <v>0</v>
      </c>
      <c r="GO105">
        <v>0</v>
      </c>
      <c r="GP105">
        <v>2</v>
      </c>
      <c r="GQ105" t="s">
        <v>463</v>
      </c>
      <c r="GR105">
        <v>3.13242</v>
      </c>
      <c r="GS105">
        <v>2.71041</v>
      </c>
      <c r="GT105">
        <v>0.208571</v>
      </c>
      <c r="GU105">
        <v>0.211457</v>
      </c>
      <c r="GV105">
        <v>0.0995317</v>
      </c>
      <c r="GW105">
        <v>0.0987398</v>
      </c>
      <c r="GX105">
        <v>29837.3</v>
      </c>
      <c r="GY105">
        <v>31846.2</v>
      </c>
      <c r="GZ105">
        <v>34107.3</v>
      </c>
      <c r="HA105">
        <v>36563.7</v>
      </c>
      <c r="HB105">
        <v>43379.9</v>
      </c>
      <c r="HC105">
        <v>47313.5</v>
      </c>
      <c r="HD105">
        <v>53196.4</v>
      </c>
      <c r="HE105">
        <v>58427.3</v>
      </c>
      <c r="HF105">
        <v>1.9585</v>
      </c>
      <c r="HG105">
        <v>1.80105</v>
      </c>
      <c r="HH105">
        <v>0.126038</v>
      </c>
      <c r="HI105">
        <v>0</v>
      </c>
      <c r="HJ105">
        <v>27.9428</v>
      </c>
      <c r="HK105">
        <v>999.9</v>
      </c>
      <c r="HL105">
        <v>56.214</v>
      </c>
      <c r="HM105">
        <v>30.121</v>
      </c>
      <c r="HN105">
        <v>26.5611</v>
      </c>
      <c r="HO105">
        <v>54.1655</v>
      </c>
      <c r="HP105">
        <v>45.641</v>
      </c>
      <c r="HQ105">
        <v>1</v>
      </c>
      <c r="HR105">
        <v>0.0535264</v>
      </c>
      <c r="HS105">
        <v>0.0646432</v>
      </c>
      <c r="HT105">
        <v>20.1126</v>
      </c>
      <c r="HU105">
        <v>5.19692</v>
      </c>
      <c r="HV105">
        <v>12.004</v>
      </c>
      <c r="HW105">
        <v>4.97505</v>
      </c>
      <c r="HX105">
        <v>3.294</v>
      </c>
      <c r="HY105">
        <v>999.9</v>
      </c>
      <c r="HZ105">
        <v>9999</v>
      </c>
      <c r="IA105">
        <v>9999</v>
      </c>
      <c r="IB105">
        <v>9999</v>
      </c>
      <c r="IC105">
        <v>1.86326</v>
      </c>
      <c r="ID105">
        <v>1.86813</v>
      </c>
      <c r="IE105">
        <v>1.8679</v>
      </c>
      <c r="IF105">
        <v>1.86905</v>
      </c>
      <c r="IG105">
        <v>1.86988</v>
      </c>
      <c r="IH105">
        <v>1.86591</v>
      </c>
      <c r="II105">
        <v>1.86706</v>
      </c>
      <c r="IJ105">
        <v>1.86844</v>
      </c>
      <c r="IK105">
        <v>5</v>
      </c>
      <c r="IL105">
        <v>0</v>
      </c>
      <c r="IM105">
        <v>0</v>
      </c>
      <c r="IN105">
        <v>0</v>
      </c>
      <c r="IO105" t="s">
        <v>441</v>
      </c>
      <c r="IP105" t="s">
        <v>442</v>
      </c>
      <c r="IQ105" t="s">
        <v>443</v>
      </c>
      <c r="IR105" t="s">
        <v>443</v>
      </c>
      <c r="IS105" t="s">
        <v>443</v>
      </c>
      <c r="IT105" t="s">
        <v>443</v>
      </c>
      <c r="IU105">
        <v>0</v>
      </c>
      <c r="IV105">
        <v>100</v>
      </c>
      <c r="IW105">
        <v>100</v>
      </c>
      <c r="IX105">
        <v>5.38</v>
      </c>
      <c r="IY105">
        <v>0.3053</v>
      </c>
      <c r="IZ105">
        <v>0.735386519928015</v>
      </c>
      <c r="JA105">
        <v>0.00382527381972642</v>
      </c>
      <c r="JB105">
        <v>-7.52988299776221e-07</v>
      </c>
      <c r="JC105">
        <v>2.3530235652091e-10</v>
      </c>
      <c r="JD105">
        <v>-0.102343420517576</v>
      </c>
      <c r="JE105">
        <v>-0.0169045395245839</v>
      </c>
      <c r="JF105">
        <v>0.00204458040624254</v>
      </c>
      <c r="JG105">
        <v>-2.13992253470799e-05</v>
      </c>
      <c r="JH105">
        <v>5</v>
      </c>
      <c r="JI105">
        <v>2167</v>
      </c>
      <c r="JJ105">
        <v>1</v>
      </c>
      <c r="JK105">
        <v>29</v>
      </c>
      <c r="JL105">
        <v>29323662.5</v>
      </c>
      <c r="JM105">
        <v>29323662.5</v>
      </c>
      <c r="JN105">
        <v>2.78931</v>
      </c>
      <c r="JO105">
        <v>2.60986</v>
      </c>
      <c r="JP105">
        <v>1.54785</v>
      </c>
      <c r="JQ105">
        <v>2.31201</v>
      </c>
      <c r="JR105">
        <v>1.64673</v>
      </c>
      <c r="JS105">
        <v>2.31567</v>
      </c>
      <c r="JT105">
        <v>33.9865</v>
      </c>
      <c r="JU105">
        <v>24.1838</v>
      </c>
      <c r="JV105">
        <v>18</v>
      </c>
      <c r="JW105">
        <v>505.611</v>
      </c>
      <c r="JX105">
        <v>403.643</v>
      </c>
      <c r="JY105">
        <v>26.8872</v>
      </c>
      <c r="JZ105">
        <v>28.0506</v>
      </c>
      <c r="KA105">
        <v>30.0003</v>
      </c>
      <c r="KB105">
        <v>28.0012</v>
      </c>
      <c r="KC105">
        <v>27.9508</v>
      </c>
      <c r="KD105">
        <v>55.919</v>
      </c>
      <c r="KE105">
        <v>21.4864</v>
      </c>
      <c r="KF105">
        <v>57.6239</v>
      </c>
      <c r="KG105">
        <v>26.8888</v>
      </c>
      <c r="KH105">
        <v>1493.41</v>
      </c>
      <c r="KI105">
        <v>22.3472</v>
      </c>
      <c r="KJ105">
        <v>96.7076</v>
      </c>
      <c r="KK105">
        <v>94.671</v>
      </c>
    </row>
    <row r="106" spans="1:297">
      <c r="A106">
        <v>90</v>
      </c>
      <c r="B106">
        <v>1759419757</v>
      </c>
      <c r="C106">
        <v>536.900000095367</v>
      </c>
      <c r="D106" t="s">
        <v>622</v>
      </c>
      <c r="E106" t="s">
        <v>623</v>
      </c>
      <c r="F106">
        <v>5</v>
      </c>
      <c r="G106" t="s">
        <v>435</v>
      </c>
      <c r="H106" t="s">
        <v>436</v>
      </c>
      <c r="I106">
        <v>1759419748.86923</v>
      </c>
      <c r="J106">
        <f>(K106)/1000</f>
        <v>0</v>
      </c>
      <c r="K106">
        <f>IF(DP106, AN106, AH106)</f>
        <v>0</v>
      </c>
      <c r="L106">
        <f>IF(DP106, AI106, AG106)</f>
        <v>0</v>
      </c>
      <c r="M106">
        <f>DR106 - IF(AU106&gt;1, L106*DL106*100.0/(AW106), 0)</f>
        <v>0</v>
      </c>
      <c r="N106">
        <f>((T106-J106/2)*M106-L106)/(T106+J106/2)</f>
        <v>0</v>
      </c>
      <c r="O106">
        <f>N106*(DY106+DZ106)/1000.0</f>
        <v>0</v>
      </c>
      <c r="P106">
        <f>(DR106 - IF(AU106&gt;1, L106*DL106*100.0/(AW106), 0))*(DY106+DZ106)/1000.0</f>
        <v>0</v>
      </c>
      <c r="Q106">
        <f>2.0/((1/S106-1/R106)+SIGN(S106)*SQRT((1/S106-1/R106)*(1/S106-1/R106) + 4*DM106/((DM106+1)*(DM106+1))*(2*1/S106*1/R106-1/R106*1/R106)))</f>
        <v>0</v>
      </c>
      <c r="R106">
        <f>IF(LEFT(DN106,1)&lt;&gt;"0",IF(LEFT(DN106,1)="1",3.0,DO106),$D$5+$E$5*(EF106*DY106/($K$5*1000))+$F$5*(EF106*DY106/($K$5*1000))*MAX(MIN(DL106,$J$5),$I$5)*MAX(MIN(DL106,$J$5),$I$5)+$G$5*MAX(MIN(DL106,$J$5),$I$5)*(EF106*DY106/($K$5*1000))+$H$5*(EF106*DY106/($K$5*1000))*(EF106*DY106/($K$5*1000)))</f>
        <v>0</v>
      </c>
      <c r="S106">
        <f>J106*(1000-(1000*0.61365*exp(17.502*W106/(240.97+W106))/(DY106+DZ106)+DT106)/2)/(1000*0.61365*exp(17.502*W106/(240.97+W106))/(DY106+DZ106)-DT106)</f>
        <v>0</v>
      </c>
      <c r="T106">
        <f>1/((DM106+1)/(Q106/1.6)+1/(R106/1.37)) + DM106/((DM106+1)/(Q106/1.6) + DM106/(R106/1.37))</f>
        <v>0</v>
      </c>
      <c r="U106">
        <f>(DH106*DK106)</f>
        <v>0</v>
      </c>
      <c r="V106">
        <f>(EA106+(U106+2*0.95*5.67E-8*(((EA106+$B$7)+273)^4-(EA106+273)^4)-44100*J106)/(1.84*29.3*R106+8*0.95*5.67E-8*(EA106+273)^3))</f>
        <v>0</v>
      </c>
      <c r="W106">
        <f>($C$7*EB106+$D$7*EC106+$E$7*V106)</f>
        <v>0</v>
      </c>
      <c r="X106">
        <f>0.61365*exp(17.502*W106/(240.97+W106))</f>
        <v>0</v>
      </c>
      <c r="Y106">
        <f>(Z106/AA106*100)</f>
        <v>0</v>
      </c>
      <c r="Z106">
        <f>DT106*(DY106+DZ106)/1000</f>
        <v>0</v>
      </c>
      <c r="AA106">
        <f>0.61365*exp(17.502*EA106/(240.97+EA106))</f>
        <v>0</v>
      </c>
      <c r="AB106">
        <f>(X106-DT106*(DY106+DZ106)/1000)</f>
        <v>0</v>
      </c>
      <c r="AC106">
        <f>(-J106*44100)</f>
        <v>0</v>
      </c>
      <c r="AD106">
        <f>2*29.3*R106*0.92*(EA106-W106)</f>
        <v>0</v>
      </c>
      <c r="AE106">
        <f>2*0.95*5.67E-8*(((EA106+$B$7)+273)^4-(W106+273)^4)</f>
        <v>0</v>
      </c>
      <c r="AF106">
        <f>U106+AE106+AC106+AD106</f>
        <v>0</v>
      </c>
      <c r="AG106">
        <f>DX106*AU106*(DS106-DR106*(1000-AU106*DU106)/(1000-AU106*DT106))/(100*DL106)</f>
        <v>0</v>
      </c>
      <c r="AH106">
        <f>1000*DX106*AU106*(DT106-DU106)/(100*DL106*(1000-AU106*DT106))</f>
        <v>0</v>
      </c>
      <c r="AI106">
        <f>(AJ106 - AK106 - DY106*1E3/(8.314*(EA106+273.15)) * AM106/DX106 * AL106) * DX106/(100*DL106) * (1000 - DU106)/1000</f>
        <v>0</v>
      </c>
      <c r="AJ106">
        <v>1510.50975602489</v>
      </c>
      <c r="AK106">
        <v>1490.14412121212</v>
      </c>
      <c r="AL106">
        <v>3.34623636363619</v>
      </c>
      <c r="AM106">
        <v>64.6</v>
      </c>
      <c r="AN106">
        <f>(AP106 - AO106 + DY106*1E3/(8.314*(EA106+273.15)) * AR106/DX106 * AQ106) * DX106/(100*DL106) * 1000/(1000 - AP106)</f>
        <v>0</v>
      </c>
      <c r="AO106">
        <v>22.2730919563825</v>
      </c>
      <c r="AP106">
        <v>22.7117193939394</v>
      </c>
      <c r="AQ106">
        <v>-0.00238393198694679</v>
      </c>
      <c r="AR106">
        <v>120.712376557345</v>
      </c>
      <c r="AS106">
        <v>0</v>
      </c>
      <c r="AT106">
        <v>0</v>
      </c>
      <c r="AU106">
        <f>IF(AS106*$H$13&gt;=AW106,1.0,(AW106/(AW106-AS106*$H$13)))</f>
        <v>0</v>
      </c>
      <c r="AV106">
        <f>(AU106-1)*100</f>
        <v>0</v>
      </c>
      <c r="AW106">
        <f>MAX(0,($B$13+$C$13*EF106)/(1+$D$13*EF106)*DY106/(EA106+273)*$E$13)</f>
        <v>0</v>
      </c>
      <c r="AX106" t="s">
        <v>437</v>
      </c>
      <c r="AY106" t="s">
        <v>437</v>
      </c>
      <c r="AZ106">
        <v>0</v>
      </c>
      <c r="BA106">
        <v>0</v>
      </c>
      <c r="BB106">
        <f>1-AZ106/BA106</f>
        <v>0</v>
      </c>
      <c r="BC106">
        <v>0</v>
      </c>
      <c r="BD106" t="s">
        <v>437</v>
      </c>
      <c r="BE106" t="s">
        <v>437</v>
      </c>
      <c r="BF106">
        <v>0</v>
      </c>
      <c r="BG106">
        <v>0</v>
      </c>
      <c r="BH106">
        <f>1-BF106/BG106</f>
        <v>0</v>
      </c>
      <c r="BI106">
        <v>0.5</v>
      </c>
      <c r="BJ106">
        <f>DI106</f>
        <v>0</v>
      </c>
      <c r="BK106">
        <f>L106</f>
        <v>0</v>
      </c>
      <c r="BL106">
        <f>BH106*BI106*BJ106</f>
        <v>0</v>
      </c>
      <c r="BM106">
        <f>(BK106-BC106)/BJ106</f>
        <v>0</v>
      </c>
      <c r="BN106">
        <f>(BA106-BG106)/BG106</f>
        <v>0</v>
      </c>
      <c r="BO106">
        <f>AZ106/(BB106+AZ106/BG106)</f>
        <v>0</v>
      </c>
      <c r="BP106" t="s">
        <v>437</v>
      </c>
      <c r="BQ106">
        <v>0</v>
      </c>
      <c r="BR106">
        <f>IF(BQ106&lt;&gt;0, BQ106, BO106)</f>
        <v>0</v>
      </c>
      <c r="BS106">
        <f>1-BR106/BG106</f>
        <v>0</v>
      </c>
      <c r="BT106">
        <f>(BG106-BF106)/(BG106-BR106)</f>
        <v>0</v>
      </c>
      <c r="BU106">
        <f>(BA106-BG106)/(BA106-BR106)</f>
        <v>0</v>
      </c>
      <c r="BV106">
        <f>(BG106-BF106)/(BG106-AZ106)</f>
        <v>0</v>
      </c>
      <c r="BW106">
        <f>(BA106-BG106)/(BA106-AZ106)</f>
        <v>0</v>
      </c>
      <c r="BX106">
        <f>(BT106*BR106/BF106)</f>
        <v>0</v>
      </c>
      <c r="BY106">
        <f>(1-BX106)</f>
        <v>0</v>
      </c>
      <c r="DH106">
        <f>$B$11*EG106+$C$11*EH106+$F$11*ES106*(1-EV106)</f>
        <v>0</v>
      </c>
      <c r="DI106">
        <f>DH106*DJ106</f>
        <v>0</v>
      </c>
      <c r="DJ106">
        <f>($B$11*$D$9+$C$11*$D$9+$F$11*((FF106+EX106)/MAX(FF106+EX106+FG106, 0.1)*$I$9+FG106/MAX(FF106+EX106+FG106, 0.1)*$J$9))/($B$11+$C$11+$F$11)</f>
        <v>0</v>
      </c>
      <c r="DK106">
        <f>($B$11*$K$9+$C$11*$K$9+$F$11*((FF106+EX106)/MAX(FF106+EX106+FG106, 0.1)*$P$9+FG106/MAX(FF106+EX106+FG106, 0.1)*$Q$9))/($B$11+$C$11+$F$11)</f>
        <v>0</v>
      </c>
      <c r="DL106">
        <v>2.44</v>
      </c>
      <c r="DM106">
        <v>0.5</v>
      </c>
      <c r="DN106" t="s">
        <v>438</v>
      </c>
      <c r="DO106">
        <v>2</v>
      </c>
      <c r="DP106" t="b">
        <v>1</v>
      </c>
      <c r="DQ106">
        <v>1759419748.86923</v>
      </c>
      <c r="DR106">
        <v>1432.25923076923</v>
      </c>
      <c r="DS106">
        <v>1460.98692307692</v>
      </c>
      <c r="DT106">
        <v>22.7447769230769</v>
      </c>
      <c r="DU106">
        <v>22.2947538461538</v>
      </c>
      <c r="DV106">
        <v>1426.91615384615</v>
      </c>
      <c r="DW106">
        <v>22.4387692307692</v>
      </c>
      <c r="DX106">
        <v>500.052769230769</v>
      </c>
      <c r="DY106">
        <v>90.7974076923077</v>
      </c>
      <c r="DZ106">
        <v>0.0326932307692308</v>
      </c>
      <c r="EA106">
        <v>29.5228846153846</v>
      </c>
      <c r="EB106">
        <v>30.0013769230769</v>
      </c>
      <c r="EC106">
        <v>999.9</v>
      </c>
      <c r="ED106">
        <v>0</v>
      </c>
      <c r="EE106">
        <v>0</v>
      </c>
      <c r="EF106">
        <v>9992.31461538462</v>
      </c>
      <c r="EG106">
        <v>0</v>
      </c>
      <c r="EH106">
        <v>13.1595923076923</v>
      </c>
      <c r="EI106">
        <v>-28.7257923076923</v>
      </c>
      <c r="EJ106">
        <v>1465.59461538462</v>
      </c>
      <c r="EK106">
        <v>1494.30076923077</v>
      </c>
      <c r="EL106">
        <v>0.450024076923077</v>
      </c>
      <c r="EM106">
        <v>1460.98692307692</v>
      </c>
      <c r="EN106">
        <v>22.2947538461538</v>
      </c>
      <c r="EO106">
        <v>2.06516769230769</v>
      </c>
      <c r="EP106">
        <v>2.02430846153846</v>
      </c>
      <c r="EQ106">
        <v>17.9530153846154</v>
      </c>
      <c r="ER106">
        <v>17.6357384615385</v>
      </c>
      <c r="ES106">
        <v>1999.97846153846</v>
      </c>
      <c r="ET106">
        <v>0.980000692307692</v>
      </c>
      <c r="EU106">
        <v>0.0199989</v>
      </c>
      <c r="EV106">
        <v>0</v>
      </c>
      <c r="EW106">
        <v>338.020846153846</v>
      </c>
      <c r="EX106">
        <v>5.00059</v>
      </c>
      <c r="EY106">
        <v>6904.88692307692</v>
      </c>
      <c r="EZ106">
        <v>17360.1461538462</v>
      </c>
      <c r="FA106">
        <v>41.25</v>
      </c>
      <c r="FB106">
        <v>41.0959230769231</v>
      </c>
      <c r="FC106">
        <v>40.687</v>
      </c>
      <c r="FD106">
        <v>40.5572307692308</v>
      </c>
      <c r="FE106">
        <v>42.1774615384615</v>
      </c>
      <c r="FF106">
        <v>1955.07846153846</v>
      </c>
      <c r="FG106">
        <v>39.9</v>
      </c>
      <c r="FH106">
        <v>0</v>
      </c>
      <c r="FI106">
        <v>1759419755.2</v>
      </c>
      <c r="FJ106">
        <v>0</v>
      </c>
      <c r="FK106">
        <v>338.004692307692</v>
      </c>
      <c r="FL106">
        <v>-1.35514530375573</v>
      </c>
      <c r="FM106">
        <v>-32.1627350753499</v>
      </c>
      <c r="FN106">
        <v>6904.48923076923</v>
      </c>
      <c r="FO106">
        <v>15</v>
      </c>
      <c r="FP106">
        <v>0</v>
      </c>
      <c r="FQ106" t="s">
        <v>439</v>
      </c>
      <c r="FR106">
        <v>0</v>
      </c>
      <c r="FS106">
        <v>0</v>
      </c>
      <c r="FT106">
        <v>0</v>
      </c>
      <c r="FU106">
        <v>0</v>
      </c>
      <c r="FV106">
        <v>0</v>
      </c>
      <c r="FW106">
        <v>0</v>
      </c>
      <c r="FX106">
        <v>0</v>
      </c>
      <c r="FY106">
        <v>0</v>
      </c>
      <c r="FZ106">
        <v>0</v>
      </c>
      <c r="GA106">
        <v>0</v>
      </c>
      <c r="GB106">
        <v>0</v>
      </c>
      <c r="GC106">
        <v>-28.7501666666667</v>
      </c>
      <c r="GD106">
        <v>0.210663793407938</v>
      </c>
      <c r="GE106">
        <v>0.621479434079783</v>
      </c>
      <c r="GF106">
        <v>1</v>
      </c>
      <c r="GG106">
        <v>338.089852941176</v>
      </c>
      <c r="GH106">
        <v>-1.49187166051371</v>
      </c>
      <c r="GI106">
        <v>0.227359411292155</v>
      </c>
      <c r="GJ106">
        <v>-1</v>
      </c>
      <c r="GK106">
        <v>0.444030952380952</v>
      </c>
      <c r="GL106">
        <v>0.105851641980373</v>
      </c>
      <c r="GM106">
        <v>0.0176068854320343</v>
      </c>
      <c r="GN106">
        <v>0</v>
      </c>
      <c r="GO106">
        <v>1</v>
      </c>
      <c r="GP106">
        <v>2</v>
      </c>
      <c r="GQ106" t="s">
        <v>448</v>
      </c>
      <c r="GR106">
        <v>3.13263</v>
      </c>
      <c r="GS106">
        <v>2.71025</v>
      </c>
      <c r="GT106">
        <v>0.210027</v>
      </c>
      <c r="GU106">
        <v>0.212985</v>
      </c>
      <c r="GV106">
        <v>0.0994694</v>
      </c>
      <c r="GW106">
        <v>0.0987417</v>
      </c>
      <c r="GX106">
        <v>29782.5</v>
      </c>
      <c r="GY106">
        <v>31784.4</v>
      </c>
      <c r="GZ106">
        <v>34107.3</v>
      </c>
      <c r="HA106">
        <v>36563.5</v>
      </c>
      <c r="HB106">
        <v>43383</v>
      </c>
      <c r="HC106">
        <v>47313.5</v>
      </c>
      <c r="HD106">
        <v>53196.2</v>
      </c>
      <c r="HE106">
        <v>58427.2</v>
      </c>
      <c r="HF106">
        <v>1.9588</v>
      </c>
      <c r="HG106">
        <v>1.80055</v>
      </c>
      <c r="HH106">
        <v>0.127356</v>
      </c>
      <c r="HI106">
        <v>0</v>
      </c>
      <c r="HJ106">
        <v>27.945</v>
      </c>
      <c r="HK106">
        <v>999.9</v>
      </c>
      <c r="HL106">
        <v>56.214</v>
      </c>
      <c r="HM106">
        <v>30.142</v>
      </c>
      <c r="HN106">
        <v>26.5939</v>
      </c>
      <c r="HO106">
        <v>54.9255</v>
      </c>
      <c r="HP106">
        <v>45.5569</v>
      </c>
      <c r="HQ106">
        <v>1</v>
      </c>
      <c r="HR106">
        <v>0.0537805</v>
      </c>
      <c r="HS106">
        <v>0.072116</v>
      </c>
      <c r="HT106">
        <v>20.1126</v>
      </c>
      <c r="HU106">
        <v>5.19737</v>
      </c>
      <c r="HV106">
        <v>12.004</v>
      </c>
      <c r="HW106">
        <v>4.9751</v>
      </c>
      <c r="HX106">
        <v>3.29398</v>
      </c>
      <c r="HY106">
        <v>999.9</v>
      </c>
      <c r="HZ106">
        <v>9999</v>
      </c>
      <c r="IA106">
        <v>9999</v>
      </c>
      <c r="IB106">
        <v>9999</v>
      </c>
      <c r="IC106">
        <v>1.86325</v>
      </c>
      <c r="ID106">
        <v>1.86813</v>
      </c>
      <c r="IE106">
        <v>1.86787</v>
      </c>
      <c r="IF106">
        <v>1.86905</v>
      </c>
      <c r="IG106">
        <v>1.86985</v>
      </c>
      <c r="IH106">
        <v>1.86592</v>
      </c>
      <c r="II106">
        <v>1.86706</v>
      </c>
      <c r="IJ106">
        <v>1.86844</v>
      </c>
      <c r="IK106">
        <v>5</v>
      </c>
      <c r="IL106">
        <v>0</v>
      </c>
      <c r="IM106">
        <v>0</v>
      </c>
      <c r="IN106">
        <v>0</v>
      </c>
      <c r="IO106" t="s">
        <v>441</v>
      </c>
      <c r="IP106" t="s">
        <v>442</v>
      </c>
      <c r="IQ106" t="s">
        <v>443</v>
      </c>
      <c r="IR106" t="s">
        <v>443</v>
      </c>
      <c r="IS106" t="s">
        <v>443</v>
      </c>
      <c r="IT106" t="s">
        <v>443</v>
      </c>
      <c r="IU106">
        <v>0</v>
      </c>
      <c r="IV106">
        <v>100</v>
      </c>
      <c r="IW106">
        <v>100</v>
      </c>
      <c r="IX106">
        <v>5.43</v>
      </c>
      <c r="IY106">
        <v>0.3045</v>
      </c>
      <c r="IZ106">
        <v>0.735386519928015</v>
      </c>
      <c r="JA106">
        <v>0.00382527381972642</v>
      </c>
      <c r="JB106">
        <v>-7.52988299776221e-07</v>
      </c>
      <c r="JC106">
        <v>2.3530235652091e-10</v>
      </c>
      <c r="JD106">
        <v>-0.102343420517576</v>
      </c>
      <c r="JE106">
        <v>-0.0169045395245839</v>
      </c>
      <c r="JF106">
        <v>0.00204458040624254</v>
      </c>
      <c r="JG106">
        <v>-2.13992253470799e-05</v>
      </c>
      <c r="JH106">
        <v>5</v>
      </c>
      <c r="JI106">
        <v>2167</v>
      </c>
      <c r="JJ106">
        <v>1</v>
      </c>
      <c r="JK106">
        <v>29</v>
      </c>
      <c r="JL106">
        <v>29323662.6</v>
      </c>
      <c r="JM106">
        <v>29323662.6</v>
      </c>
      <c r="JN106">
        <v>2.81616</v>
      </c>
      <c r="JO106">
        <v>2.60254</v>
      </c>
      <c r="JP106">
        <v>1.54785</v>
      </c>
      <c r="JQ106">
        <v>2.31201</v>
      </c>
      <c r="JR106">
        <v>1.64673</v>
      </c>
      <c r="JS106">
        <v>2.34863</v>
      </c>
      <c r="JT106">
        <v>33.9865</v>
      </c>
      <c r="JU106">
        <v>24.1926</v>
      </c>
      <c r="JV106">
        <v>18</v>
      </c>
      <c r="JW106">
        <v>505.824</v>
      </c>
      <c r="JX106">
        <v>403.384</v>
      </c>
      <c r="JY106">
        <v>26.8891</v>
      </c>
      <c r="JZ106">
        <v>28.0524</v>
      </c>
      <c r="KA106">
        <v>30.0003</v>
      </c>
      <c r="KB106">
        <v>28.003</v>
      </c>
      <c r="KC106">
        <v>27.9531</v>
      </c>
      <c r="KD106">
        <v>56.3883</v>
      </c>
      <c r="KE106">
        <v>21.2107</v>
      </c>
      <c r="KF106">
        <v>57.6239</v>
      </c>
      <c r="KG106">
        <v>26.887</v>
      </c>
      <c r="KH106">
        <v>1507.06</v>
      </c>
      <c r="KI106">
        <v>22.3843</v>
      </c>
      <c r="KJ106">
        <v>96.7074</v>
      </c>
      <c r="KK106">
        <v>94.6707</v>
      </c>
    </row>
    <row r="107" spans="1:297">
      <c r="A107">
        <v>91</v>
      </c>
      <c r="B107">
        <v>1759419762</v>
      </c>
      <c r="C107">
        <v>541.900000095367</v>
      </c>
      <c r="D107" t="s">
        <v>624</v>
      </c>
      <c r="E107" t="s">
        <v>625</v>
      </c>
      <c r="F107">
        <v>5</v>
      </c>
      <c r="G107" t="s">
        <v>435</v>
      </c>
      <c r="H107" t="s">
        <v>436</v>
      </c>
      <c r="I107">
        <v>1759419753.84615</v>
      </c>
      <c r="J107">
        <f>(K107)/1000</f>
        <v>0</v>
      </c>
      <c r="K107">
        <f>IF(DP107, AN107, AH107)</f>
        <v>0</v>
      </c>
      <c r="L107">
        <f>IF(DP107, AI107, AG107)</f>
        <v>0</v>
      </c>
      <c r="M107">
        <f>DR107 - IF(AU107&gt;1, L107*DL107*100.0/(AW107), 0)</f>
        <v>0</v>
      </c>
      <c r="N107">
        <f>((T107-J107/2)*M107-L107)/(T107+J107/2)</f>
        <v>0</v>
      </c>
      <c r="O107">
        <f>N107*(DY107+DZ107)/1000.0</f>
        <v>0</v>
      </c>
      <c r="P107">
        <f>(DR107 - IF(AU107&gt;1, L107*DL107*100.0/(AW107), 0))*(DY107+DZ107)/1000.0</f>
        <v>0</v>
      </c>
      <c r="Q107">
        <f>2.0/((1/S107-1/R107)+SIGN(S107)*SQRT((1/S107-1/R107)*(1/S107-1/R107) + 4*DM107/((DM107+1)*(DM107+1))*(2*1/S107*1/R107-1/R107*1/R107)))</f>
        <v>0</v>
      </c>
      <c r="R107">
        <f>IF(LEFT(DN107,1)&lt;&gt;"0",IF(LEFT(DN107,1)="1",3.0,DO107),$D$5+$E$5*(EF107*DY107/($K$5*1000))+$F$5*(EF107*DY107/($K$5*1000))*MAX(MIN(DL107,$J$5),$I$5)*MAX(MIN(DL107,$J$5),$I$5)+$G$5*MAX(MIN(DL107,$J$5),$I$5)*(EF107*DY107/($K$5*1000))+$H$5*(EF107*DY107/($K$5*1000))*(EF107*DY107/($K$5*1000)))</f>
        <v>0</v>
      </c>
      <c r="S107">
        <f>J107*(1000-(1000*0.61365*exp(17.502*W107/(240.97+W107))/(DY107+DZ107)+DT107)/2)/(1000*0.61365*exp(17.502*W107/(240.97+W107))/(DY107+DZ107)-DT107)</f>
        <v>0</v>
      </c>
      <c r="T107">
        <f>1/((DM107+1)/(Q107/1.6)+1/(R107/1.37)) + DM107/((DM107+1)/(Q107/1.6) + DM107/(R107/1.37))</f>
        <v>0</v>
      </c>
      <c r="U107">
        <f>(DH107*DK107)</f>
        <v>0</v>
      </c>
      <c r="V107">
        <f>(EA107+(U107+2*0.95*5.67E-8*(((EA107+$B$7)+273)^4-(EA107+273)^4)-44100*J107)/(1.84*29.3*R107+8*0.95*5.67E-8*(EA107+273)^3))</f>
        <v>0</v>
      </c>
      <c r="W107">
        <f>($C$7*EB107+$D$7*EC107+$E$7*V107)</f>
        <v>0</v>
      </c>
      <c r="X107">
        <f>0.61365*exp(17.502*W107/(240.97+W107))</f>
        <v>0</v>
      </c>
      <c r="Y107">
        <f>(Z107/AA107*100)</f>
        <v>0</v>
      </c>
      <c r="Z107">
        <f>DT107*(DY107+DZ107)/1000</f>
        <v>0</v>
      </c>
      <c r="AA107">
        <f>0.61365*exp(17.502*EA107/(240.97+EA107))</f>
        <v>0</v>
      </c>
      <c r="AB107">
        <f>(X107-DT107*(DY107+DZ107)/1000)</f>
        <v>0</v>
      </c>
      <c r="AC107">
        <f>(-J107*44100)</f>
        <v>0</v>
      </c>
      <c r="AD107">
        <f>2*29.3*R107*0.92*(EA107-W107)</f>
        <v>0</v>
      </c>
      <c r="AE107">
        <f>2*0.95*5.67E-8*(((EA107+$B$7)+273)^4-(W107+273)^4)</f>
        <v>0</v>
      </c>
      <c r="AF107">
        <f>U107+AE107+AC107+AD107</f>
        <v>0</v>
      </c>
      <c r="AG107">
        <f>DX107*AU107*(DS107-DR107*(1000-AU107*DU107)/(1000-AU107*DT107))/(100*DL107)</f>
        <v>0</v>
      </c>
      <c r="AH107">
        <f>1000*DX107*AU107*(DT107-DU107)/(100*DL107*(1000-AU107*DT107))</f>
        <v>0</v>
      </c>
      <c r="AI107">
        <f>(AJ107 - AK107 - DY107*1E3/(8.314*(EA107+273.15)) * AM107/DX107 * AL107) * DX107/(100*DL107) * (1000 - DU107)/1000</f>
        <v>0</v>
      </c>
      <c r="AJ107">
        <v>1528.40337740584</v>
      </c>
      <c r="AK107">
        <v>1507.69975757576</v>
      </c>
      <c r="AL107">
        <v>3.51692727272713</v>
      </c>
      <c r="AM107">
        <v>64.6</v>
      </c>
      <c r="AN107">
        <f>(AP107 - AO107 + DY107*1E3/(8.314*(EA107+273.15)) * AR107/DX107 * AQ107) * DX107/(100*DL107) * 1000/(1000 - AP107)</f>
        <v>0</v>
      </c>
      <c r="AO107">
        <v>22.2823569240183</v>
      </c>
      <c r="AP107">
        <v>22.7006115151515</v>
      </c>
      <c r="AQ107">
        <v>-0.000648375639488038</v>
      </c>
      <c r="AR107">
        <v>120.712376557345</v>
      </c>
      <c r="AS107">
        <v>0</v>
      </c>
      <c r="AT107">
        <v>0</v>
      </c>
      <c r="AU107">
        <f>IF(AS107*$H$13&gt;=AW107,1.0,(AW107/(AW107-AS107*$H$13)))</f>
        <v>0</v>
      </c>
      <c r="AV107">
        <f>(AU107-1)*100</f>
        <v>0</v>
      </c>
      <c r="AW107">
        <f>MAX(0,($B$13+$C$13*EF107)/(1+$D$13*EF107)*DY107/(EA107+273)*$E$13)</f>
        <v>0</v>
      </c>
      <c r="AX107" t="s">
        <v>437</v>
      </c>
      <c r="AY107" t="s">
        <v>437</v>
      </c>
      <c r="AZ107">
        <v>0</v>
      </c>
      <c r="BA107">
        <v>0</v>
      </c>
      <c r="BB107">
        <f>1-AZ107/BA107</f>
        <v>0</v>
      </c>
      <c r="BC107">
        <v>0</v>
      </c>
      <c r="BD107" t="s">
        <v>437</v>
      </c>
      <c r="BE107" t="s">
        <v>437</v>
      </c>
      <c r="BF107">
        <v>0</v>
      </c>
      <c r="BG107">
        <v>0</v>
      </c>
      <c r="BH107">
        <f>1-BF107/BG107</f>
        <v>0</v>
      </c>
      <c r="BI107">
        <v>0.5</v>
      </c>
      <c r="BJ107">
        <f>DI107</f>
        <v>0</v>
      </c>
      <c r="BK107">
        <f>L107</f>
        <v>0</v>
      </c>
      <c r="BL107">
        <f>BH107*BI107*BJ107</f>
        <v>0</v>
      </c>
      <c r="BM107">
        <f>(BK107-BC107)/BJ107</f>
        <v>0</v>
      </c>
      <c r="BN107">
        <f>(BA107-BG107)/BG107</f>
        <v>0</v>
      </c>
      <c r="BO107">
        <f>AZ107/(BB107+AZ107/BG107)</f>
        <v>0</v>
      </c>
      <c r="BP107" t="s">
        <v>437</v>
      </c>
      <c r="BQ107">
        <v>0</v>
      </c>
      <c r="BR107">
        <f>IF(BQ107&lt;&gt;0, BQ107, BO107)</f>
        <v>0</v>
      </c>
      <c r="BS107">
        <f>1-BR107/BG107</f>
        <v>0</v>
      </c>
      <c r="BT107">
        <f>(BG107-BF107)/(BG107-BR107)</f>
        <v>0</v>
      </c>
      <c r="BU107">
        <f>(BA107-BG107)/(BA107-BR107)</f>
        <v>0</v>
      </c>
      <c r="BV107">
        <f>(BG107-BF107)/(BG107-AZ107)</f>
        <v>0</v>
      </c>
      <c r="BW107">
        <f>(BA107-BG107)/(BA107-AZ107)</f>
        <v>0</v>
      </c>
      <c r="BX107">
        <f>(BT107*BR107/BF107)</f>
        <v>0</v>
      </c>
      <c r="BY107">
        <f>(1-BX107)</f>
        <v>0</v>
      </c>
      <c r="DH107">
        <f>$B$11*EG107+$C$11*EH107+$F$11*ES107*(1-EV107)</f>
        <v>0</v>
      </c>
      <c r="DI107">
        <f>DH107*DJ107</f>
        <v>0</v>
      </c>
      <c r="DJ107">
        <f>($B$11*$D$9+$C$11*$D$9+$F$11*((FF107+EX107)/MAX(FF107+EX107+FG107, 0.1)*$I$9+FG107/MAX(FF107+EX107+FG107, 0.1)*$J$9))/($B$11+$C$11+$F$11)</f>
        <v>0</v>
      </c>
      <c r="DK107">
        <f>($B$11*$K$9+$C$11*$K$9+$F$11*((FF107+EX107)/MAX(FF107+EX107+FG107, 0.1)*$P$9+FG107/MAX(FF107+EX107+FG107, 0.1)*$Q$9))/($B$11+$C$11+$F$11)</f>
        <v>0</v>
      </c>
      <c r="DL107">
        <v>2.44</v>
      </c>
      <c r="DM107">
        <v>0.5</v>
      </c>
      <c r="DN107" t="s">
        <v>438</v>
      </c>
      <c r="DO107">
        <v>2</v>
      </c>
      <c r="DP107" t="b">
        <v>1</v>
      </c>
      <c r="DQ107">
        <v>1759419753.84615</v>
      </c>
      <c r="DR107">
        <v>1449.17923076923</v>
      </c>
      <c r="DS107">
        <v>1478.07538461538</v>
      </c>
      <c r="DT107">
        <v>22.7242153846154</v>
      </c>
      <c r="DU107">
        <v>22.2786923076923</v>
      </c>
      <c r="DV107">
        <v>1443.78384615385</v>
      </c>
      <c r="DW107">
        <v>22.4190461538462</v>
      </c>
      <c r="DX107">
        <v>500.045153846154</v>
      </c>
      <c r="DY107">
        <v>90.7976384615385</v>
      </c>
      <c r="DZ107">
        <v>0.0324957769230769</v>
      </c>
      <c r="EA107">
        <v>29.5250153846154</v>
      </c>
      <c r="EB107">
        <v>30.0057307692308</v>
      </c>
      <c r="EC107">
        <v>999.9</v>
      </c>
      <c r="ED107">
        <v>0</v>
      </c>
      <c r="EE107">
        <v>0</v>
      </c>
      <c r="EF107">
        <v>9990.48538461538</v>
      </c>
      <c r="EG107">
        <v>0</v>
      </c>
      <c r="EH107">
        <v>13.1469692307692</v>
      </c>
      <c r="EI107">
        <v>-28.8954769230769</v>
      </c>
      <c r="EJ107">
        <v>1482.87692307692</v>
      </c>
      <c r="EK107">
        <v>1511.75538461538</v>
      </c>
      <c r="EL107">
        <v>0.445521769230769</v>
      </c>
      <c r="EM107">
        <v>1478.07538461538</v>
      </c>
      <c r="EN107">
        <v>22.2786923076923</v>
      </c>
      <c r="EO107">
        <v>2.06330615384615</v>
      </c>
      <c r="EP107">
        <v>2.02285538461538</v>
      </c>
      <c r="EQ107">
        <v>17.9386846153846</v>
      </c>
      <c r="ER107">
        <v>17.6243615384615</v>
      </c>
      <c r="ES107">
        <v>2000</v>
      </c>
      <c r="ET107">
        <v>0.980000923076923</v>
      </c>
      <c r="EU107">
        <v>0.0199986615384615</v>
      </c>
      <c r="EV107">
        <v>0</v>
      </c>
      <c r="EW107">
        <v>337.887846153846</v>
      </c>
      <c r="EX107">
        <v>5.00059</v>
      </c>
      <c r="EY107">
        <v>6902.27923076923</v>
      </c>
      <c r="EZ107">
        <v>17360.3384615385</v>
      </c>
      <c r="FA107">
        <v>41.25</v>
      </c>
      <c r="FB107">
        <v>41.0959230769231</v>
      </c>
      <c r="FC107">
        <v>40.687</v>
      </c>
      <c r="FD107">
        <v>40.5524615384615</v>
      </c>
      <c r="FE107">
        <v>42.187</v>
      </c>
      <c r="FF107">
        <v>1955.1</v>
      </c>
      <c r="FG107">
        <v>39.9</v>
      </c>
      <c r="FH107">
        <v>0</v>
      </c>
      <c r="FI107">
        <v>1759419760</v>
      </c>
      <c r="FJ107">
        <v>0</v>
      </c>
      <c r="FK107">
        <v>337.883269230769</v>
      </c>
      <c r="FL107">
        <v>-1.88441025925624</v>
      </c>
      <c r="FM107">
        <v>-30.1873503611841</v>
      </c>
      <c r="FN107">
        <v>6902.00230769231</v>
      </c>
      <c r="FO107">
        <v>15</v>
      </c>
      <c r="FP107">
        <v>0</v>
      </c>
      <c r="FQ107" t="s">
        <v>439</v>
      </c>
      <c r="FR107">
        <v>0</v>
      </c>
      <c r="FS107">
        <v>0</v>
      </c>
      <c r="FT107">
        <v>0</v>
      </c>
      <c r="FU107">
        <v>0</v>
      </c>
      <c r="FV107">
        <v>0</v>
      </c>
      <c r="FW107">
        <v>0</v>
      </c>
      <c r="FX107">
        <v>0</v>
      </c>
      <c r="FY107">
        <v>0</v>
      </c>
      <c r="FZ107">
        <v>0</v>
      </c>
      <c r="GA107">
        <v>0</v>
      </c>
      <c r="GB107">
        <v>0</v>
      </c>
      <c r="GC107">
        <v>-28.7581857142857</v>
      </c>
      <c r="GD107">
        <v>-0.681720753208087</v>
      </c>
      <c r="GE107">
        <v>0.645251551748629</v>
      </c>
      <c r="GF107">
        <v>0</v>
      </c>
      <c r="GG107">
        <v>337.982058823529</v>
      </c>
      <c r="GH107">
        <v>-1.41634836016266</v>
      </c>
      <c r="GI107">
        <v>0.184324831747149</v>
      </c>
      <c r="GJ107">
        <v>-1</v>
      </c>
      <c r="GK107">
        <v>0.443873952380952</v>
      </c>
      <c r="GL107">
        <v>-0.0585946734569601</v>
      </c>
      <c r="GM107">
        <v>0.0184669662692119</v>
      </c>
      <c r="GN107">
        <v>1</v>
      </c>
      <c r="GO107">
        <v>1</v>
      </c>
      <c r="GP107">
        <v>2</v>
      </c>
      <c r="GQ107" t="s">
        <v>448</v>
      </c>
      <c r="GR107">
        <v>3.13238</v>
      </c>
      <c r="GS107">
        <v>2.71041</v>
      </c>
      <c r="GT107">
        <v>0.211499</v>
      </c>
      <c r="GU107">
        <v>0.214338</v>
      </c>
      <c r="GV107">
        <v>0.0994362</v>
      </c>
      <c r="GW107">
        <v>0.0988524</v>
      </c>
      <c r="GX107">
        <v>29726.7</v>
      </c>
      <c r="GY107">
        <v>31729.5</v>
      </c>
      <c r="GZ107">
        <v>34107</v>
      </c>
      <c r="HA107">
        <v>36563.2</v>
      </c>
      <c r="HB107">
        <v>43384.6</v>
      </c>
      <c r="HC107">
        <v>47307.3</v>
      </c>
      <c r="HD107">
        <v>53196</v>
      </c>
      <c r="HE107">
        <v>58426.6</v>
      </c>
      <c r="HF107">
        <v>1.95823</v>
      </c>
      <c r="HG107">
        <v>1.80165</v>
      </c>
      <c r="HH107">
        <v>0.126265</v>
      </c>
      <c r="HI107">
        <v>0</v>
      </c>
      <c r="HJ107">
        <v>27.9452</v>
      </c>
      <c r="HK107">
        <v>999.9</v>
      </c>
      <c r="HL107">
        <v>56.214</v>
      </c>
      <c r="HM107">
        <v>30.121</v>
      </c>
      <c r="HN107">
        <v>26.5634</v>
      </c>
      <c r="HO107">
        <v>55.1755</v>
      </c>
      <c r="HP107">
        <v>45.6571</v>
      </c>
      <c r="HQ107">
        <v>1</v>
      </c>
      <c r="HR107">
        <v>0.0538465</v>
      </c>
      <c r="HS107">
        <v>0.112546</v>
      </c>
      <c r="HT107">
        <v>20.1124</v>
      </c>
      <c r="HU107">
        <v>5.19737</v>
      </c>
      <c r="HV107">
        <v>12.004</v>
      </c>
      <c r="HW107">
        <v>4.9751</v>
      </c>
      <c r="HX107">
        <v>3.29395</v>
      </c>
      <c r="HY107">
        <v>999.9</v>
      </c>
      <c r="HZ107">
        <v>9999</v>
      </c>
      <c r="IA107">
        <v>9999</v>
      </c>
      <c r="IB107">
        <v>9999</v>
      </c>
      <c r="IC107">
        <v>1.86325</v>
      </c>
      <c r="ID107">
        <v>1.86813</v>
      </c>
      <c r="IE107">
        <v>1.86789</v>
      </c>
      <c r="IF107">
        <v>1.86905</v>
      </c>
      <c r="IG107">
        <v>1.86986</v>
      </c>
      <c r="IH107">
        <v>1.86592</v>
      </c>
      <c r="II107">
        <v>1.86705</v>
      </c>
      <c r="IJ107">
        <v>1.86844</v>
      </c>
      <c r="IK107">
        <v>5</v>
      </c>
      <c r="IL107">
        <v>0</v>
      </c>
      <c r="IM107">
        <v>0</v>
      </c>
      <c r="IN107">
        <v>0</v>
      </c>
      <c r="IO107" t="s">
        <v>441</v>
      </c>
      <c r="IP107" t="s">
        <v>442</v>
      </c>
      <c r="IQ107" t="s">
        <v>443</v>
      </c>
      <c r="IR107" t="s">
        <v>443</v>
      </c>
      <c r="IS107" t="s">
        <v>443</v>
      </c>
      <c r="IT107" t="s">
        <v>443</v>
      </c>
      <c r="IU107">
        <v>0</v>
      </c>
      <c r="IV107">
        <v>100</v>
      </c>
      <c r="IW107">
        <v>100</v>
      </c>
      <c r="IX107">
        <v>5.48</v>
      </c>
      <c r="IY107">
        <v>0.3042</v>
      </c>
      <c r="IZ107">
        <v>0.735386519928015</v>
      </c>
      <c r="JA107">
        <v>0.00382527381972642</v>
      </c>
      <c r="JB107">
        <v>-7.52988299776221e-07</v>
      </c>
      <c r="JC107">
        <v>2.3530235652091e-10</v>
      </c>
      <c r="JD107">
        <v>-0.102343420517576</v>
      </c>
      <c r="JE107">
        <v>-0.0169045395245839</v>
      </c>
      <c r="JF107">
        <v>0.00204458040624254</v>
      </c>
      <c r="JG107">
        <v>-2.13992253470799e-05</v>
      </c>
      <c r="JH107">
        <v>5</v>
      </c>
      <c r="JI107">
        <v>2167</v>
      </c>
      <c r="JJ107">
        <v>1</v>
      </c>
      <c r="JK107">
        <v>29</v>
      </c>
      <c r="JL107">
        <v>29323662.7</v>
      </c>
      <c r="JM107">
        <v>29323662.7</v>
      </c>
      <c r="JN107">
        <v>2.83936</v>
      </c>
      <c r="JO107">
        <v>2.59888</v>
      </c>
      <c r="JP107">
        <v>1.54785</v>
      </c>
      <c r="JQ107">
        <v>2.31079</v>
      </c>
      <c r="JR107">
        <v>1.64551</v>
      </c>
      <c r="JS107">
        <v>2.37061</v>
      </c>
      <c r="JT107">
        <v>33.9865</v>
      </c>
      <c r="JU107">
        <v>24.1926</v>
      </c>
      <c r="JV107">
        <v>18</v>
      </c>
      <c r="JW107">
        <v>505.46</v>
      </c>
      <c r="JX107">
        <v>404.004</v>
      </c>
      <c r="JY107">
        <v>26.8872</v>
      </c>
      <c r="JZ107">
        <v>28.0541</v>
      </c>
      <c r="KA107">
        <v>30.0001</v>
      </c>
      <c r="KB107">
        <v>28.0047</v>
      </c>
      <c r="KC107">
        <v>27.9551</v>
      </c>
      <c r="KD107">
        <v>56.943</v>
      </c>
      <c r="KE107">
        <v>21.2107</v>
      </c>
      <c r="KF107">
        <v>57.6239</v>
      </c>
      <c r="KG107">
        <v>26.8701</v>
      </c>
      <c r="KH107">
        <v>1527.3</v>
      </c>
      <c r="KI107">
        <v>22.4118</v>
      </c>
      <c r="KJ107">
        <v>96.7067</v>
      </c>
      <c r="KK107">
        <v>94.6698</v>
      </c>
    </row>
    <row r="108" spans="1:297">
      <c r="A108">
        <v>92</v>
      </c>
      <c r="B108">
        <v>1759419767</v>
      </c>
      <c r="C108">
        <v>546.900000095367</v>
      </c>
      <c r="D108" t="s">
        <v>626</v>
      </c>
      <c r="E108" t="s">
        <v>627</v>
      </c>
      <c r="F108">
        <v>5</v>
      </c>
      <c r="G108" t="s">
        <v>435</v>
      </c>
      <c r="H108" t="s">
        <v>436</v>
      </c>
      <c r="I108">
        <v>1759419758.84615</v>
      </c>
      <c r="J108">
        <f>(K108)/1000</f>
        <v>0</v>
      </c>
      <c r="K108">
        <f>IF(DP108, AN108, AH108)</f>
        <v>0</v>
      </c>
      <c r="L108">
        <f>IF(DP108, AI108, AG108)</f>
        <v>0</v>
      </c>
      <c r="M108">
        <f>DR108 - IF(AU108&gt;1, L108*DL108*100.0/(AW108), 0)</f>
        <v>0</v>
      </c>
      <c r="N108">
        <f>((T108-J108/2)*M108-L108)/(T108+J108/2)</f>
        <v>0</v>
      </c>
      <c r="O108">
        <f>N108*(DY108+DZ108)/1000.0</f>
        <v>0</v>
      </c>
      <c r="P108">
        <f>(DR108 - IF(AU108&gt;1, L108*DL108*100.0/(AW108), 0))*(DY108+DZ108)/1000.0</f>
        <v>0</v>
      </c>
      <c r="Q108">
        <f>2.0/((1/S108-1/R108)+SIGN(S108)*SQRT((1/S108-1/R108)*(1/S108-1/R108) + 4*DM108/((DM108+1)*(DM108+1))*(2*1/S108*1/R108-1/R108*1/R108)))</f>
        <v>0</v>
      </c>
      <c r="R108">
        <f>IF(LEFT(DN108,1)&lt;&gt;"0",IF(LEFT(DN108,1)="1",3.0,DO108),$D$5+$E$5*(EF108*DY108/($K$5*1000))+$F$5*(EF108*DY108/($K$5*1000))*MAX(MIN(DL108,$J$5),$I$5)*MAX(MIN(DL108,$J$5),$I$5)+$G$5*MAX(MIN(DL108,$J$5),$I$5)*(EF108*DY108/($K$5*1000))+$H$5*(EF108*DY108/($K$5*1000))*(EF108*DY108/($K$5*1000)))</f>
        <v>0</v>
      </c>
      <c r="S108">
        <f>J108*(1000-(1000*0.61365*exp(17.502*W108/(240.97+W108))/(DY108+DZ108)+DT108)/2)/(1000*0.61365*exp(17.502*W108/(240.97+W108))/(DY108+DZ108)-DT108)</f>
        <v>0</v>
      </c>
      <c r="T108">
        <f>1/((DM108+1)/(Q108/1.6)+1/(R108/1.37)) + DM108/((DM108+1)/(Q108/1.6) + DM108/(R108/1.37))</f>
        <v>0</v>
      </c>
      <c r="U108">
        <f>(DH108*DK108)</f>
        <v>0</v>
      </c>
      <c r="V108">
        <f>(EA108+(U108+2*0.95*5.67E-8*(((EA108+$B$7)+273)^4-(EA108+273)^4)-44100*J108)/(1.84*29.3*R108+8*0.95*5.67E-8*(EA108+273)^3))</f>
        <v>0</v>
      </c>
      <c r="W108">
        <f>($C$7*EB108+$D$7*EC108+$E$7*V108)</f>
        <v>0</v>
      </c>
      <c r="X108">
        <f>0.61365*exp(17.502*W108/(240.97+W108))</f>
        <v>0</v>
      </c>
      <c r="Y108">
        <f>(Z108/AA108*100)</f>
        <v>0</v>
      </c>
      <c r="Z108">
        <f>DT108*(DY108+DZ108)/1000</f>
        <v>0</v>
      </c>
      <c r="AA108">
        <f>0.61365*exp(17.502*EA108/(240.97+EA108))</f>
        <v>0</v>
      </c>
      <c r="AB108">
        <f>(X108-DT108*(DY108+DZ108)/1000)</f>
        <v>0</v>
      </c>
      <c r="AC108">
        <f>(-J108*44100)</f>
        <v>0</v>
      </c>
      <c r="AD108">
        <f>2*29.3*R108*0.92*(EA108-W108)</f>
        <v>0</v>
      </c>
      <c r="AE108">
        <f>2*0.95*5.67E-8*(((EA108+$B$7)+273)^4-(W108+273)^4)</f>
        <v>0</v>
      </c>
      <c r="AF108">
        <f>U108+AE108+AC108+AD108</f>
        <v>0</v>
      </c>
      <c r="AG108">
        <f>DX108*AU108*(DS108-DR108*(1000-AU108*DU108)/(1000-AU108*DT108))/(100*DL108)</f>
        <v>0</v>
      </c>
      <c r="AH108">
        <f>1000*DX108*AU108*(DT108-DU108)/(100*DL108*(1000-AU108*DT108))</f>
        <v>0</v>
      </c>
      <c r="AI108">
        <f>(AJ108 - AK108 - DY108*1E3/(8.314*(EA108+273.15)) * AM108/DX108 * AL108) * DX108/(100*DL108) * (1000 - DU108)/1000</f>
        <v>0</v>
      </c>
      <c r="AJ108">
        <v>1544.94044609957</v>
      </c>
      <c r="AK108">
        <v>1524.46836363636</v>
      </c>
      <c r="AL108">
        <v>3.36704242424223</v>
      </c>
      <c r="AM108">
        <v>64.6</v>
      </c>
      <c r="AN108">
        <f>(AP108 - AO108 + DY108*1E3/(8.314*(EA108+273.15)) * AR108/DX108 * AQ108) * DX108/(100*DL108) * 1000/(1000 - AP108)</f>
        <v>0</v>
      </c>
      <c r="AO108">
        <v>22.3425460290921</v>
      </c>
      <c r="AP108">
        <v>22.712656969697</v>
      </c>
      <c r="AQ108">
        <v>0.000752573479193997</v>
      </c>
      <c r="AR108">
        <v>120.712376557345</v>
      </c>
      <c r="AS108">
        <v>0</v>
      </c>
      <c r="AT108">
        <v>0</v>
      </c>
      <c r="AU108">
        <f>IF(AS108*$H$13&gt;=AW108,1.0,(AW108/(AW108-AS108*$H$13)))</f>
        <v>0</v>
      </c>
      <c r="AV108">
        <f>(AU108-1)*100</f>
        <v>0</v>
      </c>
      <c r="AW108">
        <f>MAX(0,($B$13+$C$13*EF108)/(1+$D$13*EF108)*DY108/(EA108+273)*$E$13)</f>
        <v>0</v>
      </c>
      <c r="AX108" t="s">
        <v>437</v>
      </c>
      <c r="AY108" t="s">
        <v>437</v>
      </c>
      <c r="AZ108">
        <v>0</v>
      </c>
      <c r="BA108">
        <v>0</v>
      </c>
      <c r="BB108">
        <f>1-AZ108/BA108</f>
        <v>0</v>
      </c>
      <c r="BC108">
        <v>0</v>
      </c>
      <c r="BD108" t="s">
        <v>437</v>
      </c>
      <c r="BE108" t="s">
        <v>437</v>
      </c>
      <c r="BF108">
        <v>0</v>
      </c>
      <c r="BG108">
        <v>0</v>
      </c>
      <c r="BH108">
        <f>1-BF108/BG108</f>
        <v>0</v>
      </c>
      <c r="BI108">
        <v>0.5</v>
      </c>
      <c r="BJ108">
        <f>DI108</f>
        <v>0</v>
      </c>
      <c r="BK108">
        <f>L108</f>
        <v>0</v>
      </c>
      <c r="BL108">
        <f>BH108*BI108*BJ108</f>
        <v>0</v>
      </c>
      <c r="BM108">
        <f>(BK108-BC108)/BJ108</f>
        <v>0</v>
      </c>
      <c r="BN108">
        <f>(BA108-BG108)/BG108</f>
        <v>0</v>
      </c>
      <c r="BO108">
        <f>AZ108/(BB108+AZ108/BG108)</f>
        <v>0</v>
      </c>
      <c r="BP108" t="s">
        <v>437</v>
      </c>
      <c r="BQ108">
        <v>0</v>
      </c>
      <c r="BR108">
        <f>IF(BQ108&lt;&gt;0, BQ108, BO108)</f>
        <v>0</v>
      </c>
      <c r="BS108">
        <f>1-BR108/BG108</f>
        <v>0</v>
      </c>
      <c r="BT108">
        <f>(BG108-BF108)/(BG108-BR108)</f>
        <v>0</v>
      </c>
      <c r="BU108">
        <f>(BA108-BG108)/(BA108-BR108)</f>
        <v>0</v>
      </c>
      <c r="BV108">
        <f>(BG108-BF108)/(BG108-AZ108)</f>
        <v>0</v>
      </c>
      <c r="BW108">
        <f>(BA108-BG108)/(BA108-AZ108)</f>
        <v>0</v>
      </c>
      <c r="BX108">
        <f>(BT108*BR108/BF108)</f>
        <v>0</v>
      </c>
      <c r="BY108">
        <f>(1-BX108)</f>
        <v>0</v>
      </c>
      <c r="DH108">
        <f>$B$11*EG108+$C$11*EH108+$F$11*ES108*(1-EV108)</f>
        <v>0</v>
      </c>
      <c r="DI108">
        <f>DH108*DJ108</f>
        <v>0</v>
      </c>
      <c r="DJ108">
        <f>($B$11*$D$9+$C$11*$D$9+$F$11*((FF108+EX108)/MAX(FF108+EX108+FG108, 0.1)*$I$9+FG108/MAX(FF108+EX108+FG108, 0.1)*$J$9))/($B$11+$C$11+$F$11)</f>
        <v>0</v>
      </c>
      <c r="DK108">
        <f>($B$11*$K$9+$C$11*$K$9+$F$11*((FF108+EX108)/MAX(FF108+EX108+FG108, 0.1)*$P$9+FG108/MAX(FF108+EX108+FG108, 0.1)*$Q$9))/($B$11+$C$11+$F$11)</f>
        <v>0</v>
      </c>
      <c r="DL108">
        <v>2.44</v>
      </c>
      <c r="DM108">
        <v>0.5</v>
      </c>
      <c r="DN108" t="s">
        <v>438</v>
      </c>
      <c r="DO108">
        <v>2</v>
      </c>
      <c r="DP108" t="b">
        <v>1</v>
      </c>
      <c r="DQ108">
        <v>1759419758.84615</v>
      </c>
      <c r="DR108">
        <v>1466.03076923077</v>
      </c>
      <c r="DS108">
        <v>1494.63923076923</v>
      </c>
      <c r="DT108">
        <v>22.7108846153846</v>
      </c>
      <c r="DU108">
        <v>22.2973307692308</v>
      </c>
      <c r="DV108">
        <v>1460.58230769231</v>
      </c>
      <c r="DW108">
        <v>22.4062461538462</v>
      </c>
      <c r="DX108">
        <v>499.970538461538</v>
      </c>
      <c r="DY108">
        <v>90.7966846153846</v>
      </c>
      <c r="DZ108">
        <v>0.0325782384615385</v>
      </c>
      <c r="EA108">
        <v>29.5272230769231</v>
      </c>
      <c r="EB108">
        <v>30.0086230769231</v>
      </c>
      <c r="EC108">
        <v>999.9</v>
      </c>
      <c r="ED108">
        <v>0</v>
      </c>
      <c r="EE108">
        <v>0</v>
      </c>
      <c r="EF108">
        <v>9988.79461538462</v>
      </c>
      <c r="EG108">
        <v>0</v>
      </c>
      <c r="EH108">
        <v>13.1417615384615</v>
      </c>
      <c r="EI108">
        <v>-28.6075923076923</v>
      </c>
      <c r="EJ108">
        <v>1500.09923076923</v>
      </c>
      <c r="EK108">
        <v>1528.72615384615</v>
      </c>
      <c r="EL108">
        <v>0.413549769230769</v>
      </c>
      <c r="EM108">
        <v>1494.63923076923</v>
      </c>
      <c r="EN108">
        <v>22.2973307692308</v>
      </c>
      <c r="EO108">
        <v>2.06207384615385</v>
      </c>
      <c r="EP108">
        <v>2.02452615384615</v>
      </c>
      <c r="EQ108">
        <v>17.9292076923077</v>
      </c>
      <c r="ER108">
        <v>17.6374461538462</v>
      </c>
      <c r="ES108">
        <v>1999.99769230769</v>
      </c>
      <c r="ET108">
        <v>0.980000923076923</v>
      </c>
      <c r="EU108">
        <v>0.0199986538461538</v>
      </c>
      <c r="EV108">
        <v>0</v>
      </c>
      <c r="EW108">
        <v>337.777307692308</v>
      </c>
      <c r="EX108">
        <v>5.00059</v>
      </c>
      <c r="EY108">
        <v>6899.81230769231</v>
      </c>
      <c r="EZ108">
        <v>17360.3</v>
      </c>
      <c r="FA108">
        <v>41.25</v>
      </c>
      <c r="FB108">
        <v>41.1007692307692</v>
      </c>
      <c r="FC108">
        <v>40.687</v>
      </c>
      <c r="FD108">
        <v>40.5524615384615</v>
      </c>
      <c r="FE108">
        <v>42.187</v>
      </c>
      <c r="FF108">
        <v>1955.09769230769</v>
      </c>
      <c r="FG108">
        <v>39.9</v>
      </c>
      <c r="FH108">
        <v>0</v>
      </c>
      <c r="FI108">
        <v>1759419764.8</v>
      </c>
      <c r="FJ108">
        <v>0</v>
      </c>
      <c r="FK108">
        <v>337.735038461538</v>
      </c>
      <c r="FL108">
        <v>-1.76584615825621</v>
      </c>
      <c r="FM108">
        <v>-30.4728204883775</v>
      </c>
      <c r="FN108">
        <v>6899.62038461538</v>
      </c>
      <c r="FO108">
        <v>15</v>
      </c>
      <c r="FP108">
        <v>0</v>
      </c>
      <c r="FQ108" t="s">
        <v>439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-28.8425</v>
      </c>
      <c r="GD108">
        <v>2.54721038961037</v>
      </c>
      <c r="GE108">
        <v>0.614557713977722</v>
      </c>
      <c r="GF108">
        <v>0</v>
      </c>
      <c r="GG108">
        <v>337.824852941177</v>
      </c>
      <c r="GH108">
        <v>-1.74067227135364</v>
      </c>
      <c r="GI108">
        <v>0.221730378447891</v>
      </c>
      <c r="GJ108">
        <v>-1</v>
      </c>
      <c r="GK108">
        <v>0.428416619047619</v>
      </c>
      <c r="GL108">
        <v>-0.356055428571429</v>
      </c>
      <c r="GM108">
        <v>0.0377117176137429</v>
      </c>
      <c r="GN108">
        <v>0</v>
      </c>
      <c r="GO108">
        <v>0</v>
      </c>
      <c r="GP108">
        <v>2</v>
      </c>
      <c r="GQ108" t="s">
        <v>463</v>
      </c>
      <c r="GR108">
        <v>3.13266</v>
      </c>
      <c r="GS108">
        <v>2.71048</v>
      </c>
      <c r="GT108">
        <v>0.212948</v>
      </c>
      <c r="GU108">
        <v>0.215886</v>
      </c>
      <c r="GV108">
        <v>0.09949</v>
      </c>
      <c r="GW108">
        <v>0.0989957</v>
      </c>
      <c r="GX108">
        <v>29671.9</v>
      </c>
      <c r="GY108">
        <v>31666.7</v>
      </c>
      <c r="GZ108">
        <v>34106.7</v>
      </c>
      <c r="HA108">
        <v>36562.9</v>
      </c>
      <c r="HB108">
        <v>43381.9</v>
      </c>
      <c r="HC108">
        <v>47299.4</v>
      </c>
      <c r="HD108">
        <v>53195.7</v>
      </c>
      <c r="HE108">
        <v>58426</v>
      </c>
      <c r="HF108">
        <v>1.95868</v>
      </c>
      <c r="HG108">
        <v>1.80063</v>
      </c>
      <c r="HH108">
        <v>0.126094</v>
      </c>
      <c r="HI108">
        <v>0</v>
      </c>
      <c r="HJ108">
        <v>27.9474</v>
      </c>
      <c r="HK108">
        <v>999.9</v>
      </c>
      <c r="HL108">
        <v>56.214</v>
      </c>
      <c r="HM108">
        <v>30.121</v>
      </c>
      <c r="HN108">
        <v>26.5611</v>
      </c>
      <c r="HO108">
        <v>54.5855</v>
      </c>
      <c r="HP108">
        <v>45.9495</v>
      </c>
      <c r="HQ108">
        <v>1</v>
      </c>
      <c r="HR108">
        <v>0.0542734</v>
      </c>
      <c r="HS108">
        <v>0.139415</v>
      </c>
      <c r="HT108">
        <v>20.1125</v>
      </c>
      <c r="HU108">
        <v>5.19722</v>
      </c>
      <c r="HV108">
        <v>12.004</v>
      </c>
      <c r="HW108">
        <v>4.9753</v>
      </c>
      <c r="HX108">
        <v>3.29393</v>
      </c>
      <c r="HY108">
        <v>999.9</v>
      </c>
      <c r="HZ108">
        <v>9999</v>
      </c>
      <c r="IA108">
        <v>9999</v>
      </c>
      <c r="IB108">
        <v>9999</v>
      </c>
      <c r="IC108">
        <v>1.86325</v>
      </c>
      <c r="ID108">
        <v>1.86813</v>
      </c>
      <c r="IE108">
        <v>1.8679</v>
      </c>
      <c r="IF108">
        <v>1.86905</v>
      </c>
      <c r="IG108">
        <v>1.86988</v>
      </c>
      <c r="IH108">
        <v>1.8659</v>
      </c>
      <c r="II108">
        <v>1.86706</v>
      </c>
      <c r="IJ108">
        <v>1.86844</v>
      </c>
      <c r="IK108">
        <v>5</v>
      </c>
      <c r="IL108">
        <v>0</v>
      </c>
      <c r="IM108">
        <v>0</v>
      </c>
      <c r="IN108">
        <v>0</v>
      </c>
      <c r="IO108" t="s">
        <v>441</v>
      </c>
      <c r="IP108" t="s">
        <v>442</v>
      </c>
      <c r="IQ108" t="s">
        <v>443</v>
      </c>
      <c r="IR108" t="s">
        <v>443</v>
      </c>
      <c r="IS108" t="s">
        <v>443</v>
      </c>
      <c r="IT108" t="s">
        <v>443</v>
      </c>
      <c r="IU108">
        <v>0</v>
      </c>
      <c r="IV108">
        <v>100</v>
      </c>
      <c r="IW108">
        <v>100</v>
      </c>
      <c r="IX108">
        <v>5.54</v>
      </c>
      <c r="IY108">
        <v>0.3049</v>
      </c>
      <c r="IZ108">
        <v>0.735386519928015</v>
      </c>
      <c r="JA108">
        <v>0.00382527381972642</v>
      </c>
      <c r="JB108">
        <v>-7.52988299776221e-07</v>
      </c>
      <c r="JC108">
        <v>2.3530235652091e-10</v>
      </c>
      <c r="JD108">
        <v>-0.102343420517576</v>
      </c>
      <c r="JE108">
        <v>-0.0169045395245839</v>
      </c>
      <c r="JF108">
        <v>0.00204458040624254</v>
      </c>
      <c r="JG108">
        <v>-2.13992253470799e-05</v>
      </c>
      <c r="JH108">
        <v>5</v>
      </c>
      <c r="JI108">
        <v>2167</v>
      </c>
      <c r="JJ108">
        <v>1</v>
      </c>
      <c r="JK108">
        <v>29</v>
      </c>
      <c r="JL108">
        <v>29323662.8</v>
      </c>
      <c r="JM108">
        <v>29323662.8</v>
      </c>
      <c r="JN108">
        <v>2.86621</v>
      </c>
      <c r="JO108">
        <v>2.60376</v>
      </c>
      <c r="JP108">
        <v>1.54785</v>
      </c>
      <c r="JQ108">
        <v>2.31201</v>
      </c>
      <c r="JR108">
        <v>1.64673</v>
      </c>
      <c r="JS108">
        <v>2.34619</v>
      </c>
      <c r="JT108">
        <v>33.9865</v>
      </c>
      <c r="JU108">
        <v>24.1926</v>
      </c>
      <c r="JV108">
        <v>18</v>
      </c>
      <c r="JW108">
        <v>505.78</v>
      </c>
      <c r="JX108">
        <v>403.455</v>
      </c>
      <c r="JY108">
        <v>26.8723</v>
      </c>
      <c r="JZ108">
        <v>28.0561</v>
      </c>
      <c r="KA108">
        <v>30.0005</v>
      </c>
      <c r="KB108">
        <v>28.0071</v>
      </c>
      <c r="KC108">
        <v>27.9574</v>
      </c>
      <c r="KD108">
        <v>57.3872</v>
      </c>
      <c r="KE108">
        <v>21.2107</v>
      </c>
      <c r="KF108">
        <v>57.6239</v>
      </c>
      <c r="KG108">
        <v>26.8652</v>
      </c>
      <c r="KH108">
        <v>1540.96</v>
      </c>
      <c r="KI108">
        <v>22.4168</v>
      </c>
      <c r="KJ108">
        <v>96.7061</v>
      </c>
      <c r="KK108">
        <v>94.669</v>
      </c>
    </row>
    <row r="109" spans="1:297">
      <c r="A109">
        <v>93</v>
      </c>
      <c r="B109">
        <v>1759419772</v>
      </c>
      <c r="C109">
        <v>551.900000095367</v>
      </c>
      <c r="D109" t="s">
        <v>628</v>
      </c>
      <c r="E109" t="s">
        <v>629</v>
      </c>
      <c r="F109">
        <v>5</v>
      </c>
      <c r="G109" t="s">
        <v>435</v>
      </c>
      <c r="H109" t="s">
        <v>436</v>
      </c>
      <c r="I109">
        <v>1759419763.84615</v>
      </c>
      <c r="J109">
        <f>(K109)/1000</f>
        <v>0</v>
      </c>
      <c r="K109">
        <f>IF(DP109, AN109, AH109)</f>
        <v>0</v>
      </c>
      <c r="L109">
        <f>IF(DP109, AI109, AG109)</f>
        <v>0</v>
      </c>
      <c r="M109">
        <f>DR109 - IF(AU109&gt;1, L109*DL109*100.0/(AW109), 0)</f>
        <v>0</v>
      </c>
      <c r="N109">
        <f>((T109-J109/2)*M109-L109)/(T109+J109/2)</f>
        <v>0</v>
      </c>
      <c r="O109">
        <f>N109*(DY109+DZ109)/1000.0</f>
        <v>0</v>
      </c>
      <c r="P109">
        <f>(DR109 - IF(AU109&gt;1, L109*DL109*100.0/(AW109), 0))*(DY109+DZ109)/1000.0</f>
        <v>0</v>
      </c>
      <c r="Q109">
        <f>2.0/((1/S109-1/R109)+SIGN(S109)*SQRT((1/S109-1/R109)*(1/S109-1/R109) + 4*DM109/((DM109+1)*(DM109+1))*(2*1/S109*1/R109-1/R109*1/R109)))</f>
        <v>0</v>
      </c>
      <c r="R109">
        <f>IF(LEFT(DN109,1)&lt;&gt;"0",IF(LEFT(DN109,1)="1",3.0,DO109),$D$5+$E$5*(EF109*DY109/($K$5*1000))+$F$5*(EF109*DY109/($K$5*1000))*MAX(MIN(DL109,$J$5),$I$5)*MAX(MIN(DL109,$J$5),$I$5)+$G$5*MAX(MIN(DL109,$J$5),$I$5)*(EF109*DY109/($K$5*1000))+$H$5*(EF109*DY109/($K$5*1000))*(EF109*DY109/($K$5*1000)))</f>
        <v>0</v>
      </c>
      <c r="S109">
        <f>J109*(1000-(1000*0.61365*exp(17.502*W109/(240.97+W109))/(DY109+DZ109)+DT109)/2)/(1000*0.61365*exp(17.502*W109/(240.97+W109))/(DY109+DZ109)-DT109)</f>
        <v>0</v>
      </c>
      <c r="T109">
        <f>1/((DM109+1)/(Q109/1.6)+1/(R109/1.37)) + DM109/((DM109+1)/(Q109/1.6) + DM109/(R109/1.37))</f>
        <v>0</v>
      </c>
      <c r="U109">
        <f>(DH109*DK109)</f>
        <v>0</v>
      </c>
      <c r="V109">
        <f>(EA109+(U109+2*0.95*5.67E-8*(((EA109+$B$7)+273)^4-(EA109+273)^4)-44100*J109)/(1.84*29.3*R109+8*0.95*5.67E-8*(EA109+273)^3))</f>
        <v>0</v>
      </c>
      <c r="W109">
        <f>($C$7*EB109+$D$7*EC109+$E$7*V109)</f>
        <v>0</v>
      </c>
      <c r="X109">
        <f>0.61365*exp(17.502*W109/(240.97+W109))</f>
        <v>0</v>
      </c>
      <c r="Y109">
        <f>(Z109/AA109*100)</f>
        <v>0</v>
      </c>
      <c r="Z109">
        <f>DT109*(DY109+DZ109)/1000</f>
        <v>0</v>
      </c>
      <c r="AA109">
        <f>0.61365*exp(17.502*EA109/(240.97+EA109))</f>
        <v>0</v>
      </c>
      <c r="AB109">
        <f>(X109-DT109*(DY109+DZ109)/1000)</f>
        <v>0</v>
      </c>
      <c r="AC109">
        <f>(-J109*44100)</f>
        <v>0</v>
      </c>
      <c r="AD109">
        <f>2*29.3*R109*0.92*(EA109-W109)</f>
        <v>0</v>
      </c>
      <c r="AE109">
        <f>2*0.95*5.67E-8*(((EA109+$B$7)+273)^4-(W109+273)^4)</f>
        <v>0</v>
      </c>
      <c r="AF109">
        <f>U109+AE109+AC109+AD109</f>
        <v>0</v>
      </c>
      <c r="AG109">
        <f>DX109*AU109*(DS109-DR109*(1000-AU109*DU109)/(1000-AU109*DT109))/(100*DL109)</f>
        <v>0</v>
      </c>
      <c r="AH109">
        <f>1000*DX109*AU109*(DT109-DU109)/(100*DL109*(1000-AU109*DT109))</f>
        <v>0</v>
      </c>
      <c r="AI109">
        <f>(AJ109 - AK109 - DY109*1E3/(8.314*(EA109+273.15)) * AM109/DX109 * AL109) * DX109/(100*DL109) * (1000 - DU109)/1000</f>
        <v>0</v>
      </c>
      <c r="AJ109">
        <v>1563.16792791667</v>
      </c>
      <c r="AK109">
        <v>1542.38939393939</v>
      </c>
      <c r="AL109">
        <v>3.57720151515138</v>
      </c>
      <c r="AM109">
        <v>64.6</v>
      </c>
      <c r="AN109">
        <f>(AP109 - AO109 + DY109*1E3/(8.314*(EA109+273.15)) * AR109/DX109 * AQ109) * DX109/(100*DL109) * 1000/(1000 - AP109)</f>
        <v>0</v>
      </c>
      <c r="AO109">
        <v>22.3614735181018</v>
      </c>
      <c r="AP109">
        <v>22.7310448484848</v>
      </c>
      <c r="AQ109">
        <v>0.000657645151102991</v>
      </c>
      <c r="AR109">
        <v>120.712376557345</v>
      </c>
      <c r="AS109">
        <v>0</v>
      </c>
      <c r="AT109">
        <v>0</v>
      </c>
      <c r="AU109">
        <f>IF(AS109*$H$13&gt;=AW109,1.0,(AW109/(AW109-AS109*$H$13)))</f>
        <v>0</v>
      </c>
      <c r="AV109">
        <f>(AU109-1)*100</f>
        <v>0</v>
      </c>
      <c r="AW109">
        <f>MAX(0,($B$13+$C$13*EF109)/(1+$D$13*EF109)*DY109/(EA109+273)*$E$13)</f>
        <v>0</v>
      </c>
      <c r="AX109" t="s">
        <v>437</v>
      </c>
      <c r="AY109" t="s">
        <v>437</v>
      </c>
      <c r="AZ109">
        <v>0</v>
      </c>
      <c r="BA109">
        <v>0</v>
      </c>
      <c r="BB109">
        <f>1-AZ109/BA109</f>
        <v>0</v>
      </c>
      <c r="BC109">
        <v>0</v>
      </c>
      <c r="BD109" t="s">
        <v>437</v>
      </c>
      <c r="BE109" t="s">
        <v>437</v>
      </c>
      <c r="BF109">
        <v>0</v>
      </c>
      <c r="BG109">
        <v>0</v>
      </c>
      <c r="BH109">
        <f>1-BF109/BG109</f>
        <v>0</v>
      </c>
      <c r="BI109">
        <v>0.5</v>
      </c>
      <c r="BJ109">
        <f>DI109</f>
        <v>0</v>
      </c>
      <c r="BK109">
        <f>L109</f>
        <v>0</v>
      </c>
      <c r="BL109">
        <f>BH109*BI109*BJ109</f>
        <v>0</v>
      </c>
      <c r="BM109">
        <f>(BK109-BC109)/BJ109</f>
        <v>0</v>
      </c>
      <c r="BN109">
        <f>(BA109-BG109)/BG109</f>
        <v>0</v>
      </c>
      <c r="BO109">
        <f>AZ109/(BB109+AZ109/BG109)</f>
        <v>0</v>
      </c>
      <c r="BP109" t="s">
        <v>437</v>
      </c>
      <c r="BQ109">
        <v>0</v>
      </c>
      <c r="BR109">
        <f>IF(BQ109&lt;&gt;0, BQ109, BO109)</f>
        <v>0</v>
      </c>
      <c r="BS109">
        <f>1-BR109/BG109</f>
        <v>0</v>
      </c>
      <c r="BT109">
        <f>(BG109-BF109)/(BG109-BR109)</f>
        <v>0</v>
      </c>
      <c r="BU109">
        <f>(BA109-BG109)/(BA109-BR109)</f>
        <v>0</v>
      </c>
      <c r="BV109">
        <f>(BG109-BF109)/(BG109-AZ109)</f>
        <v>0</v>
      </c>
      <c r="BW109">
        <f>(BA109-BG109)/(BA109-AZ109)</f>
        <v>0</v>
      </c>
      <c r="BX109">
        <f>(BT109*BR109/BF109)</f>
        <v>0</v>
      </c>
      <c r="BY109">
        <f>(1-BX109)</f>
        <v>0</v>
      </c>
      <c r="DH109">
        <f>$B$11*EG109+$C$11*EH109+$F$11*ES109*(1-EV109)</f>
        <v>0</v>
      </c>
      <c r="DI109">
        <f>DH109*DJ109</f>
        <v>0</v>
      </c>
      <c r="DJ109">
        <f>($B$11*$D$9+$C$11*$D$9+$F$11*((FF109+EX109)/MAX(FF109+EX109+FG109, 0.1)*$I$9+FG109/MAX(FF109+EX109+FG109, 0.1)*$J$9))/($B$11+$C$11+$F$11)</f>
        <v>0</v>
      </c>
      <c r="DK109">
        <f>($B$11*$K$9+$C$11*$K$9+$F$11*((FF109+EX109)/MAX(FF109+EX109+FG109, 0.1)*$P$9+FG109/MAX(FF109+EX109+FG109, 0.1)*$Q$9))/($B$11+$C$11+$F$11)</f>
        <v>0</v>
      </c>
      <c r="DL109">
        <v>2.44</v>
      </c>
      <c r="DM109">
        <v>0.5</v>
      </c>
      <c r="DN109" t="s">
        <v>438</v>
      </c>
      <c r="DO109">
        <v>2</v>
      </c>
      <c r="DP109" t="b">
        <v>1</v>
      </c>
      <c r="DQ109">
        <v>1759419763.84615</v>
      </c>
      <c r="DR109">
        <v>1482.89076923077</v>
      </c>
      <c r="DS109">
        <v>1511.66846153846</v>
      </c>
      <c r="DT109">
        <v>22.7117384615385</v>
      </c>
      <c r="DU109">
        <v>22.3239846153846</v>
      </c>
      <c r="DV109">
        <v>1477.38769230769</v>
      </c>
      <c r="DW109">
        <v>22.4070461538462</v>
      </c>
      <c r="DX109">
        <v>499.981923076923</v>
      </c>
      <c r="DY109">
        <v>90.7957769230769</v>
      </c>
      <c r="DZ109">
        <v>0.0325925076923077</v>
      </c>
      <c r="EA109">
        <v>29.5276769230769</v>
      </c>
      <c r="EB109">
        <v>30.0089846153846</v>
      </c>
      <c r="EC109">
        <v>999.9</v>
      </c>
      <c r="ED109">
        <v>0</v>
      </c>
      <c r="EE109">
        <v>0</v>
      </c>
      <c r="EF109">
        <v>9987.73769230769</v>
      </c>
      <c r="EG109">
        <v>0</v>
      </c>
      <c r="EH109">
        <v>13.1367692307692</v>
      </c>
      <c r="EI109">
        <v>-28.7790769230769</v>
      </c>
      <c r="EJ109">
        <v>1517.35076923077</v>
      </c>
      <c r="EK109">
        <v>1546.18615384615</v>
      </c>
      <c r="EL109">
        <v>0.387755230769231</v>
      </c>
      <c r="EM109">
        <v>1511.66846153846</v>
      </c>
      <c r="EN109">
        <v>22.3239846153846</v>
      </c>
      <c r="EO109">
        <v>2.06212923076923</v>
      </c>
      <c r="EP109">
        <v>2.02692384615385</v>
      </c>
      <c r="EQ109">
        <v>17.9296384615385</v>
      </c>
      <c r="ER109">
        <v>17.6562153846154</v>
      </c>
      <c r="ES109">
        <v>1999.97615384615</v>
      </c>
      <c r="ET109">
        <v>0.980000692307692</v>
      </c>
      <c r="EU109">
        <v>0.0199988846153846</v>
      </c>
      <c r="EV109">
        <v>0</v>
      </c>
      <c r="EW109">
        <v>337.654846153846</v>
      </c>
      <c r="EX109">
        <v>5.00059</v>
      </c>
      <c r="EY109">
        <v>6897.39153846154</v>
      </c>
      <c r="EZ109">
        <v>17360.1</v>
      </c>
      <c r="FA109">
        <v>41.25</v>
      </c>
      <c r="FB109">
        <v>41.1056153846154</v>
      </c>
      <c r="FC109">
        <v>40.687</v>
      </c>
      <c r="FD109">
        <v>40.5572307692308</v>
      </c>
      <c r="FE109">
        <v>42.187</v>
      </c>
      <c r="FF109">
        <v>1955.07615384615</v>
      </c>
      <c r="FG109">
        <v>39.9</v>
      </c>
      <c r="FH109">
        <v>0</v>
      </c>
      <c r="FI109">
        <v>1759419770.2</v>
      </c>
      <c r="FJ109">
        <v>0</v>
      </c>
      <c r="FK109">
        <v>337.57812</v>
      </c>
      <c r="FL109">
        <v>-1.68307692720356</v>
      </c>
      <c r="FM109">
        <v>-29.4423076932241</v>
      </c>
      <c r="FN109">
        <v>6896.836</v>
      </c>
      <c r="FO109">
        <v>15</v>
      </c>
      <c r="FP109">
        <v>0</v>
      </c>
      <c r="FQ109" t="s">
        <v>439</v>
      </c>
      <c r="FR109">
        <v>0</v>
      </c>
      <c r="FS109">
        <v>0</v>
      </c>
      <c r="FT109">
        <v>0</v>
      </c>
      <c r="FU109">
        <v>0</v>
      </c>
      <c r="FV109">
        <v>0</v>
      </c>
      <c r="FW109">
        <v>0</v>
      </c>
      <c r="FX109">
        <v>0</v>
      </c>
      <c r="FY109">
        <v>0</v>
      </c>
      <c r="FZ109">
        <v>0</v>
      </c>
      <c r="GA109">
        <v>0</v>
      </c>
      <c r="GB109">
        <v>0</v>
      </c>
      <c r="GC109">
        <v>-28.7614904761905</v>
      </c>
      <c r="GD109">
        <v>-1.08062337662343</v>
      </c>
      <c r="GE109">
        <v>0.541752297030542</v>
      </c>
      <c r="GF109">
        <v>0</v>
      </c>
      <c r="GG109">
        <v>337.702705882353</v>
      </c>
      <c r="GH109">
        <v>-1.81228418600656</v>
      </c>
      <c r="GI109">
        <v>0.223313355335685</v>
      </c>
      <c r="GJ109">
        <v>-1</v>
      </c>
      <c r="GK109">
        <v>0.408304761904762</v>
      </c>
      <c r="GL109">
        <v>-0.368931116883117</v>
      </c>
      <c r="GM109">
        <v>0.0387579785259694</v>
      </c>
      <c r="GN109">
        <v>0</v>
      </c>
      <c r="GO109">
        <v>0</v>
      </c>
      <c r="GP109">
        <v>2</v>
      </c>
      <c r="GQ109" t="s">
        <v>463</v>
      </c>
      <c r="GR109">
        <v>3.1324</v>
      </c>
      <c r="GS109">
        <v>2.71065</v>
      </c>
      <c r="GT109">
        <v>0.214426</v>
      </c>
      <c r="GU109">
        <v>0.217181</v>
      </c>
      <c r="GV109">
        <v>0.0995384</v>
      </c>
      <c r="GW109">
        <v>0.0990129</v>
      </c>
      <c r="GX109">
        <v>29615.9</v>
      </c>
      <c r="GY109">
        <v>31614.3</v>
      </c>
      <c r="GZ109">
        <v>34106.4</v>
      </c>
      <c r="HA109">
        <v>36562.7</v>
      </c>
      <c r="HB109">
        <v>43379.3</v>
      </c>
      <c r="HC109">
        <v>47298.5</v>
      </c>
      <c r="HD109">
        <v>53195.2</v>
      </c>
      <c r="HE109">
        <v>58425.9</v>
      </c>
      <c r="HF109">
        <v>1.95835</v>
      </c>
      <c r="HG109">
        <v>1.8012</v>
      </c>
      <c r="HH109">
        <v>0.126548</v>
      </c>
      <c r="HI109">
        <v>0</v>
      </c>
      <c r="HJ109">
        <v>27.9486</v>
      </c>
      <c r="HK109">
        <v>999.9</v>
      </c>
      <c r="HL109">
        <v>56.19</v>
      </c>
      <c r="HM109">
        <v>30.121</v>
      </c>
      <c r="HN109">
        <v>26.5521</v>
      </c>
      <c r="HO109">
        <v>54.5955</v>
      </c>
      <c r="HP109">
        <v>45.9856</v>
      </c>
      <c r="HQ109">
        <v>1</v>
      </c>
      <c r="HR109">
        <v>0.054563</v>
      </c>
      <c r="HS109">
        <v>0.126201</v>
      </c>
      <c r="HT109">
        <v>20.1125</v>
      </c>
      <c r="HU109">
        <v>5.19752</v>
      </c>
      <c r="HV109">
        <v>12.004</v>
      </c>
      <c r="HW109">
        <v>4.9752</v>
      </c>
      <c r="HX109">
        <v>3.2939</v>
      </c>
      <c r="HY109">
        <v>999.9</v>
      </c>
      <c r="HZ109">
        <v>9999</v>
      </c>
      <c r="IA109">
        <v>9999</v>
      </c>
      <c r="IB109">
        <v>9999</v>
      </c>
      <c r="IC109">
        <v>1.86325</v>
      </c>
      <c r="ID109">
        <v>1.86813</v>
      </c>
      <c r="IE109">
        <v>1.86791</v>
      </c>
      <c r="IF109">
        <v>1.86905</v>
      </c>
      <c r="IG109">
        <v>1.86992</v>
      </c>
      <c r="IH109">
        <v>1.8659</v>
      </c>
      <c r="II109">
        <v>1.86706</v>
      </c>
      <c r="IJ109">
        <v>1.86844</v>
      </c>
      <c r="IK109">
        <v>5</v>
      </c>
      <c r="IL109">
        <v>0</v>
      </c>
      <c r="IM109">
        <v>0</v>
      </c>
      <c r="IN109">
        <v>0</v>
      </c>
      <c r="IO109" t="s">
        <v>441</v>
      </c>
      <c r="IP109" t="s">
        <v>442</v>
      </c>
      <c r="IQ109" t="s">
        <v>443</v>
      </c>
      <c r="IR109" t="s">
        <v>443</v>
      </c>
      <c r="IS109" t="s">
        <v>443</v>
      </c>
      <c r="IT109" t="s">
        <v>443</v>
      </c>
      <c r="IU109">
        <v>0</v>
      </c>
      <c r="IV109">
        <v>100</v>
      </c>
      <c r="IW109">
        <v>100</v>
      </c>
      <c r="IX109">
        <v>5.59</v>
      </c>
      <c r="IY109">
        <v>0.3056</v>
      </c>
      <c r="IZ109">
        <v>0.735386519928015</v>
      </c>
      <c r="JA109">
        <v>0.00382527381972642</v>
      </c>
      <c r="JB109">
        <v>-7.52988299776221e-07</v>
      </c>
      <c r="JC109">
        <v>2.3530235652091e-10</v>
      </c>
      <c r="JD109">
        <v>-0.102343420517576</v>
      </c>
      <c r="JE109">
        <v>-0.0169045395245839</v>
      </c>
      <c r="JF109">
        <v>0.00204458040624254</v>
      </c>
      <c r="JG109">
        <v>-2.13992253470799e-05</v>
      </c>
      <c r="JH109">
        <v>5</v>
      </c>
      <c r="JI109">
        <v>2167</v>
      </c>
      <c r="JJ109">
        <v>1</v>
      </c>
      <c r="JK109">
        <v>29</v>
      </c>
      <c r="JL109">
        <v>29323662.9</v>
      </c>
      <c r="JM109">
        <v>29323662.9</v>
      </c>
      <c r="JN109">
        <v>2.88818</v>
      </c>
      <c r="JO109">
        <v>2.60742</v>
      </c>
      <c r="JP109">
        <v>1.54785</v>
      </c>
      <c r="JQ109">
        <v>2.31201</v>
      </c>
      <c r="JR109">
        <v>1.64673</v>
      </c>
      <c r="JS109">
        <v>2.29004</v>
      </c>
      <c r="JT109">
        <v>34.0092</v>
      </c>
      <c r="JU109">
        <v>24.1926</v>
      </c>
      <c r="JV109">
        <v>18</v>
      </c>
      <c r="JW109">
        <v>505.58</v>
      </c>
      <c r="JX109">
        <v>403.788</v>
      </c>
      <c r="JY109">
        <v>26.8627</v>
      </c>
      <c r="JZ109">
        <v>28.0585</v>
      </c>
      <c r="KA109">
        <v>30.0003</v>
      </c>
      <c r="KB109">
        <v>28.0089</v>
      </c>
      <c r="KC109">
        <v>27.9598</v>
      </c>
      <c r="KD109">
        <v>57.8424</v>
      </c>
      <c r="KE109">
        <v>21.2107</v>
      </c>
      <c r="KF109">
        <v>57.6239</v>
      </c>
      <c r="KG109">
        <v>26.8603</v>
      </c>
      <c r="KH109">
        <v>1561.26</v>
      </c>
      <c r="KI109">
        <v>22.4254</v>
      </c>
      <c r="KJ109">
        <v>96.7052</v>
      </c>
      <c r="KK109">
        <v>94.6686</v>
      </c>
    </row>
    <row r="110" spans="1:297">
      <c r="A110">
        <v>94</v>
      </c>
      <c r="B110">
        <v>1759419777</v>
      </c>
      <c r="C110">
        <v>556.900000095367</v>
      </c>
      <c r="D110" t="s">
        <v>630</v>
      </c>
      <c r="E110" t="s">
        <v>631</v>
      </c>
      <c r="F110">
        <v>5</v>
      </c>
      <c r="G110" t="s">
        <v>435</v>
      </c>
      <c r="H110" t="s">
        <v>436</v>
      </c>
      <c r="I110">
        <v>1759419768.84615</v>
      </c>
      <c r="J110">
        <f>(K110)/1000</f>
        <v>0</v>
      </c>
      <c r="K110">
        <f>IF(DP110, AN110, AH110)</f>
        <v>0</v>
      </c>
      <c r="L110">
        <f>IF(DP110, AI110, AG110)</f>
        <v>0</v>
      </c>
      <c r="M110">
        <f>DR110 - IF(AU110&gt;1, L110*DL110*100.0/(AW110), 0)</f>
        <v>0</v>
      </c>
      <c r="N110">
        <f>((T110-J110/2)*M110-L110)/(T110+J110/2)</f>
        <v>0</v>
      </c>
      <c r="O110">
        <f>N110*(DY110+DZ110)/1000.0</f>
        <v>0</v>
      </c>
      <c r="P110">
        <f>(DR110 - IF(AU110&gt;1, L110*DL110*100.0/(AW110), 0))*(DY110+DZ110)/1000.0</f>
        <v>0</v>
      </c>
      <c r="Q110">
        <f>2.0/((1/S110-1/R110)+SIGN(S110)*SQRT((1/S110-1/R110)*(1/S110-1/R110) + 4*DM110/((DM110+1)*(DM110+1))*(2*1/S110*1/R110-1/R110*1/R110)))</f>
        <v>0</v>
      </c>
      <c r="R110">
        <f>IF(LEFT(DN110,1)&lt;&gt;"0",IF(LEFT(DN110,1)="1",3.0,DO110),$D$5+$E$5*(EF110*DY110/($K$5*1000))+$F$5*(EF110*DY110/($K$5*1000))*MAX(MIN(DL110,$J$5),$I$5)*MAX(MIN(DL110,$J$5),$I$5)+$G$5*MAX(MIN(DL110,$J$5),$I$5)*(EF110*DY110/($K$5*1000))+$H$5*(EF110*DY110/($K$5*1000))*(EF110*DY110/($K$5*1000)))</f>
        <v>0</v>
      </c>
      <c r="S110">
        <f>J110*(1000-(1000*0.61365*exp(17.502*W110/(240.97+W110))/(DY110+DZ110)+DT110)/2)/(1000*0.61365*exp(17.502*W110/(240.97+W110))/(DY110+DZ110)-DT110)</f>
        <v>0</v>
      </c>
      <c r="T110">
        <f>1/((DM110+1)/(Q110/1.6)+1/(R110/1.37)) + DM110/((DM110+1)/(Q110/1.6) + DM110/(R110/1.37))</f>
        <v>0</v>
      </c>
      <c r="U110">
        <f>(DH110*DK110)</f>
        <v>0</v>
      </c>
      <c r="V110">
        <f>(EA110+(U110+2*0.95*5.67E-8*(((EA110+$B$7)+273)^4-(EA110+273)^4)-44100*J110)/(1.84*29.3*R110+8*0.95*5.67E-8*(EA110+273)^3))</f>
        <v>0</v>
      </c>
      <c r="W110">
        <f>($C$7*EB110+$D$7*EC110+$E$7*V110)</f>
        <v>0</v>
      </c>
      <c r="X110">
        <f>0.61365*exp(17.502*W110/(240.97+W110))</f>
        <v>0</v>
      </c>
      <c r="Y110">
        <f>(Z110/AA110*100)</f>
        <v>0</v>
      </c>
      <c r="Z110">
        <f>DT110*(DY110+DZ110)/1000</f>
        <v>0</v>
      </c>
      <c r="AA110">
        <f>0.61365*exp(17.502*EA110/(240.97+EA110))</f>
        <v>0</v>
      </c>
      <c r="AB110">
        <f>(X110-DT110*(DY110+DZ110)/1000)</f>
        <v>0</v>
      </c>
      <c r="AC110">
        <f>(-J110*44100)</f>
        <v>0</v>
      </c>
      <c r="AD110">
        <f>2*29.3*R110*0.92*(EA110-W110)</f>
        <v>0</v>
      </c>
      <c r="AE110">
        <f>2*0.95*5.67E-8*(((EA110+$B$7)+273)^4-(W110+273)^4)</f>
        <v>0</v>
      </c>
      <c r="AF110">
        <f>U110+AE110+AC110+AD110</f>
        <v>0</v>
      </c>
      <c r="AG110">
        <f>DX110*AU110*(DS110-DR110*(1000-AU110*DU110)/(1000-AU110*DT110))/(100*DL110)</f>
        <v>0</v>
      </c>
      <c r="AH110">
        <f>1000*DX110*AU110*(DT110-DU110)/(100*DL110*(1000-AU110*DT110))</f>
        <v>0</v>
      </c>
      <c r="AI110">
        <f>(AJ110 - AK110 - DY110*1E3/(8.314*(EA110+273.15)) * AM110/DX110 * AL110) * DX110/(100*DL110) * (1000 - DU110)/1000</f>
        <v>0</v>
      </c>
      <c r="AJ110">
        <v>1578.56899809199</v>
      </c>
      <c r="AK110">
        <v>1558.65478787879</v>
      </c>
      <c r="AL110">
        <v>3.2413363636363</v>
      </c>
      <c r="AM110">
        <v>64.6</v>
      </c>
      <c r="AN110">
        <f>(AP110 - AO110 + DY110*1E3/(8.314*(EA110+273.15)) * AR110/DX110 * AQ110) * DX110/(100*DL110) * 1000/(1000 - AP110)</f>
        <v>0</v>
      </c>
      <c r="AO110">
        <v>22.3636920849887</v>
      </c>
      <c r="AP110">
        <v>22.7393618181818</v>
      </c>
      <c r="AQ110">
        <v>0.000236455693643487</v>
      </c>
      <c r="AR110">
        <v>120.712376557345</v>
      </c>
      <c r="AS110">
        <v>0</v>
      </c>
      <c r="AT110">
        <v>0</v>
      </c>
      <c r="AU110">
        <f>IF(AS110*$H$13&gt;=AW110,1.0,(AW110/(AW110-AS110*$H$13)))</f>
        <v>0</v>
      </c>
      <c r="AV110">
        <f>(AU110-1)*100</f>
        <v>0</v>
      </c>
      <c r="AW110">
        <f>MAX(0,($B$13+$C$13*EF110)/(1+$D$13*EF110)*DY110/(EA110+273)*$E$13)</f>
        <v>0</v>
      </c>
      <c r="AX110" t="s">
        <v>437</v>
      </c>
      <c r="AY110" t="s">
        <v>437</v>
      </c>
      <c r="AZ110">
        <v>0</v>
      </c>
      <c r="BA110">
        <v>0</v>
      </c>
      <c r="BB110">
        <f>1-AZ110/BA110</f>
        <v>0</v>
      </c>
      <c r="BC110">
        <v>0</v>
      </c>
      <c r="BD110" t="s">
        <v>437</v>
      </c>
      <c r="BE110" t="s">
        <v>437</v>
      </c>
      <c r="BF110">
        <v>0</v>
      </c>
      <c r="BG110">
        <v>0</v>
      </c>
      <c r="BH110">
        <f>1-BF110/BG110</f>
        <v>0</v>
      </c>
      <c r="BI110">
        <v>0.5</v>
      </c>
      <c r="BJ110">
        <f>DI110</f>
        <v>0</v>
      </c>
      <c r="BK110">
        <f>L110</f>
        <v>0</v>
      </c>
      <c r="BL110">
        <f>BH110*BI110*BJ110</f>
        <v>0</v>
      </c>
      <c r="BM110">
        <f>(BK110-BC110)/BJ110</f>
        <v>0</v>
      </c>
      <c r="BN110">
        <f>(BA110-BG110)/BG110</f>
        <v>0</v>
      </c>
      <c r="BO110">
        <f>AZ110/(BB110+AZ110/BG110)</f>
        <v>0</v>
      </c>
      <c r="BP110" t="s">
        <v>437</v>
      </c>
      <c r="BQ110">
        <v>0</v>
      </c>
      <c r="BR110">
        <f>IF(BQ110&lt;&gt;0, BQ110, BO110)</f>
        <v>0</v>
      </c>
      <c r="BS110">
        <f>1-BR110/BG110</f>
        <v>0</v>
      </c>
      <c r="BT110">
        <f>(BG110-BF110)/(BG110-BR110)</f>
        <v>0</v>
      </c>
      <c r="BU110">
        <f>(BA110-BG110)/(BA110-BR110)</f>
        <v>0</v>
      </c>
      <c r="BV110">
        <f>(BG110-BF110)/(BG110-AZ110)</f>
        <v>0</v>
      </c>
      <c r="BW110">
        <f>(BA110-BG110)/(BA110-AZ110)</f>
        <v>0</v>
      </c>
      <c r="BX110">
        <f>(BT110*BR110/BF110)</f>
        <v>0</v>
      </c>
      <c r="BY110">
        <f>(1-BX110)</f>
        <v>0</v>
      </c>
      <c r="DH110">
        <f>$B$11*EG110+$C$11*EH110+$F$11*ES110*(1-EV110)</f>
        <v>0</v>
      </c>
      <c r="DI110">
        <f>DH110*DJ110</f>
        <v>0</v>
      </c>
      <c r="DJ110">
        <f>($B$11*$D$9+$C$11*$D$9+$F$11*((FF110+EX110)/MAX(FF110+EX110+FG110, 0.1)*$I$9+FG110/MAX(FF110+EX110+FG110, 0.1)*$J$9))/($B$11+$C$11+$F$11)</f>
        <v>0</v>
      </c>
      <c r="DK110">
        <f>($B$11*$K$9+$C$11*$K$9+$F$11*((FF110+EX110)/MAX(FF110+EX110+FG110, 0.1)*$P$9+FG110/MAX(FF110+EX110+FG110, 0.1)*$Q$9))/($B$11+$C$11+$F$11)</f>
        <v>0</v>
      </c>
      <c r="DL110">
        <v>2.44</v>
      </c>
      <c r="DM110">
        <v>0.5</v>
      </c>
      <c r="DN110" t="s">
        <v>438</v>
      </c>
      <c r="DO110">
        <v>2</v>
      </c>
      <c r="DP110" t="b">
        <v>1</v>
      </c>
      <c r="DQ110">
        <v>1759419768.84615</v>
      </c>
      <c r="DR110">
        <v>1499.65153846154</v>
      </c>
      <c r="DS110">
        <v>1528</v>
      </c>
      <c r="DT110">
        <v>22.7214461538462</v>
      </c>
      <c r="DU110">
        <v>22.3508461538462</v>
      </c>
      <c r="DV110">
        <v>1494.09538461538</v>
      </c>
      <c r="DW110">
        <v>22.4163692307692</v>
      </c>
      <c r="DX110">
        <v>499.970769230769</v>
      </c>
      <c r="DY110">
        <v>90.7946</v>
      </c>
      <c r="DZ110">
        <v>0.0327021923076923</v>
      </c>
      <c r="EA110">
        <v>29.5276461538462</v>
      </c>
      <c r="EB110">
        <v>30.0036846153846</v>
      </c>
      <c r="EC110">
        <v>999.9</v>
      </c>
      <c r="ED110">
        <v>0</v>
      </c>
      <c r="EE110">
        <v>0</v>
      </c>
      <c r="EF110">
        <v>9994.08461538462</v>
      </c>
      <c r="EG110">
        <v>0</v>
      </c>
      <c r="EH110">
        <v>13.1353846153846</v>
      </c>
      <c r="EI110">
        <v>-28.3481153846154</v>
      </c>
      <c r="EJ110">
        <v>1534.51846153846</v>
      </c>
      <c r="EK110">
        <v>1562.93230769231</v>
      </c>
      <c r="EL110">
        <v>0.370588</v>
      </c>
      <c r="EM110">
        <v>1528</v>
      </c>
      <c r="EN110">
        <v>22.3508461538462</v>
      </c>
      <c r="EO110">
        <v>2.06298307692308</v>
      </c>
      <c r="EP110">
        <v>2.02933769230769</v>
      </c>
      <c r="EQ110">
        <v>17.9362076923077</v>
      </c>
      <c r="ER110">
        <v>17.6751076923077</v>
      </c>
      <c r="ES110">
        <v>1999.99384615385</v>
      </c>
      <c r="ET110">
        <v>0.980000923076923</v>
      </c>
      <c r="EU110">
        <v>0.0199986461538462</v>
      </c>
      <c r="EV110">
        <v>0</v>
      </c>
      <c r="EW110">
        <v>337.568461538462</v>
      </c>
      <c r="EX110">
        <v>5.00059</v>
      </c>
      <c r="EY110">
        <v>6894.99538461539</v>
      </c>
      <c r="EZ110">
        <v>17360.2692307692</v>
      </c>
      <c r="FA110">
        <v>41.25</v>
      </c>
      <c r="FB110">
        <v>41.1056153846154</v>
      </c>
      <c r="FC110">
        <v>40.687</v>
      </c>
      <c r="FD110">
        <v>40.5572307692308</v>
      </c>
      <c r="FE110">
        <v>42.187</v>
      </c>
      <c r="FF110">
        <v>1955.09384615385</v>
      </c>
      <c r="FG110">
        <v>39.9</v>
      </c>
      <c r="FH110">
        <v>0</v>
      </c>
      <c r="FI110">
        <v>1759419775</v>
      </c>
      <c r="FJ110">
        <v>0</v>
      </c>
      <c r="FK110">
        <v>337.49784</v>
      </c>
      <c r="FL110">
        <v>-0.732615384016305</v>
      </c>
      <c r="FM110">
        <v>-29.0699999554254</v>
      </c>
      <c r="FN110">
        <v>6894.4944</v>
      </c>
      <c r="FO110">
        <v>15</v>
      </c>
      <c r="FP110">
        <v>0</v>
      </c>
      <c r="FQ110" t="s">
        <v>439</v>
      </c>
      <c r="FR110">
        <v>0</v>
      </c>
      <c r="FS110">
        <v>0</v>
      </c>
      <c r="FT110">
        <v>0</v>
      </c>
      <c r="FU110">
        <v>0</v>
      </c>
      <c r="FV110">
        <v>0</v>
      </c>
      <c r="FW110">
        <v>0</v>
      </c>
      <c r="FX110">
        <v>0</v>
      </c>
      <c r="FY110">
        <v>0</v>
      </c>
      <c r="FZ110">
        <v>0</v>
      </c>
      <c r="GA110">
        <v>0</v>
      </c>
      <c r="GB110">
        <v>0</v>
      </c>
      <c r="GC110">
        <v>-28.537495</v>
      </c>
      <c r="GD110">
        <v>4.45796842105261</v>
      </c>
      <c r="GE110">
        <v>0.718013743235462</v>
      </c>
      <c r="GF110">
        <v>0</v>
      </c>
      <c r="GG110">
        <v>337.593794117647</v>
      </c>
      <c r="GH110">
        <v>-1.69177998698741</v>
      </c>
      <c r="GI110">
        <v>0.226249573208799</v>
      </c>
      <c r="GJ110">
        <v>-1</v>
      </c>
      <c r="GK110">
        <v>0.3858827</v>
      </c>
      <c r="GL110">
        <v>-0.226556120300752</v>
      </c>
      <c r="GM110">
        <v>0.0280071452224249</v>
      </c>
      <c r="GN110">
        <v>0</v>
      </c>
      <c r="GO110">
        <v>0</v>
      </c>
      <c r="GP110">
        <v>2</v>
      </c>
      <c r="GQ110" t="s">
        <v>463</v>
      </c>
      <c r="GR110">
        <v>3.13241</v>
      </c>
      <c r="GS110">
        <v>2.71114</v>
      </c>
      <c r="GT110">
        <v>0.215794</v>
      </c>
      <c r="GU110">
        <v>0.218624</v>
      </c>
      <c r="GV110">
        <v>0.0995626</v>
      </c>
      <c r="GW110">
        <v>0.0990203</v>
      </c>
      <c r="GX110">
        <v>29564.1</v>
      </c>
      <c r="GY110">
        <v>31555.9</v>
      </c>
      <c r="GZ110">
        <v>34106.1</v>
      </c>
      <c r="HA110">
        <v>36562.5</v>
      </c>
      <c r="HB110">
        <v>43378.1</v>
      </c>
      <c r="HC110">
        <v>47297.9</v>
      </c>
      <c r="HD110">
        <v>53195.1</v>
      </c>
      <c r="HE110">
        <v>58425.4</v>
      </c>
      <c r="HF110">
        <v>1.95783</v>
      </c>
      <c r="HG110">
        <v>1.80152</v>
      </c>
      <c r="HH110">
        <v>0.125423</v>
      </c>
      <c r="HI110">
        <v>0</v>
      </c>
      <c r="HJ110">
        <v>27.95</v>
      </c>
      <c r="HK110">
        <v>999.9</v>
      </c>
      <c r="HL110">
        <v>56.19</v>
      </c>
      <c r="HM110">
        <v>30.142</v>
      </c>
      <c r="HN110">
        <v>26.5835</v>
      </c>
      <c r="HO110">
        <v>55.2055</v>
      </c>
      <c r="HP110">
        <v>45.8694</v>
      </c>
      <c r="HQ110">
        <v>1</v>
      </c>
      <c r="HR110">
        <v>0.0544944</v>
      </c>
      <c r="HS110">
        <v>0.124736</v>
      </c>
      <c r="HT110">
        <v>20.1124</v>
      </c>
      <c r="HU110">
        <v>5.19722</v>
      </c>
      <c r="HV110">
        <v>12.004</v>
      </c>
      <c r="HW110">
        <v>4.9751</v>
      </c>
      <c r="HX110">
        <v>3.29388</v>
      </c>
      <c r="HY110">
        <v>999.9</v>
      </c>
      <c r="HZ110">
        <v>9999</v>
      </c>
      <c r="IA110">
        <v>9999</v>
      </c>
      <c r="IB110">
        <v>9999</v>
      </c>
      <c r="IC110">
        <v>1.86325</v>
      </c>
      <c r="ID110">
        <v>1.86813</v>
      </c>
      <c r="IE110">
        <v>1.86791</v>
      </c>
      <c r="IF110">
        <v>1.86905</v>
      </c>
      <c r="IG110">
        <v>1.86992</v>
      </c>
      <c r="IH110">
        <v>1.8659</v>
      </c>
      <c r="II110">
        <v>1.86705</v>
      </c>
      <c r="IJ110">
        <v>1.86844</v>
      </c>
      <c r="IK110">
        <v>5</v>
      </c>
      <c r="IL110">
        <v>0</v>
      </c>
      <c r="IM110">
        <v>0</v>
      </c>
      <c r="IN110">
        <v>0</v>
      </c>
      <c r="IO110" t="s">
        <v>441</v>
      </c>
      <c r="IP110" t="s">
        <v>442</v>
      </c>
      <c r="IQ110" t="s">
        <v>443</v>
      </c>
      <c r="IR110" t="s">
        <v>443</v>
      </c>
      <c r="IS110" t="s">
        <v>443</v>
      </c>
      <c r="IT110" t="s">
        <v>443</v>
      </c>
      <c r="IU110">
        <v>0</v>
      </c>
      <c r="IV110">
        <v>100</v>
      </c>
      <c r="IW110">
        <v>100</v>
      </c>
      <c r="IX110">
        <v>5.64</v>
      </c>
      <c r="IY110">
        <v>0.3059</v>
      </c>
      <c r="IZ110">
        <v>0.735386519928015</v>
      </c>
      <c r="JA110">
        <v>0.00382527381972642</v>
      </c>
      <c r="JB110">
        <v>-7.52988299776221e-07</v>
      </c>
      <c r="JC110">
        <v>2.3530235652091e-10</v>
      </c>
      <c r="JD110">
        <v>-0.102343420517576</v>
      </c>
      <c r="JE110">
        <v>-0.0169045395245839</v>
      </c>
      <c r="JF110">
        <v>0.00204458040624254</v>
      </c>
      <c r="JG110">
        <v>-2.13992253470799e-05</v>
      </c>
      <c r="JH110">
        <v>5</v>
      </c>
      <c r="JI110">
        <v>2167</v>
      </c>
      <c r="JJ110">
        <v>1</v>
      </c>
      <c r="JK110">
        <v>29</v>
      </c>
      <c r="JL110">
        <v>29323662.9</v>
      </c>
      <c r="JM110">
        <v>29323662.9</v>
      </c>
      <c r="JN110">
        <v>2.91504</v>
      </c>
      <c r="JO110">
        <v>2.61108</v>
      </c>
      <c r="JP110">
        <v>1.54785</v>
      </c>
      <c r="JQ110">
        <v>2.31201</v>
      </c>
      <c r="JR110">
        <v>1.64673</v>
      </c>
      <c r="JS110">
        <v>2.28149</v>
      </c>
      <c r="JT110">
        <v>34.0092</v>
      </c>
      <c r="JU110">
        <v>24.1838</v>
      </c>
      <c r="JV110">
        <v>18</v>
      </c>
      <c r="JW110">
        <v>505.251</v>
      </c>
      <c r="JX110">
        <v>403.978</v>
      </c>
      <c r="JY110">
        <v>26.8574</v>
      </c>
      <c r="JZ110">
        <v>28.0608</v>
      </c>
      <c r="KA110">
        <v>30.0002</v>
      </c>
      <c r="KB110">
        <v>28.0107</v>
      </c>
      <c r="KC110">
        <v>27.9613</v>
      </c>
      <c r="KD110">
        <v>58.3809</v>
      </c>
      <c r="KE110">
        <v>21.2107</v>
      </c>
      <c r="KF110">
        <v>57.6239</v>
      </c>
      <c r="KG110">
        <v>26.8548</v>
      </c>
      <c r="KH110">
        <v>1574.79</v>
      </c>
      <c r="KI110">
        <v>22.4319</v>
      </c>
      <c r="KJ110">
        <v>96.7048</v>
      </c>
      <c r="KK110">
        <v>94.668</v>
      </c>
    </row>
    <row r="111" spans="1:297">
      <c r="A111">
        <v>95</v>
      </c>
      <c r="B111">
        <v>1759419782</v>
      </c>
      <c r="C111">
        <v>561.900000095367</v>
      </c>
      <c r="D111" t="s">
        <v>632</v>
      </c>
      <c r="E111" t="s">
        <v>633</v>
      </c>
      <c r="F111">
        <v>5</v>
      </c>
      <c r="G111" t="s">
        <v>435</v>
      </c>
      <c r="H111" t="s">
        <v>436</v>
      </c>
      <c r="I111">
        <v>1759419773.84615</v>
      </c>
      <c r="J111">
        <f>(K111)/1000</f>
        <v>0</v>
      </c>
      <c r="K111">
        <f>IF(DP111, AN111, AH111)</f>
        <v>0</v>
      </c>
      <c r="L111">
        <f>IF(DP111, AI111, AG111)</f>
        <v>0</v>
      </c>
      <c r="M111">
        <f>DR111 - IF(AU111&gt;1, L111*DL111*100.0/(AW111), 0)</f>
        <v>0</v>
      </c>
      <c r="N111">
        <f>((T111-J111/2)*M111-L111)/(T111+J111/2)</f>
        <v>0</v>
      </c>
      <c r="O111">
        <f>N111*(DY111+DZ111)/1000.0</f>
        <v>0</v>
      </c>
      <c r="P111">
        <f>(DR111 - IF(AU111&gt;1, L111*DL111*100.0/(AW111), 0))*(DY111+DZ111)/1000.0</f>
        <v>0</v>
      </c>
      <c r="Q111">
        <f>2.0/((1/S111-1/R111)+SIGN(S111)*SQRT((1/S111-1/R111)*(1/S111-1/R111) + 4*DM111/((DM111+1)*(DM111+1))*(2*1/S111*1/R111-1/R111*1/R111)))</f>
        <v>0</v>
      </c>
      <c r="R111">
        <f>IF(LEFT(DN111,1)&lt;&gt;"0",IF(LEFT(DN111,1)="1",3.0,DO111),$D$5+$E$5*(EF111*DY111/($K$5*1000))+$F$5*(EF111*DY111/($K$5*1000))*MAX(MIN(DL111,$J$5),$I$5)*MAX(MIN(DL111,$J$5),$I$5)+$G$5*MAX(MIN(DL111,$J$5),$I$5)*(EF111*DY111/($K$5*1000))+$H$5*(EF111*DY111/($K$5*1000))*(EF111*DY111/($K$5*1000)))</f>
        <v>0</v>
      </c>
      <c r="S111">
        <f>J111*(1000-(1000*0.61365*exp(17.502*W111/(240.97+W111))/(DY111+DZ111)+DT111)/2)/(1000*0.61365*exp(17.502*W111/(240.97+W111))/(DY111+DZ111)-DT111)</f>
        <v>0</v>
      </c>
      <c r="T111">
        <f>1/((DM111+1)/(Q111/1.6)+1/(R111/1.37)) + DM111/((DM111+1)/(Q111/1.6) + DM111/(R111/1.37))</f>
        <v>0</v>
      </c>
      <c r="U111">
        <f>(DH111*DK111)</f>
        <v>0</v>
      </c>
      <c r="V111">
        <f>(EA111+(U111+2*0.95*5.67E-8*(((EA111+$B$7)+273)^4-(EA111+273)^4)-44100*J111)/(1.84*29.3*R111+8*0.95*5.67E-8*(EA111+273)^3))</f>
        <v>0</v>
      </c>
      <c r="W111">
        <f>($C$7*EB111+$D$7*EC111+$E$7*V111)</f>
        <v>0</v>
      </c>
      <c r="X111">
        <f>0.61365*exp(17.502*W111/(240.97+W111))</f>
        <v>0</v>
      </c>
      <c r="Y111">
        <f>(Z111/AA111*100)</f>
        <v>0</v>
      </c>
      <c r="Z111">
        <f>DT111*(DY111+DZ111)/1000</f>
        <v>0</v>
      </c>
      <c r="AA111">
        <f>0.61365*exp(17.502*EA111/(240.97+EA111))</f>
        <v>0</v>
      </c>
      <c r="AB111">
        <f>(X111-DT111*(DY111+DZ111)/1000)</f>
        <v>0</v>
      </c>
      <c r="AC111">
        <f>(-J111*44100)</f>
        <v>0</v>
      </c>
      <c r="AD111">
        <f>2*29.3*R111*0.92*(EA111-W111)</f>
        <v>0</v>
      </c>
      <c r="AE111">
        <f>2*0.95*5.67E-8*(((EA111+$B$7)+273)^4-(W111+273)^4)</f>
        <v>0</v>
      </c>
      <c r="AF111">
        <f>U111+AE111+AC111+AD111</f>
        <v>0</v>
      </c>
      <c r="AG111">
        <f>DX111*AU111*(DS111-DR111*(1000-AU111*DU111)/(1000-AU111*DT111))/(100*DL111)</f>
        <v>0</v>
      </c>
      <c r="AH111">
        <f>1000*DX111*AU111*(DT111-DU111)/(100*DL111*(1000-AU111*DT111))</f>
        <v>0</v>
      </c>
      <c r="AI111">
        <f>(AJ111 - AK111 - DY111*1E3/(8.314*(EA111+273.15)) * AM111/DX111 * AL111) * DX111/(100*DL111) * (1000 - DU111)/1000</f>
        <v>0</v>
      </c>
      <c r="AJ111">
        <v>1596.2562221526</v>
      </c>
      <c r="AK111">
        <v>1575.84581818182</v>
      </c>
      <c r="AL111">
        <v>3.44562878787863</v>
      </c>
      <c r="AM111">
        <v>64.6</v>
      </c>
      <c r="AN111">
        <f>(AP111 - AO111 + DY111*1E3/(8.314*(EA111+273.15)) * AR111/DX111 * AQ111) * DX111/(100*DL111) * 1000/(1000 - AP111)</f>
        <v>0</v>
      </c>
      <c r="AO111">
        <v>22.3657033320451</v>
      </c>
      <c r="AP111">
        <v>22.7438042424242</v>
      </c>
      <c r="AQ111">
        <v>9.51460473191063e-05</v>
      </c>
      <c r="AR111">
        <v>120.712376557345</v>
      </c>
      <c r="AS111">
        <v>0</v>
      </c>
      <c r="AT111">
        <v>0</v>
      </c>
      <c r="AU111">
        <f>IF(AS111*$H$13&gt;=AW111,1.0,(AW111/(AW111-AS111*$H$13)))</f>
        <v>0</v>
      </c>
      <c r="AV111">
        <f>(AU111-1)*100</f>
        <v>0</v>
      </c>
      <c r="AW111">
        <f>MAX(0,($B$13+$C$13*EF111)/(1+$D$13*EF111)*DY111/(EA111+273)*$E$13)</f>
        <v>0</v>
      </c>
      <c r="AX111" t="s">
        <v>437</v>
      </c>
      <c r="AY111" t="s">
        <v>437</v>
      </c>
      <c r="AZ111">
        <v>0</v>
      </c>
      <c r="BA111">
        <v>0</v>
      </c>
      <c r="BB111">
        <f>1-AZ111/BA111</f>
        <v>0</v>
      </c>
      <c r="BC111">
        <v>0</v>
      </c>
      <c r="BD111" t="s">
        <v>437</v>
      </c>
      <c r="BE111" t="s">
        <v>437</v>
      </c>
      <c r="BF111">
        <v>0</v>
      </c>
      <c r="BG111">
        <v>0</v>
      </c>
      <c r="BH111">
        <f>1-BF111/BG111</f>
        <v>0</v>
      </c>
      <c r="BI111">
        <v>0.5</v>
      </c>
      <c r="BJ111">
        <f>DI111</f>
        <v>0</v>
      </c>
      <c r="BK111">
        <f>L111</f>
        <v>0</v>
      </c>
      <c r="BL111">
        <f>BH111*BI111*BJ111</f>
        <v>0</v>
      </c>
      <c r="BM111">
        <f>(BK111-BC111)/BJ111</f>
        <v>0</v>
      </c>
      <c r="BN111">
        <f>(BA111-BG111)/BG111</f>
        <v>0</v>
      </c>
      <c r="BO111">
        <f>AZ111/(BB111+AZ111/BG111)</f>
        <v>0</v>
      </c>
      <c r="BP111" t="s">
        <v>437</v>
      </c>
      <c r="BQ111">
        <v>0</v>
      </c>
      <c r="BR111">
        <f>IF(BQ111&lt;&gt;0, BQ111, BO111)</f>
        <v>0</v>
      </c>
      <c r="BS111">
        <f>1-BR111/BG111</f>
        <v>0</v>
      </c>
      <c r="BT111">
        <f>(BG111-BF111)/(BG111-BR111)</f>
        <v>0</v>
      </c>
      <c r="BU111">
        <f>(BA111-BG111)/(BA111-BR111)</f>
        <v>0</v>
      </c>
      <c r="BV111">
        <f>(BG111-BF111)/(BG111-AZ111)</f>
        <v>0</v>
      </c>
      <c r="BW111">
        <f>(BA111-BG111)/(BA111-AZ111)</f>
        <v>0</v>
      </c>
      <c r="BX111">
        <f>(BT111*BR111/BF111)</f>
        <v>0</v>
      </c>
      <c r="BY111">
        <f>(1-BX111)</f>
        <v>0</v>
      </c>
      <c r="DH111">
        <f>$B$11*EG111+$C$11*EH111+$F$11*ES111*(1-EV111)</f>
        <v>0</v>
      </c>
      <c r="DI111">
        <f>DH111*DJ111</f>
        <v>0</v>
      </c>
      <c r="DJ111">
        <f>($B$11*$D$9+$C$11*$D$9+$F$11*((FF111+EX111)/MAX(FF111+EX111+FG111, 0.1)*$I$9+FG111/MAX(FF111+EX111+FG111, 0.1)*$J$9))/($B$11+$C$11+$F$11)</f>
        <v>0</v>
      </c>
      <c r="DK111">
        <f>($B$11*$K$9+$C$11*$K$9+$F$11*((FF111+EX111)/MAX(FF111+EX111+FG111, 0.1)*$P$9+FG111/MAX(FF111+EX111+FG111, 0.1)*$Q$9))/($B$11+$C$11+$F$11)</f>
        <v>0</v>
      </c>
      <c r="DL111">
        <v>2.44</v>
      </c>
      <c r="DM111">
        <v>0.5</v>
      </c>
      <c r="DN111" t="s">
        <v>438</v>
      </c>
      <c r="DO111">
        <v>2</v>
      </c>
      <c r="DP111" t="b">
        <v>1</v>
      </c>
      <c r="DQ111">
        <v>1759419773.84615</v>
      </c>
      <c r="DR111">
        <v>1516.30923076923</v>
      </c>
      <c r="DS111">
        <v>1544.67923076923</v>
      </c>
      <c r="DT111">
        <v>22.7335461538462</v>
      </c>
      <c r="DU111">
        <v>22.3622</v>
      </c>
      <c r="DV111">
        <v>1510.7</v>
      </c>
      <c r="DW111">
        <v>22.4279692307692</v>
      </c>
      <c r="DX111">
        <v>499.996692307692</v>
      </c>
      <c r="DY111">
        <v>90.7948538461539</v>
      </c>
      <c r="DZ111">
        <v>0.0328848846153846</v>
      </c>
      <c r="EA111">
        <v>29.5266</v>
      </c>
      <c r="EB111">
        <v>30.0024769230769</v>
      </c>
      <c r="EC111">
        <v>999.9</v>
      </c>
      <c r="ED111">
        <v>0</v>
      </c>
      <c r="EE111">
        <v>0</v>
      </c>
      <c r="EF111">
        <v>9993.99384615384</v>
      </c>
      <c r="EG111">
        <v>0</v>
      </c>
      <c r="EH111">
        <v>13.2159076923077</v>
      </c>
      <c r="EI111">
        <v>-28.3708</v>
      </c>
      <c r="EJ111">
        <v>1551.58307692308</v>
      </c>
      <c r="EK111">
        <v>1580.01153846154</v>
      </c>
      <c r="EL111">
        <v>0.371331923076923</v>
      </c>
      <c r="EM111">
        <v>1544.67923076923</v>
      </c>
      <c r="EN111">
        <v>22.3622</v>
      </c>
      <c r="EO111">
        <v>2.06408769230769</v>
      </c>
      <c r="EP111">
        <v>2.03037461538462</v>
      </c>
      <c r="EQ111">
        <v>17.9447076923077</v>
      </c>
      <c r="ER111">
        <v>17.6832076923077</v>
      </c>
      <c r="ES111">
        <v>1999.98923076923</v>
      </c>
      <c r="ET111">
        <v>0.980000923076923</v>
      </c>
      <c r="EU111">
        <v>0.0199986461538462</v>
      </c>
      <c r="EV111">
        <v>0</v>
      </c>
      <c r="EW111">
        <v>337.460076923077</v>
      </c>
      <c r="EX111">
        <v>5.00059</v>
      </c>
      <c r="EY111">
        <v>6892.62230769231</v>
      </c>
      <c r="EZ111">
        <v>17360.2307692308</v>
      </c>
      <c r="FA111">
        <v>41.2547692307692</v>
      </c>
      <c r="FB111">
        <v>41.1153076923077</v>
      </c>
      <c r="FC111">
        <v>40.687</v>
      </c>
      <c r="FD111">
        <v>40.562</v>
      </c>
      <c r="FE111">
        <v>42.187</v>
      </c>
      <c r="FF111">
        <v>1955.08923076923</v>
      </c>
      <c r="FG111">
        <v>39.9</v>
      </c>
      <c r="FH111">
        <v>0</v>
      </c>
      <c r="FI111">
        <v>1759419779.8</v>
      </c>
      <c r="FJ111">
        <v>0</v>
      </c>
      <c r="FK111">
        <v>337.40416</v>
      </c>
      <c r="FL111">
        <v>-0.852538464646125</v>
      </c>
      <c r="FM111">
        <v>-28.5992308048721</v>
      </c>
      <c r="FN111">
        <v>6892.2512</v>
      </c>
      <c r="FO111">
        <v>15</v>
      </c>
      <c r="FP111">
        <v>0</v>
      </c>
      <c r="FQ111" t="s">
        <v>439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-28.404355</v>
      </c>
      <c r="GD111">
        <v>1.65322556390974</v>
      </c>
      <c r="GE111">
        <v>0.649969947362953</v>
      </c>
      <c r="GF111">
        <v>0</v>
      </c>
      <c r="GG111">
        <v>337.457205882353</v>
      </c>
      <c r="GH111">
        <v>-0.775141330146551</v>
      </c>
      <c r="GI111">
        <v>0.190346399309532</v>
      </c>
      <c r="GJ111">
        <v>-1</v>
      </c>
      <c r="GK111">
        <v>0.37097185</v>
      </c>
      <c r="GL111">
        <v>0.0350037744360907</v>
      </c>
      <c r="GM111">
        <v>0.00755302442254094</v>
      </c>
      <c r="GN111">
        <v>1</v>
      </c>
      <c r="GO111">
        <v>1</v>
      </c>
      <c r="GP111">
        <v>2</v>
      </c>
      <c r="GQ111" t="s">
        <v>448</v>
      </c>
      <c r="GR111">
        <v>3.1326</v>
      </c>
      <c r="GS111">
        <v>2.71102</v>
      </c>
      <c r="GT111">
        <v>0.217222</v>
      </c>
      <c r="GU111">
        <v>0.219997</v>
      </c>
      <c r="GV111">
        <v>0.0995752</v>
      </c>
      <c r="GW111">
        <v>0.0990567</v>
      </c>
      <c r="GX111">
        <v>29510.1</v>
      </c>
      <c r="GY111">
        <v>31500.3</v>
      </c>
      <c r="GZ111">
        <v>34105.9</v>
      </c>
      <c r="HA111">
        <v>36562.3</v>
      </c>
      <c r="HB111">
        <v>43377.4</v>
      </c>
      <c r="HC111">
        <v>47296.2</v>
      </c>
      <c r="HD111">
        <v>53194.7</v>
      </c>
      <c r="HE111">
        <v>58425.6</v>
      </c>
      <c r="HF111">
        <v>1.95863</v>
      </c>
      <c r="HG111">
        <v>1.8009</v>
      </c>
      <c r="HH111">
        <v>0.125851</v>
      </c>
      <c r="HI111">
        <v>0</v>
      </c>
      <c r="HJ111">
        <v>27.9516</v>
      </c>
      <c r="HK111">
        <v>999.9</v>
      </c>
      <c r="HL111">
        <v>56.19</v>
      </c>
      <c r="HM111">
        <v>30.142</v>
      </c>
      <c r="HN111">
        <v>26.5806</v>
      </c>
      <c r="HO111">
        <v>54.5255</v>
      </c>
      <c r="HP111">
        <v>45.6571</v>
      </c>
      <c r="HQ111">
        <v>1</v>
      </c>
      <c r="HR111">
        <v>0.0546214</v>
      </c>
      <c r="HS111">
        <v>0.0718028</v>
      </c>
      <c r="HT111">
        <v>20.1125</v>
      </c>
      <c r="HU111">
        <v>5.19722</v>
      </c>
      <c r="HV111">
        <v>12.004</v>
      </c>
      <c r="HW111">
        <v>4.97505</v>
      </c>
      <c r="HX111">
        <v>3.29395</v>
      </c>
      <c r="HY111">
        <v>999.9</v>
      </c>
      <c r="HZ111">
        <v>9999</v>
      </c>
      <c r="IA111">
        <v>9999</v>
      </c>
      <c r="IB111">
        <v>9999</v>
      </c>
      <c r="IC111">
        <v>1.86325</v>
      </c>
      <c r="ID111">
        <v>1.86813</v>
      </c>
      <c r="IE111">
        <v>1.86791</v>
      </c>
      <c r="IF111">
        <v>1.86905</v>
      </c>
      <c r="IG111">
        <v>1.86988</v>
      </c>
      <c r="IH111">
        <v>1.86593</v>
      </c>
      <c r="II111">
        <v>1.86705</v>
      </c>
      <c r="IJ111">
        <v>1.86844</v>
      </c>
      <c r="IK111">
        <v>5</v>
      </c>
      <c r="IL111">
        <v>0</v>
      </c>
      <c r="IM111">
        <v>0</v>
      </c>
      <c r="IN111">
        <v>0</v>
      </c>
      <c r="IO111" t="s">
        <v>441</v>
      </c>
      <c r="IP111" t="s">
        <v>442</v>
      </c>
      <c r="IQ111" t="s">
        <v>443</v>
      </c>
      <c r="IR111" t="s">
        <v>443</v>
      </c>
      <c r="IS111" t="s">
        <v>443</v>
      </c>
      <c r="IT111" t="s">
        <v>443</v>
      </c>
      <c r="IU111">
        <v>0</v>
      </c>
      <c r="IV111">
        <v>100</v>
      </c>
      <c r="IW111">
        <v>100</v>
      </c>
      <c r="IX111">
        <v>5.69</v>
      </c>
      <c r="IY111">
        <v>0.306</v>
      </c>
      <c r="IZ111">
        <v>0.735386519928015</v>
      </c>
      <c r="JA111">
        <v>0.00382527381972642</v>
      </c>
      <c r="JB111">
        <v>-7.52988299776221e-07</v>
      </c>
      <c r="JC111">
        <v>2.3530235652091e-10</v>
      </c>
      <c r="JD111">
        <v>-0.102343420517576</v>
      </c>
      <c r="JE111">
        <v>-0.0169045395245839</v>
      </c>
      <c r="JF111">
        <v>0.00204458040624254</v>
      </c>
      <c r="JG111">
        <v>-2.13992253470799e-05</v>
      </c>
      <c r="JH111">
        <v>5</v>
      </c>
      <c r="JI111">
        <v>2167</v>
      </c>
      <c r="JJ111">
        <v>1</v>
      </c>
      <c r="JK111">
        <v>29</v>
      </c>
      <c r="JL111">
        <v>29323663</v>
      </c>
      <c r="JM111">
        <v>29323663</v>
      </c>
      <c r="JN111">
        <v>2.93945</v>
      </c>
      <c r="JO111">
        <v>2.60498</v>
      </c>
      <c r="JP111">
        <v>1.54785</v>
      </c>
      <c r="JQ111">
        <v>2.31201</v>
      </c>
      <c r="JR111">
        <v>1.64673</v>
      </c>
      <c r="JS111">
        <v>2.3291</v>
      </c>
      <c r="JT111">
        <v>34.0092</v>
      </c>
      <c r="JU111">
        <v>24.1926</v>
      </c>
      <c r="JV111">
        <v>18</v>
      </c>
      <c r="JW111">
        <v>505.799</v>
      </c>
      <c r="JX111">
        <v>403.646</v>
      </c>
      <c r="JY111">
        <v>26.8531</v>
      </c>
      <c r="JZ111">
        <v>28.0626</v>
      </c>
      <c r="KA111">
        <v>30.0002</v>
      </c>
      <c r="KB111">
        <v>28.0131</v>
      </c>
      <c r="KC111">
        <v>27.9631</v>
      </c>
      <c r="KD111">
        <v>58.8427</v>
      </c>
      <c r="KE111">
        <v>20.9341</v>
      </c>
      <c r="KF111">
        <v>57.6239</v>
      </c>
      <c r="KG111">
        <v>26.8705</v>
      </c>
      <c r="KH111">
        <v>1588.39</v>
      </c>
      <c r="KI111">
        <v>22.4413</v>
      </c>
      <c r="KJ111">
        <v>96.7041</v>
      </c>
      <c r="KK111">
        <v>94.6679</v>
      </c>
    </row>
    <row r="112" spans="1:297">
      <c r="A112">
        <v>96</v>
      </c>
      <c r="B112">
        <v>1759419787</v>
      </c>
      <c r="C112">
        <v>566.900000095367</v>
      </c>
      <c r="D112" t="s">
        <v>634</v>
      </c>
      <c r="E112" t="s">
        <v>635</v>
      </c>
      <c r="F112">
        <v>5</v>
      </c>
      <c r="G112" t="s">
        <v>435</v>
      </c>
      <c r="H112" t="s">
        <v>436</v>
      </c>
      <c r="I112">
        <v>1759419778.84615</v>
      </c>
      <c r="J112">
        <f>(K112)/1000</f>
        <v>0</v>
      </c>
      <c r="K112">
        <f>IF(DP112, AN112, AH112)</f>
        <v>0</v>
      </c>
      <c r="L112">
        <f>IF(DP112, AI112, AG112)</f>
        <v>0</v>
      </c>
      <c r="M112">
        <f>DR112 - IF(AU112&gt;1, L112*DL112*100.0/(AW112), 0)</f>
        <v>0</v>
      </c>
      <c r="N112">
        <f>((T112-J112/2)*M112-L112)/(T112+J112/2)</f>
        <v>0</v>
      </c>
      <c r="O112">
        <f>N112*(DY112+DZ112)/1000.0</f>
        <v>0</v>
      </c>
      <c r="P112">
        <f>(DR112 - IF(AU112&gt;1, L112*DL112*100.0/(AW112), 0))*(DY112+DZ112)/1000.0</f>
        <v>0</v>
      </c>
      <c r="Q112">
        <f>2.0/((1/S112-1/R112)+SIGN(S112)*SQRT((1/S112-1/R112)*(1/S112-1/R112) + 4*DM112/((DM112+1)*(DM112+1))*(2*1/S112*1/R112-1/R112*1/R112)))</f>
        <v>0</v>
      </c>
      <c r="R112">
        <f>IF(LEFT(DN112,1)&lt;&gt;"0",IF(LEFT(DN112,1)="1",3.0,DO112),$D$5+$E$5*(EF112*DY112/($K$5*1000))+$F$5*(EF112*DY112/($K$5*1000))*MAX(MIN(DL112,$J$5),$I$5)*MAX(MIN(DL112,$J$5),$I$5)+$G$5*MAX(MIN(DL112,$J$5),$I$5)*(EF112*DY112/($K$5*1000))+$H$5*(EF112*DY112/($K$5*1000))*(EF112*DY112/($K$5*1000)))</f>
        <v>0</v>
      </c>
      <c r="S112">
        <f>J112*(1000-(1000*0.61365*exp(17.502*W112/(240.97+W112))/(DY112+DZ112)+DT112)/2)/(1000*0.61365*exp(17.502*W112/(240.97+W112))/(DY112+DZ112)-DT112)</f>
        <v>0</v>
      </c>
      <c r="T112">
        <f>1/((DM112+1)/(Q112/1.6)+1/(R112/1.37)) + DM112/((DM112+1)/(Q112/1.6) + DM112/(R112/1.37))</f>
        <v>0</v>
      </c>
      <c r="U112">
        <f>(DH112*DK112)</f>
        <v>0</v>
      </c>
      <c r="V112">
        <f>(EA112+(U112+2*0.95*5.67E-8*(((EA112+$B$7)+273)^4-(EA112+273)^4)-44100*J112)/(1.84*29.3*R112+8*0.95*5.67E-8*(EA112+273)^3))</f>
        <v>0</v>
      </c>
      <c r="W112">
        <f>($C$7*EB112+$D$7*EC112+$E$7*V112)</f>
        <v>0</v>
      </c>
      <c r="X112">
        <f>0.61365*exp(17.502*W112/(240.97+W112))</f>
        <v>0</v>
      </c>
      <c r="Y112">
        <f>(Z112/AA112*100)</f>
        <v>0</v>
      </c>
      <c r="Z112">
        <f>DT112*(DY112+DZ112)/1000</f>
        <v>0</v>
      </c>
      <c r="AA112">
        <f>0.61365*exp(17.502*EA112/(240.97+EA112))</f>
        <v>0</v>
      </c>
      <c r="AB112">
        <f>(X112-DT112*(DY112+DZ112)/1000)</f>
        <v>0</v>
      </c>
      <c r="AC112">
        <f>(-J112*44100)</f>
        <v>0</v>
      </c>
      <c r="AD112">
        <f>2*29.3*R112*0.92*(EA112-W112)</f>
        <v>0</v>
      </c>
      <c r="AE112">
        <f>2*0.95*5.67E-8*(((EA112+$B$7)+273)^4-(W112+273)^4)</f>
        <v>0</v>
      </c>
      <c r="AF112">
        <f>U112+AE112+AC112+AD112</f>
        <v>0</v>
      </c>
      <c r="AG112">
        <f>DX112*AU112*(DS112-DR112*(1000-AU112*DU112)/(1000-AU112*DT112))/(100*DL112)</f>
        <v>0</v>
      </c>
      <c r="AH112">
        <f>1000*DX112*AU112*(DT112-DU112)/(100*DL112*(1000-AU112*DT112))</f>
        <v>0</v>
      </c>
      <c r="AI112">
        <f>(AJ112 - AK112 - DY112*1E3/(8.314*(EA112+273.15)) * AM112/DX112 * AL112) * DX112/(100*DL112) * (1000 - DU112)/1000</f>
        <v>0</v>
      </c>
      <c r="AJ112">
        <v>1612.75274936905</v>
      </c>
      <c r="AK112">
        <v>1592.55927272727</v>
      </c>
      <c r="AL112">
        <v>3.34266515151493</v>
      </c>
      <c r="AM112">
        <v>64.6</v>
      </c>
      <c r="AN112">
        <f>(AP112 - AO112 + DY112*1E3/(8.314*(EA112+273.15)) * AR112/DX112 * AQ112) * DX112/(100*DL112) * 1000/(1000 - AP112)</f>
        <v>0</v>
      </c>
      <c r="AO112">
        <v>22.395957900865</v>
      </c>
      <c r="AP112">
        <v>22.7511278787879</v>
      </c>
      <c r="AQ112">
        <v>0.000183312044361438</v>
      </c>
      <c r="AR112">
        <v>120.712376557345</v>
      </c>
      <c r="AS112">
        <v>0</v>
      </c>
      <c r="AT112">
        <v>0</v>
      </c>
      <c r="AU112">
        <f>IF(AS112*$H$13&gt;=AW112,1.0,(AW112/(AW112-AS112*$H$13)))</f>
        <v>0</v>
      </c>
      <c r="AV112">
        <f>(AU112-1)*100</f>
        <v>0</v>
      </c>
      <c r="AW112">
        <f>MAX(0,($B$13+$C$13*EF112)/(1+$D$13*EF112)*DY112/(EA112+273)*$E$13)</f>
        <v>0</v>
      </c>
      <c r="AX112" t="s">
        <v>437</v>
      </c>
      <c r="AY112" t="s">
        <v>437</v>
      </c>
      <c r="AZ112">
        <v>0</v>
      </c>
      <c r="BA112">
        <v>0</v>
      </c>
      <c r="BB112">
        <f>1-AZ112/BA112</f>
        <v>0</v>
      </c>
      <c r="BC112">
        <v>0</v>
      </c>
      <c r="BD112" t="s">
        <v>437</v>
      </c>
      <c r="BE112" t="s">
        <v>437</v>
      </c>
      <c r="BF112">
        <v>0</v>
      </c>
      <c r="BG112">
        <v>0</v>
      </c>
      <c r="BH112">
        <f>1-BF112/BG112</f>
        <v>0</v>
      </c>
      <c r="BI112">
        <v>0.5</v>
      </c>
      <c r="BJ112">
        <f>DI112</f>
        <v>0</v>
      </c>
      <c r="BK112">
        <f>L112</f>
        <v>0</v>
      </c>
      <c r="BL112">
        <f>BH112*BI112*BJ112</f>
        <v>0</v>
      </c>
      <c r="BM112">
        <f>(BK112-BC112)/BJ112</f>
        <v>0</v>
      </c>
      <c r="BN112">
        <f>(BA112-BG112)/BG112</f>
        <v>0</v>
      </c>
      <c r="BO112">
        <f>AZ112/(BB112+AZ112/BG112)</f>
        <v>0</v>
      </c>
      <c r="BP112" t="s">
        <v>437</v>
      </c>
      <c r="BQ112">
        <v>0</v>
      </c>
      <c r="BR112">
        <f>IF(BQ112&lt;&gt;0, BQ112, BO112)</f>
        <v>0</v>
      </c>
      <c r="BS112">
        <f>1-BR112/BG112</f>
        <v>0</v>
      </c>
      <c r="BT112">
        <f>(BG112-BF112)/(BG112-BR112)</f>
        <v>0</v>
      </c>
      <c r="BU112">
        <f>(BA112-BG112)/(BA112-BR112)</f>
        <v>0</v>
      </c>
      <c r="BV112">
        <f>(BG112-BF112)/(BG112-AZ112)</f>
        <v>0</v>
      </c>
      <c r="BW112">
        <f>(BA112-BG112)/(BA112-AZ112)</f>
        <v>0</v>
      </c>
      <c r="BX112">
        <f>(BT112*BR112/BF112)</f>
        <v>0</v>
      </c>
      <c r="BY112">
        <f>(1-BX112)</f>
        <v>0</v>
      </c>
      <c r="DH112">
        <f>$B$11*EG112+$C$11*EH112+$F$11*ES112*(1-EV112)</f>
        <v>0</v>
      </c>
      <c r="DI112">
        <f>DH112*DJ112</f>
        <v>0</v>
      </c>
      <c r="DJ112">
        <f>($B$11*$D$9+$C$11*$D$9+$F$11*((FF112+EX112)/MAX(FF112+EX112+FG112, 0.1)*$I$9+FG112/MAX(FF112+EX112+FG112, 0.1)*$J$9))/($B$11+$C$11+$F$11)</f>
        <v>0</v>
      </c>
      <c r="DK112">
        <f>($B$11*$K$9+$C$11*$K$9+$F$11*((FF112+EX112)/MAX(FF112+EX112+FG112, 0.1)*$P$9+FG112/MAX(FF112+EX112+FG112, 0.1)*$Q$9))/($B$11+$C$11+$F$11)</f>
        <v>0</v>
      </c>
      <c r="DL112">
        <v>2.44</v>
      </c>
      <c r="DM112">
        <v>0.5</v>
      </c>
      <c r="DN112" t="s">
        <v>438</v>
      </c>
      <c r="DO112">
        <v>2</v>
      </c>
      <c r="DP112" t="b">
        <v>1</v>
      </c>
      <c r="DQ112">
        <v>1759419778.84615</v>
      </c>
      <c r="DR112">
        <v>1532.83153846154</v>
      </c>
      <c r="DS112">
        <v>1560.83307692308</v>
      </c>
      <c r="DT112">
        <v>22.7417615384615</v>
      </c>
      <c r="DU112">
        <v>22.3740076923077</v>
      </c>
      <c r="DV112">
        <v>1527.17153846154</v>
      </c>
      <c r="DW112">
        <v>22.4358538461538</v>
      </c>
      <c r="DX112">
        <v>500.016846153846</v>
      </c>
      <c r="DY112">
        <v>90.7954153846154</v>
      </c>
      <c r="DZ112">
        <v>0.0329029307692308</v>
      </c>
      <c r="EA112">
        <v>29.5254692307692</v>
      </c>
      <c r="EB112">
        <v>30.0023230769231</v>
      </c>
      <c r="EC112">
        <v>999.9</v>
      </c>
      <c r="ED112">
        <v>0</v>
      </c>
      <c r="EE112">
        <v>0</v>
      </c>
      <c r="EF112">
        <v>9998.70461538461</v>
      </c>
      <c r="EG112">
        <v>0</v>
      </c>
      <c r="EH112">
        <v>13.4376384615385</v>
      </c>
      <c r="EI112">
        <v>-28.0023846153846</v>
      </c>
      <c r="EJ112">
        <v>1568.50307692308</v>
      </c>
      <c r="EK112">
        <v>1596.55461538462</v>
      </c>
      <c r="EL112">
        <v>0.367736230769231</v>
      </c>
      <c r="EM112">
        <v>1560.83307692308</v>
      </c>
      <c r="EN112">
        <v>22.3740076923077</v>
      </c>
      <c r="EO112">
        <v>2.06484615384615</v>
      </c>
      <c r="EP112">
        <v>2.03145846153846</v>
      </c>
      <c r="EQ112">
        <v>17.9505538461538</v>
      </c>
      <c r="ER112">
        <v>17.6916769230769</v>
      </c>
      <c r="ES112">
        <v>2000.02846153846</v>
      </c>
      <c r="ET112">
        <v>0.980001384615385</v>
      </c>
      <c r="EU112">
        <v>0.0199981769230769</v>
      </c>
      <c r="EV112">
        <v>0</v>
      </c>
      <c r="EW112">
        <v>337.334153846154</v>
      </c>
      <c r="EX112">
        <v>5.00059</v>
      </c>
      <c r="EY112">
        <v>6890.41846153846</v>
      </c>
      <c r="EZ112">
        <v>17360.5769230769</v>
      </c>
      <c r="FA112">
        <v>41.2547692307692</v>
      </c>
      <c r="FB112">
        <v>41.1201538461538</v>
      </c>
      <c r="FC112">
        <v>40.687</v>
      </c>
      <c r="FD112">
        <v>40.562</v>
      </c>
      <c r="FE112">
        <v>42.187</v>
      </c>
      <c r="FF112">
        <v>1955.12846153846</v>
      </c>
      <c r="FG112">
        <v>39.9</v>
      </c>
      <c r="FH112">
        <v>0</v>
      </c>
      <c r="FI112">
        <v>1759419785.2</v>
      </c>
      <c r="FJ112">
        <v>0</v>
      </c>
      <c r="FK112">
        <v>337.310846153846</v>
      </c>
      <c r="FL112">
        <v>-1.39288889345384</v>
      </c>
      <c r="FM112">
        <v>-27.3852991399386</v>
      </c>
      <c r="FN112">
        <v>6889.88846153846</v>
      </c>
      <c r="FO112">
        <v>15</v>
      </c>
      <c r="FP112">
        <v>0</v>
      </c>
      <c r="FQ112" t="s">
        <v>439</v>
      </c>
      <c r="FR112">
        <v>0</v>
      </c>
      <c r="FS112">
        <v>0</v>
      </c>
      <c r="FT112">
        <v>0</v>
      </c>
      <c r="FU112">
        <v>0</v>
      </c>
      <c r="FV112">
        <v>0</v>
      </c>
      <c r="FW112">
        <v>0</v>
      </c>
      <c r="FX112">
        <v>0</v>
      </c>
      <c r="FY112">
        <v>0</v>
      </c>
      <c r="FZ112">
        <v>0</v>
      </c>
      <c r="GA112">
        <v>0</v>
      </c>
      <c r="GB112">
        <v>0</v>
      </c>
      <c r="GC112">
        <v>-28.3126238095238</v>
      </c>
      <c r="GD112">
        <v>3.08925194805197</v>
      </c>
      <c r="GE112">
        <v>0.656054774066894</v>
      </c>
      <c r="GF112">
        <v>0</v>
      </c>
      <c r="GG112">
        <v>337.369323529412</v>
      </c>
      <c r="GH112">
        <v>-1.08307104758541</v>
      </c>
      <c r="GI112">
        <v>0.208938313523704</v>
      </c>
      <c r="GJ112">
        <v>-1</v>
      </c>
      <c r="GK112">
        <v>0.367238619047619</v>
      </c>
      <c r="GL112">
        <v>-0.0203029090909088</v>
      </c>
      <c r="GM112">
        <v>0.00953062729897765</v>
      </c>
      <c r="GN112">
        <v>1</v>
      </c>
      <c r="GO112">
        <v>1</v>
      </c>
      <c r="GP112">
        <v>2</v>
      </c>
      <c r="GQ112" t="s">
        <v>448</v>
      </c>
      <c r="GR112">
        <v>3.1324</v>
      </c>
      <c r="GS112">
        <v>2.71082</v>
      </c>
      <c r="GT112">
        <v>0.218607</v>
      </c>
      <c r="GU112">
        <v>0.221286</v>
      </c>
      <c r="GV112">
        <v>0.0996084</v>
      </c>
      <c r="GW112">
        <v>0.0991556</v>
      </c>
      <c r="GX112">
        <v>29458.1</v>
      </c>
      <c r="GY112">
        <v>31448.1</v>
      </c>
      <c r="GZ112">
        <v>34106.1</v>
      </c>
      <c r="HA112">
        <v>36562.1</v>
      </c>
      <c r="HB112">
        <v>43376</v>
      </c>
      <c r="HC112">
        <v>47290.8</v>
      </c>
      <c r="HD112">
        <v>53194.9</v>
      </c>
      <c r="HE112">
        <v>58425.2</v>
      </c>
      <c r="HF112">
        <v>1.9586</v>
      </c>
      <c r="HG112">
        <v>1.80117</v>
      </c>
      <c r="HH112">
        <v>0.125892</v>
      </c>
      <c r="HI112">
        <v>0</v>
      </c>
      <c r="HJ112">
        <v>27.9523</v>
      </c>
      <c r="HK112">
        <v>999.9</v>
      </c>
      <c r="HL112">
        <v>56.19</v>
      </c>
      <c r="HM112">
        <v>30.121</v>
      </c>
      <c r="HN112">
        <v>26.5519</v>
      </c>
      <c r="HO112">
        <v>54.7755</v>
      </c>
      <c r="HP112">
        <v>45.6691</v>
      </c>
      <c r="HQ112">
        <v>1</v>
      </c>
      <c r="HR112">
        <v>0.0545122</v>
      </c>
      <c r="HS112">
        <v>0.0687609</v>
      </c>
      <c r="HT112">
        <v>20.1124</v>
      </c>
      <c r="HU112">
        <v>5.19707</v>
      </c>
      <c r="HV112">
        <v>12.004</v>
      </c>
      <c r="HW112">
        <v>4.975</v>
      </c>
      <c r="HX112">
        <v>3.29395</v>
      </c>
      <c r="HY112">
        <v>999.9</v>
      </c>
      <c r="HZ112">
        <v>9999</v>
      </c>
      <c r="IA112">
        <v>9999</v>
      </c>
      <c r="IB112">
        <v>9999</v>
      </c>
      <c r="IC112">
        <v>1.86325</v>
      </c>
      <c r="ID112">
        <v>1.86813</v>
      </c>
      <c r="IE112">
        <v>1.86792</v>
      </c>
      <c r="IF112">
        <v>1.86905</v>
      </c>
      <c r="IG112">
        <v>1.86989</v>
      </c>
      <c r="IH112">
        <v>1.86592</v>
      </c>
      <c r="II112">
        <v>1.86703</v>
      </c>
      <c r="IJ112">
        <v>1.86844</v>
      </c>
      <c r="IK112">
        <v>5</v>
      </c>
      <c r="IL112">
        <v>0</v>
      </c>
      <c r="IM112">
        <v>0</v>
      </c>
      <c r="IN112">
        <v>0</v>
      </c>
      <c r="IO112" t="s">
        <v>441</v>
      </c>
      <c r="IP112" t="s">
        <v>442</v>
      </c>
      <c r="IQ112" t="s">
        <v>443</v>
      </c>
      <c r="IR112" t="s">
        <v>443</v>
      </c>
      <c r="IS112" t="s">
        <v>443</v>
      </c>
      <c r="IT112" t="s">
        <v>443</v>
      </c>
      <c r="IU112">
        <v>0</v>
      </c>
      <c r="IV112">
        <v>100</v>
      </c>
      <c r="IW112">
        <v>100</v>
      </c>
      <c r="IX112">
        <v>5.75</v>
      </c>
      <c r="IY112">
        <v>0.3064</v>
      </c>
      <c r="IZ112">
        <v>0.735386519928015</v>
      </c>
      <c r="JA112">
        <v>0.00382527381972642</v>
      </c>
      <c r="JB112">
        <v>-7.52988299776221e-07</v>
      </c>
      <c r="JC112">
        <v>2.3530235652091e-10</v>
      </c>
      <c r="JD112">
        <v>-0.102343420517576</v>
      </c>
      <c r="JE112">
        <v>-0.0169045395245839</v>
      </c>
      <c r="JF112">
        <v>0.00204458040624254</v>
      </c>
      <c r="JG112">
        <v>-2.13992253470799e-05</v>
      </c>
      <c r="JH112">
        <v>5</v>
      </c>
      <c r="JI112">
        <v>2167</v>
      </c>
      <c r="JJ112">
        <v>1</v>
      </c>
      <c r="JK112">
        <v>29</v>
      </c>
      <c r="JL112">
        <v>29323663.1</v>
      </c>
      <c r="JM112">
        <v>29323663.1</v>
      </c>
      <c r="JN112">
        <v>2.96143</v>
      </c>
      <c r="JO112">
        <v>2.59766</v>
      </c>
      <c r="JP112">
        <v>1.54785</v>
      </c>
      <c r="JQ112">
        <v>2.31201</v>
      </c>
      <c r="JR112">
        <v>1.64673</v>
      </c>
      <c r="JS112">
        <v>2.34985</v>
      </c>
      <c r="JT112">
        <v>34.0092</v>
      </c>
      <c r="JU112">
        <v>24.1926</v>
      </c>
      <c r="JV112">
        <v>18</v>
      </c>
      <c r="JW112">
        <v>505.803</v>
      </c>
      <c r="JX112">
        <v>403.814</v>
      </c>
      <c r="JY112">
        <v>26.8668</v>
      </c>
      <c r="JZ112">
        <v>28.0638</v>
      </c>
      <c r="KA112">
        <v>30.0001</v>
      </c>
      <c r="KB112">
        <v>28.0154</v>
      </c>
      <c r="KC112">
        <v>27.9654</v>
      </c>
      <c r="KD112">
        <v>59.38</v>
      </c>
      <c r="KE112">
        <v>20.9341</v>
      </c>
      <c r="KF112">
        <v>57.6239</v>
      </c>
      <c r="KG112">
        <v>26.8655</v>
      </c>
      <c r="KH112">
        <v>1608.91</v>
      </c>
      <c r="KI112">
        <v>22.4389</v>
      </c>
      <c r="KJ112">
        <v>96.7046</v>
      </c>
      <c r="KK112">
        <v>94.6674</v>
      </c>
    </row>
    <row r="113" spans="1:297">
      <c r="A113">
        <v>97</v>
      </c>
      <c r="B113">
        <v>1759423700</v>
      </c>
      <c r="C113">
        <v>4479.90000009537</v>
      </c>
      <c r="D113" t="s">
        <v>636</v>
      </c>
      <c r="E113" t="s">
        <v>637</v>
      </c>
      <c r="F113">
        <v>5</v>
      </c>
      <c r="G113" t="s">
        <v>638</v>
      </c>
      <c r="H113" t="s">
        <v>436</v>
      </c>
      <c r="I113">
        <v>1759423691.5</v>
      </c>
      <c r="J113">
        <f>(K113)/1000</f>
        <v>0</v>
      </c>
      <c r="K113">
        <f>IF(DP113, AN113, AH113)</f>
        <v>0</v>
      </c>
      <c r="L113">
        <f>IF(DP113, AI113, AG113)</f>
        <v>0</v>
      </c>
      <c r="M113">
        <f>DR113 - IF(AU113&gt;1, L113*DL113*100.0/(AW113), 0)</f>
        <v>0</v>
      </c>
      <c r="N113">
        <f>((T113-J113/2)*M113-L113)/(T113+J113/2)</f>
        <v>0</v>
      </c>
      <c r="O113">
        <f>N113*(DY113+DZ113)/1000.0</f>
        <v>0</v>
      </c>
      <c r="P113">
        <f>(DR113 - IF(AU113&gt;1, L113*DL113*100.0/(AW113), 0))*(DY113+DZ113)/1000.0</f>
        <v>0</v>
      </c>
      <c r="Q113">
        <f>2.0/((1/S113-1/R113)+SIGN(S113)*SQRT((1/S113-1/R113)*(1/S113-1/R113) + 4*DM113/((DM113+1)*(DM113+1))*(2*1/S113*1/R113-1/R113*1/R113)))</f>
        <v>0</v>
      </c>
      <c r="R113">
        <f>IF(LEFT(DN113,1)&lt;&gt;"0",IF(LEFT(DN113,1)="1",3.0,DO113),$D$5+$E$5*(EF113*DY113/($K$5*1000))+$F$5*(EF113*DY113/($K$5*1000))*MAX(MIN(DL113,$J$5),$I$5)*MAX(MIN(DL113,$J$5),$I$5)+$G$5*MAX(MIN(DL113,$J$5),$I$5)*(EF113*DY113/($K$5*1000))+$H$5*(EF113*DY113/($K$5*1000))*(EF113*DY113/($K$5*1000)))</f>
        <v>0</v>
      </c>
      <c r="S113">
        <f>J113*(1000-(1000*0.61365*exp(17.502*W113/(240.97+W113))/(DY113+DZ113)+DT113)/2)/(1000*0.61365*exp(17.502*W113/(240.97+W113))/(DY113+DZ113)-DT113)</f>
        <v>0</v>
      </c>
      <c r="T113">
        <f>1/((DM113+1)/(Q113/1.6)+1/(R113/1.37)) + DM113/((DM113+1)/(Q113/1.6) + DM113/(R113/1.37))</f>
        <v>0</v>
      </c>
      <c r="U113">
        <f>(DH113*DK113)</f>
        <v>0</v>
      </c>
      <c r="V113">
        <f>(EA113+(U113+2*0.95*5.67E-8*(((EA113+$B$7)+273)^4-(EA113+273)^4)-44100*J113)/(1.84*29.3*R113+8*0.95*5.67E-8*(EA113+273)^3))</f>
        <v>0</v>
      </c>
      <c r="W113">
        <f>($C$7*EB113+$D$7*EC113+$E$7*V113)</f>
        <v>0</v>
      </c>
      <c r="X113">
        <f>0.61365*exp(17.502*W113/(240.97+W113))</f>
        <v>0</v>
      </c>
      <c r="Y113">
        <f>(Z113/AA113*100)</f>
        <v>0</v>
      </c>
      <c r="Z113">
        <f>DT113*(DY113+DZ113)/1000</f>
        <v>0</v>
      </c>
      <c r="AA113">
        <f>0.61365*exp(17.502*EA113/(240.97+EA113))</f>
        <v>0</v>
      </c>
      <c r="AB113">
        <f>(X113-DT113*(DY113+DZ113)/1000)</f>
        <v>0</v>
      </c>
      <c r="AC113">
        <f>(-J113*44100)</f>
        <v>0</v>
      </c>
      <c r="AD113">
        <f>2*29.3*R113*0.92*(EA113-W113)</f>
        <v>0</v>
      </c>
      <c r="AE113">
        <f>2*0.95*5.67E-8*(((EA113+$B$7)+273)^4-(W113+273)^4)</f>
        <v>0</v>
      </c>
      <c r="AF113">
        <f>U113+AE113+AC113+AD113</f>
        <v>0</v>
      </c>
      <c r="AG113">
        <f>DX113*AU113*(DS113-DR113*(1000-AU113*DU113)/(1000-AU113*DT113))/(100*DL113)</f>
        <v>0</v>
      </c>
      <c r="AH113">
        <f>1000*DX113*AU113*(DT113-DU113)/(100*DL113*(1000-AU113*DT113))</f>
        <v>0</v>
      </c>
      <c r="AI113">
        <f>(AJ113 - AK113 - DY113*1E3/(8.314*(EA113+273.15)) * AM113/DX113 * AL113) * DX113/(100*DL113) * (1000 - DU113)/1000</f>
        <v>0</v>
      </c>
      <c r="AJ113">
        <v>429.252176997511</v>
      </c>
      <c r="AK113">
        <v>421.584478787879</v>
      </c>
      <c r="AL113">
        <v>-2.40921612820798e-05</v>
      </c>
      <c r="AM113">
        <v>64.6</v>
      </c>
      <c r="AN113">
        <f>(AP113 - AO113 + DY113*1E3/(8.314*(EA113+273.15)) * AR113/DX113 * AQ113) * DX113/(100*DL113) * 1000/(1000 - AP113)</f>
        <v>0</v>
      </c>
      <c r="AO113">
        <v>21.7384397035551</v>
      </c>
      <c r="AP113">
        <v>23.0048551515152</v>
      </c>
      <c r="AQ113">
        <v>-1.64323921473297e-07</v>
      </c>
      <c r="AR113">
        <v>120.712376557345</v>
      </c>
      <c r="AS113">
        <v>4</v>
      </c>
      <c r="AT113">
        <v>1</v>
      </c>
      <c r="AU113">
        <f>IF(AS113*$H$13&gt;=AW113,1.0,(AW113/(AW113-AS113*$H$13)))</f>
        <v>0</v>
      </c>
      <c r="AV113">
        <f>(AU113-1)*100</f>
        <v>0</v>
      </c>
      <c r="AW113">
        <f>MAX(0,($B$13+$C$13*EF113)/(1+$D$13*EF113)*DY113/(EA113+273)*$E$13)</f>
        <v>0</v>
      </c>
      <c r="AX113" t="s">
        <v>437</v>
      </c>
      <c r="AY113" t="s">
        <v>437</v>
      </c>
      <c r="AZ113">
        <v>0</v>
      </c>
      <c r="BA113">
        <v>0</v>
      </c>
      <c r="BB113">
        <f>1-AZ113/BA113</f>
        <v>0</v>
      </c>
      <c r="BC113">
        <v>0</v>
      </c>
      <c r="BD113" t="s">
        <v>437</v>
      </c>
      <c r="BE113" t="s">
        <v>437</v>
      </c>
      <c r="BF113">
        <v>0</v>
      </c>
      <c r="BG113">
        <v>0</v>
      </c>
      <c r="BH113">
        <f>1-BF113/BG113</f>
        <v>0</v>
      </c>
      <c r="BI113">
        <v>0.5</v>
      </c>
      <c r="BJ113">
        <f>DI113</f>
        <v>0</v>
      </c>
      <c r="BK113">
        <f>L113</f>
        <v>0</v>
      </c>
      <c r="BL113">
        <f>BH113*BI113*BJ113</f>
        <v>0</v>
      </c>
      <c r="BM113">
        <f>(BK113-BC113)/BJ113</f>
        <v>0</v>
      </c>
      <c r="BN113">
        <f>(BA113-BG113)/BG113</f>
        <v>0</v>
      </c>
      <c r="BO113">
        <f>AZ113/(BB113+AZ113/BG113)</f>
        <v>0</v>
      </c>
      <c r="BP113" t="s">
        <v>437</v>
      </c>
      <c r="BQ113">
        <v>0</v>
      </c>
      <c r="BR113">
        <f>IF(BQ113&lt;&gt;0, BQ113, BO113)</f>
        <v>0</v>
      </c>
      <c r="BS113">
        <f>1-BR113/BG113</f>
        <v>0</v>
      </c>
      <c r="BT113">
        <f>(BG113-BF113)/(BG113-BR113)</f>
        <v>0</v>
      </c>
      <c r="BU113">
        <f>(BA113-BG113)/(BA113-BR113)</f>
        <v>0</v>
      </c>
      <c r="BV113">
        <f>(BG113-BF113)/(BG113-AZ113)</f>
        <v>0</v>
      </c>
      <c r="BW113">
        <f>(BA113-BG113)/(BA113-AZ113)</f>
        <v>0</v>
      </c>
      <c r="BX113">
        <f>(BT113*BR113/BF113)</f>
        <v>0</v>
      </c>
      <c r="BY113">
        <f>(1-BX113)</f>
        <v>0</v>
      </c>
      <c r="DH113">
        <f>$B$11*EG113+$C$11*EH113+$F$11*ES113*(1-EV113)</f>
        <v>0</v>
      </c>
      <c r="DI113">
        <f>DH113*DJ113</f>
        <v>0</v>
      </c>
      <c r="DJ113">
        <f>($B$11*$D$9+$C$11*$D$9+$F$11*((FF113+EX113)/MAX(FF113+EX113+FG113, 0.1)*$I$9+FG113/MAX(FF113+EX113+FG113, 0.1)*$J$9))/($B$11+$C$11+$F$11)</f>
        <v>0</v>
      </c>
      <c r="DK113">
        <f>($B$11*$K$9+$C$11*$K$9+$F$11*((FF113+EX113)/MAX(FF113+EX113+FG113, 0.1)*$P$9+FG113/MAX(FF113+EX113+FG113, 0.1)*$Q$9))/($B$11+$C$11+$F$11)</f>
        <v>0</v>
      </c>
      <c r="DL113">
        <v>3.46</v>
      </c>
      <c r="DM113">
        <v>0.5</v>
      </c>
      <c r="DN113" t="s">
        <v>438</v>
      </c>
      <c r="DO113">
        <v>2</v>
      </c>
      <c r="DP113" t="b">
        <v>1</v>
      </c>
      <c r="DQ113">
        <v>1759423691.5</v>
      </c>
      <c r="DR113">
        <v>411.8799375</v>
      </c>
      <c r="DS113">
        <v>419.9166875</v>
      </c>
      <c r="DT113">
        <v>23.00464375</v>
      </c>
      <c r="DU113">
        <v>21.73735625</v>
      </c>
      <c r="DV113">
        <v>409.6876875</v>
      </c>
      <c r="DW113">
        <v>22.688</v>
      </c>
      <c r="DX113">
        <v>500.0281875</v>
      </c>
      <c r="DY113">
        <v>90.79094375</v>
      </c>
      <c r="DZ113">
        <v>0.0323651375</v>
      </c>
      <c r="EA113">
        <v>29.6406125</v>
      </c>
      <c r="EB113">
        <v>30.01423125</v>
      </c>
      <c r="EC113">
        <v>999.9</v>
      </c>
      <c r="ED113">
        <v>0</v>
      </c>
      <c r="EE113">
        <v>0</v>
      </c>
      <c r="EF113">
        <v>10005.55</v>
      </c>
      <c r="EG113">
        <v>0</v>
      </c>
      <c r="EH113">
        <v>13.1842</v>
      </c>
      <c r="EI113">
        <v>-8.03649875</v>
      </c>
      <c r="EJ113">
        <v>421.578375</v>
      </c>
      <c r="EK113">
        <v>429.24725</v>
      </c>
      <c r="EL113">
        <v>1.267308125</v>
      </c>
      <c r="EM113">
        <v>419.9166875</v>
      </c>
      <c r="EN113">
        <v>21.73735625</v>
      </c>
      <c r="EO113">
        <v>2.088614375</v>
      </c>
      <c r="EP113">
        <v>1.973555</v>
      </c>
      <c r="EQ113">
        <v>18.13260625</v>
      </c>
      <c r="ER113">
        <v>17.2337375</v>
      </c>
      <c r="ES113">
        <v>2000.006875</v>
      </c>
      <c r="ET113">
        <v>0.98000275</v>
      </c>
      <c r="EU113">
        <v>0.0199970125</v>
      </c>
      <c r="EV113">
        <v>0</v>
      </c>
      <c r="EW113">
        <v>357.7524375</v>
      </c>
      <c r="EX113">
        <v>5.00059</v>
      </c>
      <c r="EY113">
        <v>7230.503125</v>
      </c>
      <c r="EZ113">
        <v>17360.39375</v>
      </c>
      <c r="FA113">
        <v>41.175375</v>
      </c>
      <c r="FB113">
        <v>40.9409375</v>
      </c>
      <c r="FC113">
        <v>40.527125</v>
      </c>
      <c r="FD113">
        <v>40.503875</v>
      </c>
      <c r="FE113">
        <v>42.1210625</v>
      </c>
      <c r="FF113">
        <v>1955.10875</v>
      </c>
      <c r="FG113">
        <v>39.89</v>
      </c>
      <c r="FH113">
        <v>0</v>
      </c>
      <c r="FI113">
        <v>1759423698.4</v>
      </c>
      <c r="FJ113">
        <v>0</v>
      </c>
      <c r="FK113">
        <v>357.740346153846</v>
      </c>
      <c r="FL113">
        <v>-0.434017092239304</v>
      </c>
      <c r="FM113">
        <v>-11.956239325649</v>
      </c>
      <c r="FN113">
        <v>7230.24692307692</v>
      </c>
      <c r="FO113">
        <v>15</v>
      </c>
      <c r="FP113">
        <v>0</v>
      </c>
      <c r="FQ113" t="s">
        <v>439</v>
      </c>
      <c r="FR113">
        <v>0</v>
      </c>
      <c r="FS113">
        <v>0</v>
      </c>
      <c r="FT113">
        <v>0</v>
      </c>
      <c r="FU113">
        <v>0</v>
      </c>
      <c r="FV113">
        <v>0</v>
      </c>
      <c r="FW113">
        <v>0</v>
      </c>
      <c r="FX113">
        <v>0</v>
      </c>
      <c r="FY113">
        <v>0</v>
      </c>
      <c r="FZ113">
        <v>0</v>
      </c>
      <c r="GA113">
        <v>0</v>
      </c>
      <c r="GB113">
        <v>0</v>
      </c>
      <c r="GC113">
        <v>-8.05220523809524</v>
      </c>
      <c r="GD113">
        <v>0.231681038961027</v>
      </c>
      <c r="GE113">
        <v>0.0348532566790219</v>
      </c>
      <c r="GF113">
        <v>1</v>
      </c>
      <c r="GG113">
        <v>357.786382352941</v>
      </c>
      <c r="GH113">
        <v>-0.798731854288664</v>
      </c>
      <c r="GI113">
        <v>0.192093729374626</v>
      </c>
      <c r="GJ113">
        <v>-1</v>
      </c>
      <c r="GK113">
        <v>1.26707142857143</v>
      </c>
      <c r="GL113">
        <v>0.002177142857146</v>
      </c>
      <c r="GM113">
        <v>0.000862980911968364</v>
      </c>
      <c r="GN113">
        <v>1</v>
      </c>
      <c r="GO113">
        <v>2</v>
      </c>
      <c r="GP113">
        <v>2</v>
      </c>
      <c r="GQ113" t="s">
        <v>440</v>
      </c>
      <c r="GR113">
        <v>3.13243</v>
      </c>
      <c r="GS113">
        <v>2.70953</v>
      </c>
      <c r="GT113">
        <v>0.0884963</v>
      </c>
      <c r="GU113">
        <v>0.0903159</v>
      </c>
      <c r="GV113">
        <v>0.100421</v>
      </c>
      <c r="GW113">
        <v>0.0970746</v>
      </c>
      <c r="GX113">
        <v>34365.6</v>
      </c>
      <c r="GY113">
        <v>36748.9</v>
      </c>
      <c r="GZ113">
        <v>34109.3</v>
      </c>
      <c r="HA113">
        <v>36574.7</v>
      </c>
      <c r="HB113">
        <v>43323</v>
      </c>
      <c r="HC113">
        <v>47403</v>
      </c>
      <c r="HD113">
        <v>53197.5</v>
      </c>
      <c r="HE113">
        <v>58446.5</v>
      </c>
      <c r="HF113">
        <v>1.9489</v>
      </c>
      <c r="HG113">
        <v>1.7987</v>
      </c>
      <c r="HH113">
        <v>0.122756</v>
      </c>
      <c r="HI113">
        <v>0</v>
      </c>
      <c r="HJ113">
        <v>28.014</v>
      </c>
      <c r="HK113">
        <v>999.9</v>
      </c>
      <c r="HL113">
        <v>53.736</v>
      </c>
      <c r="HM113">
        <v>30.424</v>
      </c>
      <c r="HN113">
        <v>25.8364</v>
      </c>
      <c r="HO113">
        <v>54.2583</v>
      </c>
      <c r="HP113">
        <v>45.5649</v>
      </c>
      <c r="HQ113">
        <v>1</v>
      </c>
      <c r="HR113">
        <v>0.0401956</v>
      </c>
      <c r="HS113">
        <v>-0.0622113</v>
      </c>
      <c r="HT113">
        <v>20.112</v>
      </c>
      <c r="HU113">
        <v>5.19438</v>
      </c>
      <c r="HV113">
        <v>12.004</v>
      </c>
      <c r="HW113">
        <v>4.9735</v>
      </c>
      <c r="HX113">
        <v>3.29395</v>
      </c>
      <c r="HY113">
        <v>999.9</v>
      </c>
      <c r="HZ113">
        <v>9999</v>
      </c>
      <c r="IA113">
        <v>9999</v>
      </c>
      <c r="IB113">
        <v>9999</v>
      </c>
      <c r="IC113">
        <v>1.86325</v>
      </c>
      <c r="ID113">
        <v>1.86813</v>
      </c>
      <c r="IE113">
        <v>1.86785</v>
      </c>
      <c r="IF113">
        <v>1.86905</v>
      </c>
      <c r="IG113">
        <v>1.86988</v>
      </c>
      <c r="IH113">
        <v>1.86588</v>
      </c>
      <c r="II113">
        <v>1.86703</v>
      </c>
      <c r="IJ113">
        <v>1.86844</v>
      </c>
      <c r="IK113">
        <v>5</v>
      </c>
      <c r="IL113">
        <v>0</v>
      </c>
      <c r="IM113">
        <v>0</v>
      </c>
      <c r="IN113">
        <v>0</v>
      </c>
      <c r="IO113" t="s">
        <v>441</v>
      </c>
      <c r="IP113" t="s">
        <v>442</v>
      </c>
      <c r="IQ113" t="s">
        <v>443</v>
      </c>
      <c r="IR113" t="s">
        <v>443</v>
      </c>
      <c r="IS113" t="s">
        <v>443</v>
      </c>
      <c r="IT113" t="s">
        <v>443</v>
      </c>
      <c r="IU113">
        <v>0</v>
      </c>
      <c r="IV113">
        <v>100</v>
      </c>
      <c r="IW113">
        <v>100</v>
      </c>
      <c r="IX113">
        <v>2.192</v>
      </c>
      <c r="IY113">
        <v>0.3167</v>
      </c>
      <c r="IZ113">
        <v>0.735386519928015</v>
      </c>
      <c r="JA113">
        <v>0.00382527381972642</v>
      </c>
      <c r="JB113">
        <v>-7.52988299776221e-07</v>
      </c>
      <c r="JC113">
        <v>2.3530235652091e-10</v>
      </c>
      <c r="JD113">
        <v>-0.102343420517576</v>
      </c>
      <c r="JE113">
        <v>-0.0169045395245839</v>
      </c>
      <c r="JF113">
        <v>0.00204458040624254</v>
      </c>
      <c r="JG113">
        <v>-2.13992253470799e-05</v>
      </c>
      <c r="JH113">
        <v>5</v>
      </c>
      <c r="JI113">
        <v>2167</v>
      </c>
      <c r="JJ113">
        <v>1</v>
      </c>
      <c r="JK113">
        <v>29</v>
      </c>
      <c r="JL113">
        <v>29323728.3</v>
      </c>
      <c r="JM113">
        <v>29323728.3</v>
      </c>
      <c r="JN113">
        <v>1.00708</v>
      </c>
      <c r="JO113">
        <v>2.63916</v>
      </c>
      <c r="JP113">
        <v>1.54785</v>
      </c>
      <c r="JQ113">
        <v>2.31079</v>
      </c>
      <c r="JR113">
        <v>1.64673</v>
      </c>
      <c r="JS113">
        <v>2.26685</v>
      </c>
      <c r="JT113">
        <v>34.0771</v>
      </c>
      <c r="JU113">
        <v>24.1838</v>
      </c>
      <c r="JV113">
        <v>18</v>
      </c>
      <c r="JW113">
        <v>497.838</v>
      </c>
      <c r="JX113">
        <v>401.202</v>
      </c>
      <c r="JY113">
        <v>27.2717</v>
      </c>
      <c r="JZ113">
        <v>27.8681</v>
      </c>
      <c r="KA113">
        <v>30.0002</v>
      </c>
      <c r="KB113">
        <v>27.8339</v>
      </c>
      <c r="KC113">
        <v>27.7845</v>
      </c>
      <c r="KD113">
        <v>20.1813</v>
      </c>
      <c r="KE113">
        <v>18.9553</v>
      </c>
      <c r="KF113">
        <v>53.1408</v>
      </c>
      <c r="KG113">
        <v>27.2544</v>
      </c>
      <c r="KH113">
        <v>413.139</v>
      </c>
      <c r="KI113">
        <v>21.7368</v>
      </c>
      <c r="KJ113">
        <v>96.711</v>
      </c>
      <c r="KK113">
        <v>94.7011</v>
      </c>
    </row>
    <row r="114" spans="1:297">
      <c r="A114">
        <v>98</v>
      </c>
      <c r="B114">
        <v>1759423706</v>
      </c>
      <c r="C114">
        <v>4485.90000009537</v>
      </c>
      <c r="D114" t="s">
        <v>639</v>
      </c>
      <c r="E114" t="s">
        <v>640</v>
      </c>
      <c r="F114">
        <v>5</v>
      </c>
      <c r="G114" t="s">
        <v>638</v>
      </c>
      <c r="H114" t="s">
        <v>436</v>
      </c>
      <c r="I114">
        <v>1759423697.85714</v>
      </c>
      <c r="J114">
        <f>(K114)/1000</f>
        <v>0</v>
      </c>
      <c r="K114">
        <f>IF(DP114, AN114, AH114)</f>
        <v>0</v>
      </c>
      <c r="L114">
        <f>IF(DP114, AI114, AG114)</f>
        <v>0</v>
      </c>
      <c r="M114">
        <f>DR114 - IF(AU114&gt;1, L114*DL114*100.0/(AW114), 0)</f>
        <v>0</v>
      </c>
      <c r="N114">
        <f>((T114-J114/2)*M114-L114)/(T114+J114/2)</f>
        <v>0</v>
      </c>
      <c r="O114">
        <f>N114*(DY114+DZ114)/1000.0</f>
        <v>0</v>
      </c>
      <c r="P114">
        <f>(DR114 - IF(AU114&gt;1, L114*DL114*100.0/(AW114), 0))*(DY114+DZ114)/1000.0</f>
        <v>0</v>
      </c>
      <c r="Q114">
        <f>2.0/((1/S114-1/R114)+SIGN(S114)*SQRT((1/S114-1/R114)*(1/S114-1/R114) + 4*DM114/((DM114+1)*(DM114+1))*(2*1/S114*1/R114-1/R114*1/R114)))</f>
        <v>0</v>
      </c>
      <c r="R114">
        <f>IF(LEFT(DN114,1)&lt;&gt;"0",IF(LEFT(DN114,1)="1",3.0,DO114),$D$5+$E$5*(EF114*DY114/($K$5*1000))+$F$5*(EF114*DY114/($K$5*1000))*MAX(MIN(DL114,$J$5),$I$5)*MAX(MIN(DL114,$J$5),$I$5)+$G$5*MAX(MIN(DL114,$J$5),$I$5)*(EF114*DY114/($K$5*1000))+$H$5*(EF114*DY114/($K$5*1000))*(EF114*DY114/($K$5*1000)))</f>
        <v>0</v>
      </c>
      <c r="S114">
        <f>J114*(1000-(1000*0.61365*exp(17.502*W114/(240.97+W114))/(DY114+DZ114)+DT114)/2)/(1000*0.61365*exp(17.502*W114/(240.97+W114))/(DY114+DZ114)-DT114)</f>
        <v>0</v>
      </c>
      <c r="T114">
        <f>1/((DM114+1)/(Q114/1.6)+1/(R114/1.37)) + DM114/((DM114+1)/(Q114/1.6) + DM114/(R114/1.37))</f>
        <v>0</v>
      </c>
      <c r="U114">
        <f>(DH114*DK114)</f>
        <v>0</v>
      </c>
      <c r="V114">
        <f>(EA114+(U114+2*0.95*5.67E-8*(((EA114+$B$7)+273)^4-(EA114+273)^4)-44100*J114)/(1.84*29.3*R114+8*0.95*5.67E-8*(EA114+273)^3))</f>
        <v>0</v>
      </c>
      <c r="W114">
        <f>($C$7*EB114+$D$7*EC114+$E$7*V114)</f>
        <v>0</v>
      </c>
      <c r="X114">
        <f>0.61365*exp(17.502*W114/(240.97+W114))</f>
        <v>0</v>
      </c>
      <c r="Y114">
        <f>(Z114/AA114*100)</f>
        <v>0</v>
      </c>
      <c r="Z114">
        <f>DT114*(DY114+DZ114)/1000</f>
        <v>0</v>
      </c>
      <c r="AA114">
        <f>0.61365*exp(17.502*EA114/(240.97+EA114))</f>
        <v>0</v>
      </c>
      <c r="AB114">
        <f>(X114-DT114*(DY114+DZ114)/1000)</f>
        <v>0</v>
      </c>
      <c r="AC114">
        <f>(-J114*44100)</f>
        <v>0</v>
      </c>
      <c r="AD114">
        <f>2*29.3*R114*0.92*(EA114-W114)</f>
        <v>0</v>
      </c>
      <c r="AE114">
        <f>2*0.95*5.67E-8*(((EA114+$B$7)+273)^4-(W114+273)^4)</f>
        <v>0</v>
      </c>
      <c r="AF114">
        <f>U114+AE114+AC114+AD114</f>
        <v>0</v>
      </c>
      <c r="AG114">
        <f>DX114*AU114*(DS114-DR114*(1000-AU114*DU114)/(1000-AU114*DT114))/(100*DL114)</f>
        <v>0</v>
      </c>
      <c r="AH114">
        <f>1000*DX114*AU114*(DT114-DU114)/(100*DL114*(1000-AU114*DT114))</f>
        <v>0</v>
      </c>
      <c r="AI114">
        <f>(AJ114 - AK114 - DY114*1E3/(8.314*(EA114+273.15)) * AM114/DX114 * AL114) * DX114/(100*DL114) * (1000 - DU114)/1000</f>
        <v>0</v>
      </c>
      <c r="AJ114">
        <v>428.783354056061</v>
      </c>
      <c r="AK114">
        <v>421.508587878788</v>
      </c>
      <c r="AL114">
        <v>-0.0212153030303605</v>
      </c>
      <c r="AM114">
        <v>64.6</v>
      </c>
      <c r="AN114">
        <f>(AP114 - AO114 + DY114*1E3/(8.314*(EA114+273.15)) * AR114/DX114 * AQ114) * DX114/(100*DL114) * 1000/(1000 - AP114)</f>
        <v>0</v>
      </c>
      <c r="AO114">
        <v>21.7402977924248</v>
      </c>
      <c r="AP114">
        <v>23.007036969697</v>
      </c>
      <c r="AQ114">
        <v>3.24702416698398e-06</v>
      </c>
      <c r="AR114">
        <v>120.712376557345</v>
      </c>
      <c r="AS114">
        <v>5</v>
      </c>
      <c r="AT114">
        <v>1</v>
      </c>
      <c r="AU114">
        <f>IF(AS114*$H$13&gt;=AW114,1.0,(AW114/(AW114-AS114*$H$13)))</f>
        <v>0</v>
      </c>
      <c r="AV114">
        <f>(AU114-1)*100</f>
        <v>0</v>
      </c>
      <c r="AW114">
        <f>MAX(0,($B$13+$C$13*EF114)/(1+$D$13*EF114)*DY114/(EA114+273)*$E$13)</f>
        <v>0</v>
      </c>
      <c r="AX114" t="s">
        <v>437</v>
      </c>
      <c r="AY114" t="s">
        <v>437</v>
      </c>
      <c r="AZ114">
        <v>0</v>
      </c>
      <c r="BA114">
        <v>0</v>
      </c>
      <c r="BB114">
        <f>1-AZ114/BA114</f>
        <v>0</v>
      </c>
      <c r="BC114">
        <v>0</v>
      </c>
      <c r="BD114" t="s">
        <v>437</v>
      </c>
      <c r="BE114" t="s">
        <v>437</v>
      </c>
      <c r="BF114">
        <v>0</v>
      </c>
      <c r="BG114">
        <v>0</v>
      </c>
      <c r="BH114">
        <f>1-BF114/BG114</f>
        <v>0</v>
      </c>
      <c r="BI114">
        <v>0.5</v>
      </c>
      <c r="BJ114">
        <f>DI114</f>
        <v>0</v>
      </c>
      <c r="BK114">
        <f>L114</f>
        <v>0</v>
      </c>
      <c r="BL114">
        <f>BH114*BI114*BJ114</f>
        <v>0</v>
      </c>
      <c r="BM114">
        <f>(BK114-BC114)/BJ114</f>
        <v>0</v>
      </c>
      <c r="BN114">
        <f>(BA114-BG114)/BG114</f>
        <v>0</v>
      </c>
      <c r="BO114">
        <f>AZ114/(BB114+AZ114/BG114)</f>
        <v>0</v>
      </c>
      <c r="BP114" t="s">
        <v>437</v>
      </c>
      <c r="BQ114">
        <v>0</v>
      </c>
      <c r="BR114">
        <f>IF(BQ114&lt;&gt;0, BQ114, BO114)</f>
        <v>0</v>
      </c>
      <c r="BS114">
        <f>1-BR114/BG114</f>
        <v>0</v>
      </c>
      <c r="BT114">
        <f>(BG114-BF114)/(BG114-BR114)</f>
        <v>0</v>
      </c>
      <c r="BU114">
        <f>(BA114-BG114)/(BA114-BR114)</f>
        <v>0</v>
      </c>
      <c r="BV114">
        <f>(BG114-BF114)/(BG114-AZ114)</f>
        <v>0</v>
      </c>
      <c r="BW114">
        <f>(BA114-BG114)/(BA114-AZ114)</f>
        <v>0</v>
      </c>
      <c r="BX114">
        <f>(BT114*BR114/BF114)</f>
        <v>0</v>
      </c>
      <c r="BY114">
        <f>(1-BX114)</f>
        <v>0</v>
      </c>
      <c r="DH114">
        <f>$B$11*EG114+$C$11*EH114+$F$11*ES114*(1-EV114)</f>
        <v>0</v>
      </c>
      <c r="DI114">
        <f>DH114*DJ114</f>
        <v>0</v>
      </c>
      <c r="DJ114">
        <f>($B$11*$D$9+$C$11*$D$9+$F$11*((FF114+EX114)/MAX(FF114+EX114+FG114, 0.1)*$I$9+FG114/MAX(FF114+EX114+FG114, 0.1)*$J$9))/($B$11+$C$11+$F$11)</f>
        <v>0</v>
      </c>
      <c r="DK114">
        <f>($B$11*$K$9+$C$11*$K$9+$F$11*((FF114+EX114)/MAX(FF114+EX114+FG114, 0.1)*$P$9+FG114/MAX(FF114+EX114+FG114, 0.1)*$Q$9))/($B$11+$C$11+$F$11)</f>
        <v>0</v>
      </c>
      <c r="DL114">
        <v>3.46</v>
      </c>
      <c r="DM114">
        <v>0.5</v>
      </c>
      <c r="DN114" t="s">
        <v>438</v>
      </c>
      <c r="DO114">
        <v>2</v>
      </c>
      <c r="DP114" t="b">
        <v>1</v>
      </c>
      <c r="DQ114">
        <v>1759423697.85714</v>
      </c>
      <c r="DR114">
        <v>411.877428571429</v>
      </c>
      <c r="DS114">
        <v>419.655857142857</v>
      </c>
      <c r="DT114">
        <v>23.0053071428571</v>
      </c>
      <c r="DU114">
        <v>21.7387857142857</v>
      </c>
      <c r="DV114">
        <v>409.685</v>
      </c>
      <c r="DW114">
        <v>22.6886357142857</v>
      </c>
      <c r="DX114">
        <v>500.005928571429</v>
      </c>
      <c r="DY114">
        <v>90.7911214285715</v>
      </c>
      <c r="DZ114">
        <v>0.0322455357142857</v>
      </c>
      <c r="EA114">
        <v>29.6419071428571</v>
      </c>
      <c r="EB114">
        <v>30.0119142857143</v>
      </c>
      <c r="EC114">
        <v>999.9</v>
      </c>
      <c r="ED114">
        <v>0</v>
      </c>
      <c r="EE114">
        <v>0</v>
      </c>
      <c r="EF114">
        <v>9993.79428571429</v>
      </c>
      <c r="EG114">
        <v>0</v>
      </c>
      <c r="EH114">
        <v>13.18775</v>
      </c>
      <c r="EI114">
        <v>-7.77844642857143</v>
      </c>
      <c r="EJ114">
        <v>421.576</v>
      </c>
      <c r="EK114">
        <v>428.9815</v>
      </c>
      <c r="EL114">
        <v>1.26654642857143</v>
      </c>
      <c r="EM114">
        <v>419.655857142857</v>
      </c>
      <c r="EN114">
        <v>21.7387857142857</v>
      </c>
      <c r="EO114">
        <v>2.08867785714286</v>
      </c>
      <c r="EP114">
        <v>1.97368785714286</v>
      </c>
      <c r="EQ114">
        <v>18.1331</v>
      </c>
      <c r="ER114">
        <v>17.2348142857143</v>
      </c>
      <c r="ES114">
        <v>1999.995</v>
      </c>
      <c r="ET114">
        <v>0.980002571428572</v>
      </c>
      <c r="EU114">
        <v>0.01999715</v>
      </c>
      <c r="EV114">
        <v>0</v>
      </c>
      <c r="EW114">
        <v>357.668785714286</v>
      </c>
      <c r="EX114">
        <v>5.00059</v>
      </c>
      <c r="EY114">
        <v>7229.26785714286</v>
      </c>
      <c r="EZ114">
        <v>17360.2928571429</v>
      </c>
      <c r="FA114">
        <v>41.1737142857143</v>
      </c>
      <c r="FB114">
        <v>40.937</v>
      </c>
      <c r="FC114">
        <v>40.5398571428571</v>
      </c>
      <c r="FD114">
        <v>40.5044285714286</v>
      </c>
      <c r="FE114">
        <v>42.125</v>
      </c>
      <c r="FF114">
        <v>1955.09642857143</v>
      </c>
      <c r="FG114">
        <v>39.89</v>
      </c>
      <c r="FH114">
        <v>0</v>
      </c>
      <c r="FI114">
        <v>1759423704.4</v>
      </c>
      <c r="FJ114">
        <v>0</v>
      </c>
      <c r="FK114">
        <v>357.685269230769</v>
      </c>
      <c r="FL114">
        <v>-1.09774359513667</v>
      </c>
      <c r="FM114">
        <v>-12.3264957637526</v>
      </c>
      <c r="FN114">
        <v>7229.06884615385</v>
      </c>
      <c r="FO114">
        <v>15</v>
      </c>
      <c r="FP114">
        <v>0</v>
      </c>
      <c r="FQ114" t="s">
        <v>439</v>
      </c>
      <c r="FR114">
        <v>0</v>
      </c>
      <c r="FS114">
        <v>0</v>
      </c>
      <c r="FT114">
        <v>0</v>
      </c>
      <c r="FU114">
        <v>0</v>
      </c>
      <c r="FV114">
        <v>0</v>
      </c>
      <c r="FW114">
        <v>0</v>
      </c>
      <c r="FX114">
        <v>0</v>
      </c>
      <c r="FY114">
        <v>0</v>
      </c>
      <c r="FZ114">
        <v>0</v>
      </c>
      <c r="GA114">
        <v>0</v>
      </c>
      <c r="GB114">
        <v>0</v>
      </c>
      <c r="GC114">
        <v>-7.97308857142857</v>
      </c>
      <c r="GD114">
        <v>1.12559844155845</v>
      </c>
      <c r="GE114">
        <v>0.2247584949247</v>
      </c>
      <c r="GF114">
        <v>0</v>
      </c>
      <c r="GG114">
        <v>357.724647058824</v>
      </c>
      <c r="GH114">
        <v>-0.381329257308872</v>
      </c>
      <c r="GI114">
        <v>0.177318736336732</v>
      </c>
      <c r="GJ114">
        <v>-1</v>
      </c>
      <c r="GK114">
        <v>1.26691857142857</v>
      </c>
      <c r="GL114">
        <v>-0.00817714285714431</v>
      </c>
      <c r="GM114">
        <v>0.000945784057273742</v>
      </c>
      <c r="GN114">
        <v>1</v>
      </c>
      <c r="GO114">
        <v>1</v>
      </c>
      <c r="GP114">
        <v>2</v>
      </c>
      <c r="GQ114" t="s">
        <v>448</v>
      </c>
      <c r="GR114">
        <v>3.13238</v>
      </c>
      <c r="GS114">
        <v>2.71</v>
      </c>
      <c r="GT114">
        <v>0.0884332</v>
      </c>
      <c r="GU114">
        <v>0.0896085</v>
      </c>
      <c r="GV114">
        <v>0.100422</v>
      </c>
      <c r="GW114">
        <v>0.0970725</v>
      </c>
      <c r="GX114">
        <v>34368</v>
      </c>
      <c r="GY114">
        <v>36777.4</v>
      </c>
      <c r="GZ114">
        <v>34109.3</v>
      </c>
      <c r="HA114">
        <v>36574.6</v>
      </c>
      <c r="HB114">
        <v>43322.9</v>
      </c>
      <c r="HC114">
        <v>47402.8</v>
      </c>
      <c r="HD114">
        <v>53197.5</v>
      </c>
      <c r="HE114">
        <v>58446.2</v>
      </c>
      <c r="HF114">
        <v>1.94865</v>
      </c>
      <c r="HG114">
        <v>1.7991</v>
      </c>
      <c r="HH114">
        <v>0.121854</v>
      </c>
      <c r="HI114">
        <v>0</v>
      </c>
      <c r="HJ114">
        <v>28.0162</v>
      </c>
      <c r="HK114">
        <v>999.9</v>
      </c>
      <c r="HL114">
        <v>53.736</v>
      </c>
      <c r="HM114">
        <v>30.434</v>
      </c>
      <c r="HN114">
        <v>25.8522</v>
      </c>
      <c r="HO114">
        <v>54.6183</v>
      </c>
      <c r="HP114">
        <v>45.629</v>
      </c>
      <c r="HQ114">
        <v>1</v>
      </c>
      <c r="HR114">
        <v>0.0401499</v>
      </c>
      <c r="HS114">
        <v>-0.068396</v>
      </c>
      <c r="HT114">
        <v>20.1117</v>
      </c>
      <c r="HU114">
        <v>5.19258</v>
      </c>
      <c r="HV114">
        <v>12.004</v>
      </c>
      <c r="HW114">
        <v>4.97415</v>
      </c>
      <c r="HX114">
        <v>3.29358</v>
      </c>
      <c r="HY114">
        <v>999.9</v>
      </c>
      <c r="HZ114">
        <v>9999</v>
      </c>
      <c r="IA114">
        <v>9999</v>
      </c>
      <c r="IB114">
        <v>9999</v>
      </c>
      <c r="IC114">
        <v>1.86325</v>
      </c>
      <c r="ID114">
        <v>1.86813</v>
      </c>
      <c r="IE114">
        <v>1.86788</v>
      </c>
      <c r="IF114">
        <v>1.86905</v>
      </c>
      <c r="IG114">
        <v>1.86988</v>
      </c>
      <c r="IH114">
        <v>1.86587</v>
      </c>
      <c r="II114">
        <v>1.86703</v>
      </c>
      <c r="IJ114">
        <v>1.86844</v>
      </c>
      <c r="IK114">
        <v>5</v>
      </c>
      <c r="IL114">
        <v>0</v>
      </c>
      <c r="IM114">
        <v>0</v>
      </c>
      <c r="IN114">
        <v>0</v>
      </c>
      <c r="IO114" t="s">
        <v>441</v>
      </c>
      <c r="IP114" t="s">
        <v>442</v>
      </c>
      <c r="IQ114" t="s">
        <v>443</v>
      </c>
      <c r="IR114" t="s">
        <v>443</v>
      </c>
      <c r="IS114" t="s">
        <v>443</v>
      </c>
      <c r="IT114" t="s">
        <v>443</v>
      </c>
      <c r="IU114">
        <v>0</v>
      </c>
      <c r="IV114">
        <v>100</v>
      </c>
      <c r="IW114">
        <v>100</v>
      </c>
      <c r="IX114">
        <v>2.192</v>
      </c>
      <c r="IY114">
        <v>0.3168</v>
      </c>
      <c r="IZ114">
        <v>0.735386519928015</v>
      </c>
      <c r="JA114">
        <v>0.00382527381972642</v>
      </c>
      <c r="JB114">
        <v>-7.52988299776221e-07</v>
      </c>
      <c r="JC114">
        <v>2.3530235652091e-10</v>
      </c>
      <c r="JD114">
        <v>-0.102343420517576</v>
      </c>
      <c r="JE114">
        <v>-0.0169045395245839</v>
      </c>
      <c r="JF114">
        <v>0.00204458040624254</v>
      </c>
      <c r="JG114">
        <v>-2.13992253470799e-05</v>
      </c>
      <c r="JH114">
        <v>5</v>
      </c>
      <c r="JI114">
        <v>2167</v>
      </c>
      <c r="JJ114">
        <v>1</v>
      </c>
      <c r="JK114">
        <v>29</v>
      </c>
      <c r="JL114">
        <v>29323728.4</v>
      </c>
      <c r="JM114">
        <v>29323728.4</v>
      </c>
      <c r="JN114">
        <v>0.977783</v>
      </c>
      <c r="JO114">
        <v>2.62695</v>
      </c>
      <c r="JP114">
        <v>1.54785</v>
      </c>
      <c r="JQ114">
        <v>2.31079</v>
      </c>
      <c r="JR114">
        <v>1.64673</v>
      </c>
      <c r="JS114">
        <v>2.37671</v>
      </c>
      <c r="JT114">
        <v>34.0998</v>
      </c>
      <c r="JU114">
        <v>24.1926</v>
      </c>
      <c r="JV114">
        <v>18</v>
      </c>
      <c r="JW114">
        <v>497.683</v>
      </c>
      <c r="JX114">
        <v>401.437</v>
      </c>
      <c r="JY114">
        <v>27.2526</v>
      </c>
      <c r="JZ114">
        <v>27.87</v>
      </c>
      <c r="KA114">
        <v>30.0001</v>
      </c>
      <c r="KB114">
        <v>27.8349</v>
      </c>
      <c r="KC114">
        <v>27.7868</v>
      </c>
      <c r="KD114">
        <v>19.5583</v>
      </c>
      <c r="KE114">
        <v>18.9553</v>
      </c>
      <c r="KF114">
        <v>53.1408</v>
      </c>
      <c r="KG114">
        <v>27.2455</v>
      </c>
      <c r="KH114">
        <v>392.941</v>
      </c>
      <c r="KI114">
        <v>21.7368</v>
      </c>
      <c r="KJ114">
        <v>96.711</v>
      </c>
      <c r="KK114">
        <v>94.7008</v>
      </c>
    </row>
    <row r="115" spans="1:297">
      <c r="A115">
        <v>99</v>
      </c>
      <c r="B115">
        <v>1759423710</v>
      </c>
      <c r="C115">
        <v>4489.90000009537</v>
      </c>
      <c r="D115" t="s">
        <v>641</v>
      </c>
      <c r="E115" t="s">
        <v>642</v>
      </c>
      <c r="F115">
        <v>5</v>
      </c>
      <c r="G115" t="s">
        <v>638</v>
      </c>
      <c r="H115" t="s">
        <v>436</v>
      </c>
      <c r="I115">
        <v>1759423701.84615</v>
      </c>
      <c r="J115">
        <f>(K115)/1000</f>
        <v>0</v>
      </c>
      <c r="K115">
        <f>IF(DP115, AN115, AH115)</f>
        <v>0</v>
      </c>
      <c r="L115">
        <f>IF(DP115, AI115, AG115)</f>
        <v>0</v>
      </c>
      <c r="M115">
        <f>DR115 - IF(AU115&gt;1, L115*DL115*100.0/(AW115), 0)</f>
        <v>0</v>
      </c>
      <c r="N115">
        <f>((T115-J115/2)*M115-L115)/(T115+J115/2)</f>
        <v>0</v>
      </c>
      <c r="O115">
        <f>N115*(DY115+DZ115)/1000.0</f>
        <v>0</v>
      </c>
      <c r="P115">
        <f>(DR115 - IF(AU115&gt;1, L115*DL115*100.0/(AW115), 0))*(DY115+DZ115)/1000.0</f>
        <v>0</v>
      </c>
      <c r="Q115">
        <f>2.0/((1/S115-1/R115)+SIGN(S115)*SQRT((1/S115-1/R115)*(1/S115-1/R115) + 4*DM115/((DM115+1)*(DM115+1))*(2*1/S115*1/R115-1/R115*1/R115)))</f>
        <v>0</v>
      </c>
      <c r="R115">
        <f>IF(LEFT(DN115,1)&lt;&gt;"0",IF(LEFT(DN115,1)="1",3.0,DO115),$D$5+$E$5*(EF115*DY115/($K$5*1000))+$F$5*(EF115*DY115/($K$5*1000))*MAX(MIN(DL115,$J$5),$I$5)*MAX(MIN(DL115,$J$5),$I$5)+$G$5*MAX(MIN(DL115,$J$5),$I$5)*(EF115*DY115/($K$5*1000))+$H$5*(EF115*DY115/($K$5*1000))*(EF115*DY115/($K$5*1000)))</f>
        <v>0</v>
      </c>
      <c r="S115">
        <f>J115*(1000-(1000*0.61365*exp(17.502*W115/(240.97+W115))/(DY115+DZ115)+DT115)/2)/(1000*0.61365*exp(17.502*W115/(240.97+W115))/(DY115+DZ115)-DT115)</f>
        <v>0</v>
      </c>
      <c r="T115">
        <f>1/((DM115+1)/(Q115/1.6)+1/(R115/1.37)) + DM115/((DM115+1)/(Q115/1.6) + DM115/(R115/1.37))</f>
        <v>0</v>
      </c>
      <c r="U115">
        <f>(DH115*DK115)</f>
        <v>0</v>
      </c>
      <c r="V115">
        <f>(EA115+(U115+2*0.95*5.67E-8*(((EA115+$B$7)+273)^4-(EA115+273)^4)-44100*J115)/(1.84*29.3*R115+8*0.95*5.67E-8*(EA115+273)^3))</f>
        <v>0</v>
      </c>
      <c r="W115">
        <f>($C$7*EB115+$D$7*EC115+$E$7*V115)</f>
        <v>0</v>
      </c>
      <c r="X115">
        <f>0.61365*exp(17.502*W115/(240.97+W115))</f>
        <v>0</v>
      </c>
      <c r="Y115">
        <f>(Z115/AA115*100)</f>
        <v>0</v>
      </c>
      <c r="Z115">
        <f>DT115*(DY115+DZ115)/1000</f>
        <v>0</v>
      </c>
      <c r="AA115">
        <f>0.61365*exp(17.502*EA115/(240.97+EA115))</f>
        <v>0</v>
      </c>
      <c r="AB115">
        <f>(X115-DT115*(DY115+DZ115)/1000)</f>
        <v>0</v>
      </c>
      <c r="AC115">
        <f>(-J115*44100)</f>
        <v>0</v>
      </c>
      <c r="AD115">
        <f>2*29.3*R115*0.92*(EA115-W115)</f>
        <v>0</v>
      </c>
      <c r="AE115">
        <f>2*0.95*5.67E-8*(((EA115+$B$7)+273)^4-(W115+273)^4)</f>
        <v>0</v>
      </c>
      <c r="AF115">
        <f>U115+AE115+AC115+AD115</f>
        <v>0</v>
      </c>
      <c r="AG115">
        <f>DX115*AU115*(DS115-DR115*(1000-AU115*DU115)/(1000-AU115*DT115))/(100*DL115)</f>
        <v>0</v>
      </c>
      <c r="AH115">
        <f>1000*DX115*AU115*(DT115-DU115)/(100*DL115*(1000-AU115*DT115))</f>
        <v>0</v>
      </c>
      <c r="AI115">
        <f>(AJ115 - AK115 - DY115*1E3/(8.314*(EA115+273.15)) * AM115/DX115 * AL115) * DX115/(100*DL115) * (1000 - DU115)/1000</f>
        <v>0</v>
      </c>
      <c r="AJ115">
        <v>423.557222701299</v>
      </c>
      <c r="AK115">
        <v>419.082412121212</v>
      </c>
      <c r="AL115">
        <v>-0.6216596969697</v>
      </c>
      <c r="AM115">
        <v>64.6</v>
      </c>
      <c r="AN115">
        <f>(AP115 - AO115 + DY115*1E3/(8.314*(EA115+273.15)) * AR115/DX115 * AQ115) * DX115/(100*DL115) * 1000/(1000 - AP115)</f>
        <v>0</v>
      </c>
      <c r="AO115">
        <v>21.7403487662873</v>
      </c>
      <c r="AP115">
        <v>23.00576</v>
      </c>
      <c r="AQ115">
        <v>-2.19147664260961e-06</v>
      </c>
      <c r="AR115">
        <v>120.712376557345</v>
      </c>
      <c r="AS115">
        <v>5</v>
      </c>
      <c r="AT115">
        <v>1</v>
      </c>
      <c r="AU115">
        <f>IF(AS115*$H$13&gt;=AW115,1.0,(AW115/(AW115-AS115*$H$13)))</f>
        <v>0</v>
      </c>
      <c r="AV115">
        <f>(AU115-1)*100</f>
        <v>0</v>
      </c>
      <c r="AW115">
        <f>MAX(0,($B$13+$C$13*EF115)/(1+$D$13*EF115)*DY115/(EA115+273)*$E$13)</f>
        <v>0</v>
      </c>
      <c r="AX115" t="s">
        <v>437</v>
      </c>
      <c r="AY115" t="s">
        <v>437</v>
      </c>
      <c r="AZ115">
        <v>0</v>
      </c>
      <c r="BA115">
        <v>0</v>
      </c>
      <c r="BB115">
        <f>1-AZ115/BA115</f>
        <v>0</v>
      </c>
      <c r="BC115">
        <v>0</v>
      </c>
      <c r="BD115" t="s">
        <v>437</v>
      </c>
      <c r="BE115" t="s">
        <v>437</v>
      </c>
      <c r="BF115">
        <v>0</v>
      </c>
      <c r="BG115">
        <v>0</v>
      </c>
      <c r="BH115">
        <f>1-BF115/BG115</f>
        <v>0</v>
      </c>
      <c r="BI115">
        <v>0.5</v>
      </c>
      <c r="BJ115">
        <f>DI115</f>
        <v>0</v>
      </c>
      <c r="BK115">
        <f>L115</f>
        <v>0</v>
      </c>
      <c r="BL115">
        <f>BH115*BI115*BJ115</f>
        <v>0</v>
      </c>
      <c r="BM115">
        <f>(BK115-BC115)/BJ115</f>
        <v>0</v>
      </c>
      <c r="BN115">
        <f>(BA115-BG115)/BG115</f>
        <v>0</v>
      </c>
      <c r="BO115">
        <f>AZ115/(BB115+AZ115/BG115)</f>
        <v>0</v>
      </c>
      <c r="BP115" t="s">
        <v>437</v>
      </c>
      <c r="BQ115">
        <v>0</v>
      </c>
      <c r="BR115">
        <f>IF(BQ115&lt;&gt;0, BQ115, BO115)</f>
        <v>0</v>
      </c>
      <c r="BS115">
        <f>1-BR115/BG115</f>
        <v>0</v>
      </c>
      <c r="BT115">
        <f>(BG115-BF115)/(BG115-BR115)</f>
        <v>0</v>
      </c>
      <c r="BU115">
        <f>(BA115-BG115)/(BA115-BR115)</f>
        <v>0</v>
      </c>
      <c r="BV115">
        <f>(BG115-BF115)/(BG115-AZ115)</f>
        <v>0</v>
      </c>
      <c r="BW115">
        <f>(BA115-BG115)/(BA115-AZ115)</f>
        <v>0</v>
      </c>
      <c r="BX115">
        <f>(BT115*BR115/BF115)</f>
        <v>0</v>
      </c>
      <c r="BY115">
        <f>(1-BX115)</f>
        <v>0</v>
      </c>
      <c r="DH115">
        <f>$B$11*EG115+$C$11*EH115+$F$11*ES115*(1-EV115)</f>
        <v>0</v>
      </c>
      <c r="DI115">
        <f>DH115*DJ115</f>
        <v>0</v>
      </c>
      <c r="DJ115">
        <f>($B$11*$D$9+$C$11*$D$9+$F$11*((FF115+EX115)/MAX(FF115+EX115+FG115, 0.1)*$I$9+FG115/MAX(FF115+EX115+FG115, 0.1)*$J$9))/($B$11+$C$11+$F$11)</f>
        <v>0</v>
      </c>
      <c r="DK115">
        <f>($B$11*$K$9+$C$11*$K$9+$F$11*((FF115+EX115)/MAX(FF115+EX115+FG115, 0.1)*$P$9+FG115/MAX(FF115+EX115+FG115, 0.1)*$Q$9))/($B$11+$C$11+$F$11)</f>
        <v>0</v>
      </c>
      <c r="DL115">
        <v>3.46</v>
      </c>
      <c r="DM115">
        <v>0.5</v>
      </c>
      <c r="DN115" t="s">
        <v>438</v>
      </c>
      <c r="DO115">
        <v>2</v>
      </c>
      <c r="DP115" t="b">
        <v>1</v>
      </c>
      <c r="DQ115">
        <v>1759423701.84615</v>
      </c>
      <c r="DR115">
        <v>411.493</v>
      </c>
      <c r="DS115">
        <v>417.48</v>
      </c>
      <c r="DT115">
        <v>23.0056153846154</v>
      </c>
      <c r="DU115">
        <v>21.7395307692308</v>
      </c>
      <c r="DV115">
        <v>409.301846153846</v>
      </c>
      <c r="DW115">
        <v>22.6889384615385</v>
      </c>
      <c r="DX115">
        <v>500.036846153846</v>
      </c>
      <c r="DY115">
        <v>90.7907076923077</v>
      </c>
      <c r="DZ115">
        <v>0.0322071153846154</v>
      </c>
      <c r="EA115">
        <v>29.6424384615385</v>
      </c>
      <c r="EB115">
        <v>30.0076692307692</v>
      </c>
      <c r="EC115">
        <v>999.9</v>
      </c>
      <c r="ED115">
        <v>0</v>
      </c>
      <c r="EE115">
        <v>0</v>
      </c>
      <c r="EF115">
        <v>9979.18230769231</v>
      </c>
      <c r="EG115">
        <v>0</v>
      </c>
      <c r="EH115">
        <v>13.1880230769231</v>
      </c>
      <c r="EI115">
        <v>-5.98703469230769</v>
      </c>
      <c r="EJ115">
        <v>421.182538461538</v>
      </c>
      <c r="EK115">
        <v>426.757538461538</v>
      </c>
      <c r="EL115">
        <v>1.26610307692308</v>
      </c>
      <c r="EM115">
        <v>417.48</v>
      </c>
      <c r="EN115">
        <v>21.7395307692308</v>
      </c>
      <c r="EO115">
        <v>2.08869615384615</v>
      </c>
      <c r="EP115">
        <v>1.97374692307692</v>
      </c>
      <c r="EQ115">
        <v>18.1332461538462</v>
      </c>
      <c r="ER115">
        <v>17.2352923076923</v>
      </c>
      <c r="ES115">
        <v>2000.00076923077</v>
      </c>
      <c r="ET115">
        <v>0.980002615384616</v>
      </c>
      <c r="EU115">
        <v>0.0199971153846154</v>
      </c>
      <c r="EV115">
        <v>0</v>
      </c>
      <c r="EW115">
        <v>357.633076923077</v>
      </c>
      <c r="EX115">
        <v>5.00059</v>
      </c>
      <c r="EY115">
        <v>7228.62384615385</v>
      </c>
      <c r="EZ115">
        <v>17360.3384615385</v>
      </c>
      <c r="FA115">
        <v>41.1774615384615</v>
      </c>
      <c r="FB115">
        <v>40.937</v>
      </c>
      <c r="FC115">
        <v>40.5429230769231</v>
      </c>
      <c r="FD115">
        <v>40.5047692307692</v>
      </c>
      <c r="FE115">
        <v>42.125</v>
      </c>
      <c r="FF115">
        <v>1955.10230769231</v>
      </c>
      <c r="FG115">
        <v>39.89</v>
      </c>
      <c r="FH115">
        <v>0</v>
      </c>
      <c r="FI115">
        <v>1759423708.6</v>
      </c>
      <c r="FJ115">
        <v>0</v>
      </c>
      <c r="FK115">
        <v>357.65524</v>
      </c>
      <c r="FL115">
        <v>-0.682615392906056</v>
      </c>
      <c r="FM115">
        <v>-3.51461544733575</v>
      </c>
      <c r="FN115">
        <v>7228.4564</v>
      </c>
      <c r="FO115">
        <v>15</v>
      </c>
      <c r="FP115">
        <v>0</v>
      </c>
      <c r="FQ115" t="s">
        <v>439</v>
      </c>
      <c r="FR115">
        <v>0</v>
      </c>
      <c r="FS115">
        <v>0</v>
      </c>
      <c r="FT115">
        <v>0</v>
      </c>
      <c r="FU115">
        <v>0</v>
      </c>
      <c r="FV115">
        <v>0</v>
      </c>
      <c r="FW115">
        <v>0</v>
      </c>
      <c r="FX115">
        <v>0</v>
      </c>
      <c r="FY115">
        <v>0</v>
      </c>
      <c r="FZ115">
        <v>0</v>
      </c>
      <c r="GA115">
        <v>0</v>
      </c>
      <c r="GB115">
        <v>0</v>
      </c>
      <c r="GC115">
        <v>-6.50516155</v>
      </c>
      <c r="GD115">
        <v>21.9053076541353</v>
      </c>
      <c r="GE115">
        <v>2.82170393554048</v>
      </c>
      <c r="GF115">
        <v>0</v>
      </c>
      <c r="GG115">
        <v>357.6635</v>
      </c>
      <c r="GH115">
        <v>-0.579266617659039</v>
      </c>
      <c r="GI115">
        <v>0.201436057581848</v>
      </c>
      <c r="GJ115">
        <v>-1</v>
      </c>
      <c r="GK115">
        <v>1.266473</v>
      </c>
      <c r="GL115">
        <v>-0.00568601503759338</v>
      </c>
      <c r="GM115">
        <v>0.000821821756830532</v>
      </c>
      <c r="GN115">
        <v>1</v>
      </c>
      <c r="GO115">
        <v>1</v>
      </c>
      <c r="GP115">
        <v>2</v>
      </c>
      <c r="GQ115" t="s">
        <v>448</v>
      </c>
      <c r="GR115">
        <v>3.13229</v>
      </c>
      <c r="GS115">
        <v>2.71024</v>
      </c>
      <c r="GT115">
        <v>0.0878478</v>
      </c>
      <c r="GU115">
        <v>0.0877698</v>
      </c>
      <c r="GV115">
        <v>0.100416</v>
      </c>
      <c r="GW115">
        <v>0.0970717</v>
      </c>
      <c r="GX115">
        <v>34389.8</v>
      </c>
      <c r="GY115">
        <v>36851.3</v>
      </c>
      <c r="GZ115">
        <v>34109.1</v>
      </c>
      <c r="HA115">
        <v>36574.3</v>
      </c>
      <c r="HB115">
        <v>43322.7</v>
      </c>
      <c r="HC115">
        <v>47402.3</v>
      </c>
      <c r="HD115">
        <v>53196.9</v>
      </c>
      <c r="HE115">
        <v>58445.8</v>
      </c>
      <c r="HF115">
        <v>1.94853</v>
      </c>
      <c r="HG115">
        <v>1.79877</v>
      </c>
      <c r="HH115">
        <v>0.121497</v>
      </c>
      <c r="HI115">
        <v>0</v>
      </c>
      <c r="HJ115">
        <v>28.0181</v>
      </c>
      <c r="HK115">
        <v>999.9</v>
      </c>
      <c r="HL115">
        <v>53.687</v>
      </c>
      <c r="HM115">
        <v>30.434</v>
      </c>
      <c r="HN115">
        <v>25.8276</v>
      </c>
      <c r="HO115">
        <v>54.6683</v>
      </c>
      <c r="HP115">
        <v>45.5849</v>
      </c>
      <c r="HQ115">
        <v>1</v>
      </c>
      <c r="HR115">
        <v>0.040503</v>
      </c>
      <c r="HS115">
        <v>-0.0776362</v>
      </c>
      <c r="HT115">
        <v>20.112</v>
      </c>
      <c r="HU115">
        <v>5.19348</v>
      </c>
      <c r="HV115">
        <v>12.004</v>
      </c>
      <c r="HW115">
        <v>4.97465</v>
      </c>
      <c r="HX115">
        <v>3.294</v>
      </c>
      <c r="HY115">
        <v>999.9</v>
      </c>
      <c r="HZ115">
        <v>9999</v>
      </c>
      <c r="IA115">
        <v>9999</v>
      </c>
      <c r="IB115">
        <v>9999</v>
      </c>
      <c r="IC115">
        <v>1.86325</v>
      </c>
      <c r="ID115">
        <v>1.86813</v>
      </c>
      <c r="IE115">
        <v>1.86786</v>
      </c>
      <c r="IF115">
        <v>1.86905</v>
      </c>
      <c r="IG115">
        <v>1.8699</v>
      </c>
      <c r="IH115">
        <v>1.86589</v>
      </c>
      <c r="II115">
        <v>1.86706</v>
      </c>
      <c r="IJ115">
        <v>1.86844</v>
      </c>
      <c r="IK115">
        <v>5</v>
      </c>
      <c r="IL115">
        <v>0</v>
      </c>
      <c r="IM115">
        <v>0</v>
      </c>
      <c r="IN115">
        <v>0</v>
      </c>
      <c r="IO115" t="s">
        <v>441</v>
      </c>
      <c r="IP115" t="s">
        <v>442</v>
      </c>
      <c r="IQ115" t="s">
        <v>443</v>
      </c>
      <c r="IR115" t="s">
        <v>443</v>
      </c>
      <c r="IS115" t="s">
        <v>443</v>
      </c>
      <c r="IT115" t="s">
        <v>443</v>
      </c>
      <c r="IU115">
        <v>0</v>
      </c>
      <c r="IV115">
        <v>100</v>
      </c>
      <c r="IW115">
        <v>100</v>
      </c>
      <c r="IX115">
        <v>2.179</v>
      </c>
      <c r="IY115">
        <v>0.3166</v>
      </c>
      <c r="IZ115">
        <v>0.735386519928015</v>
      </c>
      <c r="JA115">
        <v>0.00382527381972642</v>
      </c>
      <c r="JB115">
        <v>-7.52988299776221e-07</v>
      </c>
      <c r="JC115">
        <v>2.3530235652091e-10</v>
      </c>
      <c r="JD115">
        <v>-0.102343420517576</v>
      </c>
      <c r="JE115">
        <v>-0.0169045395245839</v>
      </c>
      <c r="JF115">
        <v>0.00204458040624254</v>
      </c>
      <c r="JG115">
        <v>-2.13992253470799e-05</v>
      </c>
      <c r="JH115">
        <v>5</v>
      </c>
      <c r="JI115">
        <v>2167</v>
      </c>
      <c r="JJ115">
        <v>1</v>
      </c>
      <c r="JK115">
        <v>29</v>
      </c>
      <c r="JL115">
        <v>29323728.5</v>
      </c>
      <c r="JM115">
        <v>29323728.5</v>
      </c>
      <c r="JN115">
        <v>0.952148</v>
      </c>
      <c r="JO115">
        <v>2.62207</v>
      </c>
      <c r="JP115">
        <v>1.54785</v>
      </c>
      <c r="JQ115">
        <v>2.31079</v>
      </c>
      <c r="JR115">
        <v>1.64673</v>
      </c>
      <c r="JS115">
        <v>2.36694</v>
      </c>
      <c r="JT115">
        <v>34.0771</v>
      </c>
      <c r="JU115">
        <v>24.1926</v>
      </c>
      <c r="JV115">
        <v>18</v>
      </c>
      <c r="JW115">
        <v>497.617</v>
      </c>
      <c r="JX115">
        <v>401.268</v>
      </c>
      <c r="JY115">
        <v>27.2438</v>
      </c>
      <c r="JZ115">
        <v>27.8707</v>
      </c>
      <c r="KA115">
        <v>30.0002</v>
      </c>
      <c r="KB115">
        <v>27.8364</v>
      </c>
      <c r="KC115">
        <v>27.7881</v>
      </c>
      <c r="KD115">
        <v>19.0501</v>
      </c>
      <c r="KE115">
        <v>18.9553</v>
      </c>
      <c r="KF115">
        <v>53.1408</v>
      </c>
      <c r="KG115">
        <v>27.2738</v>
      </c>
      <c r="KH115">
        <v>379.303</v>
      </c>
      <c r="KI115">
        <v>21.7368</v>
      </c>
      <c r="KJ115">
        <v>96.7101</v>
      </c>
      <c r="KK115">
        <v>94.6999</v>
      </c>
    </row>
    <row r="116" spans="1:297">
      <c r="A116">
        <v>100</v>
      </c>
      <c r="B116">
        <v>1759423715</v>
      </c>
      <c r="C116">
        <v>4494.90000009537</v>
      </c>
      <c r="D116" t="s">
        <v>643</v>
      </c>
      <c r="E116" t="s">
        <v>644</v>
      </c>
      <c r="F116">
        <v>5</v>
      </c>
      <c r="G116" t="s">
        <v>638</v>
      </c>
      <c r="H116" t="s">
        <v>436</v>
      </c>
      <c r="I116">
        <v>1759423706.76923</v>
      </c>
      <c r="J116">
        <f>(K116)/1000</f>
        <v>0</v>
      </c>
      <c r="K116">
        <f>IF(DP116, AN116, AH116)</f>
        <v>0</v>
      </c>
      <c r="L116">
        <f>IF(DP116, AI116, AG116)</f>
        <v>0</v>
      </c>
      <c r="M116">
        <f>DR116 - IF(AU116&gt;1, L116*DL116*100.0/(AW116), 0)</f>
        <v>0</v>
      </c>
      <c r="N116">
        <f>((T116-J116/2)*M116-L116)/(T116+J116/2)</f>
        <v>0</v>
      </c>
      <c r="O116">
        <f>N116*(DY116+DZ116)/1000.0</f>
        <v>0</v>
      </c>
      <c r="P116">
        <f>(DR116 - IF(AU116&gt;1, L116*DL116*100.0/(AW116), 0))*(DY116+DZ116)/1000.0</f>
        <v>0</v>
      </c>
      <c r="Q116">
        <f>2.0/((1/S116-1/R116)+SIGN(S116)*SQRT((1/S116-1/R116)*(1/S116-1/R116) + 4*DM116/((DM116+1)*(DM116+1))*(2*1/S116*1/R116-1/R116*1/R116)))</f>
        <v>0</v>
      </c>
      <c r="R116">
        <f>IF(LEFT(DN116,1)&lt;&gt;"0",IF(LEFT(DN116,1)="1",3.0,DO116),$D$5+$E$5*(EF116*DY116/($K$5*1000))+$F$5*(EF116*DY116/($K$5*1000))*MAX(MIN(DL116,$J$5),$I$5)*MAX(MIN(DL116,$J$5),$I$5)+$G$5*MAX(MIN(DL116,$J$5),$I$5)*(EF116*DY116/($K$5*1000))+$H$5*(EF116*DY116/($K$5*1000))*(EF116*DY116/($K$5*1000)))</f>
        <v>0</v>
      </c>
      <c r="S116">
        <f>J116*(1000-(1000*0.61365*exp(17.502*W116/(240.97+W116))/(DY116+DZ116)+DT116)/2)/(1000*0.61365*exp(17.502*W116/(240.97+W116))/(DY116+DZ116)-DT116)</f>
        <v>0</v>
      </c>
      <c r="T116">
        <f>1/((DM116+1)/(Q116/1.6)+1/(R116/1.37)) + DM116/((DM116+1)/(Q116/1.6) + DM116/(R116/1.37))</f>
        <v>0</v>
      </c>
      <c r="U116">
        <f>(DH116*DK116)</f>
        <v>0</v>
      </c>
      <c r="V116">
        <f>(EA116+(U116+2*0.95*5.67E-8*(((EA116+$B$7)+273)^4-(EA116+273)^4)-44100*J116)/(1.84*29.3*R116+8*0.95*5.67E-8*(EA116+273)^3))</f>
        <v>0</v>
      </c>
      <c r="W116">
        <f>($C$7*EB116+$D$7*EC116+$E$7*V116)</f>
        <v>0</v>
      </c>
      <c r="X116">
        <f>0.61365*exp(17.502*W116/(240.97+W116))</f>
        <v>0</v>
      </c>
      <c r="Y116">
        <f>(Z116/AA116*100)</f>
        <v>0</v>
      </c>
      <c r="Z116">
        <f>DT116*(DY116+DZ116)/1000</f>
        <v>0</v>
      </c>
      <c r="AA116">
        <f>0.61365*exp(17.502*EA116/(240.97+EA116))</f>
        <v>0</v>
      </c>
      <c r="AB116">
        <f>(X116-DT116*(DY116+DZ116)/1000)</f>
        <v>0</v>
      </c>
      <c r="AC116">
        <f>(-J116*44100)</f>
        <v>0</v>
      </c>
      <c r="AD116">
        <f>2*29.3*R116*0.92*(EA116-W116)</f>
        <v>0</v>
      </c>
      <c r="AE116">
        <f>2*0.95*5.67E-8*(((EA116+$B$7)+273)^4-(W116+273)^4)</f>
        <v>0</v>
      </c>
      <c r="AF116">
        <f>U116+AE116+AC116+AD116</f>
        <v>0</v>
      </c>
      <c r="AG116">
        <f>DX116*AU116*(DS116-DR116*(1000-AU116*DU116)/(1000-AU116*DT116))/(100*DL116)</f>
        <v>0</v>
      </c>
      <c r="AH116">
        <f>1000*DX116*AU116*(DT116-DU116)/(100*DL116*(1000-AU116*DT116))</f>
        <v>0</v>
      </c>
      <c r="AI116">
        <f>(AJ116 - AK116 - DY116*1E3/(8.314*(EA116+273.15)) * AM116/DX116 * AL116) * DX116/(100*DL116) * (1000 - DU116)/1000</f>
        <v>0</v>
      </c>
      <c r="AJ116">
        <v>408.137629125217</v>
      </c>
      <c r="AK116">
        <v>409.678945454545</v>
      </c>
      <c r="AL116">
        <v>-2.0219696969697</v>
      </c>
      <c r="AM116">
        <v>64.6</v>
      </c>
      <c r="AN116">
        <f>(AP116 - AO116 + DY116*1E3/(8.314*(EA116+273.15)) * AR116/DX116 * AQ116) * DX116/(100*DL116) * 1000/(1000 - AP116)</f>
        <v>0</v>
      </c>
      <c r="AO116">
        <v>21.7398807862025</v>
      </c>
      <c r="AP116">
        <v>23.0047393939394</v>
      </c>
      <c r="AQ116">
        <v>-1.36511809971759e-06</v>
      </c>
      <c r="AR116">
        <v>120.712376557345</v>
      </c>
      <c r="AS116">
        <v>5</v>
      </c>
      <c r="AT116">
        <v>1</v>
      </c>
      <c r="AU116">
        <f>IF(AS116*$H$13&gt;=AW116,1.0,(AW116/(AW116-AS116*$H$13)))</f>
        <v>0</v>
      </c>
      <c r="AV116">
        <f>(AU116-1)*100</f>
        <v>0</v>
      </c>
      <c r="AW116">
        <f>MAX(0,($B$13+$C$13*EF116)/(1+$D$13*EF116)*DY116/(EA116+273)*$E$13)</f>
        <v>0</v>
      </c>
      <c r="AX116" t="s">
        <v>437</v>
      </c>
      <c r="AY116" t="s">
        <v>437</v>
      </c>
      <c r="AZ116">
        <v>0</v>
      </c>
      <c r="BA116">
        <v>0</v>
      </c>
      <c r="BB116">
        <f>1-AZ116/BA116</f>
        <v>0</v>
      </c>
      <c r="BC116">
        <v>0</v>
      </c>
      <c r="BD116" t="s">
        <v>437</v>
      </c>
      <c r="BE116" t="s">
        <v>437</v>
      </c>
      <c r="BF116">
        <v>0</v>
      </c>
      <c r="BG116">
        <v>0</v>
      </c>
      <c r="BH116">
        <f>1-BF116/BG116</f>
        <v>0</v>
      </c>
      <c r="BI116">
        <v>0.5</v>
      </c>
      <c r="BJ116">
        <f>DI116</f>
        <v>0</v>
      </c>
      <c r="BK116">
        <f>L116</f>
        <v>0</v>
      </c>
      <c r="BL116">
        <f>BH116*BI116*BJ116</f>
        <v>0</v>
      </c>
      <c r="BM116">
        <f>(BK116-BC116)/BJ116</f>
        <v>0</v>
      </c>
      <c r="BN116">
        <f>(BA116-BG116)/BG116</f>
        <v>0</v>
      </c>
      <c r="BO116">
        <f>AZ116/(BB116+AZ116/BG116)</f>
        <v>0</v>
      </c>
      <c r="BP116" t="s">
        <v>437</v>
      </c>
      <c r="BQ116">
        <v>0</v>
      </c>
      <c r="BR116">
        <f>IF(BQ116&lt;&gt;0, BQ116, BO116)</f>
        <v>0</v>
      </c>
      <c r="BS116">
        <f>1-BR116/BG116</f>
        <v>0</v>
      </c>
      <c r="BT116">
        <f>(BG116-BF116)/(BG116-BR116)</f>
        <v>0</v>
      </c>
      <c r="BU116">
        <f>(BA116-BG116)/(BA116-BR116)</f>
        <v>0</v>
      </c>
      <c r="BV116">
        <f>(BG116-BF116)/(BG116-AZ116)</f>
        <v>0</v>
      </c>
      <c r="BW116">
        <f>(BA116-BG116)/(BA116-AZ116)</f>
        <v>0</v>
      </c>
      <c r="BX116">
        <f>(BT116*BR116/BF116)</f>
        <v>0</v>
      </c>
      <c r="BY116">
        <f>(1-BX116)</f>
        <v>0</v>
      </c>
      <c r="DH116">
        <f>$B$11*EG116+$C$11*EH116+$F$11*ES116*(1-EV116)</f>
        <v>0</v>
      </c>
      <c r="DI116">
        <f>DH116*DJ116</f>
        <v>0</v>
      </c>
      <c r="DJ116">
        <f>($B$11*$D$9+$C$11*$D$9+$F$11*((FF116+EX116)/MAX(FF116+EX116+FG116, 0.1)*$I$9+FG116/MAX(FF116+EX116+FG116, 0.1)*$J$9))/($B$11+$C$11+$F$11)</f>
        <v>0</v>
      </c>
      <c r="DK116">
        <f>($B$11*$K$9+$C$11*$K$9+$F$11*((FF116+EX116)/MAX(FF116+EX116+FG116, 0.1)*$P$9+FG116/MAX(FF116+EX116+FG116, 0.1)*$Q$9))/($B$11+$C$11+$F$11)</f>
        <v>0</v>
      </c>
      <c r="DL116">
        <v>3.46</v>
      </c>
      <c r="DM116">
        <v>0.5</v>
      </c>
      <c r="DN116" t="s">
        <v>438</v>
      </c>
      <c r="DO116">
        <v>2</v>
      </c>
      <c r="DP116" t="b">
        <v>1</v>
      </c>
      <c r="DQ116">
        <v>1759423706.76923</v>
      </c>
      <c r="DR116">
        <v>408.899538461538</v>
      </c>
      <c r="DS116">
        <v>410.170615384615</v>
      </c>
      <c r="DT116">
        <v>23.0056538461538</v>
      </c>
      <c r="DU116">
        <v>21.7400307692308</v>
      </c>
      <c r="DV116">
        <v>406.716769230769</v>
      </c>
      <c r="DW116">
        <v>22.6889923076923</v>
      </c>
      <c r="DX116">
        <v>500.021076923077</v>
      </c>
      <c r="DY116">
        <v>90.7892</v>
      </c>
      <c r="DZ116">
        <v>0.0322498461538462</v>
      </c>
      <c r="EA116">
        <v>29.6436076923077</v>
      </c>
      <c r="EB116">
        <v>30.0047846153846</v>
      </c>
      <c r="EC116">
        <v>999.9</v>
      </c>
      <c r="ED116">
        <v>0</v>
      </c>
      <c r="EE116">
        <v>0</v>
      </c>
      <c r="EF116">
        <v>9978.41307692308</v>
      </c>
      <c r="EG116">
        <v>0</v>
      </c>
      <c r="EH116">
        <v>13.1880230769231</v>
      </c>
      <c r="EI116">
        <v>-1.27130546153846</v>
      </c>
      <c r="EJ116">
        <v>418.527846153846</v>
      </c>
      <c r="EK116">
        <v>419.285923076923</v>
      </c>
      <c r="EL116">
        <v>1.26564692307692</v>
      </c>
      <c r="EM116">
        <v>410.170615384615</v>
      </c>
      <c r="EN116">
        <v>21.7400307692308</v>
      </c>
      <c r="EO116">
        <v>2.08866692307692</v>
      </c>
      <c r="EP116">
        <v>1.97375846153846</v>
      </c>
      <c r="EQ116">
        <v>18.1330153846154</v>
      </c>
      <c r="ER116">
        <v>17.2354</v>
      </c>
      <c r="ES116">
        <v>1999.98076923077</v>
      </c>
      <c r="ET116">
        <v>0.980002307692308</v>
      </c>
      <c r="EU116">
        <v>0.0199973538461538</v>
      </c>
      <c r="EV116">
        <v>0</v>
      </c>
      <c r="EW116">
        <v>357.667538461539</v>
      </c>
      <c r="EX116">
        <v>5.00059</v>
      </c>
      <c r="EY116">
        <v>7228.24461538461</v>
      </c>
      <c r="EZ116">
        <v>17360.1615384615</v>
      </c>
      <c r="FA116">
        <v>41.1774615384615</v>
      </c>
      <c r="FB116">
        <v>40.937</v>
      </c>
      <c r="FC116">
        <v>40.5476923076923</v>
      </c>
      <c r="FD116">
        <v>40.5</v>
      </c>
      <c r="FE116">
        <v>42.125</v>
      </c>
      <c r="FF116">
        <v>1955.08153846154</v>
      </c>
      <c r="FG116">
        <v>39.89</v>
      </c>
      <c r="FH116">
        <v>0</v>
      </c>
      <c r="FI116">
        <v>1759423713.4</v>
      </c>
      <c r="FJ116">
        <v>0</v>
      </c>
      <c r="FK116">
        <v>357.64364</v>
      </c>
      <c r="FL116">
        <v>0.112846140584885</v>
      </c>
      <c r="FM116">
        <v>3.02461534219361</v>
      </c>
      <c r="FN116">
        <v>7228.2864</v>
      </c>
      <c r="FO116">
        <v>15</v>
      </c>
      <c r="FP116">
        <v>0</v>
      </c>
      <c r="FQ116" t="s">
        <v>439</v>
      </c>
      <c r="FR116">
        <v>0</v>
      </c>
      <c r="FS116">
        <v>0</v>
      </c>
      <c r="FT116">
        <v>0</v>
      </c>
      <c r="FU116">
        <v>0</v>
      </c>
      <c r="FV116">
        <v>0</v>
      </c>
      <c r="FW116">
        <v>0</v>
      </c>
      <c r="FX116">
        <v>0</v>
      </c>
      <c r="FY116">
        <v>0</v>
      </c>
      <c r="FZ116">
        <v>0</v>
      </c>
      <c r="GA116">
        <v>0</v>
      </c>
      <c r="GB116">
        <v>0</v>
      </c>
      <c r="GC116">
        <v>-3.72274005</v>
      </c>
      <c r="GD116">
        <v>51.7809505714285</v>
      </c>
      <c r="GE116">
        <v>5.57247519905419</v>
      </c>
      <c r="GF116">
        <v>0</v>
      </c>
      <c r="GG116">
        <v>357.660382352941</v>
      </c>
      <c r="GH116">
        <v>-0.0117494296956218</v>
      </c>
      <c r="GI116">
        <v>0.183033911146973</v>
      </c>
      <c r="GJ116">
        <v>-1</v>
      </c>
      <c r="GK116">
        <v>1.266019</v>
      </c>
      <c r="GL116">
        <v>-0.00416842105263272</v>
      </c>
      <c r="GM116">
        <v>0.000752767560406282</v>
      </c>
      <c r="GN116">
        <v>1</v>
      </c>
      <c r="GO116">
        <v>1</v>
      </c>
      <c r="GP116">
        <v>2</v>
      </c>
      <c r="GQ116" t="s">
        <v>448</v>
      </c>
      <c r="GR116">
        <v>3.13237</v>
      </c>
      <c r="GS116">
        <v>2.71079</v>
      </c>
      <c r="GT116">
        <v>0.0861625</v>
      </c>
      <c r="GU116">
        <v>0.0849941</v>
      </c>
      <c r="GV116">
        <v>0.100413</v>
      </c>
      <c r="GW116">
        <v>0.0970716</v>
      </c>
      <c r="GX116">
        <v>34453.2</v>
      </c>
      <c r="GY116">
        <v>36962.9</v>
      </c>
      <c r="GZ116">
        <v>34108.9</v>
      </c>
      <c r="HA116">
        <v>36573.8</v>
      </c>
      <c r="HB116">
        <v>43322.5</v>
      </c>
      <c r="HC116">
        <v>47401.8</v>
      </c>
      <c r="HD116">
        <v>53196.8</v>
      </c>
      <c r="HE116">
        <v>58445.6</v>
      </c>
      <c r="HF116">
        <v>1.9486</v>
      </c>
      <c r="HG116">
        <v>1.7989</v>
      </c>
      <c r="HH116">
        <v>0.121854</v>
      </c>
      <c r="HI116">
        <v>0</v>
      </c>
      <c r="HJ116">
        <v>28.0204</v>
      </c>
      <c r="HK116">
        <v>999.9</v>
      </c>
      <c r="HL116">
        <v>53.687</v>
      </c>
      <c r="HM116">
        <v>30.434</v>
      </c>
      <c r="HN116">
        <v>25.828</v>
      </c>
      <c r="HO116">
        <v>54.7683</v>
      </c>
      <c r="HP116">
        <v>45.5489</v>
      </c>
      <c r="HQ116">
        <v>1</v>
      </c>
      <c r="HR116">
        <v>0.040752</v>
      </c>
      <c r="HS116">
        <v>-0.219055</v>
      </c>
      <c r="HT116">
        <v>20.1119</v>
      </c>
      <c r="HU116">
        <v>5.19348</v>
      </c>
      <c r="HV116">
        <v>12.004</v>
      </c>
      <c r="HW116">
        <v>4.9745</v>
      </c>
      <c r="HX116">
        <v>3.29385</v>
      </c>
      <c r="HY116">
        <v>999.9</v>
      </c>
      <c r="HZ116">
        <v>9999</v>
      </c>
      <c r="IA116">
        <v>9999</v>
      </c>
      <c r="IB116">
        <v>9999</v>
      </c>
      <c r="IC116">
        <v>1.86325</v>
      </c>
      <c r="ID116">
        <v>1.86813</v>
      </c>
      <c r="IE116">
        <v>1.86787</v>
      </c>
      <c r="IF116">
        <v>1.86905</v>
      </c>
      <c r="IG116">
        <v>1.86988</v>
      </c>
      <c r="IH116">
        <v>1.86589</v>
      </c>
      <c r="II116">
        <v>1.86705</v>
      </c>
      <c r="IJ116">
        <v>1.86844</v>
      </c>
      <c r="IK116">
        <v>5</v>
      </c>
      <c r="IL116">
        <v>0</v>
      </c>
      <c r="IM116">
        <v>0</v>
      </c>
      <c r="IN116">
        <v>0</v>
      </c>
      <c r="IO116" t="s">
        <v>441</v>
      </c>
      <c r="IP116" t="s">
        <v>442</v>
      </c>
      <c r="IQ116" t="s">
        <v>443</v>
      </c>
      <c r="IR116" t="s">
        <v>443</v>
      </c>
      <c r="IS116" t="s">
        <v>443</v>
      </c>
      <c r="IT116" t="s">
        <v>443</v>
      </c>
      <c r="IU116">
        <v>0</v>
      </c>
      <c r="IV116">
        <v>100</v>
      </c>
      <c r="IW116">
        <v>100</v>
      </c>
      <c r="IX116">
        <v>2.146</v>
      </c>
      <c r="IY116">
        <v>0.3166</v>
      </c>
      <c r="IZ116">
        <v>0.735386519928015</v>
      </c>
      <c r="JA116">
        <v>0.00382527381972642</v>
      </c>
      <c r="JB116">
        <v>-7.52988299776221e-07</v>
      </c>
      <c r="JC116">
        <v>2.3530235652091e-10</v>
      </c>
      <c r="JD116">
        <v>-0.102343420517576</v>
      </c>
      <c r="JE116">
        <v>-0.0169045395245839</v>
      </c>
      <c r="JF116">
        <v>0.00204458040624254</v>
      </c>
      <c r="JG116">
        <v>-2.13992253470799e-05</v>
      </c>
      <c r="JH116">
        <v>5</v>
      </c>
      <c r="JI116">
        <v>2167</v>
      </c>
      <c r="JJ116">
        <v>1</v>
      </c>
      <c r="JK116">
        <v>29</v>
      </c>
      <c r="JL116">
        <v>29323728.6</v>
      </c>
      <c r="JM116">
        <v>29323728.6</v>
      </c>
      <c r="JN116">
        <v>0.921631</v>
      </c>
      <c r="JO116">
        <v>2.63794</v>
      </c>
      <c r="JP116">
        <v>1.54785</v>
      </c>
      <c r="JQ116">
        <v>2.31079</v>
      </c>
      <c r="JR116">
        <v>1.64673</v>
      </c>
      <c r="JS116">
        <v>2.24609</v>
      </c>
      <c r="JT116">
        <v>34.0771</v>
      </c>
      <c r="JU116">
        <v>24.1838</v>
      </c>
      <c r="JV116">
        <v>18</v>
      </c>
      <c r="JW116">
        <v>497.683</v>
      </c>
      <c r="JX116">
        <v>401.344</v>
      </c>
      <c r="JY116">
        <v>27.2567</v>
      </c>
      <c r="JZ116">
        <v>27.8728</v>
      </c>
      <c r="KA116">
        <v>30.0004</v>
      </c>
      <c r="KB116">
        <v>27.8384</v>
      </c>
      <c r="KC116">
        <v>27.7893</v>
      </c>
      <c r="KD116">
        <v>18.4093</v>
      </c>
      <c r="KE116">
        <v>18.9553</v>
      </c>
      <c r="KF116">
        <v>53.1408</v>
      </c>
      <c r="KG116">
        <v>27.2652</v>
      </c>
      <c r="KH116">
        <v>365.745</v>
      </c>
      <c r="KI116">
        <v>21.7368</v>
      </c>
      <c r="KJ116">
        <v>96.7098</v>
      </c>
      <c r="KK116">
        <v>94.6992</v>
      </c>
    </row>
    <row r="117" spans="1:297">
      <c r="A117">
        <v>101</v>
      </c>
      <c r="B117">
        <v>1759423720</v>
      </c>
      <c r="C117">
        <v>4499.90000009537</v>
      </c>
      <c r="D117" t="s">
        <v>645</v>
      </c>
      <c r="E117" t="s">
        <v>646</v>
      </c>
      <c r="F117">
        <v>5</v>
      </c>
      <c r="G117" t="s">
        <v>638</v>
      </c>
      <c r="H117" t="s">
        <v>436</v>
      </c>
      <c r="I117">
        <v>1759423711.76923</v>
      </c>
      <c r="J117">
        <f>(K117)/1000</f>
        <v>0</v>
      </c>
      <c r="K117">
        <f>IF(DP117, AN117, AH117)</f>
        <v>0</v>
      </c>
      <c r="L117">
        <f>IF(DP117, AI117, AG117)</f>
        <v>0</v>
      </c>
      <c r="M117">
        <f>DR117 - IF(AU117&gt;1, L117*DL117*100.0/(AW117), 0)</f>
        <v>0</v>
      </c>
      <c r="N117">
        <f>((T117-J117/2)*M117-L117)/(T117+J117/2)</f>
        <v>0</v>
      </c>
      <c r="O117">
        <f>N117*(DY117+DZ117)/1000.0</f>
        <v>0</v>
      </c>
      <c r="P117">
        <f>(DR117 - IF(AU117&gt;1, L117*DL117*100.0/(AW117), 0))*(DY117+DZ117)/1000.0</f>
        <v>0</v>
      </c>
      <c r="Q117">
        <f>2.0/((1/S117-1/R117)+SIGN(S117)*SQRT((1/S117-1/R117)*(1/S117-1/R117) + 4*DM117/((DM117+1)*(DM117+1))*(2*1/S117*1/R117-1/R117*1/R117)))</f>
        <v>0</v>
      </c>
      <c r="R117">
        <f>IF(LEFT(DN117,1)&lt;&gt;"0",IF(LEFT(DN117,1)="1",3.0,DO117),$D$5+$E$5*(EF117*DY117/($K$5*1000))+$F$5*(EF117*DY117/($K$5*1000))*MAX(MIN(DL117,$J$5),$I$5)*MAX(MIN(DL117,$J$5),$I$5)+$G$5*MAX(MIN(DL117,$J$5),$I$5)*(EF117*DY117/($K$5*1000))+$H$5*(EF117*DY117/($K$5*1000))*(EF117*DY117/($K$5*1000)))</f>
        <v>0</v>
      </c>
      <c r="S117">
        <f>J117*(1000-(1000*0.61365*exp(17.502*W117/(240.97+W117))/(DY117+DZ117)+DT117)/2)/(1000*0.61365*exp(17.502*W117/(240.97+W117))/(DY117+DZ117)-DT117)</f>
        <v>0</v>
      </c>
      <c r="T117">
        <f>1/((DM117+1)/(Q117/1.6)+1/(R117/1.37)) + DM117/((DM117+1)/(Q117/1.6) + DM117/(R117/1.37))</f>
        <v>0</v>
      </c>
      <c r="U117">
        <f>(DH117*DK117)</f>
        <v>0</v>
      </c>
      <c r="V117">
        <f>(EA117+(U117+2*0.95*5.67E-8*(((EA117+$B$7)+273)^4-(EA117+273)^4)-44100*J117)/(1.84*29.3*R117+8*0.95*5.67E-8*(EA117+273)^3))</f>
        <v>0</v>
      </c>
      <c r="W117">
        <f>($C$7*EB117+$D$7*EC117+$E$7*V117)</f>
        <v>0</v>
      </c>
      <c r="X117">
        <f>0.61365*exp(17.502*W117/(240.97+W117))</f>
        <v>0</v>
      </c>
      <c r="Y117">
        <f>(Z117/AA117*100)</f>
        <v>0</v>
      </c>
      <c r="Z117">
        <f>DT117*(DY117+DZ117)/1000</f>
        <v>0</v>
      </c>
      <c r="AA117">
        <f>0.61365*exp(17.502*EA117/(240.97+EA117))</f>
        <v>0</v>
      </c>
      <c r="AB117">
        <f>(X117-DT117*(DY117+DZ117)/1000)</f>
        <v>0</v>
      </c>
      <c r="AC117">
        <f>(-J117*44100)</f>
        <v>0</v>
      </c>
      <c r="AD117">
        <f>2*29.3*R117*0.92*(EA117-W117)</f>
        <v>0</v>
      </c>
      <c r="AE117">
        <f>2*0.95*5.67E-8*(((EA117+$B$7)+273)^4-(W117+273)^4)</f>
        <v>0</v>
      </c>
      <c r="AF117">
        <f>U117+AE117+AC117+AD117</f>
        <v>0</v>
      </c>
      <c r="AG117">
        <f>DX117*AU117*(DS117-DR117*(1000-AU117*DU117)/(1000-AU117*DT117))/(100*DL117)</f>
        <v>0</v>
      </c>
      <c r="AH117">
        <f>1000*DX117*AU117*(DT117-DU117)/(100*DL117*(1000-AU117*DT117))</f>
        <v>0</v>
      </c>
      <c r="AI117">
        <f>(AJ117 - AK117 - DY117*1E3/(8.314*(EA117+273.15)) * AM117/DX117 * AL117) * DX117/(100*DL117) * (1000 - DU117)/1000</f>
        <v>0</v>
      </c>
      <c r="AJ117">
        <v>391.666402222619</v>
      </c>
      <c r="AK117">
        <v>396.609842424242</v>
      </c>
      <c r="AL117">
        <v>-2.69206560606064</v>
      </c>
      <c r="AM117">
        <v>64.6</v>
      </c>
      <c r="AN117">
        <f>(AP117 - AO117 + DY117*1E3/(8.314*(EA117+273.15)) * AR117/DX117 * AQ117) * DX117/(100*DL117) * 1000/(1000 - AP117)</f>
        <v>0</v>
      </c>
      <c r="AO117">
        <v>21.7394608099376</v>
      </c>
      <c r="AP117">
        <v>23.0046854545455</v>
      </c>
      <c r="AQ117">
        <v>2.77413315732082e-07</v>
      </c>
      <c r="AR117">
        <v>120.712376557345</v>
      </c>
      <c r="AS117">
        <v>4</v>
      </c>
      <c r="AT117">
        <v>1</v>
      </c>
      <c r="AU117">
        <f>IF(AS117*$H$13&gt;=AW117,1.0,(AW117/(AW117-AS117*$H$13)))</f>
        <v>0</v>
      </c>
      <c r="AV117">
        <f>(AU117-1)*100</f>
        <v>0</v>
      </c>
      <c r="AW117">
        <f>MAX(0,($B$13+$C$13*EF117)/(1+$D$13*EF117)*DY117/(EA117+273)*$E$13)</f>
        <v>0</v>
      </c>
      <c r="AX117" t="s">
        <v>437</v>
      </c>
      <c r="AY117" t="s">
        <v>437</v>
      </c>
      <c r="AZ117">
        <v>0</v>
      </c>
      <c r="BA117">
        <v>0</v>
      </c>
      <c r="BB117">
        <f>1-AZ117/BA117</f>
        <v>0</v>
      </c>
      <c r="BC117">
        <v>0</v>
      </c>
      <c r="BD117" t="s">
        <v>437</v>
      </c>
      <c r="BE117" t="s">
        <v>437</v>
      </c>
      <c r="BF117">
        <v>0</v>
      </c>
      <c r="BG117">
        <v>0</v>
      </c>
      <c r="BH117">
        <f>1-BF117/BG117</f>
        <v>0</v>
      </c>
      <c r="BI117">
        <v>0.5</v>
      </c>
      <c r="BJ117">
        <f>DI117</f>
        <v>0</v>
      </c>
      <c r="BK117">
        <f>L117</f>
        <v>0</v>
      </c>
      <c r="BL117">
        <f>BH117*BI117*BJ117</f>
        <v>0</v>
      </c>
      <c r="BM117">
        <f>(BK117-BC117)/BJ117</f>
        <v>0</v>
      </c>
      <c r="BN117">
        <f>(BA117-BG117)/BG117</f>
        <v>0</v>
      </c>
      <c r="BO117">
        <f>AZ117/(BB117+AZ117/BG117)</f>
        <v>0</v>
      </c>
      <c r="BP117" t="s">
        <v>437</v>
      </c>
      <c r="BQ117">
        <v>0</v>
      </c>
      <c r="BR117">
        <f>IF(BQ117&lt;&gt;0, BQ117, BO117)</f>
        <v>0</v>
      </c>
      <c r="BS117">
        <f>1-BR117/BG117</f>
        <v>0</v>
      </c>
      <c r="BT117">
        <f>(BG117-BF117)/(BG117-BR117)</f>
        <v>0</v>
      </c>
      <c r="BU117">
        <f>(BA117-BG117)/(BA117-BR117)</f>
        <v>0</v>
      </c>
      <c r="BV117">
        <f>(BG117-BF117)/(BG117-AZ117)</f>
        <v>0</v>
      </c>
      <c r="BW117">
        <f>(BA117-BG117)/(BA117-AZ117)</f>
        <v>0</v>
      </c>
      <c r="BX117">
        <f>(BT117*BR117/BF117)</f>
        <v>0</v>
      </c>
      <c r="BY117">
        <f>(1-BX117)</f>
        <v>0</v>
      </c>
      <c r="DH117">
        <f>$B$11*EG117+$C$11*EH117+$F$11*ES117*(1-EV117)</f>
        <v>0</v>
      </c>
      <c r="DI117">
        <f>DH117*DJ117</f>
        <v>0</v>
      </c>
      <c r="DJ117">
        <f>($B$11*$D$9+$C$11*$D$9+$F$11*((FF117+EX117)/MAX(FF117+EX117+FG117, 0.1)*$I$9+FG117/MAX(FF117+EX117+FG117, 0.1)*$J$9))/($B$11+$C$11+$F$11)</f>
        <v>0</v>
      </c>
      <c r="DK117">
        <f>($B$11*$K$9+$C$11*$K$9+$F$11*((FF117+EX117)/MAX(FF117+EX117+FG117, 0.1)*$P$9+FG117/MAX(FF117+EX117+FG117, 0.1)*$Q$9))/($B$11+$C$11+$F$11)</f>
        <v>0</v>
      </c>
      <c r="DL117">
        <v>3.46</v>
      </c>
      <c r="DM117">
        <v>0.5</v>
      </c>
      <c r="DN117" t="s">
        <v>438</v>
      </c>
      <c r="DO117">
        <v>2</v>
      </c>
      <c r="DP117" t="b">
        <v>1</v>
      </c>
      <c r="DQ117">
        <v>1759423711.76923</v>
      </c>
      <c r="DR117">
        <v>402.634384615385</v>
      </c>
      <c r="DS117">
        <v>398.100076923077</v>
      </c>
      <c r="DT117">
        <v>23.0054307692308</v>
      </c>
      <c r="DU117">
        <v>21.7398923076923</v>
      </c>
      <c r="DV117">
        <v>400.472538461538</v>
      </c>
      <c r="DW117">
        <v>22.6887615384615</v>
      </c>
      <c r="DX117">
        <v>500.007153846154</v>
      </c>
      <c r="DY117">
        <v>90.7887846153846</v>
      </c>
      <c r="DZ117">
        <v>0.0324062538461539</v>
      </c>
      <c r="EA117">
        <v>29.6439153846154</v>
      </c>
      <c r="EB117">
        <v>30.0051846153846</v>
      </c>
      <c r="EC117">
        <v>999.9</v>
      </c>
      <c r="ED117">
        <v>0</v>
      </c>
      <c r="EE117">
        <v>0</v>
      </c>
      <c r="EF117">
        <v>9990.67076923077</v>
      </c>
      <c r="EG117">
        <v>0</v>
      </c>
      <c r="EH117">
        <v>13.1848384615385</v>
      </c>
      <c r="EI117">
        <v>4.53426684615385</v>
      </c>
      <c r="EJ117">
        <v>412.115153846154</v>
      </c>
      <c r="EK117">
        <v>406.946923076923</v>
      </c>
      <c r="EL117">
        <v>1.26554384615385</v>
      </c>
      <c r="EM117">
        <v>398.100076923077</v>
      </c>
      <c r="EN117">
        <v>21.7398923076923</v>
      </c>
      <c r="EO117">
        <v>2.08863692307692</v>
      </c>
      <c r="EP117">
        <v>1.97373769230769</v>
      </c>
      <c r="EQ117">
        <v>18.1327692307692</v>
      </c>
      <c r="ER117">
        <v>17.2352307692308</v>
      </c>
      <c r="ES117">
        <v>1999.98384615385</v>
      </c>
      <c r="ET117">
        <v>0.980002307692308</v>
      </c>
      <c r="EU117">
        <v>0.0199973461538462</v>
      </c>
      <c r="EV117">
        <v>0</v>
      </c>
      <c r="EW117">
        <v>357.617615384615</v>
      </c>
      <c r="EX117">
        <v>5.00059</v>
      </c>
      <c r="EY117">
        <v>7228.86230769231</v>
      </c>
      <c r="EZ117">
        <v>17360.1923076923</v>
      </c>
      <c r="FA117">
        <v>41.1679230769231</v>
      </c>
      <c r="FB117">
        <v>40.937</v>
      </c>
      <c r="FC117">
        <v>40.5429230769231</v>
      </c>
      <c r="FD117">
        <v>40.5</v>
      </c>
      <c r="FE117">
        <v>42.125</v>
      </c>
      <c r="FF117">
        <v>1955.08461538462</v>
      </c>
      <c r="FG117">
        <v>39.89</v>
      </c>
      <c r="FH117">
        <v>0</v>
      </c>
      <c r="FI117">
        <v>1759423718.2</v>
      </c>
      <c r="FJ117">
        <v>0</v>
      </c>
      <c r="FK117">
        <v>357.66872</v>
      </c>
      <c r="FL117">
        <v>0.651538438614053</v>
      </c>
      <c r="FM117">
        <v>12.7238461277301</v>
      </c>
      <c r="FN117">
        <v>7228.9868</v>
      </c>
      <c r="FO117">
        <v>15</v>
      </c>
      <c r="FP117">
        <v>0</v>
      </c>
      <c r="FQ117" t="s">
        <v>439</v>
      </c>
      <c r="FR117">
        <v>0</v>
      </c>
      <c r="FS117">
        <v>0</v>
      </c>
      <c r="FT117">
        <v>0</v>
      </c>
      <c r="FU117">
        <v>0</v>
      </c>
      <c r="FV117">
        <v>0</v>
      </c>
      <c r="FW117">
        <v>0</v>
      </c>
      <c r="FX117">
        <v>0</v>
      </c>
      <c r="FY117">
        <v>0</v>
      </c>
      <c r="FZ117">
        <v>0</v>
      </c>
      <c r="GA117">
        <v>0</v>
      </c>
      <c r="GB117">
        <v>0</v>
      </c>
      <c r="GC117">
        <v>1.81509645</v>
      </c>
      <c r="GD117">
        <v>75.9083699097745</v>
      </c>
      <c r="GE117">
        <v>7.42886354591202</v>
      </c>
      <c r="GF117">
        <v>0</v>
      </c>
      <c r="GG117">
        <v>357.654529411765</v>
      </c>
      <c r="GH117">
        <v>-0.15312453047676</v>
      </c>
      <c r="GI117">
        <v>0.225001860815065</v>
      </c>
      <c r="GJ117">
        <v>-1</v>
      </c>
      <c r="GK117">
        <v>1.265541</v>
      </c>
      <c r="GL117">
        <v>-0.00342496240601625</v>
      </c>
      <c r="GM117">
        <v>0.000735206773635833</v>
      </c>
      <c r="GN117">
        <v>1</v>
      </c>
      <c r="GO117">
        <v>1</v>
      </c>
      <c r="GP117">
        <v>2</v>
      </c>
      <c r="GQ117" t="s">
        <v>448</v>
      </c>
      <c r="GR117">
        <v>3.13244</v>
      </c>
      <c r="GS117">
        <v>2.71056</v>
      </c>
      <c r="GT117">
        <v>0.0839378</v>
      </c>
      <c r="GU117">
        <v>0.082348</v>
      </c>
      <c r="GV117">
        <v>0.100415</v>
      </c>
      <c r="GW117">
        <v>0.0970668</v>
      </c>
      <c r="GX117">
        <v>34536.9</v>
      </c>
      <c r="GY117">
        <v>37069.6</v>
      </c>
      <c r="GZ117">
        <v>34108.8</v>
      </c>
      <c r="HA117">
        <v>36573.6</v>
      </c>
      <c r="HB117">
        <v>43322.2</v>
      </c>
      <c r="HC117">
        <v>47401.4</v>
      </c>
      <c r="HD117">
        <v>53196.8</v>
      </c>
      <c r="HE117">
        <v>58445.2</v>
      </c>
      <c r="HF117">
        <v>1.949</v>
      </c>
      <c r="HG117">
        <v>1.7986</v>
      </c>
      <c r="HH117">
        <v>0.121728</v>
      </c>
      <c r="HI117">
        <v>0</v>
      </c>
      <c r="HJ117">
        <v>28.0236</v>
      </c>
      <c r="HK117">
        <v>999.9</v>
      </c>
      <c r="HL117">
        <v>53.687</v>
      </c>
      <c r="HM117">
        <v>30.454</v>
      </c>
      <c r="HN117">
        <v>25.8621</v>
      </c>
      <c r="HO117">
        <v>54.4183</v>
      </c>
      <c r="HP117">
        <v>45.3526</v>
      </c>
      <c r="HQ117">
        <v>1</v>
      </c>
      <c r="HR117">
        <v>0.0411179</v>
      </c>
      <c r="HS117">
        <v>-0.130814</v>
      </c>
      <c r="HT117">
        <v>20.1122</v>
      </c>
      <c r="HU117">
        <v>5.19318</v>
      </c>
      <c r="HV117">
        <v>12.004</v>
      </c>
      <c r="HW117">
        <v>4.9745</v>
      </c>
      <c r="HX117">
        <v>3.29383</v>
      </c>
      <c r="HY117">
        <v>999.9</v>
      </c>
      <c r="HZ117">
        <v>9999</v>
      </c>
      <c r="IA117">
        <v>9999</v>
      </c>
      <c r="IB117">
        <v>9999</v>
      </c>
      <c r="IC117">
        <v>1.86325</v>
      </c>
      <c r="ID117">
        <v>1.86813</v>
      </c>
      <c r="IE117">
        <v>1.86789</v>
      </c>
      <c r="IF117">
        <v>1.86905</v>
      </c>
      <c r="IG117">
        <v>1.8699</v>
      </c>
      <c r="IH117">
        <v>1.8659</v>
      </c>
      <c r="II117">
        <v>1.86704</v>
      </c>
      <c r="IJ117">
        <v>1.86844</v>
      </c>
      <c r="IK117">
        <v>5</v>
      </c>
      <c r="IL117">
        <v>0</v>
      </c>
      <c r="IM117">
        <v>0</v>
      </c>
      <c r="IN117">
        <v>0</v>
      </c>
      <c r="IO117" t="s">
        <v>441</v>
      </c>
      <c r="IP117" t="s">
        <v>442</v>
      </c>
      <c r="IQ117" t="s">
        <v>443</v>
      </c>
      <c r="IR117" t="s">
        <v>443</v>
      </c>
      <c r="IS117" t="s">
        <v>443</v>
      </c>
      <c r="IT117" t="s">
        <v>443</v>
      </c>
      <c r="IU117">
        <v>0</v>
      </c>
      <c r="IV117">
        <v>100</v>
      </c>
      <c r="IW117">
        <v>100</v>
      </c>
      <c r="IX117">
        <v>2.102</v>
      </c>
      <c r="IY117">
        <v>0.3166</v>
      </c>
      <c r="IZ117">
        <v>0.735386519928015</v>
      </c>
      <c r="JA117">
        <v>0.00382527381972642</v>
      </c>
      <c r="JB117">
        <v>-7.52988299776221e-07</v>
      </c>
      <c r="JC117">
        <v>2.3530235652091e-10</v>
      </c>
      <c r="JD117">
        <v>-0.102343420517576</v>
      </c>
      <c r="JE117">
        <v>-0.0169045395245839</v>
      </c>
      <c r="JF117">
        <v>0.00204458040624254</v>
      </c>
      <c r="JG117">
        <v>-2.13992253470799e-05</v>
      </c>
      <c r="JH117">
        <v>5</v>
      </c>
      <c r="JI117">
        <v>2167</v>
      </c>
      <c r="JJ117">
        <v>1</v>
      </c>
      <c r="JK117">
        <v>29</v>
      </c>
      <c r="JL117">
        <v>29323728.7</v>
      </c>
      <c r="JM117">
        <v>29323728.7</v>
      </c>
      <c r="JN117">
        <v>0.891113</v>
      </c>
      <c r="JO117">
        <v>2.63184</v>
      </c>
      <c r="JP117">
        <v>1.54785</v>
      </c>
      <c r="JQ117">
        <v>2.31079</v>
      </c>
      <c r="JR117">
        <v>1.64673</v>
      </c>
      <c r="JS117">
        <v>2.34375</v>
      </c>
      <c r="JT117">
        <v>34.0998</v>
      </c>
      <c r="JU117">
        <v>24.1926</v>
      </c>
      <c r="JV117">
        <v>18</v>
      </c>
      <c r="JW117">
        <v>497.954</v>
      </c>
      <c r="JX117">
        <v>401.196</v>
      </c>
      <c r="JY117">
        <v>27.2689</v>
      </c>
      <c r="JZ117">
        <v>27.8749</v>
      </c>
      <c r="KA117">
        <v>30.0003</v>
      </c>
      <c r="KB117">
        <v>27.8396</v>
      </c>
      <c r="KC117">
        <v>27.7915</v>
      </c>
      <c r="KD117">
        <v>17.8137</v>
      </c>
      <c r="KE117">
        <v>18.9553</v>
      </c>
      <c r="KF117">
        <v>53.1408</v>
      </c>
      <c r="KG117">
        <v>27.2534</v>
      </c>
      <c r="KH117">
        <v>352.275</v>
      </c>
      <c r="KI117">
        <v>21.7368</v>
      </c>
      <c r="KJ117">
        <v>96.7096</v>
      </c>
      <c r="KK117">
        <v>94.6987</v>
      </c>
    </row>
    <row r="118" spans="1:297">
      <c r="A118">
        <v>102</v>
      </c>
      <c r="B118">
        <v>1759423725</v>
      </c>
      <c r="C118">
        <v>4504.90000009537</v>
      </c>
      <c r="D118" t="s">
        <v>647</v>
      </c>
      <c r="E118" t="s">
        <v>648</v>
      </c>
      <c r="F118">
        <v>5</v>
      </c>
      <c r="G118" t="s">
        <v>638</v>
      </c>
      <c r="H118" t="s">
        <v>436</v>
      </c>
      <c r="I118">
        <v>1759423716.84615</v>
      </c>
      <c r="J118">
        <f>(K118)/1000</f>
        <v>0</v>
      </c>
      <c r="K118">
        <f>IF(DP118, AN118, AH118)</f>
        <v>0</v>
      </c>
      <c r="L118">
        <f>IF(DP118, AI118, AG118)</f>
        <v>0</v>
      </c>
      <c r="M118">
        <f>DR118 - IF(AU118&gt;1, L118*DL118*100.0/(AW118), 0)</f>
        <v>0</v>
      </c>
      <c r="N118">
        <f>((T118-J118/2)*M118-L118)/(T118+J118/2)</f>
        <v>0</v>
      </c>
      <c r="O118">
        <f>N118*(DY118+DZ118)/1000.0</f>
        <v>0</v>
      </c>
      <c r="P118">
        <f>(DR118 - IF(AU118&gt;1, L118*DL118*100.0/(AW118), 0))*(DY118+DZ118)/1000.0</f>
        <v>0</v>
      </c>
      <c r="Q118">
        <f>2.0/((1/S118-1/R118)+SIGN(S118)*SQRT((1/S118-1/R118)*(1/S118-1/R118) + 4*DM118/((DM118+1)*(DM118+1))*(2*1/S118*1/R118-1/R118*1/R118)))</f>
        <v>0</v>
      </c>
      <c r="R118">
        <f>IF(LEFT(DN118,1)&lt;&gt;"0",IF(LEFT(DN118,1)="1",3.0,DO118),$D$5+$E$5*(EF118*DY118/($K$5*1000))+$F$5*(EF118*DY118/($K$5*1000))*MAX(MIN(DL118,$J$5),$I$5)*MAX(MIN(DL118,$J$5),$I$5)+$G$5*MAX(MIN(DL118,$J$5),$I$5)*(EF118*DY118/($K$5*1000))+$H$5*(EF118*DY118/($K$5*1000))*(EF118*DY118/($K$5*1000)))</f>
        <v>0</v>
      </c>
      <c r="S118">
        <f>J118*(1000-(1000*0.61365*exp(17.502*W118/(240.97+W118))/(DY118+DZ118)+DT118)/2)/(1000*0.61365*exp(17.502*W118/(240.97+W118))/(DY118+DZ118)-DT118)</f>
        <v>0</v>
      </c>
      <c r="T118">
        <f>1/((DM118+1)/(Q118/1.6)+1/(R118/1.37)) + DM118/((DM118+1)/(Q118/1.6) + DM118/(R118/1.37))</f>
        <v>0</v>
      </c>
      <c r="U118">
        <f>(DH118*DK118)</f>
        <v>0</v>
      </c>
      <c r="V118">
        <f>(EA118+(U118+2*0.95*5.67E-8*(((EA118+$B$7)+273)^4-(EA118+273)^4)-44100*J118)/(1.84*29.3*R118+8*0.95*5.67E-8*(EA118+273)^3))</f>
        <v>0</v>
      </c>
      <c r="W118">
        <f>($C$7*EB118+$D$7*EC118+$E$7*V118)</f>
        <v>0</v>
      </c>
      <c r="X118">
        <f>0.61365*exp(17.502*W118/(240.97+W118))</f>
        <v>0</v>
      </c>
      <c r="Y118">
        <f>(Z118/AA118*100)</f>
        <v>0</v>
      </c>
      <c r="Z118">
        <f>DT118*(DY118+DZ118)/1000</f>
        <v>0</v>
      </c>
      <c r="AA118">
        <f>0.61365*exp(17.502*EA118/(240.97+EA118))</f>
        <v>0</v>
      </c>
      <c r="AB118">
        <f>(X118-DT118*(DY118+DZ118)/1000)</f>
        <v>0</v>
      </c>
      <c r="AC118">
        <f>(-J118*44100)</f>
        <v>0</v>
      </c>
      <c r="AD118">
        <f>2*29.3*R118*0.92*(EA118-W118)</f>
        <v>0</v>
      </c>
      <c r="AE118">
        <f>2*0.95*5.67E-8*(((EA118+$B$7)+273)^4-(W118+273)^4)</f>
        <v>0</v>
      </c>
      <c r="AF118">
        <f>U118+AE118+AC118+AD118</f>
        <v>0</v>
      </c>
      <c r="AG118">
        <f>DX118*AU118*(DS118-DR118*(1000-AU118*DU118)/(1000-AU118*DT118))/(100*DL118)</f>
        <v>0</v>
      </c>
      <c r="AH118">
        <f>1000*DX118*AU118*(DT118-DU118)/(100*DL118*(1000-AU118*DT118))</f>
        <v>0</v>
      </c>
      <c r="AI118">
        <f>(AJ118 - AK118 - DY118*1E3/(8.314*(EA118+273.15)) * AM118/DX118 * AL118) * DX118/(100*DL118) * (1000 - DU118)/1000</f>
        <v>0</v>
      </c>
      <c r="AJ118">
        <v>375.774689729546</v>
      </c>
      <c r="AK118">
        <v>381.987278787879</v>
      </c>
      <c r="AL118">
        <v>-2.97603136363637</v>
      </c>
      <c r="AM118">
        <v>64.6</v>
      </c>
      <c r="AN118">
        <f>(AP118 - AO118 + DY118*1E3/(8.314*(EA118+273.15)) * AR118/DX118 * AQ118) * DX118/(100*DL118) * 1000/(1000 - AP118)</f>
        <v>0</v>
      </c>
      <c r="AO118">
        <v>21.7377437586388</v>
      </c>
      <c r="AP118">
        <v>23.0026787878788</v>
      </c>
      <c r="AQ118">
        <v>-3.71889198772486e-06</v>
      </c>
      <c r="AR118">
        <v>120.712376557345</v>
      </c>
      <c r="AS118">
        <v>5</v>
      </c>
      <c r="AT118">
        <v>1</v>
      </c>
      <c r="AU118">
        <f>IF(AS118*$H$13&gt;=AW118,1.0,(AW118/(AW118-AS118*$H$13)))</f>
        <v>0</v>
      </c>
      <c r="AV118">
        <f>(AU118-1)*100</f>
        <v>0</v>
      </c>
      <c r="AW118">
        <f>MAX(0,($B$13+$C$13*EF118)/(1+$D$13*EF118)*DY118/(EA118+273)*$E$13)</f>
        <v>0</v>
      </c>
      <c r="AX118" t="s">
        <v>437</v>
      </c>
      <c r="AY118" t="s">
        <v>437</v>
      </c>
      <c r="AZ118">
        <v>0</v>
      </c>
      <c r="BA118">
        <v>0</v>
      </c>
      <c r="BB118">
        <f>1-AZ118/BA118</f>
        <v>0</v>
      </c>
      <c r="BC118">
        <v>0</v>
      </c>
      <c r="BD118" t="s">
        <v>437</v>
      </c>
      <c r="BE118" t="s">
        <v>437</v>
      </c>
      <c r="BF118">
        <v>0</v>
      </c>
      <c r="BG118">
        <v>0</v>
      </c>
      <c r="BH118">
        <f>1-BF118/BG118</f>
        <v>0</v>
      </c>
      <c r="BI118">
        <v>0.5</v>
      </c>
      <c r="BJ118">
        <f>DI118</f>
        <v>0</v>
      </c>
      <c r="BK118">
        <f>L118</f>
        <v>0</v>
      </c>
      <c r="BL118">
        <f>BH118*BI118*BJ118</f>
        <v>0</v>
      </c>
      <c r="BM118">
        <f>(BK118-BC118)/BJ118</f>
        <v>0</v>
      </c>
      <c r="BN118">
        <f>(BA118-BG118)/BG118</f>
        <v>0</v>
      </c>
      <c r="BO118">
        <f>AZ118/(BB118+AZ118/BG118)</f>
        <v>0</v>
      </c>
      <c r="BP118" t="s">
        <v>437</v>
      </c>
      <c r="BQ118">
        <v>0</v>
      </c>
      <c r="BR118">
        <f>IF(BQ118&lt;&gt;0, BQ118, BO118)</f>
        <v>0</v>
      </c>
      <c r="BS118">
        <f>1-BR118/BG118</f>
        <v>0</v>
      </c>
      <c r="BT118">
        <f>(BG118-BF118)/(BG118-BR118)</f>
        <v>0</v>
      </c>
      <c r="BU118">
        <f>(BA118-BG118)/(BA118-BR118)</f>
        <v>0</v>
      </c>
      <c r="BV118">
        <f>(BG118-BF118)/(BG118-AZ118)</f>
        <v>0</v>
      </c>
      <c r="BW118">
        <f>(BA118-BG118)/(BA118-AZ118)</f>
        <v>0</v>
      </c>
      <c r="BX118">
        <f>(BT118*BR118/BF118)</f>
        <v>0</v>
      </c>
      <c r="BY118">
        <f>(1-BX118)</f>
        <v>0</v>
      </c>
      <c r="DH118">
        <f>$B$11*EG118+$C$11*EH118+$F$11*ES118*(1-EV118)</f>
        <v>0</v>
      </c>
      <c r="DI118">
        <f>DH118*DJ118</f>
        <v>0</v>
      </c>
      <c r="DJ118">
        <f>($B$11*$D$9+$C$11*$D$9+$F$11*((FF118+EX118)/MAX(FF118+EX118+FG118, 0.1)*$I$9+FG118/MAX(FF118+EX118+FG118, 0.1)*$J$9))/($B$11+$C$11+$F$11)</f>
        <v>0</v>
      </c>
      <c r="DK118">
        <f>($B$11*$K$9+$C$11*$K$9+$F$11*((FF118+EX118)/MAX(FF118+EX118+FG118, 0.1)*$P$9+FG118/MAX(FF118+EX118+FG118, 0.1)*$Q$9))/($B$11+$C$11+$F$11)</f>
        <v>0</v>
      </c>
      <c r="DL118">
        <v>3.46</v>
      </c>
      <c r="DM118">
        <v>0.5</v>
      </c>
      <c r="DN118" t="s">
        <v>438</v>
      </c>
      <c r="DO118">
        <v>2</v>
      </c>
      <c r="DP118" t="b">
        <v>1</v>
      </c>
      <c r="DQ118">
        <v>1759423716.84615</v>
      </c>
      <c r="DR118">
        <v>392.283384615385</v>
      </c>
      <c r="DS118">
        <v>382.630615384615</v>
      </c>
      <c r="DT118">
        <v>23.0045153846154</v>
      </c>
      <c r="DU118">
        <v>21.7391</v>
      </c>
      <c r="DV118">
        <v>390.156230769231</v>
      </c>
      <c r="DW118">
        <v>22.6878769230769</v>
      </c>
      <c r="DX118">
        <v>500.025846153846</v>
      </c>
      <c r="DY118">
        <v>90.7890153846154</v>
      </c>
      <c r="DZ118">
        <v>0.0323319461538462</v>
      </c>
      <c r="EA118">
        <v>29.6438230769231</v>
      </c>
      <c r="EB118">
        <v>30.0090538461538</v>
      </c>
      <c r="EC118">
        <v>999.9</v>
      </c>
      <c r="ED118">
        <v>0</v>
      </c>
      <c r="EE118">
        <v>0</v>
      </c>
      <c r="EF118">
        <v>10006.5769230769</v>
      </c>
      <c r="EG118">
        <v>0</v>
      </c>
      <c r="EH118">
        <v>13.1842</v>
      </c>
      <c r="EI118">
        <v>9.65296153846154</v>
      </c>
      <c r="EJ118">
        <v>401.520153846154</v>
      </c>
      <c r="EK118">
        <v>391.133230769231</v>
      </c>
      <c r="EL118">
        <v>1.26541307692308</v>
      </c>
      <c r="EM118">
        <v>382.630615384615</v>
      </c>
      <c r="EN118">
        <v>21.7391</v>
      </c>
      <c r="EO118">
        <v>2.08855846153846</v>
      </c>
      <c r="EP118">
        <v>1.97367</v>
      </c>
      <c r="EQ118">
        <v>18.1321615384615</v>
      </c>
      <c r="ER118">
        <v>17.2346846153846</v>
      </c>
      <c r="ES118">
        <v>1999.96384615385</v>
      </c>
      <c r="ET118">
        <v>0.980002</v>
      </c>
      <c r="EU118">
        <v>0.0199975923076923</v>
      </c>
      <c r="EV118">
        <v>0</v>
      </c>
      <c r="EW118">
        <v>357.755615384615</v>
      </c>
      <c r="EX118">
        <v>5.00059</v>
      </c>
      <c r="EY118">
        <v>7229.78923076923</v>
      </c>
      <c r="EZ118">
        <v>17360.0307692308</v>
      </c>
      <c r="FA118">
        <v>41.1631538461538</v>
      </c>
      <c r="FB118">
        <v>40.937</v>
      </c>
      <c r="FC118">
        <v>40.5572307692308</v>
      </c>
      <c r="FD118">
        <v>40.5</v>
      </c>
      <c r="FE118">
        <v>42.125</v>
      </c>
      <c r="FF118">
        <v>1955.06384615385</v>
      </c>
      <c r="FG118">
        <v>39.89</v>
      </c>
      <c r="FH118">
        <v>0</v>
      </c>
      <c r="FI118">
        <v>1759423723</v>
      </c>
      <c r="FJ118">
        <v>0</v>
      </c>
      <c r="FK118">
        <v>357.78992</v>
      </c>
      <c r="FL118">
        <v>0.743846135138007</v>
      </c>
      <c r="FM118">
        <v>14.7838461094188</v>
      </c>
      <c r="FN118">
        <v>7229.9936</v>
      </c>
      <c r="FO118">
        <v>15</v>
      </c>
      <c r="FP118">
        <v>0</v>
      </c>
      <c r="FQ118" t="s">
        <v>439</v>
      </c>
      <c r="FR118">
        <v>0</v>
      </c>
      <c r="FS118">
        <v>0</v>
      </c>
      <c r="FT118">
        <v>0</v>
      </c>
      <c r="FU118">
        <v>0</v>
      </c>
      <c r="FV118">
        <v>0</v>
      </c>
      <c r="FW118">
        <v>0</v>
      </c>
      <c r="FX118">
        <v>0</v>
      </c>
      <c r="FY118">
        <v>0</v>
      </c>
      <c r="FZ118">
        <v>0</v>
      </c>
      <c r="GA118">
        <v>0</v>
      </c>
      <c r="GB118">
        <v>0</v>
      </c>
      <c r="GC118">
        <v>6.25178090476191</v>
      </c>
      <c r="GD118">
        <v>61.3182854025974</v>
      </c>
      <c r="GE118">
        <v>6.52291313600612</v>
      </c>
      <c r="GF118">
        <v>0</v>
      </c>
      <c r="GG118">
        <v>357.707</v>
      </c>
      <c r="GH118">
        <v>1.2695798230989</v>
      </c>
      <c r="GI118">
        <v>0.273221198901935</v>
      </c>
      <c r="GJ118">
        <v>-1</v>
      </c>
      <c r="GK118">
        <v>1.26563571428571</v>
      </c>
      <c r="GL118">
        <v>-0.0021109090909094</v>
      </c>
      <c r="GM118">
        <v>0.000726928118726966</v>
      </c>
      <c r="GN118">
        <v>1</v>
      </c>
      <c r="GO118">
        <v>1</v>
      </c>
      <c r="GP118">
        <v>2</v>
      </c>
      <c r="GQ118" t="s">
        <v>448</v>
      </c>
      <c r="GR118">
        <v>3.13238</v>
      </c>
      <c r="GS118">
        <v>2.71014</v>
      </c>
      <c r="GT118">
        <v>0.0814375</v>
      </c>
      <c r="GU118">
        <v>0.0796687</v>
      </c>
      <c r="GV118">
        <v>0.100408</v>
      </c>
      <c r="GW118">
        <v>0.097059</v>
      </c>
      <c r="GX118">
        <v>34630.9</v>
      </c>
      <c r="GY118">
        <v>37177.8</v>
      </c>
      <c r="GZ118">
        <v>34108.5</v>
      </c>
      <c r="HA118">
        <v>36573.7</v>
      </c>
      <c r="HB118">
        <v>43322</v>
      </c>
      <c r="HC118">
        <v>47401.6</v>
      </c>
      <c r="HD118">
        <v>53196.4</v>
      </c>
      <c r="HE118">
        <v>58445.3</v>
      </c>
      <c r="HF118">
        <v>1.94862</v>
      </c>
      <c r="HG118">
        <v>1.79883</v>
      </c>
      <c r="HH118">
        <v>0.122413</v>
      </c>
      <c r="HI118">
        <v>0</v>
      </c>
      <c r="HJ118">
        <v>28.0276</v>
      </c>
      <c r="HK118">
        <v>999.9</v>
      </c>
      <c r="HL118">
        <v>53.736</v>
      </c>
      <c r="HM118">
        <v>30.434</v>
      </c>
      <c r="HN118">
        <v>25.8534</v>
      </c>
      <c r="HO118">
        <v>54.2483</v>
      </c>
      <c r="HP118">
        <v>45.5609</v>
      </c>
      <c r="HQ118">
        <v>1</v>
      </c>
      <c r="HR118">
        <v>0.040907</v>
      </c>
      <c r="HS118">
        <v>-0.089104</v>
      </c>
      <c r="HT118">
        <v>20.1121</v>
      </c>
      <c r="HU118">
        <v>5.19692</v>
      </c>
      <c r="HV118">
        <v>12.004</v>
      </c>
      <c r="HW118">
        <v>4.9749</v>
      </c>
      <c r="HX118">
        <v>3.29395</v>
      </c>
      <c r="HY118">
        <v>999.9</v>
      </c>
      <c r="HZ118">
        <v>9999</v>
      </c>
      <c r="IA118">
        <v>9999</v>
      </c>
      <c r="IB118">
        <v>9999</v>
      </c>
      <c r="IC118">
        <v>1.86325</v>
      </c>
      <c r="ID118">
        <v>1.86813</v>
      </c>
      <c r="IE118">
        <v>1.86785</v>
      </c>
      <c r="IF118">
        <v>1.86905</v>
      </c>
      <c r="IG118">
        <v>1.86988</v>
      </c>
      <c r="IH118">
        <v>1.86588</v>
      </c>
      <c r="II118">
        <v>1.86705</v>
      </c>
      <c r="IJ118">
        <v>1.86844</v>
      </c>
      <c r="IK118">
        <v>5</v>
      </c>
      <c r="IL118">
        <v>0</v>
      </c>
      <c r="IM118">
        <v>0</v>
      </c>
      <c r="IN118">
        <v>0</v>
      </c>
      <c r="IO118" t="s">
        <v>441</v>
      </c>
      <c r="IP118" t="s">
        <v>442</v>
      </c>
      <c r="IQ118" t="s">
        <v>443</v>
      </c>
      <c r="IR118" t="s">
        <v>443</v>
      </c>
      <c r="IS118" t="s">
        <v>443</v>
      </c>
      <c r="IT118" t="s">
        <v>443</v>
      </c>
      <c r="IU118">
        <v>0</v>
      </c>
      <c r="IV118">
        <v>100</v>
      </c>
      <c r="IW118">
        <v>100</v>
      </c>
      <c r="IX118">
        <v>2.053</v>
      </c>
      <c r="IY118">
        <v>0.3166</v>
      </c>
      <c r="IZ118">
        <v>0.735386519928015</v>
      </c>
      <c r="JA118">
        <v>0.00382527381972642</v>
      </c>
      <c r="JB118">
        <v>-7.52988299776221e-07</v>
      </c>
      <c r="JC118">
        <v>2.3530235652091e-10</v>
      </c>
      <c r="JD118">
        <v>-0.102343420517576</v>
      </c>
      <c r="JE118">
        <v>-0.0169045395245839</v>
      </c>
      <c r="JF118">
        <v>0.00204458040624254</v>
      </c>
      <c r="JG118">
        <v>-2.13992253470799e-05</v>
      </c>
      <c r="JH118">
        <v>5</v>
      </c>
      <c r="JI118">
        <v>2167</v>
      </c>
      <c r="JJ118">
        <v>1</v>
      </c>
      <c r="JK118">
        <v>29</v>
      </c>
      <c r="JL118">
        <v>29323728.8</v>
      </c>
      <c r="JM118">
        <v>29323728.8</v>
      </c>
      <c r="JN118">
        <v>0.860596</v>
      </c>
      <c r="JO118">
        <v>2.62817</v>
      </c>
      <c r="JP118">
        <v>1.54785</v>
      </c>
      <c r="JQ118">
        <v>2.31079</v>
      </c>
      <c r="JR118">
        <v>1.64673</v>
      </c>
      <c r="JS118">
        <v>2.36938</v>
      </c>
      <c r="JT118">
        <v>34.0998</v>
      </c>
      <c r="JU118">
        <v>24.1926</v>
      </c>
      <c r="JV118">
        <v>18</v>
      </c>
      <c r="JW118">
        <v>497.723</v>
      </c>
      <c r="JX118">
        <v>401.331</v>
      </c>
      <c r="JY118">
        <v>27.2592</v>
      </c>
      <c r="JZ118">
        <v>27.876</v>
      </c>
      <c r="KA118">
        <v>30</v>
      </c>
      <c r="KB118">
        <v>27.8411</v>
      </c>
      <c r="KC118">
        <v>27.7934</v>
      </c>
      <c r="KD118">
        <v>17.1339</v>
      </c>
      <c r="KE118">
        <v>18.9553</v>
      </c>
      <c r="KF118">
        <v>53.1408</v>
      </c>
      <c r="KG118">
        <v>27.2364</v>
      </c>
      <c r="KH118">
        <v>332.089</v>
      </c>
      <c r="KI118">
        <v>21.7368</v>
      </c>
      <c r="KJ118">
        <v>96.7089</v>
      </c>
      <c r="KK118">
        <v>94.6989</v>
      </c>
    </row>
    <row r="119" spans="1:297">
      <c r="A119">
        <v>103</v>
      </c>
      <c r="B119">
        <v>1759423730</v>
      </c>
      <c r="C119">
        <v>4509.90000009537</v>
      </c>
      <c r="D119" t="s">
        <v>649</v>
      </c>
      <c r="E119" t="s">
        <v>650</v>
      </c>
      <c r="F119">
        <v>5</v>
      </c>
      <c r="G119" t="s">
        <v>638</v>
      </c>
      <c r="H119" t="s">
        <v>436</v>
      </c>
      <c r="I119">
        <v>1759423721.84615</v>
      </c>
      <c r="J119">
        <f>(K119)/1000</f>
        <v>0</v>
      </c>
      <c r="K119">
        <f>IF(DP119, AN119, AH119)</f>
        <v>0</v>
      </c>
      <c r="L119">
        <f>IF(DP119, AI119, AG119)</f>
        <v>0</v>
      </c>
      <c r="M119">
        <f>DR119 - IF(AU119&gt;1, L119*DL119*100.0/(AW119), 0)</f>
        <v>0</v>
      </c>
      <c r="N119">
        <f>((T119-J119/2)*M119-L119)/(T119+J119/2)</f>
        <v>0</v>
      </c>
      <c r="O119">
        <f>N119*(DY119+DZ119)/1000.0</f>
        <v>0</v>
      </c>
      <c r="P119">
        <f>(DR119 - IF(AU119&gt;1, L119*DL119*100.0/(AW119), 0))*(DY119+DZ119)/1000.0</f>
        <v>0</v>
      </c>
      <c r="Q119">
        <f>2.0/((1/S119-1/R119)+SIGN(S119)*SQRT((1/S119-1/R119)*(1/S119-1/R119) + 4*DM119/((DM119+1)*(DM119+1))*(2*1/S119*1/R119-1/R119*1/R119)))</f>
        <v>0</v>
      </c>
      <c r="R119">
        <f>IF(LEFT(DN119,1)&lt;&gt;"0",IF(LEFT(DN119,1)="1",3.0,DO119),$D$5+$E$5*(EF119*DY119/($K$5*1000))+$F$5*(EF119*DY119/($K$5*1000))*MAX(MIN(DL119,$J$5),$I$5)*MAX(MIN(DL119,$J$5),$I$5)+$G$5*MAX(MIN(DL119,$J$5),$I$5)*(EF119*DY119/($K$5*1000))+$H$5*(EF119*DY119/($K$5*1000))*(EF119*DY119/($K$5*1000)))</f>
        <v>0</v>
      </c>
      <c r="S119">
        <f>J119*(1000-(1000*0.61365*exp(17.502*W119/(240.97+W119))/(DY119+DZ119)+DT119)/2)/(1000*0.61365*exp(17.502*W119/(240.97+W119))/(DY119+DZ119)-DT119)</f>
        <v>0</v>
      </c>
      <c r="T119">
        <f>1/((DM119+1)/(Q119/1.6)+1/(R119/1.37)) + DM119/((DM119+1)/(Q119/1.6) + DM119/(R119/1.37))</f>
        <v>0</v>
      </c>
      <c r="U119">
        <f>(DH119*DK119)</f>
        <v>0</v>
      </c>
      <c r="V119">
        <f>(EA119+(U119+2*0.95*5.67E-8*(((EA119+$B$7)+273)^4-(EA119+273)^4)-44100*J119)/(1.84*29.3*R119+8*0.95*5.67E-8*(EA119+273)^3))</f>
        <v>0</v>
      </c>
      <c r="W119">
        <f>($C$7*EB119+$D$7*EC119+$E$7*V119)</f>
        <v>0</v>
      </c>
      <c r="X119">
        <f>0.61365*exp(17.502*W119/(240.97+W119))</f>
        <v>0</v>
      </c>
      <c r="Y119">
        <f>(Z119/AA119*100)</f>
        <v>0</v>
      </c>
      <c r="Z119">
        <f>DT119*(DY119+DZ119)/1000</f>
        <v>0</v>
      </c>
      <c r="AA119">
        <f>0.61365*exp(17.502*EA119/(240.97+EA119))</f>
        <v>0</v>
      </c>
      <c r="AB119">
        <f>(X119-DT119*(DY119+DZ119)/1000)</f>
        <v>0</v>
      </c>
      <c r="AC119">
        <f>(-J119*44100)</f>
        <v>0</v>
      </c>
      <c r="AD119">
        <f>2*29.3*R119*0.92*(EA119-W119)</f>
        <v>0</v>
      </c>
      <c r="AE119">
        <f>2*0.95*5.67E-8*(((EA119+$B$7)+273)^4-(W119+273)^4)</f>
        <v>0</v>
      </c>
      <c r="AF119">
        <f>U119+AE119+AC119+AD119</f>
        <v>0</v>
      </c>
      <c r="AG119">
        <f>DX119*AU119*(DS119-DR119*(1000-AU119*DU119)/(1000-AU119*DT119))/(100*DL119)</f>
        <v>0</v>
      </c>
      <c r="AH119">
        <f>1000*DX119*AU119*(DT119-DU119)/(100*DL119*(1000-AU119*DT119))</f>
        <v>0</v>
      </c>
      <c r="AI119">
        <f>(AJ119 - AK119 - DY119*1E3/(8.314*(EA119+273.15)) * AM119/DX119 * AL119) * DX119/(100*DL119) * (1000 - DU119)/1000</f>
        <v>0</v>
      </c>
      <c r="AJ119">
        <v>359.712576347186</v>
      </c>
      <c r="AK119">
        <v>366.826993939394</v>
      </c>
      <c r="AL119">
        <v>-3.05115681818185</v>
      </c>
      <c r="AM119">
        <v>64.6</v>
      </c>
      <c r="AN119">
        <f>(AP119 - AO119 + DY119*1E3/(8.314*(EA119+273.15)) * AR119/DX119 * AQ119) * DX119/(100*DL119) * 1000/(1000 - AP119)</f>
        <v>0</v>
      </c>
      <c r="AO119">
        <v>21.7362892776485</v>
      </c>
      <c r="AP119">
        <v>23.004923030303</v>
      </c>
      <c r="AQ119">
        <v>3.83186295612191e-06</v>
      </c>
      <c r="AR119">
        <v>120.712376557345</v>
      </c>
      <c r="AS119">
        <v>5</v>
      </c>
      <c r="AT119">
        <v>1</v>
      </c>
      <c r="AU119">
        <f>IF(AS119*$H$13&gt;=AW119,1.0,(AW119/(AW119-AS119*$H$13)))</f>
        <v>0</v>
      </c>
      <c r="AV119">
        <f>(AU119-1)*100</f>
        <v>0</v>
      </c>
      <c r="AW119">
        <f>MAX(0,($B$13+$C$13*EF119)/(1+$D$13*EF119)*DY119/(EA119+273)*$E$13)</f>
        <v>0</v>
      </c>
      <c r="AX119" t="s">
        <v>437</v>
      </c>
      <c r="AY119" t="s">
        <v>437</v>
      </c>
      <c r="AZ119">
        <v>0</v>
      </c>
      <c r="BA119">
        <v>0</v>
      </c>
      <c r="BB119">
        <f>1-AZ119/BA119</f>
        <v>0</v>
      </c>
      <c r="BC119">
        <v>0</v>
      </c>
      <c r="BD119" t="s">
        <v>437</v>
      </c>
      <c r="BE119" t="s">
        <v>437</v>
      </c>
      <c r="BF119">
        <v>0</v>
      </c>
      <c r="BG119">
        <v>0</v>
      </c>
      <c r="BH119">
        <f>1-BF119/BG119</f>
        <v>0</v>
      </c>
      <c r="BI119">
        <v>0.5</v>
      </c>
      <c r="BJ119">
        <f>DI119</f>
        <v>0</v>
      </c>
      <c r="BK119">
        <f>L119</f>
        <v>0</v>
      </c>
      <c r="BL119">
        <f>BH119*BI119*BJ119</f>
        <v>0</v>
      </c>
      <c r="BM119">
        <f>(BK119-BC119)/BJ119</f>
        <v>0</v>
      </c>
      <c r="BN119">
        <f>(BA119-BG119)/BG119</f>
        <v>0</v>
      </c>
      <c r="BO119">
        <f>AZ119/(BB119+AZ119/BG119)</f>
        <v>0</v>
      </c>
      <c r="BP119" t="s">
        <v>437</v>
      </c>
      <c r="BQ119">
        <v>0</v>
      </c>
      <c r="BR119">
        <f>IF(BQ119&lt;&gt;0, BQ119, BO119)</f>
        <v>0</v>
      </c>
      <c r="BS119">
        <f>1-BR119/BG119</f>
        <v>0</v>
      </c>
      <c r="BT119">
        <f>(BG119-BF119)/(BG119-BR119)</f>
        <v>0</v>
      </c>
      <c r="BU119">
        <f>(BA119-BG119)/(BA119-BR119)</f>
        <v>0</v>
      </c>
      <c r="BV119">
        <f>(BG119-BF119)/(BG119-AZ119)</f>
        <v>0</v>
      </c>
      <c r="BW119">
        <f>(BA119-BG119)/(BA119-AZ119)</f>
        <v>0</v>
      </c>
      <c r="BX119">
        <f>(BT119*BR119/BF119)</f>
        <v>0</v>
      </c>
      <c r="BY119">
        <f>(1-BX119)</f>
        <v>0</v>
      </c>
      <c r="DH119">
        <f>$B$11*EG119+$C$11*EH119+$F$11*ES119*(1-EV119)</f>
        <v>0</v>
      </c>
      <c r="DI119">
        <f>DH119*DJ119</f>
        <v>0</v>
      </c>
      <c r="DJ119">
        <f>($B$11*$D$9+$C$11*$D$9+$F$11*((FF119+EX119)/MAX(FF119+EX119+FG119, 0.1)*$I$9+FG119/MAX(FF119+EX119+FG119, 0.1)*$J$9))/($B$11+$C$11+$F$11)</f>
        <v>0</v>
      </c>
      <c r="DK119">
        <f>($B$11*$K$9+$C$11*$K$9+$F$11*((FF119+EX119)/MAX(FF119+EX119+FG119, 0.1)*$P$9+FG119/MAX(FF119+EX119+FG119, 0.1)*$Q$9))/($B$11+$C$11+$F$11)</f>
        <v>0</v>
      </c>
      <c r="DL119">
        <v>3.46</v>
      </c>
      <c r="DM119">
        <v>0.5</v>
      </c>
      <c r="DN119" t="s">
        <v>438</v>
      </c>
      <c r="DO119">
        <v>2</v>
      </c>
      <c r="DP119" t="b">
        <v>1</v>
      </c>
      <c r="DQ119">
        <v>1759423721.84615</v>
      </c>
      <c r="DR119">
        <v>379.104461538461</v>
      </c>
      <c r="DS119">
        <v>366.818769230769</v>
      </c>
      <c r="DT119">
        <v>23.0040615384615</v>
      </c>
      <c r="DU119">
        <v>21.7380076923077</v>
      </c>
      <c r="DV119">
        <v>377.021461538462</v>
      </c>
      <c r="DW119">
        <v>22.6874153846154</v>
      </c>
      <c r="DX119">
        <v>500.036230769231</v>
      </c>
      <c r="DY119">
        <v>90.7890923076923</v>
      </c>
      <c r="DZ119">
        <v>0.0321363384615385</v>
      </c>
      <c r="EA119">
        <v>29.6439461538462</v>
      </c>
      <c r="EB119">
        <v>30.0145461538462</v>
      </c>
      <c r="EC119">
        <v>999.9</v>
      </c>
      <c r="ED119">
        <v>0</v>
      </c>
      <c r="EE119">
        <v>0</v>
      </c>
      <c r="EF119">
        <v>10018.5538461538</v>
      </c>
      <c r="EG119">
        <v>0</v>
      </c>
      <c r="EH119">
        <v>13.1842</v>
      </c>
      <c r="EI119">
        <v>12.2859507692308</v>
      </c>
      <c r="EJ119">
        <v>388.030769230769</v>
      </c>
      <c r="EK119">
        <v>374.969615384615</v>
      </c>
      <c r="EL119">
        <v>1.26604538461538</v>
      </c>
      <c r="EM119">
        <v>366.818769230769</v>
      </c>
      <c r="EN119">
        <v>21.7380076923077</v>
      </c>
      <c r="EO119">
        <v>2.08851769230769</v>
      </c>
      <c r="EP119">
        <v>1.97357307692308</v>
      </c>
      <c r="EQ119">
        <v>18.1318615384615</v>
      </c>
      <c r="ER119">
        <v>17.2339</v>
      </c>
      <c r="ES119">
        <v>1999.96923076923</v>
      </c>
      <c r="ET119">
        <v>0.980002</v>
      </c>
      <c r="EU119">
        <v>0.0199975923076923</v>
      </c>
      <c r="EV119">
        <v>0</v>
      </c>
      <c r="EW119">
        <v>357.835615384615</v>
      </c>
      <c r="EX119">
        <v>5.00059</v>
      </c>
      <c r="EY119">
        <v>7231.27846153846</v>
      </c>
      <c r="EZ119">
        <v>17360.0692307692</v>
      </c>
      <c r="FA119">
        <v>41.1631538461539</v>
      </c>
      <c r="FB119">
        <v>40.937</v>
      </c>
      <c r="FC119">
        <v>40.5572307692308</v>
      </c>
      <c r="FD119">
        <v>40.5</v>
      </c>
      <c r="FE119">
        <v>42.125</v>
      </c>
      <c r="FF119">
        <v>1955.06923076923</v>
      </c>
      <c r="FG119">
        <v>39.89</v>
      </c>
      <c r="FH119">
        <v>0</v>
      </c>
      <c r="FI119">
        <v>1759423728.4</v>
      </c>
      <c r="FJ119">
        <v>0</v>
      </c>
      <c r="FK119">
        <v>357.859384615385</v>
      </c>
      <c r="FL119">
        <v>1.5814700769733</v>
      </c>
      <c r="FM119">
        <v>18.697094006558</v>
      </c>
      <c r="FN119">
        <v>7231.665</v>
      </c>
      <c r="FO119">
        <v>15</v>
      </c>
      <c r="FP119">
        <v>0</v>
      </c>
      <c r="FQ119" t="s">
        <v>439</v>
      </c>
      <c r="FR119">
        <v>0</v>
      </c>
      <c r="FS119">
        <v>0</v>
      </c>
      <c r="FT119">
        <v>0</v>
      </c>
      <c r="FU119">
        <v>0</v>
      </c>
      <c r="FV119">
        <v>0</v>
      </c>
      <c r="FW119">
        <v>0</v>
      </c>
      <c r="FX119">
        <v>0</v>
      </c>
      <c r="FY119">
        <v>0</v>
      </c>
      <c r="FZ119">
        <v>0</v>
      </c>
      <c r="GA119">
        <v>0</v>
      </c>
      <c r="GB119">
        <v>0</v>
      </c>
      <c r="GC119">
        <v>10.9106185</v>
      </c>
      <c r="GD119">
        <v>29.0291815037594</v>
      </c>
      <c r="GE119">
        <v>2.97890033694529</v>
      </c>
      <c r="GF119">
        <v>0</v>
      </c>
      <c r="GG119">
        <v>357.812470588235</v>
      </c>
      <c r="GH119">
        <v>1.01573719677016</v>
      </c>
      <c r="GI119">
        <v>0.249175727655394</v>
      </c>
      <c r="GJ119">
        <v>-1</v>
      </c>
      <c r="GK119">
        <v>1.2658805</v>
      </c>
      <c r="GL119">
        <v>0.00821097744360723</v>
      </c>
      <c r="GM119">
        <v>0.00105740945238827</v>
      </c>
      <c r="GN119">
        <v>1</v>
      </c>
      <c r="GO119">
        <v>1</v>
      </c>
      <c r="GP119">
        <v>2</v>
      </c>
      <c r="GQ119" t="s">
        <v>448</v>
      </c>
      <c r="GR119">
        <v>3.13247</v>
      </c>
      <c r="GS119">
        <v>2.71003</v>
      </c>
      <c r="GT119">
        <v>0.0787913</v>
      </c>
      <c r="GU119">
        <v>0.0765597</v>
      </c>
      <c r="GV119">
        <v>0.100407</v>
      </c>
      <c r="GW119">
        <v>0.0970545</v>
      </c>
      <c r="GX119">
        <v>34730.4</v>
      </c>
      <c r="GY119">
        <v>37303.1</v>
      </c>
      <c r="GZ119">
        <v>34108.3</v>
      </c>
      <c r="HA119">
        <v>36573.4</v>
      </c>
      <c r="HB119">
        <v>43321.5</v>
      </c>
      <c r="HC119">
        <v>47401.3</v>
      </c>
      <c r="HD119">
        <v>53196.1</v>
      </c>
      <c r="HE119">
        <v>58445.1</v>
      </c>
      <c r="HF119">
        <v>1.94877</v>
      </c>
      <c r="HG119">
        <v>1.79872</v>
      </c>
      <c r="HH119">
        <v>0.121348</v>
      </c>
      <c r="HI119">
        <v>0</v>
      </c>
      <c r="HJ119">
        <v>28.0318</v>
      </c>
      <c r="HK119">
        <v>999.9</v>
      </c>
      <c r="HL119">
        <v>53.687</v>
      </c>
      <c r="HM119">
        <v>30.454</v>
      </c>
      <c r="HN119">
        <v>25.8586</v>
      </c>
      <c r="HO119">
        <v>54.2283</v>
      </c>
      <c r="HP119">
        <v>45.609</v>
      </c>
      <c r="HQ119">
        <v>1</v>
      </c>
      <c r="HR119">
        <v>0.0408206</v>
      </c>
      <c r="HS119">
        <v>-0.0496895</v>
      </c>
      <c r="HT119">
        <v>20.1122</v>
      </c>
      <c r="HU119">
        <v>5.19737</v>
      </c>
      <c r="HV119">
        <v>12.004</v>
      </c>
      <c r="HW119">
        <v>4.9751</v>
      </c>
      <c r="HX119">
        <v>3.29393</v>
      </c>
      <c r="HY119">
        <v>999.9</v>
      </c>
      <c r="HZ119">
        <v>9999</v>
      </c>
      <c r="IA119">
        <v>9999</v>
      </c>
      <c r="IB119">
        <v>9999</v>
      </c>
      <c r="IC119">
        <v>1.86325</v>
      </c>
      <c r="ID119">
        <v>1.86813</v>
      </c>
      <c r="IE119">
        <v>1.86785</v>
      </c>
      <c r="IF119">
        <v>1.86905</v>
      </c>
      <c r="IG119">
        <v>1.86987</v>
      </c>
      <c r="IH119">
        <v>1.8659</v>
      </c>
      <c r="II119">
        <v>1.86704</v>
      </c>
      <c r="IJ119">
        <v>1.86844</v>
      </c>
      <c r="IK119">
        <v>5</v>
      </c>
      <c r="IL119">
        <v>0</v>
      </c>
      <c r="IM119">
        <v>0</v>
      </c>
      <c r="IN119">
        <v>0</v>
      </c>
      <c r="IO119" t="s">
        <v>441</v>
      </c>
      <c r="IP119" t="s">
        <v>442</v>
      </c>
      <c r="IQ119" t="s">
        <v>443</v>
      </c>
      <c r="IR119" t="s">
        <v>443</v>
      </c>
      <c r="IS119" t="s">
        <v>443</v>
      </c>
      <c r="IT119" t="s">
        <v>443</v>
      </c>
      <c r="IU119">
        <v>0</v>
      </c>
      <c r="IV119">
        <v>100</v>
      </c>
      <c r="IW119">
        <v>100</v>
      </c>
      <c r="IX119">
        <v>2.003</v>
      </c>
      <c r="IY119">
        <v>0.3166</v>
      </c>
      <c r="IZ119">
        <v>0.735386519928015</v>
      </c>
      <c r="JA119">
        <v>0.00382527381972642</v>
      </c>
      <c r="JB119">
        <v>-7.52988299776221e-07</v>
      </c>
      <c r="JC119">
        <v>2.3530235652091e-10</v>
      </c>
      <c r="JD119">
        <v>-0.102343420517576</v>
      </c>
      <c r="JE119">
        <v>-0.0169045395245839</v>
      </c>
      <c r="JF119">
        <v>0.00204458040624254</v>
      </c>
      <c r="JG119">
        <v>-2.13992253470799e-05</v>
      </c>
      <c r="JH119">
        <v>5</v>
      </c>
      <c r="JI119">
        <v>2167</v>
      </c>
      <c r="JJ119">
        <v>1</v>
      </c>
      <c r="JK119">
        <v>29</v>
      </c>
      <c r="JL119">
        <v>29323728.8</v>
      </c>
      <c r="JM119">
        <v>29323728.8</v>
      </c>
      <c r="JN119">
        <v>0.823975</v>
      </c>
      <c r="JO119">
        <v>2.62817</v>
      </c>
      <c r="JP119">
        <v>1.54785</v>
      </c>
      <c r="JQ119">
        <v>2.31079</v>
      </c>
      <c r="JR119">
        <v>1.64673</v>
      </c>
      <c r="JS119">
        <v>2.33276</v>
      </c>
      <c r="JT119">
        <v>34.0998</v>
      </c>
      <c r="JU119">
        <v>24.1926</v>
      </c>
      <c r="JV119">
        <v>18</v>
      </c>
      <c r="JW119">
        <v>497.837</v>
      </c>
      <c r="JX119">
        <v>401.289</v>
      </c>
      <c r="JY119">
        <v>27.2423</v>
      </c>
      <c r="JZ119">
        <v>27.8778</v>
      </c>
      <c r="KA119">
        <v>30.0001</v>
      </c>
      <c r="KB119">
        <v>27.8431</v>
      </c>
      <c r="KC119">
        <v>27.7951</v>
      </c>
      <c r="KD119">
        <v>16.4878</v>
      </c>
      <c r="KE119">
        <v>18.9553</v>
      </c>
      <c r="KF119">
        <v>53.1408</v>
      </c>
      <c r="KG119">
        <v>27.2201</v>
      </c>
      <c r="KH119">
        <v>318.482</v>
      </c>
      <c r="KI119">
        <v>21.7368</v>
      </c>
      <c r="KJ119">
        <v>96.7084</v>
      </c>
      <c r="KK119">
        <v>94.6984</v>
      </c>
    </row>
    <row r="120" spans="1:297">
      <c r="A120">
        <v>104</v>
      </c>
      <c r="B120">
        <v>1759423735</v>
      </c>
      <c r="C120">
        <v>4514.90000009537</v>
      </c>
      <c r="D120" t="s">
        <v>651</v>
      </c>
      <c r="E120" t="s">
        <v>652</v>
      </c>
      <c r="F120">
        <v>5</v>
      </c>
      <c r="G120" t="s">
        <v>638</v>
      </c>
      <c r="H120" t="s">
        <v>436</v>
      </c>
      <c r="I120">
        <v>1759423726.84615</v>
      </c>
      <c r="J120">
        <f>(K120)/1000</f>
        <v>0</v>
      </c>
      <c r="K120">
        <f>IF(DP120, AN120, AH120)</f>
        <v>0</v>
      </c>
      <c r="L120">
        <f>IF(DP120, AI120, AG120)</f>
        <v>0</v>
      </c>
      <c r="M120">
        <f>DR120 - IF(AU120&gt;1, L120*DL120*100.0/(AW120), 0)</f>
        <v>0</v>
      </c>
      <c r="N120">
        <f>((T120-J120/2)*M120-L120)/(T120+J120/2)</f>
        <v>0</v>
      </c>
      <c r="O120">
        <f>N120*(DY120+DZ120)/1000.0</f>
        <v>0</v>
      </c>
      <c r="P120">
        <f>(DR120 - IF(AU120&gt;1, L120*DL120*100.0/(AW120), 0))*(DY120+DZ120)/1000.0</f>
        <v>0</v>
      </c>
      <c r="Q120">
        <f>2.0/((1/S120-1/R120)+SIGN(S120)*SQRT((1/S120-1/R120)*(1/S120-1/R120) + 4*DM120/((DM120+1)*(DM120+1))*(2*1/S120*1/R120-1/R120*1/R120)))</f>
        <v>0</v>
      </c>
      <c r="R120">
        <f>IF(LEFT(DN120,1)&lt;&gt;"0",IF(LEFT(DN120,1)="1",3.0,DO120),$D$5+$E$5*(EF120*DY120/($K$5*1000))+$F$5*(EF120*DY120/($K$5*1000))*MAX(MIN(DL120,$J$5),$I$5)*MAX(MIN(DL120,$J$5),$I$5)+$G$5*MAX(MIN(DL120,$J$5),$I$5)*(EF120*DY120/($K$5*1000))+$H$5*(EF120*DY120/($K$5*1000))*(EF120*DY120/($K$5*1000)))</f>
        <v>0</v>
      </c>
      <c r="S120">
        <f>J120*(1000-(1000*0.61365*exp(17.502*W120/(240.97+W120))/(DY120+DZ120)+DT120)/2)/(1000*0.61365*exp(17.502*W120/(240.97+W120))/(DY120+DZ120)-DT120)</f>
        <v>0</v>
      </c>
      <c r="T120">
        <f>1/((DM120+1)/(Q120/1.6)+1/(R120/1.37)) + DM120/((DM120+1)/(Q120/1.6) + DM120/(R120/1.37))</f>
        <v>0</v>
      </c>
      <c r="U120">
        <f>(DH120*DK120)</f>
        <v>0</v>
      </c>
      <c r="V120">
        <f>(EA120+(U120+2*0.95*5.67E-8*(((EA120+$B$7)+273)^4-(EA120+273)^4)-44100*J120)/(1.84*29.3*R120+8*0.95*5.67E-8*(EA120+273)^3))</f>
        <v>0</v>
      </c>
      <c r="W120">
        <f>($C$7*EB120+$D$7*EC120+$E$7*V120)</f>
        <v>0</v>
      </c>
      <c r="X120">
        <f>0.61365*exp(17.502*W120/(240.97+W120))</f>
        <v>0</v>
      </c>
      <c r="Y120">
        <f>(Z120/AA120*100)</f>
        <v>0</v>
      </c>
      <c r="Z120">
        <f>DT120*(DY120+DZ120)/1000</f>
        <v>0</v>
      </c>
      <c r="AA120">
        <f>0.61365*exp(17.502*EA120/(240.97+EA120))</f>
        <v>0</v>
      </c>
      <c r="AB120">
        <f>(X120-DT120*(DY120+DZ120)/1000)</f>
        <v>0</v>
      </c>
      <c r="AC120">
        <f>(-J120*44100)</f>
        <v>0</v>
      </c>
      <c r="AD120">
        <f>2*29.3*R120*0.92*(EA120-W120)</f>
        <v>0</v>
      </c>
      <c r="AE120">
        <f>2*0.95*5.67E-8*(((EA120+$B$7)+273)^4-(W120+273)^4)</f>
        <v>0</v>
      </c>
      <c r="AF120">
        <f>U120+AE120+AC120+AD120</f>
        <v>0</v>
      </c>
      <c r="AG120">
        <f>DX120*AU120*(DS120-DR120*(1000-AU120*DU120)/(1000-AU120*DT120))/(100*DL120)</f>
        <v>0</v>
      </c>
      <c r="AH120">
        <f>1000*DX120*AU120*(DT120-DU120)/(100*DL120*(1000-AU120*DT120))</f>
        <v>0</v>
      </c>
      <c r="AI120">
        <f>(AJ120 - AK120 - DY120*1E3/(8.314*(EA120+273.15)) * AM120/DX120 * AL120) * DX120/(100*DL120) * (1000 - DU120)/1000</f>
        <v>0</v>
      </c>
      <c r="AJ120">
        <v>341.7057970921</v>
      </c>
      <c r="AK120">
        <v>350.053096969697</v>
      </c>
      <c r="AL120">
        <v>-3.38211590909092</v>
      </c>
      <c r="AM120">
        <v>64.6</v>
      </c>
      <c r="AN120">
        <f>(AP120 - AO120 + DY120*1E3/(8.314*(EA120+273.15)) * AR120/DX120 * AQ120) * DX120/(100*DL120) * 1000/(1000 - AP120)</f>
        <v>0</v>
      </c>
      <c r="AO120">
        <v>21.73522439641</v>
      </c>
      <c r="AP120">
        <v>22.9996484848485</v>
      </c>
      <c r="AQ120">
        <v>-7.20436894300768e-06</v>
      </c>
      <c r="AR120">
        <v>120.712376557345</v>
      </c>
      <c r="AS120">
        <v>5</v>
      </c>
      <c r="AT120">
        <v>1</v>
      </c>
      <c r="AU120">
        <f>IF(AS120*$H$13&gt;=AW120,1.0,(AW120/(AW120-AS120*$H$13)))</f>
        <v>0</v>
      </c>
      <c r="AV120">
        <f>(AU120-1)*100</f>
        <v>0</v>
      </c>
      <c r="AW120">
        <f>MAX(0,($B$13+$C$13*EF120)/(1+$D$13*EF120)*DY120/(EA120+273)*$E$13)</f>
        <v>0</v>
      </c>
      <c r="AX120" t="s">
        <v>437</v>
      </c>
      <c r="AY120" t="s">
        <v>437</v>
      </c>
      <c r="AZ120">
        <v>0</v>
      </c>
      <c r="BA120">
        <v>0</v>
      </c>
      <c r="BB120">
        <f>1-AZ120/BA120</f>
        <v>0</v>
      </c>
      <c r="BC120">
        <v>0</v>
      </c>
      <c r="BD120" t="s">
        <v>437</v>
      </c>
      <c r="BE120" t="s">
        <v>437</v>
      </c>
      <c r="BF120">
        <v>0</v>
      </c>
      <c r="BG120">
        <v>0</v>
      </c>
      <c r="BH120">
        <f>1-BF120/BG120</f>
        <v>0</v>
      </c>
      <c r="BI120">
        <v>0.5</v>
      </c>
      <c r="BJ120">
        <f>DI120</f>
        <v>0</v>
      </c>
      <c r="BK120">
        <f>L120</f>
        <v>0</v>
      </c>
      <c r="BL120">
        <f>BH120*BI120*BJ120</f>
        <v>0</v>
      </c>
      <c r="BM120">
        <f>(BK120-BC120)/BJ120</f>
        <v>0</v>
      </c>
      <c r="BN120">
        <f>(BA120-BG120)/BG120</f>
        <v>0</v>
      </c>
      <c r="BO120">
        <f>AZ120/(BB120+AZ120/BG120)</f>
        <v>0</v>
      </c>
      <c r="BP120" t="s">
        <v>437</v>
      </c>
      <c r="BQ120">
        <v>0</v>
      </c>
      <c r="BR120">
        <f>IF(BQ120&lt;&gt;0, BQ120, BO120)</f>
        <v>0</v>
      </c>
      <c r="BS120">
        <f>1-BR120/BG120</f>
        <v>0</v>
      </c>
      <c r="BT120">
        <f>(BG120-BF120)/(BG120-BR120)</f>
        <v>0</v>
      </c>
      <c r="BU120">
        <f>(BA120-BG120)/(BA120-BR120)</f>
        <v>0</v>
      </c>
      <c r="BV120">
        <f>(BG120-BF120)/(BG120-AZ120)</f>
        <v>0</v>
      </c>
      <c r="BW120">
        <f>(BA120-BG120)/(BA120-AZ120)</f>
        <v>0</v>
      </c>
      <c r="BX120">
        <f>(BT120*BR120/BF120)</f>
        <v>0</v>
      </c>
      <c r="BY120">
        <f>(1-BX120)</f>
        <v>0</v>
      </c>
      <c r="DH120">
        <f>$B$11*EG120+$C$11*EH120+$F$11*ES120*(1-EV120)</f>
        <v>0</v>
      </c>
      <c r="DI120">
        <f>DH120*DJ120</f>
        <v>0</v>
      </c>
      <c r="DJ120">
        <f>($B$11*$D$9+$C$11*$D$9+$F$11*((FF120+EX120)/MAX(FF120+EX120+FG120, 0.1)*$I$9+FG120/MAX(FF120+EX120+FG120, 0.1)*$J$9))/($B$11+$C$11+$F$11)</f>
        <v>0</v>
      </c>
      <c r="DK120">
        <f>($B$11*$K$9+$C$11*$K$9+$F$11*((FF120+EX120)/MAX(FF120+EX120+FG120, 0.1)*$P$9+FG120/MAX(FF120+EX120+FG120, 0.1)*$Q$9))/($B$11+$C$11+$F$11)</f>
        <v>0</v>
      </c>
      <c r="DL120">
        <v>3.46</v>
      </c>
      <c r="DM120">
        <v>0.5</v>
      </c>
      <c r="DN120" t="s">
        <v>438</v>
      </c>
      <c r="DO120">
        <v>2</v>
      </c>
      <c r="DP120" t="b">
        <v>1</v>
      </c>
      <c r="DQ120">
        <v>1759423726.84615</v>
      </c>
      <c r="DR120">
        <v>364.427307692308</v>
      </c>
      <c r="DS120">
        <v>350.489923076923</v>
      </c>
      <c r="DT120">
        <v>23.0029923076923</v>
      </c>
      <c r="DU120">
        <v>21.7366846153846</v>
      </c>
      <c r="DV120">
        <v>362.393538461538</v>
      </c>
      <c r="DW120">
        <v>22.6863846153846</v>
      </c>
      <c r="DX120">
        <v>500.030307692308</v>
      </c>
      <c r="DY120">
        <v>90.7882692307692</v>
      </c>
      <c r="DZ120">
        <v>0.0320005076923077</v>
      </c>
      <c r="EA120">
        <v>29.6435615384615</v>
      </c>
      <c r="EB120">
        <v>30.0152</v>
      </c>
      <c r="EC120">
        <v>999.9</v>
      </c>
      <c r="ED120">
        <v>0</v>
      </c>
      <c r="EE120">
        <v>0</v>
      </c>
      <c r="EF120">
        <v>10015.1384615385</v>
      </c>
      <c r="EG120">
        <v>0</v>
      </c>
      <c r="EH120">
        <v>13.1842</v>
      </c>
      <c r="EI120">
        <v>13.9376692307692</v>
      </c>
      <c r="EJ120">
        <v>373.007692307692</v>
      </c>
      <c r="EK120">
        <v>358.277461538462</v>
      </c>
      <c r="EL120">
        <v>1.26629538461538</v>
      </c>
      <c r="EM120">
        <v>350.489923076923</v>
      </c>
      <c r="EN120">
        <v>21.7366846153846</v>
      </c>
      <c r="EO120">
        <v>2.08840076923077</v>
      </c>
      <c r="EP120">
        <v>1.97343538461538</v>
      </c>
      <c r="EQ120">
        <v>18.1309769230769</v>
      </c>
      <c r="ER120">
        <v>17.2327923076923</v>
      </c>
      <c r="ES120">
        <v>1999.97230769231</v>
      </c>
      <c r="ET120">
        <v>0.980002</v>
      </c>
      <c r="EU120">
        <v>0.0199976</v>
      </c>
      <c r="EV120">
        <v>0</v>
      </c>
      <c r="EW120">
        <v>357.960076923077</v>
      </c>
      <c r="EX120">
        <v>5.00059</v>
      </c>
      <c r="EY120">
        <v>7233.09692307692</v>
      </c>
      <c r="EZ120">
        <v>17360.0846153846</v>
      </c>
      <c r="FA120">
        <v>41.1774615384615</v>
      </c>
      <c r="FB120">
        <v>40.937</v>
      </c>
      <c r="FC120">
        <v>40.562</v>
      </c>
      <c r="FD120">
        <v>40.5</v>
      </c>
      <c r="FE120">
        <v>42.125</v>
      </c>
      <c r="FF120">
        <v>1955.07230769231</v>
      </c>
      <c r="FG120">
        <v>39.89</v>
      </c>
      <c r="FH120">
        <v>0</v>
      </c>
      <c r="FI120">
        <v>1759423733.2</v>
      </c>
      <c r="FJ120">
        <v>0</v>
      </c>
      <c r="FK120">
        <v>358.007192307692</v>
      </c>
      <c r="FL120">
        <v>0.968717951717574</v>
      </c>
      <c r="FM120">
        <v>25.964444479868</v>
      </c>
      <c r="FN120">
        <v>7233.38153846154</v>
      </c>
      <c r="FO120">
        <v>15</v>
      </c>
      <c r="FP120">
        <v>0</v>
      </c>
      <c r="FQ120" t="s">
        <v>439</v>
      </c>
      <c r="FR120">
        <v>0</v>
      </c>
      <c r="FS120">
        <v>0</v>
      </c>
      <c r="FT120">
        <v>0</v>
      </c>
      <c r="FU120">
        <v>0</v>
      </c>
      <c r="FV120">
        <v>0</v>
      </c>
      <c r="FW120">
        <v>0</v>
      </c>
      <c r="FX120">
        <v>0</v>
      </c>
      <c r="FY120">
        <v>0</v>
      </c>
      <c r="FZ120">
        <v>0</v>
      </c>
      <c r="GA120">
        <v>0</v>
      </c>
      <c r="GB120">
        <v>0</v>
      </c>
      <c r="GC120">
        <v>12.9810738095238</v>
      </c>
      <c r="GD120">
        <v>19.537994025974</v>
      </c>
      <c r="GE120">
        <v>2.00037617256754</v>
      </c>
      <c r="GF120">
        <v>0</v>
      </c>
      <c r="GG120">
        <v>357.889558823529</v>
      </c>
      <c r="GH120">
        <v>1.31708173631981</v>
      </c>
      <c r="GI120">
        <v>0.258850762270519</v>
      </c>
      <c r="GJ120">
        <v>-1</v>
      </c>
      <c r="GK120">
        <v>1.2660880952381</v>
      </c>
      <c r="GL120">
        <v>0.00604987012987049</v>
      </c>
      <c r="GM120">
        <v>0.00103529438669406</v>
      </c>
      <c r="GN120">
        <v>1</v>
      </c>
      <c r="GO120">
        <v>1</v>
      </c>
      <c r="GP120">
        <v>2</v>
      </c>
      <c r="GQ120" t="s">
        <v>448</v>
      </c>
      <c r="GR120">
        <v>3.13231</v>
      </c>
      <c r="GS120">
        <v>2.71006</v>
      </c>
      <c r="GT120">
        <v>0.0758612</v>
      </c>
      <c r="GU120">
        <v>0.073567</v>
      </c>
      <c r="GV120">
        <v>0.100401</v>
      </c>
      <c r="GW120">
        <v>0.0970541</v>
      </c>
      <c r="GX120">
        <v>34840.6</v>
      </c>
      <c r="GY120">
        <v>37423.8</v>
      </c>
      <c r="GZ120">
        <v>34108.1</v>
      </c>
      <c r="HA120">
        <v>36573.2</v>
      </c>
      <c r="HB120">
        <v>43321.5</v>
      </c>
      <c r="HC120">
        <v>47400.5</v>
      </c>
      <c r="HD120">
        <v>53196.1</v>
      </c>
      <c r="HE120">
        <v>58444.6</v>
      </c>
      <c r="HF120">
        <v>1.94815</v>
      </c>
      <c r="HG120">
        <v>1.79872</v>
      </c>
      <c r="HH120">
        <v>0.121489</v>
      </c>
      <c r="HI120">
        <v>0</v>
      </c>
      <c r="HJ120">
        <v>28.0348</v>
      </c>
      <c r="HK120">
        <v>999.9</v>
      </c>
      <c r="HL120">
        <v>53.687</v>
      </c>
      <c r="HM120">
        <v>30.434</v>
      </c>
      <c r="HN120">
        <v>25.8298</v>
      </c>
      <c r="HO120">
        <v>54.3583</v>
      </c>
      <c r="HP120">
        <v>45.3566</v>
      </c>
      <c r="HQ120">
        <v>1</v>
      </c>
      <c r="HR120">
        <v>0.0411128</v>
      </c>
      <c r="HS120">
        <v>-0.02811</v>
      </c>
      <c r="HT120">
        <v>20.1119</v>
      </c>
      <c r="HU120">
        <v>5.19692</v>
      </c>
      <c r="HV120">
        <v>12.004</v>
      </c>
      <c r="HW120">
        <v>4.9748</v>
      </c>
      <c r="HX120">
        <v>3.2939</v>
      </c>
      <c r="HY120">
        <v>999.9</v>
      </c>
      <c r="HZ120">
        <v>9999</v>
      </c>
      <c r="IA120">
        <v>9999</v>
      </c>
      <c r="IB120">
        <v>9999</v>
      </c>
      <c r="IC120">
        <v>1.86325</v>
      </c>
      <c r="ID120">
        <v>1.86813</v>
      </c>
      <c r="IE120">
        <v>1.86785</v>
      </c>
      <c r="IF120">
        <v>1.86905</v>
      </c>
      <c r="IG120">
        <v>1.86985</v>
      </c>
      <c r="IH120">
        <v>1.8659</v>
      </c>
      <c r="II120">
        <v>1.86705</v>
      </c>
      <c r="IJ120">
        <v>1.86844</v>
      </c>
      <c r="IK120">
        <v>5</v>
      </c>
      <c r="IL120">
        <v>0</v>
      </c>
      <c r="IM120">
        <v>0</v>
      </c>
      <c r="IN120">
        <v>0</v>
      </c>
      <c r="IO120" t="s">
        <v>441</v>
      </c>
      <c r="IP120" t="s">
        <v>442</v>
      </c>
      <c r="IQ120" t="s">
        <v>443</v>
      </c>
      <c r="IR120" t="s">
        <v>443</v>
      </c>
      <c r="IS120" t="s">
        <v>443</v>
      </c>
      <c r="IT120" t="s">
        <v>443</v>
      </c>
      <c r="IU120">
        <v>0</v>
      </c>
      <c r="IV120">
        <v>100</v>
      </c>
      <c r="IW120">
        <v>100</v>
      </c>
      <c r="IX120">
        <v>1.948</v>
      </c>
      <c r="IY120">
        <v>0.3165</v>
      </c>
      <c r="IZ120">
        <v>0.735386519928015</v>
      </c>
      <c r="JA120">
        <v>0.00382527381972642</v>
      </c>
      <c r="JB120">
        <v>-7.52988299776221e-07</v>
      </c>
      <c r="JC120">
        <v>2.3530235652091e-10</v>
      </c>
      <c r="JD120">
        <v>-0.102343420517576</v>
      </c>
      <c r="JE120">
        <v>-0.0169045395245839</v>
      </c>
      <c r="JF120">
        <v>0.00204458040624254</v>
      </c>
      <c r="JG120">
        <v>-2.13992253470799e-05</v>
      </c>
      <c r="JH120">
        <v>5</v>
      </c>
      <c r="JI120">
        <v>2167</v>
      </c>
      <c r="JJ120">
        <v>1</v>
      </c>
      <c r="JK120">
        <v>29</v>
      </c>
      <c r="JL120">
        <v>29323728.9</v>
      </c>
      <c r="JM120">
        <v>29323728.9</v>
      </c>
      <c r="JN120">
        <v>0.794678</v>
      </c>
      <c r="JO120">
        <v>2.63428</v>
      </c>
      <c r="JP120">
        <v>1.54785</v>
      </c>
      <c r="JQ120">
        <v>2.31079</v>
      </c>
      <c r="JR120">
        <v>1.64673</v>
      </c>
      <c r="JS120">
        <v>2.31323</v>
      </c>
      <c r="JT120">
        <v>34.0998</v>
      </c>
      <c r="JU120">
        <v>24.1926</v>
      </c>
      <c r="JV120">
        <v>18</v>
      </c>
      <c r="JW120">
        <v>497.446</v>
      </c>
      <c r="JX120">
        <v>401.296</v>
      </c>
      <c r="JY120">
        <v>27.2238</v>
      </c>
      <c r="JZ120">
        <v>27.8799</v>
      </c>
      <c r="KA120">
        <v>30.0002</v>
      </c>
      <c r="KB120">
        <v>27.8449</v>
      </c>
      <c r="KC120">
        <v>27.7962</v>
      </c>
      <c r="KD120">
        <v>15.8133</v>
      </c>
      <c r="KE120">
        <v>18.9553</v>
      </c>
      <c r="KF120">
        <v>53.1408</v>
      </c>
      <c r="KG120">
        <v>27.207</v>
      </c>
      <c r="KH120">
        <v>298.278</v>
      </c>
      <c r="KI120">
        <v>21.7368</v>
      </c>
      <c r="KJ120">
        <v>96.7081</v>
      </c>
      <c r="KK120">
        <v>94.6977</v>
      </c>
    </row>
    <row r="121" spans="1:297">
      <c r="A121">
        <v>105</v>
      </c>
      <c r="B121">
        <v>1759423740</v>
      </c>
      <c r="C121">
        <v>4519.90000009537</v>
      </c>
      <c r="D121" t="s">
        <v>653</v>
      </c>
      <c r="E121" t="s">
        <v>654</v>
      </c>
      <c r="F121">
        <v>5</v>
      </c>
      <c r="G121" t="s">
        <v>638</v>
      </c>
      <c r="H121" t="s">
        <v>436</v>
      </c>
      <c r="I121">
        <v>1759423731.84615</v>
      </c>
      <c r="J121">
        <f>(K121)/1000</f>
        <v>0</v>
      </c>
      <c r="K121">
        <f>IF(DP121, AN121, AH121)</f>
        <v>0</v>
      </c>
      <c r="L121">
        <f>IF(DP121, AI121, AG121)</f>
        <v>0</v>
      </c>
      <c r="M121">
        <f>DR121 - IF(AU121&gt;1, L121*DL121*100.0/(AW121), 0)</f>
        <v>0</v>
      </c>
      <c r="N121">
        <f>((T121-J121/2)*M121-L121)/(T121+J121/2)</f>
        <v>0</v>
      </c>
      <c r="O121">
        <f>N121*(DY121+DZ121)/1000.0</f>
        <v>0</v>
      </c>
      <c r="P121">
        <f>(DR121 - IF(AU121&gt;1, L121*DL121*100.0/(AW121), 0))*(DY121+DZ121)/1000.0</f>
        <v>0</v>
      </c>
      <c r="Q121">
        <f>2.0/((1/S121-1/R121)+SIGN(S121)*SQRT((1/S121-1/R121)*(1/S121-1/R121) + 4*DM121/((DM121+1)*(DM121+1))*(2*1/S121*1/R121-1/R121*1/R121)))</f>
        <v>0</v>
      </c>
      <c r="R121">
        <f>IF(LEFT(DN121,1)&lt;&gt;"0",IF(LEFT(DN121,1)="1",3.0,DO121),$D$5+$E$5*(EF121*DY121/($K$5*1000))+$F$5*(EF121*DY121/($K$5*1000))*MAX(MIN(DL121,$J$5),$I$5)*MAX(MIN(DL121,$J$5),$I$5)+$G$5*MAX(MIN(DL121,$J$5),$I$5)*(EF121*DY121/($K$5*1000))+$H$5*(EF121*DY121/($K$5*1000))*(EF121*DY121/($K$5*1000)))</f>
        <v>0</v>
      </c>
      <c r="S121">
        <f>J121*(1000-(1000*0.61365*exp(17.502*W121/(240.97+W121))/(DY121+DZ121)+DT121)/2)/(1000*0.61365*exp(17.502*W121/(240.97+W121))/(DY121+DZ121)-DT121)</f>
        <v>0</v>
      </c>
      <c r="T121">
        <f>1/((DM121+1)/(Q121/1.6)+1/(R121/1.37)) + DM121/((DM121+1)/(Q121/1.6) + DM121/(R121/1.37))</f>
        <v>0</v>
      </c>
      <c r="U121">
        <f>(DH121*DK121)</f>
        <v>0</v>
      </c>
      <c r="V121">
        <f>(EA121+(U121+2*0.95*5.67E-8*(((EA121+$B$7)+273)^4-(EA121+273)^4)-44100*J121)/(1.84*29.3*R121+8*0.95*5.67E-8*(EA121+273)^3))</f>
        <v>0</v>
      </c>
      <c r="W121">
        <f>($C$7*EB121+$D$7*EC121+$E$7*V121)</f>
        <v>0</v>
      </c>
      <c r="X121">
        <f>0.61365*exp(17.502*W121/(240.97+W121))</f>
        <v>0</v>
      </c>
      <c r="Y121">
        <f>(Z121/AA121*100)</f>
        <v>0</v>
      </c>
      <c r="Z121">
        <f>DT121*(DY121+DZ121)/1000</f>
        <v>0</v>
      </c>
      <c r="AA121">
        <f>0.61365*exp(17.502*EA121/(240.97+EA121))</f>
        <v>0</v>
      </c>
      <c r="AB121">
        <f>(X121-DT121*(DY121+DZ121)/1000)</f>
        <v>0</v>
      </c>
      <c r="AC121">
        <f>(-J121*44100)</f>
        <v>0</v>
      </c>
      <c r="AD121">
        <f>2*29.3*R121*0.92*(EA121-W121)</f>
        <v>0</v>
      </c>
      <c r="AE121">
        <f>2*0.95*5.67E-8*(((EA121+$B$7)+273)^4-(W121+273)^4)</f>
        <v>0</v>
      </c>
      <c r="AF121">
        <f>U121+AE121+AC121+AD121</f>
        <v>0</v>
      </c>
      <c r="AG121">
        <f>DX121*AU121*(DS121-DR121*(1000-AU121*DU121)/(1000-AU121*DT121))/(100*DL121)</f>
        <v>0</v>
      </c>
      <c r="AH121">
        <f>1000*DX121*AU121*(DT121-DU121)/(100*DL121*(1000-AU121*DT121))</f>
        <v>0</v>
      </c>
      <c r="AI121">
        <f>(AJ121 - AK121 - DY121*1E3/(8.314*(EA121+273.15)) * AM121/DX121 * AL121) * DX121/(100*DL121) * (1000 - DU121)/1000</f>
        <v>0</v>
      </c>
      <c r="AJ121">
        <v>325.112472227489</v>
      </c>
      <c r="AK121">
        <v>333.556860606061</v>
      </c>
      <c r="AL121">
        <v>-3.29638348484852</v>
      </c>
      <c r="AM121">
        <v>64.6</v>
      </c>
      <c r="AN121">
        <f>(AP121 - AO121 + DY121*1E3/(8.314*(EA121+273.15)) * AR121/DX121 * AQ121) * DX121/(100*DL121) * 1000/(1000 - AP121)</f>
        <v>0</v>
      </c>
      <c r="AO121">
        <v>21.7352368132749</v>
      </c>
      <c r="AP121">
        <v>23.0011775757576</v>
      </c>
      <c r="AQ121">
        <v>1.13485753913254e-06</v>
      </c>
      <c r="AR121">
        <v>120.712376557345</v>
      </c>
      <c r="AS121">
        <v>5</v>
      </c>
      <c r="AT121">
        <v>1</v>
      </c>
      <c r="AU121">
        <f>IF(AS121*$H$13&gt;=AW121,1.0,(AW121/(AW121-AS121*$H$13)))</f>
        <v>0</v>
      </c>
      <c r="AV121">
        <f>(AU121-1)*100</f>
        <v>0</v>
      </c>
      <c r="AW121">
        <f>MAX(0,($B$13+$C$13*EF121)/(1+$D$13*EF121)*DY121/(EA121+273)*$E$13)</f>
        <v>0</v>
      </c>
      <c r="AX121" t="s">
        <v>437</v>
      </c>
      <c r="AY121" t="s">
        <v>437</v>
      </c>
      <c r="AZ121">
        <v>0</v>
      </c>
      <c r="BA121">
        <v>0</v>
      </c>
      <c r="BB121">
        <f>1-AZ121/BA121</f>
        <v>0</v>
      </c>
      <c r="BC121">
        <v>0</v>
      </c>
      <c r="BD121" t="s">
        <v>437</v>
      </c>
      <c r="BE121" t="s">
        <v>437</v>
      </c>
      <c r="BF121">
        <v>0</v>
      </c>
      <c r="BG121">
        <v>0</v>
      </c>
      <c r="BH121">
        <f>1-BF121/BG121</f>
        <v>0</v>
      </c>
      <c r="BI121">
        <v>0.5</v>
      </c>
      <c r="BJ121">
        <f>DI121</f>
        <v>0</v>
      </c>
      <c r="BK121">
        <f>L121</f>
        <v>0</v>
      </c>
      <c r="BL121">
        <f>BH121*BI121*BJ121</f>
        <v>0</v>
      </c>
      <c r="BM121">
        <f>(BK121-BC121)/BJ121</f>
        <v>0</v>
      </c>
      <c r="BN121">
        <f>(BA121-BG121)/BG121</f>
        <v>0</v>
      </c>
      <c r="BO121">
        <f>AZ121/(BB121+AZ121/BG121)</f>
        <v>0</v>
      </c>
      <c r="BP121" t="s">
        <v>437</v>
      </c>
      <c r="BQ121">
        <v>0</v>
      </c>
      <c r="BR121">
        <f>IF(BQ121&lt;&gt;0, BQ121, BO121)</f>
        <v>0</v>
      </c>
      <c r="BS121">
        <f>1-BR121/BG121</f>
        <v>0</v>
      </c>
      <c r="BT121">
        <f>(BG121-BF121)/(BG121-BR121)</f>
        <v>0</v>
      </c>
      <c r="BU121">
        <f>(BA121-BG121)/(BA121-BR121)</f>
        <v>0</v>
      </c>
      <c r="BV121">
        <f>(BG121-BF121)/(BG121-AZ121)</f>
        <v>0</v>
      </c>
      <c r="BW121">
        <f>(BA121-BG121)/(BA121-AZ121)</f>
        <v>0</v>
      </c>
      <c r="BX121">
        <f>(BT121*BR121/BF121)</f>
        <v>0</v>
      </c>
      <c r="BY121">
        <f>(1-BX121)</f>
        <v>0</v>
      </c>
      <c r="DH121">
        <f>$B$11*EG121+$C$11*EH121+$F$11*ES121*(1-EV121)</f>
        <v>0</v>
      </c>
      <c r="DI121">
        <f>DH121*DJ121</f>
        <v>0</v>
      </c>
      <c r="DJ121">
        <f>($B$11*$D$9+$C$11*$D$9+$F$11*((FF121+EX121)/MAX(FF121+EX121+FG121, 0.1)*$I$9+FG121/MAX(FF121+EX121+FG121, 0.1)*$J$9))/($B$11+$C$11+$F$11)</f>
        <v>0</v>
      </c>
      <c r="DK121">
        <f>($B$11*$K$9+$C$11*$K$9+$F$11*((FF121+EX121)/MAX(FF121+EX121+FG121, 0.1)*$P$9+FG121/MAX(FF121+EX121+FG121, 0.1)*$Q$9))/($B$11+$C$11+$F$11)</f>
        <v>0</v>
      </c>
      <c r="DL121">
        <v>3.46</v>
      </c>
      <c r="DM121">
        <v>0.5</v>
      </c>
      <c r="DN121" t="s">
        <v>438</v>
      </c>
      <c r="DO121">
        <v>2</v>
      </c>
      <c r="DP121" t="b">
        <v>1</v>
      </c>
      <c r="DQ121">
        <v>1759423731.84615</v>
      </c>
      <c r="DR121">
        <v>348.890615384615</v>
      </c>
      <c r="DS121">
        <v>334.009153846154</v>
      </c>
      <c r="DT121">
        <v>23.0019692307692</v>
      </c>
      <c r="DU121">
        <v>21.7357384615385</v>
      </c>
      <c r="DV121">
        <v>346.909076923077</v>
      </c>
      <c r="DW121">
        <v>22.6854076923077</v>
      </c>
      <c r="DX121">
        <v>500.003923076923</v>
      </c>
      <c r="DY121">
        <v>90.7878692307692</v>
      </c>
      <c r="DZ121">
        <v>0.0319953153846154</v>
      </c>
      <c r="EA121">
        <v>29.6431076923077</v>
      </c>
      <c r="EB121">
        <v>30.0148153846154</v>
      </c>
      <c r="EC121">
        <v>999.9</v>
      </c>
      <c r="ED121">
        <v>0</v>
      </c>
      <c r="EE121">
        <v>0</v>
      </c>
      <c r="EF121">
        <v>10012.5384615385</v>
      </c>
      <c r="EG121">
        <v>0</v>
      </c>
      <c r="EH121">
        <v>13.1842</v>
      </c>
      <c r="EI121">
        <v>14.8815</v>
      </c>
      <c r="EJ121">
        <v>357.104692307692</v>
      </c>
      <c r="EK121">
        <v>341.430307692308</v>
      </c>
      <c r="EL121">
        <v>1.26622076923077</v>
      </c>
      <c r="EM121">
        <v>334.009153846154</v>
      </c>
      <c r="EN121">
        <v>21.7357384615385</v>
      </c>
      <c r="EO121">
        <v>2.0883</v>
      </c>
      <c r="EP121">
        <v>1.97334153846154</v>
      </c>
      <c r="EQ121">
        <v>18.1302153846154</v>
      </c>
      <c r="ER121">
        <v>17.2320384615385</v>
      </c>
      <c r="ES121">
        <v>1999.97307692308</v>
      </c>
      <c r="ET121">
        <v>0.980002</v>
      </c>
      <c r="EU121">
        <v>0.0199976</v>
      </c>
      <c r="EV121">
        <v>0</v>
      </c>
      <c r="EW121">
        <v>358.044846153846</v>
      </c>
      <c r="EX121">
        <v>5.00059</v>
      </c>
      <c r="EY121">
        <v>7235.58307692308</v>
      </c>
      <c r="EZ121">
        <v>17360.0846153846</v>
      </c>
      <c r="FA121">
        <v>41.1822307692308</v>
      </c>
      <c r="FB121">
        <v>40.937</v>
      </c>
      <c r="FC121">
        <v>40.562</v>
      </c>
      <c r="FD121">
        <v>40.5</v>
      </c>
      <c r="FE121">
        <v>42.125</v>
      </c>
      <c r="FF121">
        <v>1955.07307692308</v>
      </c>
      <c r="FG121">
        <v>39.89</v>
      </c>
      <c r="FH121">
        <v>0</v>
      </c>
      <c r="FI121">
        <v>1759423738</v>
      </c>
      <c r="FJ121">
        <v>0</v>
      </c>
      <c r="FK121">
        <v>358.088269230769</v>
      </c>
      <c r="FL121">
        <v>1.71463247550649</v>
      </c>
      <c r="FM121">
        <v>31.4858119356601</v>
      </c>
      <c r="FN121">
        <v>7235.78538461538</v>
      </c>
      <c r="FO121">
        <v>15</v>
      </c>
      <c r="FP121">
        <v>0</v>
      </c>
      <c r="FQ121" t="s">
        <v>439</v>
      </c>
      <c r="FR121">
        <v>0</v>
      </c>
      <c r="FS121">
        <v>0</v>
      </c>
      <c r="FT121">
        <v>0</v>
      </c>
      <c r="FU121">
        <v>0</v>
      </c>
      <c r="FV121">
        <v>0</v>
      </c>
      <c r="FW121">
        <v>0</v>
      </c>
      <c r="FX121">
        <v>0</v>
      </c>
      <c r="FY121">
        <v>0</v>
      </c>
      <c r="FZ121">
        <v>0</v>
      </c>
      <c r="GA121">
        <v>0</v>
      </c>
      <c r="GB121">
        <v>0</v>
      </c>
      <c r="GC121">
        <v>14.363885</v>
      </c>
      <c r="GD121">
        <v>12.5080015037594</v>
      </c>
      <c r="GE121">
        <v>1.30636816911428</v>
      </c>
      <c r="GF121">
        <v>0</v>
      </c>
      <c r="GG121">
        <v>358.039735294118</v>
      </c>
      <c r="GH121">
        <v>1.05688311692563</v>
      </c>
      <c r="GI121">
        <v>0.209461256957204</v>
      </c>
      <c r="GJ121">
        <v>-1</v>
      </c>
      <c r="GK121">
        <v>1.2662745</v>
      </c>
      <c r="GL121">
        <v>-0.00250691729323198</v>
      </c>
      <c r="GM121">
        <v>0.000935502405127885</v>
      </c>
      <c r="GN121">
        <v>1</v>
      </c>
      <c r="GO121">
        <v>1</v>
      </c>
      <c r="GP121">
        <v>2</v>
      </c>
      <c r="GQ121" t="s">
        <v>448</v>
      </c>
      <c r="GR121">
        <v>3.13235</v>
      </c>
      <c r="GS121">
        <v>2.71004</v>
      </c>
      <c r="GT121">
        <v>0.0729153</v>
      </c>
      <c r="GU121">
        <v>0.0703982</v>
      </c>
      <c r="GV121">
        <v>0.100404</v>
      </c>
      <c r="GW121">
        <v>0.0970522</v>
      </c>
      <c r="GX121">
        <v>34951.7</v>
      </c>
      <c r="GY121">
        <v>37551.5</v>
      </c>
      <c r="GZ121">
        <v>34108.1</v>
      </c>
      <c r="HA121">
        <v>36573</v>
      </c>
      <c r="HB121">
        <v>43321</v>
      </c>
      <c r="HC121">
        <v>47400</v>
      </c>
      <c r="HD121">
        <v>53196</v>
      </c>
      <c r="HE121">
        <v>58444.3</v>
      </c>
      <c r="HF121">
        <v>1.94855</v>
      </c>
      <c r="HG121">
        <v>1.7984</v>
      </c>
      <c r="HH121">
        <v>0.121251</v>
      </c>
      <c r="HI121">
        <v>0</v>
      </c>
      <c r="HJ121">
        <v>28.0378</v>
      </c>
      <c r="HK121">
        <v>999.9</v>
      </c>
      <c r="HL121">
        <v>53.736</v>
      </c>
      <c r="HM121">
        <v>30.434</v>
      </c>
      <c r="HN121">
        <v>25.8538</v>
      </c>
      <c r="HO121">
        <v>54.3983</v>
      </c>
      <c r="HP121">
        <v>45.5649</v>
      </c>
      <c r="HQ121">
        <v>1</v>
      </c>
      <c r="HR121">
        <v>0.0411331</v>
      </c>
      <c r="HS121">
        <v>-0.0331563</v>
      </c>
      <c r="HT121">
        <v>20.112</v>
      </c>
      <c r="HU121">
        <v>5.19707</v>
      </c>
      <c r="HV121">
        <v>12.004</v>
      </c>
      <c r="HW121">
        <v>4.97505</v>
      </c>
      <c r="HX121">
        <v>3.29383</v>
      </c>
      <c r="HY121">
        <v>999.9</v>
      </c>
      <c r="HZ121">
        <v>9999</v>
      </c>
      <c r="IA121">
        <v>9999</v>
      </c>
      <c r="IB121">
        <v>9999</v>
      </c>
      <c r="IC121">
        <v>1.86325</v>
      </c>
      <c r="ID121">
        <v>1.86813</v>
      </c>
      <c r="IE121">
        <v>1.86784</v>
      </c>
      <c r="IF121">
        <v>1.86905</v>
      </c>
      <c r="IG121">
        <v>1.86985</v>
      </c>
      <c r="IH121">
        <v>1.86589</v>
      </c>
      <c r="II121">
        <v>1.86703</v>
      </c>
      <c r="IJ121">
        <v>1.86844</v>
      </c>
      <c r="IK121">
        <v>5</v>
      </c>
      <c r="IL121">
        <v>0</v>
      </c>
      <c r="IM121">
        <v>0</v>
      </c>
      <c r="IN121">
        <v>0</v>
      </c>
      <c r="IO121" t="s">
        <v>441</v>
      </c>
      <c r="IP121" t="s">
        <v>442</v>
      </c>
      <c r="IQ121" t="s">
        <v>443</v>
      </c>
      <c r="IR121" t="s">
        <v>443</v>
      </c>
      <c r="IS121" t="s">
        <v>443</v>
      </c>
      <c r="IT121" t="s">
        <v>443</v>
      </c>
      <c r="IU121">
        <v>0</v>
      </c>
      <c r="IV121">
        <v>100</v>
      </c>
      <c r="IW121">
        <v>100</v>
      </c>
      <c r="IX121">
        <v>1.892</v>
      </c>
      <c r="IY121">
        <v>0.3165</v>
      </c>
      <c r="IZ121">
        <v>0.735386519928015</v>
      </c>
      <c r="JA121">
        <v>0.00382527381972642</v>
      </c>
      <c r="JB121">
        <v>-7.52988299776221e-07</v>
      </c>
      <c r="JC121">
        <v>2.3530235652091e-10</v>
      </c>
      <c r="JD121">
        <v>-0.102343420517576</v>
      </c>
      <c r="JE121">
        <v>-0.0169045395245839</v>
      </c>
      <c r="JF121">
        <v>0.00204458040624254</v>
      </c>
      <c r="JG121">
        <v>-2.13992253470799e-05</v>
      </c>
      <c r="JH121">
        <v>5</v>
      </c>
      <c r="JI121">
        <v>2167</v>
      </c>
      <c r="JJ121">
        <v>1</v>
      </c>
      <c r="JK121">
        <v>29</v>
      </c>
      <c r="JL121">
        <v>29323729</v>
      </c>
      <c r="JM121">
        <v>29323729</v>
      </c>
      <c r="JN121">
        <v>0.758057</v>
      </c>
      <c r="JO121">
        <v>2.63306</v>
      </c>
      <c r="JP121">
        <v>1.54785</v>
      </c>
      <c r="JQ121">
        <v>2.31079</v>
      </c>
      <c r="JR121">
        <v>1.64673</v>
      </c>
      <c r="JS121">
        <v>2.35962</v>
      </c>
      <c r="JT121">
        <v>34.0998</v>
      </c>
      <c r="JU121">
        <v>24.1926</v>
      </c>
      <c r="JV121">
        <v>18</v>
      </c>
      <c r="JW121">
        <v>497.716</v>
      </c>
      <c r="JX121">
        <v>401.134</v>
      </c>
      <c r="JY121">
        <v>27.2068</v>
      </c>
      <c r="JZ121">
        <v>27.8823</v>
      </c>
      <c r="KA121">
        <v>30.0002</v>
      </c>
      <c r="KB121">
        <v>27.846</v>
      </c>
      <c r="KC121">
        <v>27.7985</v>
      </c>
      <c r="KD121">
        <v>15.1568</v>
      </c>
      <c r="KE121">
        <v>18.9553</v>
      </c>
      <c r="KF121">
        <v>53.1408</v>
      </c>
      <c r="KG121">
        <v>27.1949</v>
      </c>
      <c r="KH121">
        <v>284.756</v>
      </c>
      <c r="KI121">
        <v>21.7368</v>
      </c>
      <c r="KJ121">
        <v>96.708</v>
      </c>
      <c r="KK121">
        <v>94.6972</v>
      </c>
    </row>
    <row r="122" spans="1:297">
      <c r="A122">
        <v>106</v>
      </c>
      <c r="B122">
        <v>1759423745</v>
      </c>
      <c r="C122">
        <v>4524.90000009537</v>
      </c>
      <c r="D122" t="s">
        <v>655</v>
      </c>
      <c r="E122" t="s">
        <v>656</v>
      </c>
      <c r="F122">
        <v>5</v>
      </c>
      <c r="G122" t="s">
        <v>638</v>
      </c>
      <c r="H122" t="s">
        <v>436</v>
      </c>
      <c r="I122">
        <v>1759423736.84615</v>
      </c>
      <c r="J122">
        <f>(K122)/1000</f>
        <v>0</v>
      </c>
      <c r="K122">
        <f>IF(DP122, AN122, AH122)</f>
        <v>0</v>
      </c>
      <c r="L122">
        <f>IF(DP122, AI122, AG122)</f>
        <v>0</v>
      </c>
      <c r="M122">
        <f>DR122 - IF(AU122&gt;1, L122*DL122*100.0/(AW122), 0)</f>
        <v>0</v>
      </c>
      <c r="N122">
        <f>((T122-J122/2)*M122-L122)/(T122+J122/2)</f>
        <v>0</v>
      </c>
      <c r="O122">
        <f>N122*(DY122+DZ122)/1000.0</f>
        <v>0</v>
      </c>
      <c r="P122">
        <f>(DR122 - IF(AU122&gt;1, L122*DL122*100.0/(AW122), 0))*(DY122+DZ122)/1000.0</f>
        <v>0</v>
      </c>
      <c r="Q122">
        <f>2.0/((1/S122-1/R122)+SIGN(S122)*SQRT((1/S122-1/R122)*(1/S122-1/R122) + 4*DM122/((DM122+1)*(DM122+1))*(2*1/S122*1/R122-1/R122*1/R122)))</f>
        <v>0</v>
      </c>
      <c r="R122">
        <f>IF(LEFT(DN122,1)&lt;&gt;"0",IF(LEFT(DN122,1)="1",3.0,DO122),$D$5+$E$5*(EF122*DY122/($K$5*1000))+$F$5*(EF122*DY122/($K$5*1000))*MAX(MIN(DL122,$J$5),$I$5)*MAX(MIN(DL122,$J$5),$I$5)+$G$5*MAX(MIN(DL122,$J$5),$I$5)*(EF122*DY122/($K$5*1000))+$H$5*(EF122*DY122/($K$5*1000))*(EF122*DY122/($K$5*1000)))</f>
        <v>0</v>
      </c>
      <c r="S122">
        <f>J122*(1000-(1000*0.61365*exp(17.502*W122/(240.97+W122))/(DY122+DZ122)+DT122)/2)/(1000*0.61365*exp(17.502*W122/(240.97+W122))/(DY122+DZ122)-DT122)</f>
        <v>0</v>
      </c>
      <c r="T122">
        <f>1/((DM122+1)/(Q122/1.6)+1/(R122/1.37)) + DM122/((DM122+1)/(Q122/1.6) + DM122/(R122/1.37))</f>
        <v>0</v>
      </c>
      <c r="U122">
        <f>(DH122*DK122)</f>
        <v>0</v>
      </c>
      <c r="V122">
        <f>(EA122+(U122+2*0.95*5.67E-8*(((EA122+$B$7)+273)^4-(EA122+273)^4)-44100*J122)/(1.84*29.3*R122+8*0.95*5.67E-8*(EA122+273)^3))</f>
        <v>0</v>
      </c>
      <c r="W122">
        <f>($C$7*EB122+$D$7*EC122+$E$7*V122)</f>
        <v>0</v>
      </c>
      <c r="X122">
        <f>0.61365*exp(17.502*W122/(240.97+W122))</f>
        <v>0</v>
      </c>
      <c r="Y122">
        <f>(Z122/AA122*100)</f>
        <v>0</v>
      </c>
      <c r="Z122">
        <f>DT122*(DY122+DZ122)/1000</f>
        <v>0</v>
      </c>
      <c r="AA122">
        <f>0.61365*exp(17.502*EA122/(240.97+EA122))</f>
        <v>0</v>
      </c>
      <c r="AB122">
        <f>(X122-DT122*(DY122+DZ122)/1000)</f>
        <v>0</v>
      </c>
      <c r="AC122">
        <f>(-J122*44100)</f>
        <v>0</v>
      </c>
      <c r="AD122">
        <f>2*29.3*R122*0.92*(EA122-W122)</f>
        <v>0</v>
      </c>
      <c r="AE122">
        <f>2*0.95*5.67E-8*(((EA122+$B$7)+273)^4-(W122+273)^4)</f>
        <v>0</v>
      </c>
      <c r="AF122">
        <f>U122+AE122+AC122+AD122</f>
        <v>0</v>
      </c>
      <c r="AG122">
        <f>DX122*AU122*(DS122-DR122*(1000-AU122*DU122)/(1000-AU122*DT122))/(100*DL122)</f>
        <v>0</v>
      </c>
      <c r="AH122">
        <f>1000*DX122*AU122*(DT122-DU122)/(100*DL122*(1000-AU122*DT122))</f>
        <v>0</v>
      </c>
      <c r="AI122">
        <f>(AJ122 - AK122 - DY122*1E3/(8.314*(EA122+273.15)) * AM122/DX122 * AL122) * DX122/(100*DL122) * (1000 - DU122)/1000</f>
        <v>0</v>
      </c>
      <c r="AJ122">
        <v>307.415684295671</v>
      </c>
      <c r="AK122">
        <v>316.382036363636</v>
      </c>
      <c r="AL122">
        <v>-3.44754742424244</v>
      </c>
      <c r="AM122">
        <v>64.6</v>
      </c>
      <c r="AN122">
        <f>(AP122 - AO122 + DY122*1E3/(8.314*(EA122+273.15)) * AR122/DX122 * AQ122) * DX122/(100*DL122) * 1000/(1000 - AP122)</f>
        <v>0</v>
      </c>
      <c r="AO122">
        <v>21.7335140155421</v>
      </c>
      <c r="AP122">
        <v>22.999823030303</v>
      </c>
      <c r="AQ122">
        <v>-3.05288272149985e-06</v>
      </c>
      <c r="AR122">
        <v>120.712376557345</v>
      </c>
      <c r="AS122">
        <v>4</v>
      </c>
      <c r="AT122">
        <v>1</v>
      </c>
      <c r="AU122">
        <f>IF(AS122*$H$13&gt;=AW122,1.0,(AW122/(AW122-AS122*$H$13)))</f>
        <v>0</v>
      </c>
      <c r="AV122">
        <f>(AU122-1)*100</f>
        <v>0</v>
      </c>
      <c r="AW122">
        <f>MAX(0,($B$13+$C$13*EF122)/(1+$D$13*EF122)*DY122/(EA122+273)*$E$13)</f>
        <v>0</v>
      </c>
      <c r="AX122" t="s">
        <v>437</v>
      </c>
      <c r="AY122" t="s">
        <v>437</v>
      </c>
      <c r="AZ122">
        <v>0</v>
      </c>
      <c r="BA122">
        <v>0</v>
      </c>
      <c r="BB122">
        <f>1-AZ122/BA122</f>
        <v>0</v>
      </c>
      <c r="BC122">
        <v>0</v>
      </c>
      <c r="BD122" t="s">
        <v>437</v>
      </c>
      <c r="BE122" t="s">
        <v>437</v>
      </c>
      <c r="BF122">
        <v>0</v>
      </c>
      <c r="BG122">
        <v>0</v>
      </c>
      <c r="BH122">
        <f>1-BF122/BG122</f>
        <v>0</v>
      </c>
      <c r="BI122">
        <v>0.5</v>
      </c>
      <c r="BJ122">
        <f>DI122</f>
        <v>0</v>
      </c>
      <c r="BK122">
        <f>L122</f>
        <v>0</v>
      </c>
      <c r="BL122">
        <f>BH122*BI122*BJ122</f>
        <v>0</v>
      </c>
      <c r="BM122">
        <f>(BK122-BC122)/BJ122</f>
        <v>0</v>
      </c>
      <c r="BN122">
        <f>(BA122-BG122)/BG122</f>
        <v>0</v>
      </c>
      <c r="BO122">
        <f>AZ122/(BB122+AZ122/BG122)</f>
        <v>0</v>
      </c>
      <c r="BP122" t="s">
        <v>437</v>
      </c>
      <c r="BQ122">
        <v>0</v>
      </c>
      <c r="BR122">
        <f>IF(BQ122&lt;&gt;0, BQ122, BO122)</f>
        <v>0</v>
      </c>
      <c r="BS122">
        <f>1-BR122/BG122</f>
        <v>0</v>
      </c>
      <c r="BT122">
        <f>(BG122-BF122)/(BG122-BR122)</f>
        <v>0</v>
      </c>
      <c r="BU122">
        <f>(BA122-BG122)/(BA122-BR122)</f>
        <v>0</v>
      </c>
      <c r="BV122">
        <f>(BG122-BF122)/(BG122-AZ122)</f>
        <v>0</v>
      </c>
      <c r="BW122">
        <f>(BA122-BG122)/(BA122-AZ122)</f>
        <v>0</v>
      </c>
      <c r="BX122">
        <f>(BT122*BR122/BF122)</f>
        <v>0</v>
      </c>
      <c r="BY122">
        <f>(1-BX122)</f>
        <v>0</v>
      </c>
      <c r="DH122">
        <f>$B$11*EG122+$C$11*EH122+$F$11*ES122*(1-EV122)</f>
        <v>0</v>
      </c>
      <c r="DI122">
        <f>DH122*DJ122</f>
        <v>0</v>
      </c>
      <c r="DJ122">
        <f>($B$11*$D$9+$C$11*$D$9+$F$11*((FF122+EX122)/MAX(FF122+EX122+FG122, 0.1)*$I$9+FG122/MAX(FF122+EX122+FG122, 0.1)*$J$9))/($B$11+$C$11+$F$11)</f>
        <v>0</v>
      </c>
      <c r="DK122">
        <f>($B$11*$K$9+$C$11*$K$9+$F$11*((FF122+EX122)/MAX(FF122+EX122+FG122, 0.1)*$P$9+FG122/MAX(FF122+EX122+FG122, 0.1)*$Q$9))/($B$11+$C$11+$F$11)</f>
        <v>0</v>
      </c>
      <c r="DL122">
        <v>3.46</v>
      </c>
      <c r="DM122">
        <v>0.5</v>
      </c>
      <c r="DN122" t="s">
        <v>438</v>
      </c>
      <c r="DO122">
        <v>2</v>
      </c>
      <c r="DP122" t="b">
        <v>1</v>
      </c>
      <c r="DQ122">
        <v>1759423736.84615</v>
      </c>
      <c r="DR122">
        <v>332.762846153846</v>
      </c>
      <c r="DS122">
        <v>316.982923076923</v>
      </c>
      <c r="DT122">
        <v>23.0011461538462</v>
      </c>
      <c r="DU122">
        <v>21.7348307692308</v>
      </c>
      <c r="DV122">
        <v>330.835769230769</v>
      </c>
      <c r="DW122">
        <v>22.6846307692308</v>
      </c>
      <c r="DX122">
        <v>500.015153846154</v>
      </c>
      <c r="DY122">
        <v>90.7875923076923</v>
      </c>
      <c r="DZ122">
        <v>0.0319526538461539</v>
      </c>
      <c r="EA122">
        <v>29.6419230769231</v>
      </c>
      <c r="EB122">
        <v>30.0128461538462</v>
      </c>
      <c r="EC122">
        <v>999.9</v>
      </c>
      <c r="ED122">
        <v>0</v>
      </c>
      <c r="EE122">
        <v>0</v>
      </c>
      <c r="EF122">
        <v>10012.25</v>
      </c>
      <c r="EG122">
        <v>0</v>
      </c>
      <c r="EH122">
        <v>13.1842</v>
      </c>
      <c r="EI122">
        <v>15.7799230769231</v>
      </c>
      <c r="EJ122">
        <v>340.596923076923</v>
      </c>
      <c r="EK122">
        <v>324.025538461538</v>
      </c>
      <c r="EL122">
        <v>1.26630769230769</v>
      </c>
      <c r="EM122">
        <v>316.982923076923</v>
      </c>
      <c r="EN122">
        <v>21.7348307692308</v>
      </c>
      <c r="EO122">
        <v>2.08821846153846</v>
      </c>
      <c r="EP122">
        <v>1.97325384615385</v>
      </c>
      <c r="EQ122">
        <v>18.1296</v>
      </c>
      <c r="ER122">
        <v>17.2313307692308</v>
      </c>
      <c r="ES122">
        <v>1999.97538461538</v>
      </c>
      <c r="ET122">
        <v>0.980002</v>
      </c>
      <c r="EU122">
        <v>0.0199976</v>
      </c>
      <c r="EV122">
        <v>0</v>
      </c>
      <c r="EW122">
        <v>358.214846153846</v>
      </c>
      <c r="EX122">
        <v>5.00059</v>
      </c>
      <c r="EY122">
        <v>7238.42692307692</v>
      </c>
      <c r="EZ122">
        <v>17360.1153846154</v>
      </c>
      <c r="FA122">
        <v>41.1822307692308</v>
      </c>
      <c r="FB122">
        <v>40.937</v>
      </c>
      <c r="FC122">
        <v>40.562</v>
      </c>
      <c r="FD122">
        <v>40.5</v>
      </c>
      <c r="FE122">
        <v>42.125</v>
      </c>
      <c r="FF122">
        <v>1955.07538461538</v>
      </c>
      <c r="FG122">
        <v>39.8907692307692</v>
      </c>
      <c r="FH122">
        <v>0</v>
      </c>
      <c r="FI122">
        <v>1759423743.4</v>
      </c>
      <c r="FJ122">
        <v>0</v>
      </c>
      <c r="FK122">
        <v>358.23712</v>
      </c>
      <c r="FL122">
        <v>1.84876922738005</v>
      </c>
      <c r="FM122">
        <v>41.4999999562923</v>
      </c>
      <c r="FN122">
        <v>7239.18</v>
      </c>
      <c r="FO122">
        <v>15</v>
      </c>
      <c r="FP122">
        <v>0</v>
      </c>
      <c r="FQ122" t="s">
        <v>439</v>
      </c>
      <c r="FR122">
        <v>0</v>
      </c>
      <c r="FS122">
        <v>0</v>
      </c>
      <c r="FT122">
        <v>0</v>
      </c>
      <c r="FU122">
        <v>0</v>
      </c>
      <c r="FV122">
        <v>0</v>
      </c>
      <c r="FW122">
        <v>0</v>
      </c>
      <c r="FX122">
        <v>0</v>
      </c>
      <c r="FY122">
        <v>0</v>
      </c>
      <c r="FZ122">
        <v>0</v>
      </c>
      <c r="GA122">
        <v>0</v>
      </c>
      <c r="GB122">
        <v>0</v>
      </c>
      <c r="GC122">
        <v>15.1864666666667</v>
      </c>
      <c r="GD122">
        <v>9.88687792207794</v>
      </c>
      <c r="GE122">
        <v>1.124578011579</v>
      </c>
      <c r="GF122">
        <v>0</v>
      </c>
      <c r="GG122">
        <v>358.129294117647</v>
      </c>
      <c r="GH122">
        <v>1.71547746585461</v>
      </c>
      <c r="GI122">
        <v>0.230462901111931</v>
      </c>
      <c r="GJ122">
        <v>-1</v>
      </c>
      <c r="GK122">
        <v>1.26653380952381</v>
      </c>
      <c r="GL122">
        <v>-0.000310129870127769</v>
      </c>
      <c r="GM122">
        <v>0.00096051313761364</v>
      </c>
      <c r="GN122">
        <v>1</v>
      </c>
      <c r="GO122">
        <v>1</v>
      </c>
      <c r="GP122">
        <v>2</v>
      </c>
      <c r="GQ122" t="s">
        <v>448</v>
      </c>
      <c r="GR122">
        <v>3.13233</v>
      </c>
      <c r="GS122">
        <v>2.70999</v>
      </c>
      <c r="GT122">
        <v>0.0697989</v>
      </c>
      <c r="GU122">
        <v>0.0672873</v>
      </c>
      <c r="GV122">
        <v>0.100398</v>
      </c>
      <c r="GW122">
        <v>0.0970414</v>
      </c>
      <c r="GX122">
        <v>35068.7</v>
      </c>
      <c r="GY122">
        <v>37677.1</v>
      </c>
      <c r="GZ122">
        <v>34107.6</v>
      </c>
      <c r="HA122">
        <v>36572.9</v>
      </c>
      <c r="HB122">
        <v>43320.6</v>
      </c>
      <c r="HC122">
        <v>47399.9</v>
      </c>
      <c r="HD122">
        <v>53195.7</v>
      </c>
      <c r="HE122">
        <v>58443.9</v>
      </c>
      <c r="HF122">
        <v>1.94853</v>
      </c>
      <c r="HG122">
        <v>1.79813</v>
      </c>
      <c r="HH122">
        <v>0.120878</v>
      </c>
      <c r="HI122">
        <v>0</v>
      </c>
      <c r="HJ122">
        <v>28.0406</v>
      </c>
      <c r="HK122">
        <v>999.9</v>
      </c>
      <c r="HL122">
        <v>53.687</v>
      </c>
      <c r="HM122">
        <v>30.454</v>
      </c>
      <c r="HN122">
        <v>25.8582</v>
      </c>
      <c r="HO122">
        <v>55.0683</v>
      </c>
      <c r="HP122">
        <v>45.637</v>
      </c>
      <c r="HQ122">
        <v>1</v>
      </c>
      <c r="HR122">
        <v>0.0413719</v>
      </c>
      <c r="HS122">
        <v>-0.0341394</v>
      </c>
      <c r="HT122">
        <v>20.112</v>
      </c>
      <c r="HU122">
        <v>5.19692</v>
      </c>
      <c r="HV122">
        <v>12.004</v>
      </c>
      <c r="HW122">
        <v>4.9749</v>
      </c>
      <c r="HX122">
        <v>3.29388</v>
      </c>
      <c r="HY122">
        <v>999.9</v>
      </c>
      <c r="HZ122">
        <v>9999</v>
      </c>
      <c r="IA122">
        <v>9999</v>
      </c>
      <c r="IB122">
        <v>9999</v>
      </c>
      <c r="IC122">
        <v>1.86325</v>
      </c>
      <c r="ID122">
        <v>1.86813</v>
      </c>
      <c r="IE122">
        <v>1.86783</v>
      </c>
      <c r="IF122">
        <v>1.86905</v>
      </c>
      <c r="IG122">
        <v>1.86987</v>
      </c>
      <c r="IH122">
        <v>1.86588</v>
      </c>
      <c r="II122">
        <v>1.86703</v>
      </c>
      <c r="IJ122">
        <v>1.86844</v>
      </c>
      <c r="IK122">
        <v>5</v>
      </c>
      <c r="IL122">
        <v>0</v>
      </c>
      <c r="IM122">
        <v>0</v>
      </c>
      <c r="IN122">
        <v>0</v>
      </c>
      <c r="IO122" t="s">
        <v>441</v>
      </c>
      <c r="IP122" t="s">
        <v>442</v>
      </c>
      <c r="IQ122" t="s">
        <v>443</v>
      </c>
      <c r="IR122" t="s">
        <v>443</v>
      </c>
      <c r="IS122" t="s">
        <v>443</v>
      </c>
      <c r="IT122" t="s">
        <v>443</v>
      </c>
      <c r="IU122">
        <v>0</v>
      </c>
      <c r="IV122">
        <v>100</v>
      </c>
      <c r="IW122">
        <v>100</v>
      </c>
      <c r="IX122">
        <v>1.835</v>
      </c>
      <c r="IY122">
        <v>0.3165</v>
      </c>
      <c r="IZ122">
        <v>0.735386519928015</v>
      </c>
      <c r="JA122">
        <v>0.00382527381972642</v>
      </c>
      <c r="JB122">
        <v>-7.52988299776221e-07</v>
      </c>
      <c r="JC122">
        <v>2.3530235652091e-10</v>
      </c>
      <c r="JD122">
        <v>-0.102343420517576</v>
      </c>
      <c r="JE122">
        <v>-0.0169045395245839</v>
      </c>
      <c r="JF122">
        <v>0.00204458040624254</v>
      </c>
      <c r="JG122">
        <v>-2.13992253470799e-05</v>
      </c>
      <c r="JH122">
        <v>5</v>
      </c>
      <c r="JI122">
        <v>2167</v>
      </c>
      <c r="JJ122">
        <v>1</v>
      </c>
      <c r="JK122">
        <v>29</v>
      </c>
      <c r="JL122">
        <v>29323729.1</v>
      </c>
      <c r="JM122">
        <v>29323729.1</v>
      </c>
      <c r="JN122">
        <v>0.727539</v>
      </c>
      <c r="JO122">
        <v>2.64526</v>
      </c>
      <c r="JP122">
        <v>1.54785</v>
      </c>
      <c r="JQ122">
        <v>2.31079</v>
      </c>
      <c r="JR122">
        <v>1.64673</v>
      </c>
      <c r="JS122">
        <v>2.25464</v>
      </c>
      <c r="JT122">
        <v>34.0998</v>
      </c>
      <c r="JU122">
        <v>24.1838</v>
      </c>
      <c r="JV122">
        <v>18</v>
      </c>
      <c r="JW122">
        <v>497.719</v>
      </c>
      <c r="JX122">
        <v>400.992</v>
      </c>
      <c r="JY122">
        <v>27.1939</v>
      </c>
      <c r="JZ122">
        <v>27.8837</v>
      </c>
      <c r="KA122">
        <v>30.0003</v>
      </c>
      <c r="KB122">
        <v>27.8482</v>
      </c>
      <c r="KC122">
        <v>27.7998</v>
      </c>
      <c r="KD122">
        <v>14.474</v>
      </c>
      <c r="KE122">
        <v>18.9553</v>
      </c>
      <c r="KF122">
        <v>53.1408</v>
      </c>
      <c r="KG122">
        <v>27.1812</v>
      </c>
      <c r="KH122">
        <v>264.566</v>
      </c>
      <c r="KI122">
        <v>21.7368</v>
      </c>
      <c r="KJ122">
        <v>96.7071</v>
      </c>
      <c r="KK122">
        <v>94.6967</v>
      </c>
    </row>
    <row r="123" spans="1:297">
      <c r="A123">
        <v>107</v>
      </c>
      <c r="B123">
        <v>1759423750</v>
      </c>
      <c r="C123">
        <v>4529.90000009537</v>
      </c>
      <c r="D123" t="s">
        <v>657</v>
      </c>
      <c r="E123" t="s">
        <v>658</v>
      </c>
      <c r="F123">
        <v>5</v>
      </c>
      <c r="G123" t="s">
        <v>638</v>
      </c>
      <c r="H123" t="s">
        <v>436</v>
      </c>
      <c r="I123">
        <v>1759423741.84615</v>
      </c>
      <c r="J123">
        <f>(K123)/1000</f>
        <v>0</v>
      </c>
      <c r="K123">
        <f>IF(DP123, AN123, AH123)</f>
        <v>0</v>
      </c>
      <c r="L123">
        <f>IF(DP123, AI123, AG123)</f>
        <v>0</v>
      </c>
      <c r="M123">
        <f>DR123 - IF(AU123&gt;1, L123*DL123*100.0/(AW123), 0)</f>
        <v>0</v>
      </c>
      <c r="N123">
        <f>((T123-J123/2)*M123-L123)/(T123+J123/2)</f>
        <v>0</v>
      </c>
      <c r="O123">
        <f>N123*(DY123+DZ123)/1000.0</f>
        <v>0</v>
      </c>
      <c r="P123">
        <f>(DR123 - IF(AU123&gt;1, L123*DL123*100.0/(AW123), 0))*(DY123+DZ123)/1000.0</f>
        <v>0</v>
      </c>
      <c r="Q123">
        <f>2.0/((1/S123-1/R123)+SIGN(S123)*SQRT((1/S123-1/R123)*(1/S123-1/R123) + 4*DM123/((DM123+1)*(DM123+1))*(2*1/S123*1/R123-1/R123*1/R123)))</f>
        <v>0</v>
      </c>
      <c r="R123">
        <f>IF(LEFT(DN123,1)&lt;&gt;"0",IF(LEFT(DN123,1)="1",3.0,DO123),$D$5+$E$5*(EF123*DY123/($K$5*1000))+$F$5*(EF123*DY123/($K$5*1000))*MAX(MIN(DL123,$J$5),$I$5)*MAX(MIN(DL123,$J$5),$I$5)+$G$5*MAX(MIN(DL123,$J$5),$I$5)*(EF123*DY123/($K$5*1000))+$H$5*(EF123*DY123/($K$5*1000))*(EF123*DY123/($K$5*1000)))</f>
        <v>0</v>
      </c>
      <c r="S123">
        <f>J123*(1000-(1000*0.61365*exp(17.502*W123/(240.97+W123))/(DY123+DZ123)+DT123)/2)/(1000*0.61365*exp(17.502*W123/(240.97+W123))/(DY123+DZ123)-DT123)</f>
        <v>0</v>
      </c>
      <c r="T123">
        <f>1/((DM123+1)/(Q123/1.6)+1/(R123/1.37)) + DM123/((DM123+1)/(Q123/1.6) + DM123/(R123/1.37))</f>
        <v>0</v>
      </c>
      <c r="U123">
        <f>(DH123*DK123)</f>
        <v>0</v>
      </c>
      <c r="V123">
        <f>(EA123+(U123+2*0.95*5.67E-8*(((EA123+$B$7)+273)^4-(EA123+273)^4)-44100*J123)/(1.84*29.3*R123+8*0.95*5.67E-8*(EA123+273)^3))</f>
        <v>0</v>
      </c>
      <c r="W123">
        <f>($C$7*EB123+$D$7*EC123+$E$7*V123)</f>
        <v>0</v>
      </c>
      <c r="X123">
        <f>0.61365*exp(17.502*W123/(240.97+W123))</f>
        <v>0</v>
      </c>
      <c r="Y123">
        <f>(Z123/AA123*100)</f>
        <v>0</v>
      </c>
      <c r="Z123">
        <f>DT123*(DY123+DZ123)/1000</f>
        <v>0</v>
      </c>
      <c r="AA123">
        <f>0.61365*exp(17.502*EA123/(240.97+EA123))</f>
        <v>0</v>
      </c>
      <c r="AB123">
        <f>(X123-DT123*(DY123+DZ123)/1000)</f>
        <v>0</v>
      </c>
      <c r="AC123">
        <f>(-J123*44100)</f>
        <v>0</v>
      </c>
      <c r="AD123">
        <f>2*29.3*R123*0.92*(EA123-W123)</f>
        <v>0</v>
      </c>
      <c r="AE123">
        <f>2*0.95*5.67E-8*(((EA123+$B$7)+273)^4-(W123+273)^4)</f>
        <v>0</v>
      </c>
      <c r="AF123">
        <f>U123+AE123+AC123+AD123</f>
        <v>0</v>
      </c>
      <c r="AG123">
        <f>DX123*AU123*(DS123-DR123*(1000-AU123*DU123)/(1000-AU123*DT123))/(100*DL123)</f>
        <v>0</v>
      </c>
      <c r="AH123">
        <f>1000*DX123*AU123*(DT123-DU123)/(100*DL123*(1000-AU123*DT123))</f>
        <v>0</v>
      </c>
      <c r="AI123">
        <f>(AJ123 - AK123 - DY123*1E3/(8.314*(EA123+273.15)) * AM123/DX123 * AL123) * DX123/(100*DL123) * (1000 - DU123)/1000</f>
        <v>0</v>
      </c>
      <c r="AJ123">
        <v>290.862700579762</v>
      </c>
      <c r="AK123">
        <v>299.714860606061</v>
      </c>
      <c r="AL123">
        <v>-3.31585181818187</v>
      </c>
      <c r="AM123">
        <v>64.6</v>
      </c>
      <c r="AN123">
        <f>(AP123 - AO123 + DY123*1E3/(8.314*(EA123+273.15)) * AR123/DX123 * AQ123) * DX123/(100*DL123) * 1000/(1000 - AP123)</f>
        <v>0</v>
      </c>
      <c r="AO123">
        <v>21.7315760835847</v>
      </c>
      <c r="AP123">
        <v>23.0014915151515</v>
      </c>
      <c r="AQ123">
        <v>2.86811451778335e-06</v>
      </c>
      <c r="AR123">
        <v>120.712376557345</v>
      </c>
      <c r="AS123">
        <v>5</v>
      </c>
      <c r="AT123">
        <v>1</v>
      </c>
      <c r="AU123">
        <f>IF(AS123*$H$13&gt;=AW123,1.0,(AW123/(AW123-AS123*$H$13)))</f>
        <v>0</v>
      </c>
      <c r="AV123">
        <f>(AU123-1)*100</f>
        <v>0</v>
      </c>
      <c r="AW123">
        <f>MAX(0,($B$13+$C$13*EF123)/(1+$D$13*EF123)*DY123/(EA123+273)*$E$13)</f>
        <v>0</v>
      </c>
      <c r="AX123" t="s">
        <v>437</v>
      </c>
      <c r="AY123" t="s">
        <v>437</v>
      </c>
      <c r="AZ123">
        <v>0</v>
      </c>
      <c r="BA123">
        <v>0</v>
      </c>
      <c r="BB123">
        <f>1-AZ123/BA123</f>
        <v>0</v>
      </c>
      <c r="BC123">
        <v>0</v>
      </c>
      <c r="BD123" t="s">
        <v>437</v>
      </c>
      <c r="BE123" t="s">
        <v>437</v>
      </c>
      <c r="BF123">
        <v>0</v>
      </c>
      <c r="BG123">
        <v>0</v>
      </c>
      <c r="BH123">
        <f>1-BF123/BG123</f>
        <v>0</v>
      </c>
      <c r="BI123">
        <v>0.5</v>
      </c>
      <c r="BJ123">
        <f>DI123</f>
        <v>0</v>
      </c>
      <c r="BK123">
        <f>L123</f>
        <v>0</v>
      </c>
      <c r="BL123">
        <f>BH123*BI123*BJ123</f>
        <v>0</v>
      </c>
      <c r="BM123">
        <f>(BK123-BC123)/BJ123</f>
        <v>0</v>
      </c>
      <c r="BN123">
        <f>(BA123-BG123)/BG123</f>
        <v>0</v>
      </c>
      <c r="BO123">
        <f>AZ123/(BB123+AZ123/BG123)</f>
        <v>0</v>
      </c>
      <c r="BP123" t="s">
        <v>437</v>
      </c>
      <c r="BQ123">
        <v>0</v>
      </c>
      <c r="BR123">
        <f>IF(BQ123&lt;&gt;0, BQ123, BO123)</f>
        <v>0</v>
      </c>
      <c r="BS123">
        <f>1-BR123/BG123</f>
        <v>0</v>
      </c>
      <c r="BT123">
        <f>(BG123-BF123)/(BG123-BR123)</f>
        <v>0</v>
      </c>
      <c r="BU123">
        <f>(BA123-BG123)/(BA123-BR123)</f>
        <v>0</v>
      </c>
      <c r="BV123">
        <f>(BG123-BF123)/(BG123-AZ123)</f>
        <v>0</v>
      </c>
      <c r="BW123">
        <f>(BA123-BG123)/(BA123-AZ123)</f>
        <v>0</v>
      </c>
      <c r="BX123">
        <f>(BT123*BR123/BF123)</f>
        <v>0</v>
      </c>
      <c r="BY123">
        <f>(1-BX123)</f>
        <v>0</v>
      </c>
      <c r="DH123">
        <f>$B$11*EG123+$C$11*EH123+$F$11*ES123*(1-EV123)</f>
        <v>0</v>
      </c>
      <c r="DI123">
        <f>DH123*DJ123</f>
        <v>0</v>
      </c>
      <c r="DJ123">
        <f>($B$11*$D$9+$C$11*$D$9+$F$11*((FF123+EX123)/MAX(FF123+EX123+FG123, 0.1)*$I$9+FG123/MAX(FF123+EX123+FG123, 0.1)*$J$9))/($B$11+$C$11+$F$11)</f>
        <v>0</v>
      </c>
      <c r="DK123">
        <f>($B$11*$K$9+$C$11*$K$9+$F$11*((FF123+EX123)/MAX(FF123+EX123+FG123, 0.1)*$P$9+FG123/MAX(FF123+EX123+FG123, 0.1)*$Q$9))/($B$11+$C$11+$F$11)</f>
        <v>0</v>
      </c>
      <c r="DL123">
        <v>3.46</v>
      </c>
      <c r="DM123">
        <v>0.5</v>
      </c>
      <c r="DN123" t="s">
        <v>438</v>
      </c>
      <c r="DO123">
        <v>2</v>
      </c>
      <c r="DP123" t="b">
        <v>1</v>
      </c>
      <c r="DQ123">
        <v>1759423741.84615</v>
      </c>
      <c r="DR123">
        <v>316.321</v>
      </c>
      <c r="DS123">
        <v>300.398384615385</v>
      </c>
      <c r="DT123">
        <v>23.0006692307692</v>
      </c>
      <c r="DU123">
        <v>21.7335923076923</v>
      </c>
      <c r="DV123">
        <v>314.449923076923</v>
      </c>
      <c r="DW123">
        <v>22.6841692307692</v>
      </c>
      <c r="DX123">
        <v>500.008923076923</v>
      </c>
      <c r="DY123">
        <v>90.7882615384616</v>
      </c>
      <c r="DZ123">
        <v>0.0319459692307692</v>
      </c>
      <c r="EA123">
        <v>29.6413846153846</v>
      </c>
      <c r="EB123">
        <v>30.0106923076923</v>
      </c>
      <c r="EC123">
        <v>999.9</v>
      </c>
      <c r="ED123">
        <v>0</v>
      </c>
      <c r="EE123">
        <v>0</v>
      </c>
      <c r="EF123">
        <v>10008.5461538462</v>
      </c>
      <c r="EG123">
        <v>0</v>
      </c>
      <c r="EH123">
        <v>13.1842</v>
      </c>
      <c r="EI123">
        <v>15.9224769230769</v>
      </c>
      <c r="EJ123">
        <v>323.767769230769</v>
      </c>
      <c r="EK123">
        <v>307.072307692308</v>
      </c>
      <c r="EL123">
        <v>1.26707230769231</v>
      </c>
      <c r="EM123">
        <v>300.398384615385</v>
      </c>
      <c r="EN123">
        <v>21.7335923076923</v>
      </c>
      <c r="EO123">
        <v>2.08819076923077</v>
      </c>
      <c r="EP123">
        <v>1.97315538461538</v>
      </c>
      <c r="EQ123">
        <v>18.1293846153846</v>
      </c>
      <c r="ER123">
        <v>17.2305461538462</v>
      </c>
      <c r="ES123">
        <v>1999.97923076923</v>
      </c>
      <c r="ET123">
        <v>0.980002</v>
      </c>
      <c r="EU123">
        <v>0.0199975923076923</v>
      </c>
      <c r="EV123">
        <v>0</v>
      </c>
      <c r="EW123">
        <v>358.396923076923</v>
      </c>
      <c r="EX123">
        <v>5.00059</v>
      </c>
      <c r="EY123">
        <v>7242.03923076923</v>
      </c>
      <c r="EZ123">
        <v>17360.1538461539</v>
      </c>
      <c r="FA123">
        <v>41.1822307692308</v>
      </c>
      <c r="FB123">
        <v>40.9418461538462</v>
      </c>
      <c r="FC123">
        <v>40.562</v>
      </c>
      <c r="FD123">
        <v>40.5</v>
      </c>
      <c r="FE123">
        <v>42.125</v>
      </c>
      <c r="FF123">
        <v>1955.07923076923</v>
      </c>
      <c r="FG123">
        <v>39.8915384615385</v>
      </c>
      <c r="FH123">
        <v>0</v>
      </c>
      <c r="FI123">
        <v>1759423748.2</v>
      </c>
      <c r="FJ123">
        <v>0</v>
      </c>
      <c r="FK123">
        <v>358.3976</v>
      </c>
      <c r="FL123">
        <v>2.54761538392378</v>
      </c>
      <c r="FM123">
        <v>48.2823076920495</v>
      </c>
      <c r="FN123">
        <v>7242.7964</v>
      </c>
      <c r="FO123">
        <v>15</v>
      </c>
      <c r="FP123">
        <v>0</v>
      </c>
      <c r="FQ123" t="s">
        <v>439</v>
      </c>
      <c r="FR123">
        <v>0</v>
      </c>
      <c r="FS123">
        <v>0</v>
      </c>
      <c r="FT123">
        <v>0</v>
      </c>
      <c r="FU123">
        <v>0</v>
      </c>
      <c r="FV123">
        <v>0</v>
      </c>
      <c r="FW123">
        <v>0</v>
      </c>
      <c r="FX123">
        <v>0</v>
      </c>
      <c r="FY123">
        <v>0</v>
      </c>
      <c r="FZ123">
        <v>0</v>
      </c>
      <c r="GA123">
        <v>0</v>
      </c>
      <c r="GB123">
        <v>0</v>
      </c>
      <c r="GC123">
        <v>15.836745</v>
      </c>
      <c r="GD123">
        <v>2.62996240601499</v>
      </c>
      <c r="GE123">
        <v>0.438707226376544</v>
      </c>
      <c r="GF123">
        <v>0</v>
      </c>
      <c r="GG123">
        <v>358.290735294118</v>
      </c>
      <c r="GH123">
        <v>1.88108479946625</v>
      </c>
      <c r="GI123">
        <v>0.240275982107771</v>
      </c>
      <c r="GJ123">
        <v>-1</v>
      </c>
      <c r="GK123">
        <v>1.2669975</v>
      </c>
      <c r="GL123">
        <v>0.0104115789473672</v>
      </c>
      <c r="GM123">
        <v>0.00138556441568049</v>
      </c>
      <c r="GN123">
        <v>1</v>
      </c>
      <c r="GO123">
        <v>1</v>
      </c>
      <c r="GP123">
        <v>2</v>
      </c>
      <c r="GQ123" t="s">
        <v>448</v>
      </c>
      <c r="GR123">
        <v>3.13254</v>
      </c>
      <c r="GS123">
        <v>2.7097</v>
      </c>
      <c r="GT123">
        <v>0.0667125</v>
      </c>
      <c r="GU123">
        <v>0.0639592</v>
      </c>
      <c r="GV123">
        <v>0.100402</v>
      </c>
      <c r="GW123">
        <v>0.0970406</v>
      </c>
      <c r="GX123">
        <v>35185.1</v>
      </c>
      <c r="GY123">
        <v>37811</v>
      </c>
      <c r="GZ123">
        <v>34107.7</v>
      </c>
      <c r="HA123">
        <v>36572.4</v>
      </c>
      <c r="HB123">
        <v>43320.1</v>
      </c>
      <c r="HC123">
        <v>47399.3</v>
      </c>
      <c r="HD123">
        <v>53195.7</v>
      </c>
      <c r="HE123">
        <v>58443.5</v>
      </c>
      <c r="HF123">
        <v>1.94855</v>
      </c>
      <c r="HG123">
        <v>1.7982</v>
      </c>
      <c r="HH123">
        <v>0.120573</v>
      </c>
      <c r="HI123">
        <v>0</v>
      </c>
      <c r="HJ123">
        <v>28.0431</v>
      </c>
      <c r="HK123">
        <v>999.9</v>
      </c>
      <c r="HL123">
        <v>53.736</v>
      </c>
      <c r="HM123">
        <v>30.454</v>
      </c>
      <c r="HN123">
        <v>25.8832</v>
      </c>
      <c r="HO123">
        <v>54.6883</v>
      </c>
      <c r="HP123">
        <v>45.3085</v>
      </c>
      <c r="HQ123">
        <v>1</v>
      </c>
      <c r="HR123">
        <v>0.0416997</v>
      </c>
      <c r="HS123">
        <v>-0.0176825</v>
      </c>
      <c r="HT123">
        <v>20.1121</v>
      </c>
      <c r="HU123">
        <v>5.19752</v>
      </c>
      <c r="HV123">
        <v>12.004</v>
      </c>
      <c r="HW123">
        <v>4.97495</v>
      </c>
      <c r="HX123">
        <v>3.2939</v>
      </c>
      <c r="HY123">
        <v>999.9</v>
      </c>
      <c r="HZ123">
        <v>9999</v>
      </c>
      <c r="IA123">
        <v>9999</v>
      </c>
      <c r="IB123">
        <v>9999</v>
      </c>
      <c r="IC123">
        <v>1.86325</v>
      </c>
      <c r="ID123">
        <v>1.86813</v>
      </c>
      <c r="IE123">
        <v>1.86785</v>
      </c>
      <c r="IF123">
        <v>1.86905</v>
      </c>
      <c r="IG123">
        <v>1.86991</v>
      </c>
      <c r="IH123">
        <v>1.8659</v>
      </c>
      <c r="II123">
        <v>1.86705</v>
      </c>
      <c r="IJ123">
        <v>1.86844</v>
      </c>
      <c r="IK123">
        <v>5</v>
      </c>
      <c r="IL123">
        <v>0</v>
      </c>
      <c r="IM123">
        <v>0</v>
      </c>
      <c r="IN123">
        <v>0</v>
      </c>
      <c r="IO123" t="s">
        <v>441</v>
      </c>
      <c r="IP123" t="s">
        <v>442</v>
      </c>
      <c r="IQ123" t="s">
        <v>443</v>
      </c>
      <c r="IR123" t="s">
        <v>443</v>
      </c>
      <c r="IS123" t="s">
        <v>443</v>
      </c>
      <c r="IT123" t="s">
        <v>443</v>
      </c>
      <c r="IU123">
        <v>0</v>
      </c>
      <c r="IV123">
        <v>100</v>
      </c>
      <c r="IW123">
        <v>100</v>
      </c>
      <c r="IX123">
        <v>1.779</v>
      </c>
      <c r="IY123">
        <v>0.3165</v>
      </c>
      <c r="IZ123">
        <v>0.735386519928015</v>
      </c>
      <c r="JA123">
        <v>0.00382527381972642</v>
      </c>
      <c r="JB123">
        <v>-7.52988299776221e-07</v>
      </c>
      <c r="JC123">
        <v>2.3530235652091e-10</v>
      </c>
      <c r="JD123">
        <v>-0.102343420517576</v>
      </c>
      <c r="JE123">
        <v>-0.0169045395245839</v>
      </c>
      <c r="JF123">
        <v>0.00204458040624254</v>
      </c>
      <c r="JG123">
        <v>-2.13992253470799e-05</v>
      </c>
      <c r="JH123">
        <v>5</v>
      </c>
      <c r="JI123">
        <v>2167</v>
      </c>
      <c r="JJ123">
        <v>1</v>
      </c>
      <c r="JK123">
        <v>29</v>
      </c>
      <c r="JL123">
        <v>29323729.2</v>
      </c>
      <c r="JM123">
        <v>29323729.2</v>
      </c>
      <c r="JN123">
        <v>0.690918</v>
      </c>
      <c r="JO123">
        <v>2.64893</v>
      </c>
      <c r="JP123">
        <v>1.54785</v>
      </c>
      <c r="JQ123">
        <v>2.31079</v>
      </c>
      <c r="JR123">
        <v>1.64673</v>
      </c>
      <c r="JS123">
        <v>2.24609</v>
      </c>
      <c r="JT123">
        <v>34.0998</v>
      </c>
      <c r="JU123">
        <v>24.1838</v>
      </c>
      <c r="JV123">
        <v>18</v>
      </c>
      <c r="JW123">
        <v>497.753</v>
      </c>
      <c r="JX123">
        <v>401.045</v>
      </c>
      <c r="JY123">
        <v>27.1819</v>
      </c>
      <c r="JZ123">
        <v>27.8861</v>
      </c>
      <c r="KA123">
        <v>30.0002</v>
      </c>
      <c r="KB123">
        <v>27.8502</v>
      </c>
      <c r="KC123">
        <v>27.8015</v>
      </c>
      <c r="KD123">
        <v>13.8126</v>
      </c>
      <c r="KE123">
        <v>18.9553</v>
      </c>
      <c r="KF123">
        <v>53.1408</v>
      </c>
      <c r="KG123">
        <v>27.1756</v>
      </c>
      <c r="KH123">
        <v>251.048</v>
      </c>
      <c r="KI123">
        <v>21.7368</v>
      </c>
      <c r="KJ123">
        <v>96.7072</v>
      </c>
      <c r="KK123">
        <v>94.6958</v>
      </c>
    </row>
    <row r="124" spans="1:297">
      <c r="A124">
        <v>108</v>
      </c>
      <c r="B124">
        <v>1759423755</v>
      </c>
      <c r="C124">
        <v>4534.90000009537</v>
      </c>
      <c r="D124" t="s">
        <v>659</v>
      </c>
      <c r="E124" t="s">
        <v>660</v>
      </c>
      <c r="F124">
        <v>5</v>
      </c>
      <c r="G124" t="s">
        <v>638</v>
      </c>
      <c r="H124" t="s">
        <v>436</v>
      </c>
      <c r="I124">
        <v>1759423746.84615</v>
      </c>
      <c r="J124">
        <f>(K124)/1000</f>
        <v>0</v>
      </c>
      <c r="K124">
        <f>IF(DP124, AN124, AH124)</f>
        <v>0</v>
      </c>
      <c r="L124">
        <f>IF(DP124, AI124, AG124)</f>
        <v>0</v>
      </c>
      <c r="M124">
        <f>DR124 - IF(AU124&gt;1, L124*DL124*100.0/(AW124), 0)</f>
        <v>0</v>
      </c>
      <c r="N124">
        <f>((T124-J124/2)*M124-L124)/(T124+J124/2)</f>
        <v>0</v>
      </c>
      <c r="O124">
        <f>N124*(DY124+DZ124)/1000.0</f>
        <v>0</v>
      </c>
      <c r="P124">
        <f>(DR124 - IF(AU124&gt;1, L124*DL124*100.0/(AW124), 0))*(DY124+DZ124)/1000.0</f>
        <v>0</v>
      </c>
      <c r="Q124">
        <f>2.0/((1/S124-1/R124)+SIGN(S124)*SQRT((1/S124-1/R124)*(1/S124-1/R124) + 4*DM124/((DM124+1)*(DM124+1))*(2*1/S124*1/R124-1/R124*1/R124)))</f>
        <v>0</v>
      </c>
      <c r="R124">
        <f>IF(LEFT(DN124,1)&lt;&gt;"0",IF(LEFT(DN124,1)="1",3.0,DO124),$D$5+$E$5*(EF124*DY124/($K$5*1000))+$F$5*(EF124*DY124/($K$5*1000))*MAX(MIN(DL124,$J$5),$I$5)*MAX(MIN(DL124,$J$5),$I$5)+$G$5*MAX(MIN(DL124,$J$5),$I$5)*(EF124*DY124/($K$5*1000))+$H$5*(EF124*DY124/($K$5*1000))*(EF124*DY124/($K$5*1000)))</f>
        <v>0</v>
      </c>
      <c r="S124">
        <f>J124*(1000-(1000*0.61365*exp(17.502*W124/(240.97+W124))/(DY124+DZ124)+DT124)/2)/(1000*0.61365*exp(17.502*W124/(240.97+W124))/(DY124+DZ124)-DT124)</f>
        <v>0</v>
      </c>
      <c r="T124">
        <f>1/((DM124+1)/(Q124/1.6)+1/(R124/1.37)) + DM124/((DM124+1)/(Q124/1.6) + DM124/(R124/1.37))</f>
        <v>0</v>
      </c>
      <c r="U124">
        <f>(DH124*DK124)</f>
        <v>0</v>
      </c>
      <c r="V124">
        <f>(EA124+(U124+2*0.95*5.67E-8*(((EA124+$B$7)+273)^4-(EA124+273)^4)-44100*J124)/(1.84*29.3*R124+8*0.95*5.67E-8*(EA124+273)^3))</f>
        <v>0</v>
      </c>
      <c r="W124">
        <f>($C$7*EB124+$D$7*EC124+$E$7*V124)</f>
        <v>0</v>
      </c>
      <c r="X124">
        <f>0.61365*exp(17.502*W124/(240.97+W124))</f>
        <v>0</v>
      </c>
      <c r="Y124">
        <f>(Z124/AA124*100)</f>
        <v>0</v>
      </c>
      <c r="Z124">
        <f>DT124*(DY124+DZ124)/1000</f>
        <v>0</v>
      </c>
      <c r="AA124">
        <f>0.61365*exp(17.502*EA124/(240.97+EA124))</f>
        <v>0</v>
      </c>
      <c r="AB124">
        <f>(X124-DT124*(DY124+DZ124)/1000)</f>
        <v>0</v>
      </c>
      <c r="AC124">
        <f>(-J124*44100)</f>
        <v>0</v>
      </c>
      <c r="AD124">
        <f>2*29.3*R124*0.92*(EA124-W124)</f>
        <v>0</v>
      </c>
      <c r="AE124">
        <f>2*0.95*5.67E-8*(((EA124+$B$7)+273)^4-(W124+273)^4)</f>
        <v>0</v>
      </c>
      <c r="AF124">
        <f>U124+AE124+AC124+AD124</f>
        <v>0</v>
      </c>
      <c r="AG124">
        <f>DX124*AU124*(DS124-DR124*(1000-AU124*DU124)/(1000-AU124*DT124))/(100*DL124)</f>
        <v>0</v>
      </c>
      <c r="AH124">
        <f>1000*DX124*AU124*(DT124-DU124)/(100*DL124*(1000-AU124*DT124))</f>
        <v>0</v>
      </c>
      <c r="AI124">
        <f>(AJ124 - AK124 - DY124*1E3/(8.314*(EA124+273.15)) * AM124/DX124 * AL124) * DX124/(100*DL124) * (1000 - DU124)/1000</f>
        <v>0</v>
      </c>
      <c r="AJ124">
        <v>273.094500064719</v>
      </c>
      <c r="AK124">
        <v>282.460236363636</v>
      </c>
      <c r="AL124">
        <v>-3.4656990909091</v>
      </c>
      <c r="AM124">
        <v>64.6</v>
      </c>
      <c r="AN124">
        <f>(AP124 - AO124 + DY124*1E3/(8.314*(EA124+273.15)) * AR124/DX124 * AQ124) * DX124/(100*DL124) * 1000/(1000 - AP124)</f>
        <v>0</v>
      </c>
      <c r="AO124">
        <v>21.7304305880488</v>
      </c>
      <c r="AP124">
        <v>23.0044606060606</v>
      </c>
      <c r="AQ124">
        <v>4.03143678266617e-06</v>
      </c>
      <c r="AR124">
        <v>120.712376557345</v>
      </c>
      <c r="AS124">
        <v>5</v>
      </c>
      <c r="AT124">
        <v>1</v>
      </c>
      <c r="AU124">
        <f>IF(AS124*$H$13&gt;=AW124,1.0,(AW124/(AW124-AS124*$H$13)))</f>
        <v>0</v>
      </c>
      <c r="AV124">
        <f>(AU124-1)*100</f>
        <v>0</v>
      </c>
      <c r="AW124">
        <f>MAX(0,($B$13+$C$13*EF124)/(1+$D$13*EF124)*DY124/(EA124+273)*$E$13)</f>
        <v>0</v>
      </c>
      <c r="AX124" t="s">
        <v>437</v>
      </c>
      <c r="AY124" t="s">
        <v>437</v>
      </c>
      <c r="AZ124">
        <v>0</v>
      </c>
      <c r="BA124">
        <v>0</v>
      </c>
      <c r="BB124">
        <f>1-AZ124/BA124</f>
        <v>0</v>
      </c>
      <c r="BC124">
        <v>0</v>
      </c>
      <c r="BD124" t="s">
        <v>437</v>
      </c>
      <c r="BE124" t="s">
        <v>437</v>
      </c>
      <c r="BF124">
        <v>0</v>
      </c>
      <c r="BG124">
        <v>0</v>
      </c>
      <c r="BH124">
        <f>1-BF124/BG124</f>
        <v>0</v>
      </c>
      <c r="BI124">
        <v>0.5</v>
      </c>
      <c r="BJ124">
        <f>DI124</f>
        <v>0</v>
      </c>
      <c r="BK124">
        <f>L124</f>
        <v>0</v>
      </c>
      <c r="BL124">
        <f>BH124*BI124*BJ124</f>
        <v>0</v>
      </c>
      <c r="BM124">
        <f>(BK124-BC124)/BJ124</f>
        <v>0</v>
      </c>
      <c r="BN124">
        <f>(BA124-BG124)/BG124</f>
        <v>0</v>
      </c>
      <c r="BO124">
        <f>AZ124/(BB124+AZ124/BG124)</f>
        <v>0</v>
      </c>
      <c r="BP124" t="s">
        <v>437</v>
      </c>
      <c r="BQ124">
        <v>0</v>
      </c>
      <c r="BR124">
        <f>IF(BQ124&lt;&gt;0, BQ124, BO124)</f>
        <v>0</v>
      </c>
      <c r="BS124">
        <f>1-BR124/BG124</f>
        <v>0</v>
      </c>
      <c r="BT124">
        <f>(BG124-BF124)/(BG124-BR124)</f>
        <v>0</v>
      </c>
      <c r="BU124">
        <f>(BA124-BG124)/(BA124-BR124)</f>
        <v>0</v>
      </c>
      <c r="BV124">
        <f>(BG124-BF124)/(BG124-AZ124)</f>
        <v>0</v>
      </c>
      <c r="BW124">
        <f>(BA124-BG124)/(BA124-AZ124)</f>
        <v>0</v>
      </c>
      <c r="BX124">
        <f>(BT124*BR124/BF124)</f>
        <v>0</v>
      </c>
      <c r="BY124">
        <f>(1-BX124)</f>
        <v>0</v>
      </c>
      <c r="DH124">
        <f>$B$11*EG124+$C$11*EH124+$F$11*ES124*(1-EV124)</f>
        <v>0</v>
      </c>
      <c r="DI124">
        <f>DH124*DJ124</f>
        <v>0</v>
      </c>
      <c r="DJ124">
        <f>($B$11*$D$9+$C$11*$D$9+$F$11*((FF124+EX124)/MAX(FF124+EX124+FG124, 0.1)*$I$9+FG124/MAX(FF124+EX124+FG124, 0.1)*$J$9))/($B$11+$C$11+$F$11)</f>
        <v>0</v>
      </c>
      <c r="DK124">
        <f>($B$11*$K$9+$C$11*$K$9+$F$11*((FF124+EX124)/MAX(FF124+EX124+FG124, 0.1)*$P$9+FG124/MAX(FF124+EX124+FG124, 0.1)*$Q$9))/($B$11+$C$11+$F$11)</f>
        <v>0</v>
      </c>
      <c r="DL124">
        <v>3.46</v>
      </c>
      <c r="DM124">
        <v>0.5</v>
      </c>
      <c r="DN124" t="s">
        <v>438</v>
      </c>
      <c r="DO124">
        <v>2</v>
      </c>
      <c r="DP124" t="b">
        <v>1</v>
      </c>
      <c r="DQ124">
        <v>1759423746.84615</v>
      </c>
      <c r="DR124">
        <v>299.806153846154</v>
      </c>
      <c r="DS124">
        <v>283.432769230769</v>
      </c>
      <c r="DT124">
        <v>23.0015769230769</v>
      </c>
      <c r="DU124">
        <v>21.7320538461538</v>
      </c>
      <c r="DV124">
        <v>297.991538461538</v>
      </c>
      <c r="DW124">
        <v>22.6850307692308</v>
      </c>
      <c r="DX124">
        <v>500.025923076923</v>
      </c>
      <c r="DY124">
        <v>90.7874153846154</v>
      </c>
      <c r="DZ124">
        <v>0.0319842538461538</v>
      </c>
      <c r="EA124">
        <v>29.6417384615385</v>
      </c>
      <c r="EB124">
        <v>30.0082076923077</v>
      </c>
      <c r="EC124">
        <v>999.9</v>
      </c>
      <c r="ED124">
        <v>0</v>
      </c>
      <c r="EE124">
        <v>0</v>
      </c>
      <c r="EF124">
        <v>9989.22307692308</v>
      </c>
      <c r="EG124">
        <v>0</v>
      </c>
      <c r="EH124">
        <v>13.1842</v>
      </c>
      <c r="EI124">
        <v>16.3734</v>
      </c>
      <c r="EJ124">
        <v>306.864461538462</v>
      </c>
      <c r="EK124">
        <v>289.729153846154</v>
      </c>
      <c r="EL124">
        <v>1.26952230769231</v>
      </c>
      <c r="EM124">
        <v>283.432769230769</v>
      </c>
      <c r="EN124">
        <v>21.7320538461538</v>
      </c>
      <c r="EO124">
        <v>2.08825307692308</v>
      </c>
      <c r="EP124">
        <v>1.97299692307692</v>
      </c>
      <c r="EQ124">
        <v>18.1298615384615</v>
      </c>
      <c r="ER124">
        <v>17.2292846153846</v>
      </c>
      <c r="ES124">
        <v>1999.98230769231</v>
      </c>
      <c r="ET124">
        <v>0.980002</v>
      </c>
      <c r="EU124">
        <v>0.0199975923076923</v>
      </c>
      <c r="EV124">
        <v>0</v>
      </c>
      <c r="EW124">
        <v>358.655923076923</v>
      </c>
      <c r="EX124">
        <v>5.00059</v>
      </c>
      <c r="EY124">
        <v>7246.28769230769</v>
      </c>
      <c r="EZ124">
        <v>17360.1769230769</v>
      </c>
      <c r="FA124">
        <v>41.1822307692308</v>
      </c>
      <c r="FB124">
        <v>40.9418461538462</v>
      </c>
      <c r="FC124">
        <v>40.562</v>
      </c>
      <c r="FD124">
        <v>40.5</v>
      </c>
      <c r="FE124">
        <v>42.125</v>
      </c>
      <c r="FF124">
        <v>1955.08230769231</v>
      </c>
      <c r="FG124">
        <v>39.8930769230769</v>
      </c>
      <c r="FH124">
        <v>0</v>
      </c>
      <c r="FI124">
        <v>1759423753</v>
      </c>
      <c r="FJ124">
        <v>0</v>
      </c>
      <c r="FK124">
        <v>358.64228</v>
      </c>
      <c r="FL124">
        <v>3.39099999529934</v>
      </c>
      <c r="FM124">
        <v>57.189230673174</v>
      </c>
      <c r="FN124">
        <v>7247.0136</v>
      </c>
      <c r="FO124">
        <v>15</v>
      </c>
      <c r="FP124">
        <v>0</v>
      </c>
      <c r="FQ124" t="s">
        <v>439</v>
      </c>
      <c r="FR124">
        <v>0</v>
      </c>
      <c r="FS124">
        <v>0</v>
      </c>
      <c r="FT124">
        <v>0</v>
      </c>
      <c r="FU124">
        <v>0</v>
      </c>
      <c r="FV124">
        <v>0</v>
      </c>
      <c r="FW124">
        <v>0</v>
      </c>
      <c r="FX124">
        <v>0</v>
      </c>
      <c r="FY124">
        <v>0</v>
      </c>
      <c r="FZ124">
        <v>0</v>
      </c>
      <c r="GA124">
        <v>0</v>
      </c>
      <c r="GB124">
        <v>0</v>
      </c>
      <c r="GC124">
        <v>16.122480952381</v>
      </c>
      <c r="GD124">
        <v>4.2720935064935</v>
      </c>
      <c r="GE124">
        <v>0.565949731588246</v>
      </c>
      <c r="GF124">
        <v>0</v>
      </c>
      <c r="GG124">
        <v>358.504852941177</v>
      </c>
      <c r="GH124">
        <v>2.67717341253752</v>
      </c>
      <c r="GI124">
        <v>0.304120345021598</v>
      </c>
      <c r="GJ124">
        <v>-1</v>
      </c>
      <c r="GK124">
        <v>1.26847571428571</v>
      </c>
      <c r="GL124">
        <v>0.0256644155844156</v>
      </c>
      <c r="GM124">
        <v>0.0027877343103377</v>
      </c>
      <c r="GN124">
        <v>1</v>
      </c>
      <c r="GO124">
        <v>1</v>
      </c>
      <c r="GP124">
        <v>2</v>
      </c>
      <c r="GQ124" t="s">
        <v>448</v>
      </c>
      <c r="GR124">
        <v>3.13227</v>
      </c>
      <c r="GS124">
        <v>2.70997</v>
      </c>
      <c r="GT124">
        <v>0.0634499</v>
      </c>
      <c r="GU124">
        <v>0.0607276</v>
      </c>
      <c r="GV124">
        <v>0.100408</v>
      </c>
      <c r="GW124">
        <v>0.0970303</v>
      </c>
      <c r="GX124">
        <v>35307.9</v>
      </c>
      <c r="GY124">
        <v>37941.4</v>
      </c>
      <c r="GZ124">
        <v>34107.5</v>
      </c>
      <c r="HA124">
        <v>36572.2</v>
      </c>
      <c r="HB124">
        <v>43319.5</v>
      </c>
      <c r="HC124">
        <v>47399.2</v>
      </c>
      <c r="HD124">
        <v>53195.7</v>
      </c>
      <c r="HE124">
        <v>58443.3</v>
      </c>
      <c r="HF124">
        <v>1.94797</v>
      </c>
      <c r="HG124">
        <v>1.79862</v>
      </c>
      <c r="HH124">
        <v>0.119753</v>
      </c>
      <c r="HI124">
        <v>0</v>
      </c>
      <c r="HJ124">
        <v>28.045</v>
      </c>
      <c r="HK124">
        <v>999.9</v>
      </c>
      <c r="HL124">
        <v>53.736</v>
      </c>
      <c r="HM124">
        <v>30.454</v>
      </c>
      <c r="HN124">
        <v>25.8836</v>
      </c>
      <c r="HO124">
        <v>54.7883</v>
      </c>
      <c r="HP124">
        <v>45.5449</v>
      </c>
      <c r="HQ124">
        <v>1</v>
      </c>
      <c r="HR124">
        <v>0.0416895</v>
      </c>
      <c r="HS124">
        <v>-0.042707</v>
      </c>
      <c r="HT124">
        <v>20.1119</v>
      </c>
      <c r="HU124">
        <v>5.19632</v>
      </c>
      <c r="HV124">
        <v>12.004</v>
      </c>
      <c r="HW124">
        <v>4.9748</v>
      </c>
      <c r="HX124">
        <v>3.29393</v>
      </c>
      <c r="HY124">
        <v>999.9</v>
      </c>
      <c r="HZ124">
        <v>9999</v>
      </c>
      <c r="IA124">
        <v>9999</v>
      </c>
      <c r="IB124">
        <v>9999</v>
      </c>
      <c r="IC124">
        <v>1.86325</v>
      </c>
      <c r="ID124">
        <v>1.86813</v>
      </c>
      <c r="IE124">
        <v>1.86786</v>
      </c>
      <c r="IF124">
        <v>1.86906</v>
      </c>
      <c r="IG124">
        <v>1.86992</v>
      </c>
      <c r="IH124">
        <v>1.86588</v>
      </c>
      <c r="II124">
        <v>1.86706</v>
      </c>
      <c r="IJ124">
        <v>1.86844</v>
      </c>
      <c r="IK124">
        <v>5</v>
      </c>
      <c r="IL124">
        <v>0</v>
      </c>
      <c r="IM124">
        <v>0</v>
      </c>
      <c r="IN124">
        <v>0</v>
      </c>
      <c r="IO124" t="s">
        <v>441</v>
      </c>
      <c r="IP124" t="s">
        <v>442</v>
      </c>
      <c r="IQ124" t="s">
        <v>443</v>
      </c>
      <c r="IR124" t="s">
        <v>443</v>
      </c>
      <c r="IS124" t="s">
        <v>443</v>
      </c>
      <c r="IT124" t="s">
        <v>443</v>
      </c>
      <c r="IU124">
        <v>0</v>
      </c>
      <c r="IV124">
        <v>100</v>
      </c>
      <c r="IW124">
        <v>100</v>
      </c>
      <c r="IX124">
        <v>1.721</v>
      </c>
      <c r="IY124">
        <v>0.3167</v>
      </c>
      <c r="IZ124">
        <v>0.735386519928015</v>
      </c>
      <c r="JA124">
        <v>0.00382527381972642</v>
      </c>
      <c r="JB124">
        <v>-7.52988299776221e-07</v>
      </c>
      <c r="JC124">
        <v>2.3530235652091e-10</v>
      </c>
      <c r="JD124">
        <v>-0.102343420517576</v>
      </c>
      <c r="JE124">
        <v>-0.0169045395245839</v>
      </c>
      <c r="JF124">
        <v>0.00204458040624254</v>
      </c>
      <c r="JG124">
        <v>-2.13992253470799e-05</v>
      </c>
      <c r="JH124">
        <v>5</v>
      </c>
      <c r="JI124">
        <v>2167</v>
      </c>
      <c r="JJ124">
        <v>1</v>
      </c>
      <c r="JK124">
        <v>29</v>
      </c>
      <c r="JL124">
        <v>29323729.2</v>
      </c>
      <c r="JM124">
        <v>29323729.2</v>
      </c>
      <c r="JN124">
        <v>0.6604</v>
      </c>
      <c r="JO124">
        <v>2.63306</v>
      </c>
      <c r="JP124">
        <v>1.54785</v>
      </c>
      <c r="JQ124">
        <v>2.31079</v>
      </c>
      <c r="JR124">
        <v>1.64673</v>
      </c>
      <c r="JS124">
        <v>2.3877</v>
      </c>
      <c r="JT124">
        <v>34.0998</v>
      </c>
      <c r="JU124">
        <v>24.1926</v>
      </c>
      <c r="JV124">
        <v>18</v>
      </c>
      <c r="JW124">
        <v>497.394</v>
      </c>
      <c r="JX124">
        <v>401.29</v>
      </c>
      <c r="JY124">
        <v>27.1725</v>
      </c>
      <c r="JZ124">
        <v>27.8879</v>
      </c>
      <c r="KA124">
        <v>30.0002</v>
      </c>
      <c r="KB124">
        <v>27.852</v>
      </c>
      <c r="KC124">
        <v>27.8032</v>
      </c>
      <c r="KD124">
        <v>13.1216</v>
      </c>
      <c r="KE124">
        <v>18.9553</v>
      </c>
      <c r="KF124">
        <v>53.1408</v>
      </c>
      <c r="KG124">
        <v>27.1726</v>
      </c>
      <c r="KH124">
        <v>230.909</v>
      </c>
      <c r="KI124">
        <v>21.7368</v>
      </c>
      <c r="KJ124">
        <v>96.707</v>
      </c>
      <c r="KK124">
        <v>94.6954</v>
      </c>
    </row>
    <row r="125" spans="1:297">
      <c r="A125">
        <v>109</v>
      </c>
      <c r="B125">
        <v>1759423760</v>
      </c>
      <c r="C125">
        <v>4539.90000009537</v>
      </c>
      <c r="D125" t="s">
        <v>661</v>
      </c>
      <c r="E125" t="s">
        <v>662</v>
      </c>
      <c r="F125">
        <v>5</v>
      </c>
      <c r="G125" t="s">
        <v>638</v>
      </c>
      <c r="H125" t="s">
        <v>436</v>
      </c>
      <c r="I125">
        <v>1759423751.84615</v>
      </c>
      <c r="J125">
        <f>(K125)/1000</f>
        <v>0</v>
      </c>
      <c r="K125">
        <f>IF(DP125, AN125, AH125)</f>
        <v>0</v>
      </c>
      <c r="L125">
        <f>IF(DP125, AI125, AG125)</f>
        <v>0</v>
      </c>
      <c r="M125">
        <f>DR125 - IF(AU125&gt;1, L125*DL125*100.0/(AW125), 0)</f>
        <v>0</v>
      </c>
      <c r="N125">
        <f>((T125-J125/2)*M125-L125)/(T125+J125/2)</f>
        <v>0</v>
      </c>
      <c r="O125">
        <f>N125*(DY125+DZ125)/1000.0</f>
        <v>0</v>
      </c>
      <c r="P125">
        <f>(DR125 - IF(AU125&gt;1, L125*DL125*100.0/(AW125), 0))*(DY125+DZ125)/1000.0</f>
        <v>0</v>
      </c>
      <c r="Q125">
        <f>2.0/((1/S125-1/R125)+SIGN(S125)*SQRT((1/S125-1/R125)*(1/S125-1/R125) + 4*DM125/((DM125+1)*(DM125+1))*(2*1/S125*1/R125-1/R125*1/R125)))</f>
        <v>0</v>
      </c>
      <c r="R125">
        <f>IF(LEFT(DN125,1)&lt;&gt;"0",IF(LEFT(DN125,1)="1",3.0,DO125),$D$5+$E$5*(EF125*DY125/($K$5*1000))+$F$5*(EF125*DY125/($K$5*1000))*MAX(MIN(DL125,$J$5),$I$5)*MAX(MIN(DL125,$J$5),$I$5)+$G$5*MAX(MIN(DL125,$J$5),$I$5)*(EF125*DY125/($K$5*1000))+$H$5*(EF125*DY125/($K$5*1000))*(EF125*DY125/($K$5*1000)))</f>
        <v>0</v>
      </c>
      <c r="S125">
        <f>J125*(1000-(1000*0.61365*exp(17.502*W125/(240.97+W125))/(DY125+DZ125)+DT125)/2)/(1000*0.61365*exp(17.502*W125/(240.97+W125))/(DY125+DZ125)-DT125)</f>
        <v>0</v>
      </c>
      <c r="T125">
        <f>1/((DM125+1)/(Q125/1.6)+1/(R125/1.37)) + DM125/((DM125+1)/(Q125/1.6) + DM125/(R125/1.37))</f>
        <v>0</v>
      </c>
      <c r="U125">
        <f>(DH125*DK125)</f>
        <v>0</v>
      </c>
      <c r="V125">
        <f>(EA125+(U125+2*0.95*5.67E-8*(((EA125+$B$7)+273)^4-(EA125+273)^4)-44100*J125)/(1.84*29.3*R125+8*0.95*5.67E-8*(EA125+273)^3))</f>
        <v>0</v>
      </c>
      <c r="W125">
        <f>($C$7*EB125+$D$7*EC125+$E$7*V125)</f>
        <v>0</v>
      </c>
      <c r="X125">
        <f>0.61365*exp(17.502*W125/(240.97+W125))</f>
        <v>0</v>
      </c>
      <c r="Y125">
        <f>(Z125/AA125*100)</f>
        <v>0</v>
      </c>
      <c r="Z125">
        <f>DT125*(DY125+DZ125)/1000</f>
        <v>0</v>
      </c>
      <c r="AA125">
        <f>0.61365*exp(17.502*EA125/(240.97+EA125))</f>
        <v>0</v>
      </c>
      <c r="AB125">
        <f>(X125-DT125*(DY125+DZ125)/1000)</f>
        <v>0</v>
      </c>
      <c r="AC125">
        <f>(-J125*44100)</f>
        <v>0</v>
      </c>
      <c r="AD125">
        <f>2*29.3*R125*0.92*(EA125-W125)</f>
        <v>0</v>
      </c>
      <c r="AE125">
        <f>2*0.95*5.67E-8*(((EA125+$B$7)+273)^4-(W125+273)^4)</f>
        <v>0</v>
      </c>
      <c r="AF125">
        <f>U125+AE125+AC125+AD125</f>
        <v>0</v>
      </c>
      <c r="AG125">
        <f>DX125*AU125*(DS125-DR125*(1000-AU125*DU125)/(1000-AU125*DT125))/(100*DL125)</f>
        <v>0</v>
      </c>
      <c r="AH125">
        <f>1000*DX125*AU125*(DT125-DU125)/(100*DL125*(1000-AU125*DT125))</f>
        <v>0</v>
      </c>
      <c r="AI125">
        <f>(AJ125 - AK125 - DY125*1E3/(8.314*(EA125+273.15)) * AM125/DX125 * AL125) * DX125/(100*DL125) * (1000 - DU125)/1000</f>
        <v>0</v>
      </c>
      <c r="AJ125">
        <v>256.626172643074</v>
      </c>
      <c r="AK125">
        <v>265.838460606061</v>
      </c>
      <c r="AL125">
        <v>-3.30814515151518</v>
      </c>
      <c r="AM125">
        <v>64.6</v>
      </c>
      <c r="AN125">
        <f>(AP125 - AO125 + DY125*1E3/(8.314*(EA125+273.15)) * AR125/DX125 * AQ125) * DX125/(100*DL125) * 1000/(1000 - AP125)</f>
        <v>0</v>
      </c>
      <c r="AO125">
        <v>21.7280491377392</v>
      </c>
      <c r="AP125">
        <v>23.006836969697</v>
      </c>
      <c r="AQ125">
        <v>2.52854689386971e-06</v>
      </c>
      <c r="AR125">
        <v>120.712376557345</v>
      </c>
      <c r="AS125">
        <v>5</v>
      </c>
      <c r="AT125">
        <v>1</v>
      </c>
      <c r="AU125">
        <f>IF(AS125*$H$13&gt;=AW125,1.0,(AW125/(AW125-AS125*$H$13)))</f>
        <v>0</v>
      </c>
      <c r="AV125">
        <f>(AU125-1)*100</f>
        <v>0</v>
      </c>
      <c r="AW125">
        <f>MAX(0,($B$13+$C$13*EF125)/(1+$D$13*EF125)*DY125/(EA125+273)*$E$13)</f>
        <v>0</v>
      </c>
      <c r="AX125" t="s">
        <v>437</v>
      </c>
      <c r="AY125" t="s">
        <v>437</v>
      </c>
      <c r="AZ125">
        <v>0</v>
      </c>
      <c r="BA125">
        <v>0</v>
      </c>
      <c r="BB125">
        <f>1-AZ125/BA125</f>
        <v>0</v>
      </c>
      <c r="BC125">
        <v>0</v>
      </c>
      <c r="BD125" t="s">
        <v>437</v>
      </c>
      <c r="BE125" t="s">
        <v>437</v>
      </c>
      <c r="BF125">
        <v>0</v>
      </c>
      <c r="BG125">
        <v>0</v>
      </c>
      <c r="BH125">
        <f>1-BF125/BG125</f>
        <v>0</v>
      </c>
      <c r="BI125">
        <v>0.5</v>
      </c>
      <c r="BJ125">
        <f>DI125</f>
        <v>0</v>
      </c>
      <c r="BK125">
        <f>L125</f>
        <v>0</v>
      </c>
      <c r="BL125">
        <f>BH125*BI125*BJ125</f>
        <v>0</v>
      </c>
      <c r="BM125">
        <f>(BK125-BC125)/BJ125</f>
        <v>0</v>
      </c>
      <c r="BN125">
        <f>(BA125-BG125)/BG125</f>
        <v>0</v>
      </c>
      <c r="BO125">
        <f>AZ125/(BB125+AZ125/BG125)</f>
        <v>0</v>
      </c>
      <c r="BP125" t="s">
        <v>437</v>
      </c>
      <c r="BQ125">
        <v>0</v>
      </c>
      <c r="BR125">
        <f>IF(BQ125&lt;&gt;0, BQ125, BO125)</f>
        <v>0</v>
      </c>
      <c r="BS125">
        <f>1-BR125/BG125</f>
        <v>0</v>
      </c>
      <c r="BT125">
        <f>(BG125-BF125)/(BG125-BR125)</f>
        <v>0</v>
      </c>
      <c r="BU125">
        <f>(BA125-BG125)/(BA125-BR125)</f>
        <v>0</v>
      </c>
      <c r="BV125">
        <f>(BG125-BF125)/(BG125-AZ125)</f>
        <v>0</v>
      </c>
      <c r="BW125">
        <f>(BA125-BG125)/(BA125-AZ125)</f>
        <v>0</v>
      </c>
      <c r="BX125">
        <f>(BT125*BR125/BF125)</f>
        <v>0</v>
      </c>
      <c r="BY125">
        <f>(1-BX125)</f>
        <v>0</v>
      </c>
      <c r="DH125">
        <f>$B$11*EG125+$C$11*EH125+$F$11*ES125*(1-EV125)</f>
        <v>0</v>
      </c>
      <c r="DI125">
        <f>DH125*DJ125</f>
        <v>0</v>
      </c>
      <c r="DJ125">
        <f>($B$11*$D$9+$C$11*$D$9+$F$11*((FF125+EX125)/MAX(FF125+EX125+FG125, 0.1)*$I$9+FG125/MAX(FF125+EX125+FG125, 0.1)*$J$9))/($B$11+$C$11+$F$11)</f>
        <v>0</v>
      </c>
      <c r="DK125">
        <f>($B$11*$K$9+$C$11*$K$9+$F$11*((FF125+EX125)/MAX(FF125+EX125+FG125, 0.1)*$P$9+FG125/MAX(FF125+EX125+FG125, 0.1)*$Q$9))/($B$11+$C$11+$F$11)</f>
        <v>0</v>
      </c>
      <c r="DL125">
        <v>3.46</v>
      </c>
      <c r="DM125">
        <v>0.5</v>
      </c>
      <c r="DN125" t="s">
        <v>438</v>
      </c>
      <c r="DO125">
        <v>2</v>
      </c>
      <c r="DP125" t="b">
        <v>1</v>
      </c>
      <c r="DQ125">
        <v>1759423751.84615</v>
      </c>
      <c r="DR125">
        <v>283.242769230769</v>
      </c>
      <c r="DS125">
        <v>266.874230769231</v>
      </c>
      <c r="DT125">
        <v>23.0032769230769</v>
      </c>
      <c r="DU125">
        <v>21.7302153846154</v>
      </c>
      <c r="DV125">
        <v>281.485230769231</v>
      </c>
      <c r="DW125">
        <v>22.6866538461538</v>
      </c>
      <c r="DX125">
        <v>500.006846153846</v>
      </c>
      <c r="DY125">
        <v>90.7862230769231</v>
      </c>
      <c r="DZ125">
        <v>0.0319748461538462</v>
      </c>
      <c r="EA125">
        <v>29.6400846153846</v>
      </c>
      <c r="EB125">
        <v>30.0026076923077</v>
      </c>
      <c r="EC125">
        <v>999.9</v>
      </c>
      <c r="ED125">
        <v>0</v>
      </c>
      <c r="EE125">
        <v>0</v>
      </c>
      <c r="EF125">
        <v>9990.19230769231</v>
      </c>
      <c r="EG125">
        <v>0</v>
      </c>
      <c r="EH125">
        <v>13.1842</v>
      </c>
      <c r="EI125">
        <v>16.3685</v>
      </c>
      <c r="EJ125">
        <v>289.911615384615</v>
      </c>
      <c r="EK125">
        <v>272.802307692308</v>
      </c>
      <c r="EL125">
        <v>1.27305923076923</v>
      </c>
      <c r="EM125">
        <v>266.874230769231</v>
      </c>
      <c r="EN125">
        <v>21.7302153846154</v>
      </c>
      <c r="EO125">
        <v>2.08838076923077</v>
      </c>
      <c r="EP125">
        <v>1.97280384615385</v>
      </c>
      <c r="EQ125">
        <v>18.1308230769231</v>
      </c>
      <c r="ER125">
        <v>17.2277384615385</v>
      </c>
      <c r="ES125">
        <v>2000.00538461538</v>
      </c>
      <c r="ET125">
        <v>0.980002307692308</v>
      </c>
      <c r="EU125">
        <v>0.0199973538461538</v>
      </c>
      <c r="EV125">
        <v>0</v>
      </c>
      <c r="EW125">
        <v>358.903692307692</v>
      </c>
      <c r="EX125">
        <v>5.00059</v>
      </c>
      <c r="EY125">
        <v>7251.47692307692</v>
      </c>
      <c r="EZ125">
        <v>17360.3846153846</v>
      </c>
      <c r="FA125">
        <v>41.1822307692308</v>
      </c>
      <c r="FB125">
        <v>40.9466923076923</v>
      </c>
      <c r="FC125">
        <v>40.562</v>
      </c>
      <c r="FD125">
        <v>40.5</v>
      </c>
      <c r="FE125">
        <v>42.125</v>
      </c>
      <c r="FF125">
        <v>1955.10615384615</v>
      </c>
      <c r="FG125">
        <v>39.8923076923077</v>
      </c>
      <c r="FH125">
        <v>0</v>
      </c>
      <c r="FI125">
        <v>1759423758.4</v>
      </c>
      <c r="FJ125">
        <v>0</v>
      </c>
      <c r="FK125">
        <v>358.909307692308</v>
      </c>
      <c r="FL125">
        <v>3.46461538711678</v>
      </c>
      <c r="FM125">
        <v>68.5032478728403</v>
      </c>
      <c r="FN125">
        <v>7252.48769230769</v>
      </c>
      <c r="FO125">
        <v>15</v>
      </c>
      <c r="FP125">
        <v>0</v>
      </c>
      <c r="FQ125" t="s">
        <v>439</v>
      </c>
      <c r="FR125">
        <v>0</v>
      </c>
      <c r="FS125">
        <v>0</v>
      </c>
      <c r="FT125">
        <v>0</v>
      </c>
      <c r="FU125">
        <v>0</v>
      </c>
      <c r="FV125">
        <v>0</v>
      </c>
      <c r="FW125">
        <v>0</v>
      </c>
      <c r="FX125">
        <v>0</v>
      </c>
      <c r="FY125">
        <v>0</v>
      </c>
      <c r="FZ125">
        <v>0</v>
      </c>
      <c r="GA125">
        <v>0</v>
      </c>
      <c r="GB125">
        <v>0</v>
      </c>
      <c r="GC125">
        <v>16.36082</v>
      </c>
      <c r="GD125">
        <v>1.14808421052637</v>
      </c>
      <c r="GE125">
        <v>0.408472250709886</v>
      </c>
      <c r="GF125">
        <v>0</v>
      </c>
      <c r="GG125">
        <v>358.739588235294</v>
      </c>
      <c r="GH125">
        <v>3.17087853678898</v>
      </c>
      <c r="GI125">
        <v>0.348220781692833</v>
      </c>
      <c r="GJ125">
        <v>-1</v>
      </c>
      <c r="GK125">
        <v>1.2716855</v>
      </c>
      <c r="GL125">
        <v>0.0422458646616547</v>
      </c>
      <c r="GM125">
        <v>0.00421808543654581</v>
      </c>
      <c r="GN125">
        <v>1</v>
      </c>
      <c r="GO125">
        <v>1</v>
      </c>
      <c r="GP125">
        <v>2</v>
      </c>
      <c r="GQ125" t="s">
        <v>448</v>
      </c>
      <c r="GR125">
        <v>3.13248</v>
      </c>
      <c r="GS125">
        <v>2.70981</v>
      </c>
      <c r="GT125">
        <v>0.0602343</v>
      </c>
      <c r="GU125">
        <v>0.0572816</v>
      </c>
      <c r="GV125">
        <v>0.100413</v>
      </c>
      <c r="GW125">
        <v>0.0970229</v>
      </c>
      <c r="GX125">
        <v>35428.8</v>
      </c>
      <c r="GY125">
        <v>38080.5</v>
      </c>
      <c r="GZ125">
        <v>34107.3</v>
      </c>
      <c r="HA125">
        <v>36572.2</v>
      </c>
      <c r="HB125">
        <v>43318.4</v>
      </c>
      <c r="HC125">
        <v>47398.8</v>
      </c>
      <c r="HD125">
        <v>53195.1</v>
      </c>
      <c r="HE125">
        <v>58442.8</v>
      </c>
      <c r="HF125">
        <v>1.94867</v>
      </c>
      <c r="HG125">
        <v>1.79775</v>
      </c>
      <c r="HH125">
        <v>0.119768</v>
      </c>
      <c r="HI125">
        <v>0</v>
      </c>
      <c r="HJ125">
        <v>28.0456</v>
      </c>
      <c r="HK125">
        <v>999.9</v>
      </c>
      <c r="HL125">
        <v>53.736</v>
      </c>
      <c r="HM125">
        <v>30.454</v>
      </c>
      <c r="HN125">
        <v>25.8821</v>
      </c>
      <c r="HO125">
        <v>54.4983</v>
      </c>
      <c r="HP125">
        <v>45.6771</v>
      </c>
      <c r="HQ125">
        <v>1</v>
      </c>
      <c r="HR125">
        <v>0.0419919</v>
      </c>
      <c r="HS125">
        <v>-0.0566068</v>
      </c>
      <c r="HT125">
        <v>20.112</v>
      </c>
      <c r="HU125">
        <v>5.19767</v>
      </c>
      <c r="HV125">
        <v>12.004</v>
      </c>
      <c r="HW125">
        <v>4.97505</v>
      </c>
      <c r="HX125">
        <v>3.29395</v>
      </c>
      <c r="HY125">
        <v>999.9</v>
      </c>
      <c r="HZ125">
        <v>9999</v>
      </c>
      <c r="IA125">
        <v>9999</v>
      </c>
      <c r="IB125">
        <v>9999</v>
      </c>
      <c r="IC125">
        <v>1.86325</v>
      </c>
      <c r="ID125">
        <v>1.86813</v>
      </c>
      <c r="IE125">
        <v>1.86786</v>
      </c>
      <c r="IF125">
        <v>1.86905</v>
      </c>
      <c r="IG125">
        <v>1.86988</v>
      </c>
      <c r="IH125">
        <v>1.86588</v>
      </c>
      <c r="II125">
        <v>1.86705</v>
      </c>
      <c r="IJ125">
        <v>1.86844</v>
      </c>
      <c r="IK125">
        <v>5</v>
      </c>
      <c r="IL125">
        <v>0</v>
      </c>
      <c r="IM125">
        <v>0</v>
      </c>
      <c r="IN125">
        <v>0</v>
      </c>
      <c r="IO125" t="s">
        <v>441</v>
      </c>
      <c r="IP125" t="s">
        <v>442</v>
      </c>
      <c r="IQ125" t="s">
        <v>443</v>
      </c>
      <c r="IR125" t="s">
        <v>443</v>
      </c>
      <c r="IS125" t="s">
        <v>443</v>
      </c>
      <c r="IT125" t="s">
        <v>443</v>
      </c>
      <c r="IU125">
        <v>0</v>
      </c>
      <c r="IV125">
        <v>100</v>
      </c>
      <c r="IW125">
        <v>100</v>
      </c>
      <c r="IX125">
        <v>1.665</v>
      </c>
      <c r="IY125">
        <v>0.3167</v>
      </c>
      <c r="IZ125">
        <v>0.735386519928015</v>
      </c>
      <c r="JA125">
        <v>0.00382527381972642</v>
      </c>
      <c r="JB125">
        <v>-7.52988299776221e-07</v>
      </c>
      <c r="JC125">
        <v>2.3530235652091e-10</v>
      </c>
      <c r="JD125">
        <v>-0.102343420517576</v>
      </c>
      <c r="JE125">
        <v>-0.0169045395245839</v>
      </c>
      <c r="JF125">
        <v>0.00204458040624254</v>
      </c>
      <c r="JG125">
        <v>-2.13992253470799e-05</v>
      </c>
      <c r="JH125">
        <v>5</v>
      </c>
      <c r="JI125">
        <v>2167</v>
      </c>
      <c r="JJ125">
        <v>1</v>
      </c>
      <c r="JK125">
        <v>29</v>
      </c>
      <c r="JL125">
        <v>29323729.3</v>
      </c>
      <c r="JM125">
        <v>29323729.3</v>
      </c>
      <c r="JN125">
        <v>0.623779</v>
      </c>
      <c r="JO125">
        <v>2.64771</v>
      </c>
      <c r="JP125">
        <v>1.54785</v>
      </c>
      <c r="JQ125">
        <v>2.31079</v>
      </c>
      <c r="JR125">
        <v>1.64673</v>
      </c>
      <c r="JS125">
        <v>2.27417</v>
      </c>
      <c r="JT125">
        <v>34.0998</v>
      </c>
      <c r="JU125">
        <v>24.1926</v>
      </c>
      <c r="JV125">
        <v>18</v>
      </c>
      <c r="JW125">
        <v>497.865</v>
      </c>
      <c r="JX125">
        <v>400.826</v>
      </c>
      <c r="JY125">
        <v>27.1696</v>
      </c>
      <c r="JZ125">
        <v>27.8903</v>
      </c>
      <c r="KA125">
        <v>30.0004</v>
      </c>
      <c r="KB125">
        <v>27.8537</v>
      </c>
      <c r="KC125">
        <v>27.8054</v>
      </c>
      <c r="KD125">
        <v>12.4753</v>
      </c>
      <c r="KE125">
        <v>18.9553</v>
      </c>
      <c r="KF125">
        <v>53.1408</v>
      </c>
      <c r="KG125">
        <v>27.2174</v>
      </c>
      <c r="KH125">
        <v>217.473</v>
      </c>
      <c r="KI125">
        <v>21.7368</v>
      </c>
      <c r="KJ125">
        <v>96.706</v>
      </c>
      <c r="KK125">
        <v>94.695</v>
      </c>
    </row>
    <row r="126" spans="1:297">
      <c r="A126">
        <v>110</v>
      </c>
      <c r="B126">
        <v>1759423765</v>
      </c>
      <c r="C126">
        <v>4544.90000009537</v>
      </c>
      <c r="D126" t="s">
        <v>663</v>
      </c>
      <c r="E126" t="s">
        <v>664</v>
      </c>
      <c r="F126">
        <v>5</v>
      </c>
      <c r="G126" t="s">
        <v>638</v>
      </c>
      <c r="H126" t="s">
        <v>436</v>
      </c>
      <c r="I126">
        <v>1759423756.84615</v>
      </c>
      <c r="J126">
        <f>(K126)/1000</f>
        <v>0</v>
      </c>
      <c r="K126">
        <f>IF(DP126, AN126, AH126)</f>
        <v>0</v>
      </c>
      <c r="L126">
        <f>IF(DP126, AI126, AG126)</f>
        <v>0</v>
      </c>
      <c r="M126">
        <f>DR126 - IF(AU126&gt;1, L126*DL126*100.0/(AW126), 0)</f>
        <v>0</v>
      </c>
      <c r="N126">
        <f>((T126-J126/2)*M126-L126)/(T126+J126/2)</f>
        <v>0</v>
      </c>
      <c r="O126">
        <f>N126*(DY126+DZ126)/1000.0</f>
        <v>0</v>
      </c>
      <c r="P126">
        <f>(DR126 - IF(AU126&gt;1, L126*DL126*100.0/(AW126), 0))*(DY126+DZ126)/1000.0</f>
        <v>0</v>
      </c>
      <c r="Q126">
        <f>2.0/((1/S126-1/R126)+SIGN(S126)*SQRT((1/S126-1/R126)*(1/S126-1/R126) + 4*DM126/((DM126+1)*(DM126+1))*(2*1/S126*1/R126-1/R126*1/R126)))</f>
        <v>0</v>
      </c>
      <c r="R126">
        <f>IF(LEFT(DN126,1)&lt;&gt;"0",IF(LEFT(DN126,1)="1",3.0,DO126),$D$5+$E$5*(EF126*DY126/($K$5*1000))+$F$5*(EF126*DY126/($K$5*1000))*MAX(MIN(DL126,$J$5),$I$5)*MAX(MIN(DL126,$J$5),$I$5)+$G$5*MAX(MIN(DL126,$J$5),$I$5)*(EF126*DY126/($K$5*1000))+$H$5*(EF126*DY126/($K$5*1000))*(EF126*DY126/($K$5*1000)))</f>
        <v>0</v>
      </c>
      <c r="S126">
        <f>J126*(1000-(1000*0.61365*exp(17.502*W126/(240.97+W126))/(DY126+DZ126)+DT126)/2)/(1000*0.61365*exp(17.502*W126/(240.97+W126))/(DY126+DZ126)-DT126)</f>
        <v>0</v>
      </c>
      <c r="T126">
        <f>1/((DM126+1)/(Q126/1.6)+1/(R126/1.37)) + DM126/((DM126+1)/(Q126/1.6) + DM126/(R126/1.37))</f>
        <v>0</v>
      </c>
      <c r="U126">
        <f>(DH126*DK126)</f>
        <v>0</v>
      </c>
      <c r="V126">
        <f>(EA126+(U126+2*0.95*5.67E-8*(((EA126+$B$7)+273)^4-(EA126+273)^4)-44100*J126)/(1.84*29.3*R126+8*0.95*5.67E-8*(EA126+273)^3))</f>
        <v>0</v>
      </c>
      <c r="W126">
        <f>($C$7*EB126+$D$7*EC126+$E$7*V126)</f>
        <v>0</v>
      </c>
      <c r="X126">
        <f>0.61365*exp(17.502*W126/(240.97+W126))</f>
        <v>0</v>
      </c>
      <c r="Y126">
        <f>(Z126/AA126*100)</f>
        <v>0</v>
      </c>
      <c r="Z126">
        <f>DT126*(DY126+DZ126)/1000</f>
        <v>0</v>
      </c>
      <c r="AA126">
        <f>0.61365*exp(17.502*EA126/(240.97+EA126))</f>
        <v>0</v>
      </c>
      <c r="AB126">
        <f>(X126-DT126*(DY126+DZ126)/1000)</f>
        <v>0</v>
      </c>
      <c r="AC126">
        <f>(-J126*44100)</f>
        <v>0</v>
      </c>
      <c r="AD126">
        <f>2*29.3*R126*0.92*(EA126-W126)</f>
        <v>0</v>
      </c>
      <c r="AE126">
        <f>2*0.95*5.67E-8*(((EA126+$B$7)+273)^4-(W126+273)^4)</f>
        <v>0</v>
      </c>
      <c r="AF126">
        <f>U126+AE126+AC126+AD126</f>
        <v>0</v>
      </c>
      <c r="AG126">
        <f>DX126*AU126*(DS126-DR126*(1000-AU126*DU126)/(1000-AU126*DT126))/(100*DL126)</f>
        <v>0</v>
      </c>
      <c r="AH126">
        <f>1000*DX126*AU126*(DT126-DU126)/(100*DL126*(1000-AU126*DT126))</f>
        <v>0</v>
      </c>
      <c r="AI126">
        <f>(AJ126 - AK126 - DY126*1E3/(8.314*(EA126+273.15)) * AM126/DX126 * AL126) * DX126/(100*DL126) * (1000 - DU126)/1000</f>
        <v>0</v>
      </c>
      <c r="AJ126">
        <v>239.227275307251</v>
      </c>
      <c r="AK126">
        <v>248.847521212121</v>
      </c>
      <c r="AL126">
        <v>-3.39760863636364</v>
      </c>
      <c r="AM126">
        <v>64.6</v>
      </c>
      <c r="AN126">
        <f>(AP126 - AO126 + DY126*1E3/(8.314*(EA126+273.15)) * AR126/DX126 * AQ126) * DX126/(100*DL126) * 1000/(1000 - AP126)</f>
        <v>0</v>
      </c>
      <c r="AO126">
        <v>21.7260741637636</v>
      </c>
      <c r="AP126">
        <v>23.0127727272727</v>
      </c>
      <c r="AQ126">
        <v>1.01220788443986e-05</v>
      </c>
      <c r="AR126">
        <v>120.712376557345</v>
      </c>
      <c r="AS126">
        <v>5</v>
      </c>
      <c r="AT126">
        <v>1</v>
      </c>
      <c r="AU126">
        <f>IF(AS126*$H$13&gt;=AW126,1.0,(AW126/(AW126-AS126*$H$13)))</f>
        <v>0</v>
      </c>
      <c r="AV126">
        <f>(AU126-1)*100</f>
        <v>0</v>
      </c>
      <c r="AW126">
        <f>MAX(0,($B$13+$C$13*EF126)/(1+$D$13*EF126)*DY126/(EA126+273)*$E$13)</f>
        <v>0</v>
      </c>
      <c r="AX126" t="s">
        <v>437</v>
      </c>
      <c r="AY126" t="s">
        <v>437</v>
      </c>
      <c r="AZ126">
        <v>0</v>
      </c>
      <c r="BA126">
        <v>0</v>
      </c>
      <c r="BB126">
        <f>1-AZ126/BA126</f>
        <v>0</v>
      </c>
      <c r="BC126">
        <v>0</v>
      </c>
      <c r="BD126" t="s">
        <v>437</v>
      </c>
      <c r="BE126" t="s">
        <v>437</v>
      </c>
      <c r="BF126">
        <v>0</v>
      </c>
      <c r="BG126">
        <v>0</v>
      </c>
      <c r="BH126">
        <f>1-BF126/BG126</f>
        <v>0</v>
      </c>
      <c r="BI126">
        <v>0.5</v>
      </c>
      <c r="BJ126">
        <f>DI126</f>
        <v>0</v>
      </c>
      <c r="BK126">
        <f>L126</f>
        <v>0</v>
      </c>
      <c r="BL126">
        <f>BH126*BI126*BJ126</f>
        <v>0</v>
      </c>
      <c r="BM126">
        <f>(BK126-BC126)/BJ126</f>
        <v>0</v>
      </c>
      <c r="BN126">
        <f>(BA126-BG126)/BG126</f>
        <v>0</v>
      </c>
      <c r="BO126">
        <f>AZ126/(BB126+AZ126/BG126)</f>
        <v>0</v>
      </c>
      <c r="BP126" t="s">
        <v>437</v>
      </c>
      <c r="BQ126">
        <v>0</v>
      </c>
      <c r="BR126">
        <f>IF(BQ126&lt;&gt;0, BQ126, BO126)</f>
        <v>0</v>
      </c>
      <c r="BS126">
        <f>1-BR126/BG126</f>
        <v>0</v>
      </c>
      <c r="BT126">
        <f>(BG126-BF126)/(BG126-BR126)</f>
        <v>0</v>
      </c>
      <c r="BU126">
        <f>(BA126-BG126)/(BA126-BR126)</f>
        <v>0</v>
      </c>
      <c r="BV126">
        <f>(BG126-BF126)/(BG126-AZ126)</f>
        <v>0</v>
      </c>
      <c r="BW126">
        <f>(BA126-BG126)/(BA126-AZ126)</f>
        <v>0</v>
      </c>
      <c r="BX126">
        <f>(BT126*BR126/BF126)</f>
        <v>0</v>
      </c>
      <c r="BY126">
        <f>(1-BX126)</f>
        <v>0</v>
      </c>
      <c r="DH126">
        <f>$B$11*EG126+$C$11*EH126+$F$11*ES126*(1-EV126)</f>
        <v>0</v>
      </c>
      <c r="DI126">
        <f>DH126*DJ126</f>
        <v>0</v>
      </c>
      <c r="DJ126">
        <f>($B$11*$D$9+$C$11*$D$9+$F$11*((FF126+EX126)/MAX(FF126+EX126+FG126, 0.1)*$I$9+FG126/MAX(FF126+EX126+FG126, 0.1)*$J$9))/($B$11+$C$11+$F$11)</f>
        <v>0</v>
      </c>
      <c r="DK126">
        <f>($B$11*$K$9+$C$11*$K$9+$F$11*((FF126+EX126)/MAX(FF126+EX126+FG126, 0.1)*$P$9+FG126/MAX(FF126+EX126+FG126, 0.1)*$Q$9))/($B$11+$C$11+$F$11)</f>
        <v>0</v>
      </c>
      <c r="DL126">
        <v>3.46</v>
      </c>
      <c r="DM126">
        <v>0.5</v>
      </c>
      <c r="DN126" t="s">
        <v>438</v>
      </c>
      <c r="DO126">
        <v>2</v>
      </c>
      <c r="DP126" t="b">
        <v>1</v>
      </c>
      <c r="DQ126">
        <v>1759423756.84615</v>
      </c>
      <c r="DR126">
        <v>266.743846153846</v>
      </c>
      <c r="DS126">
        <v>250.069</v>
      </c>
      <c r="DT126">
        <v>23.0063923076923</v>
      </c>
      <c r="DU126">
        <v>21.7285</v>
      </c>
      <c r="DV126">
        <v>265.043230769231</v>
      </c>
      <c r="DW126">
        <v>22.6896384615385</v>
      </c>
      <c r="DX126">
        <v>500.005615384615</v>
      </c>
      <c r="DY126">
        <v>90.7851307692307</v>
      </c>
      <c r="DZ126">
        <v>0.0318987</v>
      </c>
      <c r="EA126">
        <v>29.6376692307692</v>
      </c>
      <c r="EB126">
        <v>30.0011615384615</v>
      </c>
      <c r="EC126">
        <v>999.9</v>
      </c>
      <c r="ED126">
        <v>0</v>
      </c>
      <c r="EE126">
        <v>0</v>
      </c>
      <c r="EF126">
        <v>10000.15</v>
      </c>
      <c r="EG126">
        <v>0</v>
      </c>
      <c r="EH126">
        <v>13.1854769230769</v>
      </c>
      <c r="EI126">
        <v>16.6748</v>
      </c>
      <c r="EJ126">
        <v>273.025076923077</v>
      </c>
      <c r="EK126">
        <v>255.623384615385</v>
      </c>
      <c r="EL126">
        <v>1.27788615384615</v>
      </c>
      <c r="EM126">
        <v>250.069</v>
      </c>
      <c r="EN126">
        <v>21.7285</v>
      </c>
      <c r="EO126">
        <v>2.08863769230769</v>
      </c>
      <c r="EP126">
        <v>1.97262461538462</v>
      </c>
      <c r="EQ126">
        <v>18.1327769230769</v>
      </c>
      <c r="ER126">
        <v>17.2263</v>
      </c>
      <c r="ES126">
        <v>2000.00230769231</v>
      </c>
      <c r="ET126">
        <v>0.980002307692308</v>
      </c>
      <c r="EU126">
        <v>0.0199973615384615</v>
      </c>
      <c r="EV126">
        <v>0</v>
      </c>
      <c r="EW126">
        <v>359.280769230769</v>
      </c>
      <c r="EX126">
        <v>5.00059</v>
      </c>
      <c r="EY126">
        <v>7257.33769230769</v>
      </c>
      <c r="EZ126">
        <v>17360.3461538462</v>
      </c>
      <c r="FA126">
        <v>41.1822307692308</v>
      </c>
      <c r="FB126">
        <v>40.9660769230769</v>
      </c>
      <c r="FC126">
        <v>40.562</v>
      </c>
      <c r="FD126">
        <v>40.5</v>
      </c>
      <c r="FE126">
        <v>42.125</v>
      </c>
      <c r="FF126">
        <v>1955.10307692308</v>
      </c>
      <c r="FG126">
        <v>39.8915384615385</v>
      </c>
      <c r="FH126">
        <v>0</v>
      </c>
      <c r="FI126">
        <v>1759423763.2</v>
      </c>
      <c r="FJ126">
        <v>0</v>
      </c>
      <c r="FK126">
        <v>359.244038461538</v>
      </c>
      <c r="FL126">
        <v>4.17193163621251</v>
      </c>
      <c r="FM126">
        <v>77.9135043190466</v>
      </c>
      <c r="FN126">
        <v>7258.235</v>
      </c>
      <c r="FO126">
        <v>15</v>
      </c>
      <c r="FP126">
        <v>0</v>
      </c>
      <c r="FQ126" t="s">
        <v>439</v>
      </c>
      <c r="FR126">
        <v>0</v>
      </c>
      <c r="FS126">
        <v>0</v>
      </c>
      <c r="FT126">
        <v>0</v>
      </c>
      <c r="FU126">
        <v>0</v>
      </c>
      <c r="FV126">
        <v>0</v>
      </c>
      <c r="FW126">
        <v>0</v>
      </c>
      <c r="FX126">
        <v>0</v>
      </c>
      <c r="FY126">
        <v>0</v>
      </c>
      <c r="FZ126">
        <v>0</v>
      </c>
      <c r="GA126">
        <v>0</v>
      </c>
      <c r="GB126">
        <v>0</v>
      </c>
      <c r="GC126">
        <v>16.480480952381</v>
      </c>
      <c r="GD126">
        <v>2.7329142857143</v>
      </c>
      <c r="GE126">
        <v>0.460815164494035</v>
      </c>
      <c r="GF126">
        <v>0</v>
      </c>
      <c r="GG126">
        <v>359.020647058823</v>
      </c>
      <c r="GH126">
        <v>3.92143621215235</v>
      </c>
      <c r="GI126">
        <v>0.421823902646937</v>
      </c>
      <c r="GJ126">
        <v>-1</v>
      </c>
      <c r="GK126">
        <v>1.2752819047619</v>
      </c>
      <c r="GL126">
        <v>0.0560322077922095</v>
      </c>
      <c r="GM126">
        <v>0.00574466926317875</v>
      </c>
      <c r="GN126">
        <v>1</v>
      </c>
      <c r="GO126">
        <v>1</v>
      </c>
      <c r="GP126">
        <v>2</v>
      </c>
      <c r="GQ126" t="s">
        <v>448</v>
      </c>
      <c r="GR126">
        <v>3.13233</v>
      </c>
      <c r="GS126">
        <v>2.71012</v>
      </c>
      <c r="GT126">
        <v>0.0568947</v>
      </c>
      <c r="GU126">
        <v>0.0539689</v>
      </c>
      <c r="GV126">
        <v>0.100432</v>
      </c>
      <c r="GW126">
        <v>0.0970151</v>
      </c>
      <c r="GX126">
        <v>35554.7</v>
      </c>
      <c r="GY126">
        <v>38214.3</v>
      </c>
      <c r="GZ126">
        <v>34107.3</v>
      </c>
      <c r="HA126">
        <v>36572.2</v>
      </c>
      <c r="HB126">
        <v>43317</v>
      </c>
      <c r="HC126">
        <v>47398.9</v>
      </c>
      <c r="HD126">
        <v>53195</v>
      </c>
      <c r="HE126">
        <v>58442.9</v>
      </c>
      <c r="HF126">
        <v>1.9482</v>
      </c>
      <c r="HG126">
        <v>1.79807</v>
      </c>
      <c r="HH126">
        <v>0.120275</v>
      </c>
      <c r="HI126">
        <v>0</v>
      </c>
      <c r="HJ126">
        <v>28.0479</v>
      </c>
      <c r="HK126">
        <v>999.9</v>
      </c>
      <c r="HL126">
        <v>53.736</v>
      </c>
      <c r="HM126">
        <v>30.454</v>
      </c>
      <c r="HN126">
        <v>25.8834</v>
      </c>
      <c r="HO126">
        <v>54.7183</v>
      </c>
      <c r="HP126">
        <v>45.3846</v>
      </c>
      <c r="HQ126">
        <v>1</v>
      </c>
      <c r="HR126">
        <v>0.0424746</v>
      </c>
      <c r="HS126">
        <v>-0.238905</v>
      </c>
      <c r="HT126">
        <v>20.1118</v>
      </c>
      <c r="HU126">
        <v>5.19677</v>
      </c>
      <c r="HV126">
        <v>12.004</v>
      </c>
      <c r="HW126">
        <v>4.97485</v>
      </c>
      <c r="HX126">
        <v>3.29388</v>
      </c>
      <c r="HY126">
        <v>999.9</v>
      </c>
      <c r="HZ126">
        <v>9999</v>
      </c>
      <c r="IA126">
        <v>9999</v>
      </c>
      <c r="IB126">
        <v>9999</v>
      </c>
      <c r="IC126">
        <v>1.86325</v>
      </c>
      <c r="ID126">
        <v>1.86813</v>
      </c>
      <c r="IE126">
        <v>1.86791</v>
      </c>
      <c r="IF126">
        <v>1.86905</v>
      </c>
      <c r="IG126">
        <v>1.8699</v>
      </c>
      <c r="IH126">
        <v>1.86596</v>
      </c>
      <c r="II126">
        <v>1.86706</v>
      </c>
      <c r="IJ126">
        <v>1.86845</v>
      </c>
      <c r="IK126">
        <v>5</v>
      </c>
      <c r="IL126">
        <v>0</v>
      </c>
      <c r="IM126">
        <v>0</v>
      </c>
      <c r="IN126">
        <v>0</v>
      </c>
      <c r="IO126" t="s">
        <v>441</v>
      </c>
      <c r="IP126" t="s">
        <v>442</v>
      </c>
      <c r="IQ126" t="s">
        <v>443</v>
      </c>
      <c r="IR126" t="s">
        <v>443</v>
      </c>
      <c r="IS126" t="s">
        <v>443</v>
      </c>
      <c r="IT126" t="s">
        <v>443</v>
      </c>
      <c r="IU126">
        <v>0</v>
      </c>
      <c r="IV126">
        <v>100</v>
      </c>
      <c r="IW126">
        <v>100</v>
      </c>
      <c r="IX126">
        <v>1.608</v>
      </c>
      <c r="IY126">
        <v>0.317</v>
      </c>
      <c r="IZ126">
        <v>0.735386519928015</v>
      </c>
      <c r="JA126">
        <v>0.00382527381972642</v>
      </c>
      <c r="JB126">
        <v>-7.52988299776221e-07</v>
      </c>
      <c r="JC126">
        <v>2.3530235652091e-10</v>
      </c>
      <c r="JD126">
        <v>-0.102343420517576</v>
      </c>
      <c r="JE126">
        <v>-0.0169045395245839</v>
      </c>
      <c r="JF126">
        <v>0.00204458040624254</v>
      </c>
      <c r="JG126">
        <v>-2.13992253470799e-05</v>
      </c>
      <c r="JH126">
        <v>5</v>
      </c>
      <c r="JI126">
        <v>2167</v>
      </c>
      <c r="JJ126">
        <v>1</v>
      </c>
      <c r="JK126">
        <v>29</v>
      </c>
      <c r="JL126">
        <v>29323729.4</v>
      </c>
      <c r="JM126">
        <v>29323729.4</v>
      </c>
      <c r="JN126">
        <v>0.592041</v>
      </c>
      <c r="JO126">
        <v>2.64771</v>
      </c>
      <c r="JP126">
        <v>1.54785</v>
      </c>
      <c r="JQ126">
        <v>2.31079</v>
      </c>
      <c r="JR126">
        <v>1.64673</v>
      </c>
      <c r="JS126">
        <v>2.33521</v>
      </c>
      <c r="JT126">
        <v>34.0998</v>
      </c>
      <c r="JU126">
        <v>24.1926</v>
      </c>
      <c r="JV126">
        <v>18</v>
      </c>
      <c r="JW126">
        <v>497.571</v>
      </c>
      <c r="JX126">
        <v>401.02</v>
      </c>
      <c r="JY126">
        <v>27.1969</v>
      </c>
      <c r="JZ126">
        <v>27.892</v>
      </c>
      <c r="KA126">
        <v>30.0005</v>
      </c>
      <c r="KB126">
        <v>27.8555</v>
      </c>
      <c r="KC126">
        <v>27.8078</v>
      </c>
      <c r="KD126">
        <v>11.7629</v>
      </c>
      <c r="KE126">
        <v>18.9553</v>
      </c>
      <c r="KF126">
        <v>53.1408</v>
      </c>
      <c r="KG126">
        <v>27.2071</v>
      </c>
      <c r="KH126">
        <v>197.38</v>
      </c>
      <c r="KI126">
        <v>21.7368</v>
      </c>
      <c r="KJ126">
        <v>96.7059</v>
      </c>
      <c r="KK126">
        <v>94.695</v>
      </c>
    </row>
    <row r="127" spans="1:297">
      <c r="A127">
        <v>111</v>
      </c>
      <c r="B127">
        <v>1759423770</v>
      </c>
      <c r="C127">
        <v>4549.90000009537</v>
      </c>
      <c r="D127" t="s">
        <v>665</v>
      </c>
      <c r="E127" t="s">
        <v>666</v>
      </c>
      <c r="F127">
        <v>5</v>
      </c>
      <c r="G127" t="s">
        <v>638</v>
      </c>
      <c r="H127" t="s">
        <v>436</v>
      </c>
      <c r="I127">
        <v>1759423761.84615</v>
      </c>
      <c r="J127">
        <f>(K127)/1000</f>
        <v>0</v>
      </c>
      <c r="K127">
        <f>IF(DP127, AN127, AH127)</f>
        <v>0</v>
      </c>
      <c r="L127">
        <f>IF(DP127, AI127, AG127)</f>
        <v>0</v>
      </c>
      <c r="M127">
        <f>DR127 - IF(AU127&gt;1, L127*DL127*100.0/(AW127), 0)</f>
        <v>0</v>
      </c>
      <c r="N127">
        <f>((T127-J127/2)*M127-L127)/(T127+J127/2)</f>
        <v>0</v>
      </c>
      <c r="O127">
        <f>N127*(DY127+DZ127)/1000.0</f>
        <v>0</v>
      </c>
      <c r="P127">
        <f>(DR127 - IF(AU127&gt;1, L127*DL127*100.0/(AW127), 0))*(DY127+DZ127)/1000.0</f>
        <v>0</v>
      </c>
      <c r="Q127">
        <f>2.0/((1/S127-1/R127)+SIGN(S127)*SQRT((1/S127-1/R127)*(1/S127-1/R127) + 4*DM127/((DM127+1)*(DM127+1))*(2*1/S127*1/R127-1/R127*1/R127)))</f>
        <v>0</v>
      </c>
      <c r="R127">
        <f>IF(LEFT(DN127,1)&lt;&gt;"0",IF(LEFT(DN127,1)="1",3.0,DO127),$D$5+$E$5*(EF127*DY127/($K$5*1000))+$F$5*(EF127*DY127/($K$5*1000))*MAX(MIN(DL127,$J$5),$I$5)*MAX(MIN(DL127,$J$5),$I$5)+$G$5*MAX(MIN(DL127,$J$5),$I$5)*(EF127*DY127/($K$5*1000))+$H$5*(EF127*DY127/($K$5*1000))*(EF127*DY127/($K$5*1000)))</f>
        <v>0</v>
      </c>
      <c r="S127">
        <f>J127*(1000-(1000*0.61365*exp(17.502*W127/(240.97+W127))/(DY127+DZ127)+DT127)/2)/(1000*0.61365*exp(17.502*W127/(240.97+W127))/(DY127+DZ127)-DT127)</f>
        <v>0</v>
      </c>
      <c r="T127">
        <f>1/((DM127+1)/(Q127/1.6)+1/(R127/1.37)) + DM127/((DM127+1)/(Q127/1.6) + DM127/(R127/1.37))</f>
        <v>0</v>
      </c>
      <c r="U127">
        <f>(DH127*DK127)</f>
        <v>0</v>
      </c>
      <c r="V127">
        <f>(EA127+(U127+2*0.95*5.67E-8*(((EA127+$B$7)+273)^4-(EA127+273)^4)-44100*J127)/(1.84*29.3*R127+8*0.95*5.67E-8*(EA127+273)^3))</f>
        <v>0</v>
      </c>
      <c r="W127">
        <f>($C$7*EB127+$D$7*EC127+$E$7*V127)</f>
        <v>0</v>
      </c>
      <c r="X127">
        <f>0.61365*exp(17.502*W127/(240.97+W127))</f>
        <v>0</v>
      </c>
      <c r="Y127">
        <f>(Z127/AA127*100)</f>
        <v>0</v>
      </c>
      <c r="Z127">
        <f>DT127*(DY127+DZ127)/1000</f>
        <v>0</v>
      </c>
      <c r="AA127">
        <f>0.61365*exp(17.502*EA127/(240.97+EA127))</f>
        <v>0</v>
      </c>
      <c r="AB127">
        <f>(X127-DT127*(DY127+DZ127)/1000)</f>
        <v>0</v>
      </c>
      <c r="AC127">
        <f>(-J127*44100)</f>
        <v>0</v>
      </c>
      <c r="AD127">
        <f>2*29.3*R127*0.92*(EA127-W127)</f>
        <v>0</v>
      </c>
      <c r="AE127">
        <f>2*0.95*5.67E-8*(((EA127+$B$7)+273)^4-(W127+273)^4)</f>
        <v>0</v>
      </c>
      <c r="AF127">
        <f>U127+AE127+AC127+AD127</f>
        <v>0</v>
      </c>
      <c r="AG127">
        <f>DX127*AU127*(DS127-DR127*(1000-AU127*DU127)/(1000-AU127*DT127))/(100*DL127)</f>
        <v>0</v>
      </c>
      <c r="AH127">
        <f>1000*DX127*AU127*(DT127-DU127)/(100*DL127*(1000-AU127*DT127))</f>
        <v>0</v>
      </c>
      <c r="AI127">
        <f>(AJ127 - AK127 - DY127*1E3/(8.314*(EA127+273.15)) * AM127/DX127 * AL127) * DX127/(100*DL127) * (1000 - DU127)/1000</f>
        <v>0</v>
      </c>
      <c r="AJ127">
        <v>222.877438325</v>
      </c>
      <c r="AK127">
        <v>232.446290909091</v>
      </c>
      <c r="AL127">
        <v>-3.27354606060605</v>
      </c>
      <c r="AM127">
        <v>64.6</v>
      </c>
      <c r="AN127">
        <f>(AP127 - AO127 + DY127*1E3/(8.314*(EA127+273.15)) * AR127/DX127 * AQ127) * DX127/(100*DL127) * 1000/(1000 - AP127)</f>
        <v>0</v>
      </c>
      <c r="AO127">
        <v>21.7226309843457</v>
      </c>
      <c r="AP127">
        <v>23.0190787878788</v>
      </c>
      <c r="AQ127">
        <v>9.69348728946164e-06</v>
      </c>
      <c r="AR127">
        <v>120.712376557345</v>
      </c>
      <c r="AS127">
        <v>4</v>
      </c>
      <c r="AT127">
        <v>1</v>
      </c>
      <c r="AU127">
        <f>IF(AS127*$H$13&gt;=AW127,1.0,(AW127/(AW127-AS127*$H$13)))</f>
        <v>0</v>
      </c>
      <c r="AV127">
        <f>(AU127-1)*100</f>
        <v>0</v>
      </c>
      <c r="AW127">
        <f>MAX(0,($B$13+$C$13*EF127)/(1+$D$13*EF127)*DY127/(EA127+273)*$E$13)</f>
        <v>0</v>
      </c>
      <c r="AX127" t="s">
        <v>437</v>
      </c>
      <c r="AY127" t="s">
        <v>437</v>
      </c>
      <c r="AZ127">
        <v>0</v>
      </c>
      <c r="BA127">
        <v>0</v>
      </c>
      <c r="BB127">
        <f>1-AZ127/BA127</f>
        <v>0</v>
      </c>
      <c r="BC127">
        <v>0</v>
      </c>
      <c r="BD127" t="s">
        <v>437</v>
      </c>
      <c r="BE127" t="s">
        <v>437</v>
      </c>
      <c r="BF127">
        <v>0</v>
      </c>
      <c r="BG127">
        <v>0</v>
      </c>
      <c r="BH127">
        <f>1-BF127/BG127</f>
        <v>0</v>
      </c>
      <c r="BI127">
        <v>0.5</v>
      </c>
      <c r="BJ127">
        <f>DI127</f>
        <v>0</v>
      </c>
      <c r="BK127">
        <f>L127</f>
        <v>0</v>
      </c>
      <c r="BL127">
        <f>BH127*BI127*BJ127</f>
        <v>0</v>
      </c>
      <c r="BM127">
        <f>(BK127-BC127)/BJ127</f>
        <v>0</v>
      </c>
      <c r="BN127">
        <f>(BA127-BG127)/BG127</f>
        <v>0</v>
      </c>
      <c r="BO127">
        <f>AZ127/(BB127+AZ127/BG127)</f>
        <v>0</v>
      </c>
      <c r="BP127" t="s">
        <v>437</v>
      </c>
      <c r="BQ127">
        <v>0</v>
      </c>
      <c r="BR127">
        <f>IF(BQ127&lt;&gt;0, BQ127, BO127)</f>
        <v>0</v>
      </c>
      <c r="BS127">
        <f>1-BR127/BG127</f>
        <v>0</v>
      </c>
      <c r="BT127">
        <f>(BG127-BF127)/(BG127-BR127)</f>
        <v>0</v>
      </c>
      <c r="BU127">
        <f>(BA127-BG127)/(BA127-BR127)</f>
        <v>0</v>
      </c>
      <c r="BV127">
        <f>(BG127-BF127)/(BG127-AZ127)</f>
        <v>0</v>
      </c>
      <c r="BW127">
        <f>(BA127-BG127)/(BA127-AZ127)</f>
        <v>0</v>
      </c>
      <c r="BX127">
        <f>(BT127*BR127/BF127)</f>
        <v>0</v>
      </c>
      <c r="BY127">
        <f>(1-BX127)</f>
        <v>0</v>
      </c>
      <c r="DH127">
        <f>$B$11*EG127+$C$11*EH127+$F$11*ES127*(1-EV127)</f>
        <v>0</v>
      </c>
      <c r="DI127">
        <f>DH127*DJ127</f>
        <v>0</v>
      </c>
      <c r="DJ127">
        <f>($B$11*$D$9+$C$11*$D$9+$F$11*((FF127+EX127)/MAX(FF127+EX127+FG127, 0.1)*$I$9+FG127/MAX(FF127+EX127+FG127, 0.1)*$J$9))/($B$11+$C$11+$F$11)</f>
        <v>0</v>
      </c>
      <c r="DK127">
        <f>($B$11*$K$9+$C$11*$K$9+$F$11*((FF127+EX127)/MAX(FF127+EX127+FG127, 0.1)*$P$9+FG127/MAX(FF127+EX127+FG127, 0.1)*$Q$9))/($B$11+$C$11+$F$11)</f>
        <v>0</v>
      </c>
      <c r="DL127">
        <v>3.46</v>
      </c>
      <c r="DM127">
        <v>0.5</v>
      </c>
      <c r="DN127" t="s">
        <v>438</v>
      </c>
      <c r="DO127">
        <v>2</v>
      </c>
      <c r="DP127" t="b">
        <v>1</v>
      </c>
      <c r="DQ127">
        <v>1759423761.84615</v>
      </c>
      <c r="DR127">
        <v>250.312923076923</v>
      </c>
      <c r="DS127">
        <v>233.655692307692</v>
      </c>
      <c r="DT127">
        <v>23.0106923076923</v>
      </c>
      <c r="DU127">
        <v>21.7259307692308</v>
      </c>
      <c r="DV127">
        <v>248.669307692308</v>
      </c>
      <c r="DW127">
        <v>22.6937846153846</v>
      </c>
      <c r="DX127">
        <v>499.976461538462</v>
      </c>
      <c r="DY127">
        <v>90.7848076923077</v>
      </c>
      <c r="DZ127">
        <v>0.0317617769230769</v>
      </c>
      <c r="EA127">
        <v>29.6345461538462</v>
      </c>
      <c r="EB127">
        <v>29.9988846153846</v>
      </c>
      <c r="EC127">
        <v>999.9</v>
      </c>
      <c r="ED127">
        <v>0</v>
      </c>
      <c r="EE127">
        <v>0</v>
      </c>
      <c r="EF127">
        <v>10027.3576923077</v>
      </c>
      <c r="EG127">
        <v>0</v>
      </c>
      <c r="EH127">
        <v>13.1952384615385</v>
      </c>
      <c r="EI127">
        <v>16.6571923076923</v>
      </c>
      <c r="EJ127">
        <v>256.208307692308</v>
      </c>
      <c r="EK127">
        <v>238.844923076923</v>
      </c>
      <c r="EL127">
        <v>1.28476230769231</v>
      </c>
      <c r="EM127">
        <v>233.655692307692</v>
      </c>
      <c r="EN127">
        <v>21.7259307692308</v>
      </c>
      <c r="EO127">
        <v>2.08902153846154</v>
      </c>
      <c r="EP127">
        <v>1.97238384615385</v>
      </c>
      <c r="EQ127">
        <v>18.1357076923077</v>
      </c>
      <c r="ER127">
        <v>17.2243769230769</v>
      </c>
      <c r="ES127">
        <v>2000.00230769231</v>
      </c>
      <c r="ET127">
        <v>0.980002307692308</v>
      </c>
      <c r="EU127">
        <v>0.0199973615384615</v>
      </c>
      <c r="EV127">
        <v>0</v>
      </c>
      <c r="EW127">
        <v>359.557461538461</v>
      </c>
      <c r="EX127">
        <v>5.00059</v>
      </c>
      <c r="EY127">
        <v>7264.33615384615</v>
      </c>
      <c r="EZ127">
        <v>17360.3307692308</v>
      </c>
      <c r="FA127">
        <v>41.1822307692308</v>
      </c>
      <c r="FB127">
        <v>40.9757692307692</v>
      </c>
      <c r="FC127">
        <v>40.562</v>
      </c>
      <c r="FD127">
        <v>40.5</v>
      </c>
      <c r="FE127">
        <v>42.125</v>
      </c>
      <c r="FF127">
        <v>1955.10307692308</v>
      </c>
      <c r="FG127">
        <v>39.8907692307692</v>
      </c>
      <c r="FH127">
        <v>0</v>
      </c>
      <c r="FI127">
        <v>1759423768</v>
      </c>
      <c r="FJ127">
        <v>0</v>
      </c>
      <c r="FK127">
        <v>359.566</v>
      </c>
      <c r="FL127">
        <v>4.27200000077794</v>
      </c>
      <c r="FM127">
        <v>89.1049571358072</v>
      </c>
      <c r="FN127">
        <v>7264.97230769231</v>
      </c>
      <c r="FO127">
        <v>15</v>
      </c>
      <c r="FP127">
        <v>0</v>
      </c>
      <c r="FQ127" t="s">
        <v>439</v>
      </c>
      <c r="FR127">
        <v>0</v>
      </c>
      <c r="FS127">
        <v>0</v>
      </c>
      <c r="FT127">
        <v>0</v>
      </c>
      <c r="FU127">
        <v>0</v>
      </c>
      <c r="FV127">
        <v>0</v>
      </c>
      <c r="FW127">
        <v>0</v>
      </c>
      <c r="FX127">
        <v>0</v>
      </c>
      <c r="FY127">
        <v>0</v>
      </c>
      <c r="FZ127">
        <v>0</v>
      </c>
      <c r="GA127">
        <v>0</v>
      </c>
      <c r="GB127">
        <v>0</v>
      </c>
      <c r="GC127">
        <v>16.685275</v>
      </c>
      <c r="GD127">
        <v>0.555649624060138</v>
      </c>
      <c r="GE127">
        <v>0.358543948317357</v>
      </c>
      <c r="GF127">
        <v>0</v>
      </c>
      <c r="GG127">
        <v>359.367411764706</v>
      </c>
      <c r="GH127">
        <v>3.99193277223167</v>
      </c>
      <c r="GI127">
        <v>0.431029828205392</v>
      </c>
      <c r="GJ127">
        <v>-1</v>
      </c>
      <c r="GK127">
        <v>1.2817115</v>
      </c>
      <c r="GL127">
        <v>0.0800882706766923</v>
      </c>
      <c r="GM127">
        <v>0.00786353818265036</v>
      </c>
      <c r="GN127">
        <v>1</v>
      </c>
      <c r="GO127">
        <v>1</v>
      </c>
      <c r="GP127">
        <v>2</v>
      </c>
      <c r="GQ127" t="s">
        <v>448</v>
      </c>
      <c r="GR127">
        <v>3.13249</v>
      </c>
      <c r="GS127">
        <v>2.70981</v>
      </c>
      <c r="GT127">
        <v>0.0535618</v>
      </c>
      <c r="GU127">
        <v>0.050313</v>
      </c>
      <c r="GV127">
        <v>0.100456</v>
      </c>
      <c r="GW127">
        <v>0.0970021</v>
      </c>
      <c r="GX127">
        <v>35679.5</v>
      </c>
      <c r="GY127">
        <v>38361.4</v>
      </c>
      <c r="GZ127">
        <v>34106.5</v>
      </c>
      <c r="HA127">
        <v>36571.6</v>
      </c>
      <c r="HB127">
        <v>43314.6</v>
      </c>
      <c r="HC127">
        <v>47398.4</v>
      </c>
      <c r="HD127">
        <v>53193.9</v>
      </c>
      <c r="HE127">
        <v>58442</v>
      </c>
      <c r="HF127">
        <v>1.94867</v>
      </c>
      <c r="HG127">
        <v>1.79767</v>
      </c>
      <c r="HH127">
        <v>0.118971</v>
      </c>
      <c r="HI127">
        <v>0</v>
      </c>
      <c r="HJ127">
        <v>28.0486</v>
      </c>
      <c r="HK127">
        <v>999.9</v>
      </c>
      <c r="HL127">
        <v>53.736</v>
      </c>
      <c r="HM127">
        <v>30.434</v>
      </c>
      <c r="HN127">
        <v>25.8517</v>
      </c>
      <c r="HO127">
        <v>54.5183</v>
      </c>
      <c r="HP127">
        <v>45.5329</v>
      </c>
      <c r="HQ127">
        <v>1</v>
      </c>
      <c r="HR127">
        <v>0.042627</v>
      </c>
      <c r="HS127">
        <v>-0.1036</v>
      </c>
      <c r="HT127">
        <v>20.112</v>
      </c>
      <c r="HU127">
        <v>5.19692</v>
      </c>
      <c r="HV127">
        <v>12.004</v>
      </c>
      <c r="HW127">
        <v>4.9749</v>
      </c>
      <c r="HX127">
        <v>3.29393</v>
      </c>
      <c r="HY127">
        <v>999.9</v>
      </c>
      <c r="HZ127">
        <v>9999</v>
      </c>
      <c r="IA127">
        <v>9999</v>
      </c>
      <c r="IB127">
        <v>9999</v>
      </c>
      <c r="IC127">
        <v>1.86325</v>
      </c>
      <c r="ID127">
        <v>1.86813</v>
      </c>
      <c r="IE127">
        <v>1.86788</v>
      </c>
      <c r="IF127">
        <v>1.86905</v>
      </c>
      <c r="IG127">
        <v>1.86987</v>
      </c>
      <c r="IH127">
        <v>1.86591</v>
      </c>
      <c r="II127">
        <v>1.86706</v>
      </c>
      <c r="IJ127">
        <v>1.86844</v>
      </c>
      <c r="IK127">
        <v>5</v>
      </c>
      <c r="IL127">
        <v>0</v>
      </c>
      <c r="IM127">
        <v>0</v>
      </c>
      <c r="IN127">
        <v>0</v>
      </c>
      <c r="IO127" t="s">
        <v>441</v>
      </c>
      <c r="IP127" t="s">
        <v>442</v>
      </c>
      <c r="IQ127" t="s">
        <v>443</v>
      </c>
      <c r="IR127" t="s">
        <v>443</v>
      </c>
      <c r="IS127" t="s">
        <v>443</v>
      </c>
      <c r="IT127" t="s">
        <v>443</v>
      </c>
      <c r="IU127">
        <v>0</v>
      </c>
      <c r="IV127">
        <v>100</v>
      </c>
      <c r="IW127">
        <v>100</v>
      </c>
      <c r="IX127">
        <v>1.551</v>
      </c>
      <c r="IY127">
        <v>0.3173</v>
      </c>
      <c r="IZ127">
        <v>0.735386519928015</v>
      </c>
      <c r="JA127">
        <v>0.00382527381972642</v>
      </c>
      <c r="JB127">
        <v>-7.52988299776221e-07</v>
      </c>
      <c r="JC127">
        <v>2.3530235652091e-10</v>
      </c>
      <c r="JD127">
        <v>-0.102343420517576</v>
      </c>
      <c r="JE127">
        <v>-0.0169045395245839</v>
      </c>
      <c r="JF127">
        <v>0.00204458040624254</v>
      </c>
      <c r="JG127">
        <v>-2.13992253470799e-05</v>
      </c>
      <c r="JH127">
        <v>5</v>
      </c>
      <c r="JI127">
        <v>2167</v>
      </c>
      <c r="JJ127">
        <v>1</v>
      </c>
      <c r="JK127">
        <v>29</v>
      </c>
      <c r="JL127">
        <v>29323729.5</v>
      </c>
      <c r="JM127">
        <v>29323729.5</v>
      </c>
      <c r="JN127">
        <v>0.55542</v>
      </c>
      <c r="JO127">
        <v>2.64771</v>
      </c>
      <c r="JP127">
        <v>1.54785</v>
      </c>
      <c r="JQ127">
        <v>2.31079</v>
      </c>
      <c r="JR127">
        <v>1.64673</v>
      </c>
      <c r="JS127">
        <v>2.36572</v>
      </c>
      <c r="JT127">
        <v>34.1225</v>
      </c>
      <c r="JU127">
        <v>24.1926</v>
      </c>
      <c r="JV127">
        <v>18</v>
      </c>
      <c r="JW127">
        <v>497.9</v>
      </c>
      <c r="JX127">
        <v>400.814</v>
      </c>
      <c r="JY127">
        <v>27.2152</v>
      </c>
      <c r="JZ127">
        <v>27.8942</v>
      </c>
      <c r="KA127">
        <v>30.0003</v>
      </c>
      <c r="KB127">
        <v>27.8576</v>
      </c>
      <c r="KC127">
        <v>27.8097</v>
      </c>
      <c r="KD127">
        <v>11.101</v>
      </c>
      <c r="KE127">
        <v>18.9553</v>
      </c>
      <c r="KF127">
        <v>53.1408</v>
      </c>
      <c r="KG127">
        <v>27.2112</v>
      </c>
      <c r="KH127">
        <v>183.813</v>
      </c>
      <c r="KI127">
        <v>21.7368</v>
      </c>
      <c r="KJ127">
        <v>96.7038</v>
      </c>
      <c r="KK127">
        <v>94.6935</v>
      </c>
    </row>
    <row r="128" spans="1:297">
      <c r="A128">
        <v>112</v>
      </c>
      <c r="B128">
        <v>1759423775</v>
      </c>
      <c r="C128">
        <v>4554.90000009537</v>
      </c>
      <c r="D128" t="s">
        <v>667</v>
      </c>
      <c r="E128" t="s">
        <v>668</v>
      </c>
      <c r="F128">
        <v>5</v>
      </c>
      <c r="G128" t="s">
        <v>638</v>
      </c>
      <c r="H128" t="s">
        <v>436</v>
      </c>
      <c r="I128">
        <v>1759423766.84615</v>
      </c>
      <c r="J128">
        <f>(K128)/1000</f>
        <v>0</v>
      </c>
      <c r="K128">
        <f>IF(DP128, AN128, AH128)</f>
        <v>0</v>
      </c>
      <c r="L128">
        <f>IF(DP128, AI128, AG128)</f>
        <v>0</v>
      </c>
      <c r="M128">
        <f>DR128 - IF(AU128&gt;1, L128*DL128*100.0/(AW128), 0)</f>
        <v>0</v>
      </c>
      <c r="N128">
        <f>((T128-J128/2)*M128-L128)/(T128+J128/2)</f>
        <v>0</v>
      </c>
      <c r="O128">
        <f>N128*(DY128+DZ128)/1000.0</f>
        <v>0</v>
      </c>
      <c r="P128">
        <f>(DR128 - IF(AU128&gt;1, L128*DL128*100.0/(AW128), 0))*(DY128+DZ128)/1000.0</f>
        <v>0</v>
      </c>
      <c r="Q128">
        <f>2.0/((1/S128-1/R128)+SIGN(S128)*SQRT((1/S128-1/R128)*(1/S128-1/R128) + 4*DM128/((DM128+1)*(DM128+1))*(2*1/S128*1/R128-1/R128*1/R128)))</f>
        <v>0</v>
      </c>
      <c r="R128">
        <f>IF(LEFT(DN128,1)&lt;&gt;"0",IF(LEFT(DN128,1)="1",3.0,DO128),$D$5+$E$5*(EF128*DY128/($K$5*1000))+$F$5*(EF128*DY128/($K$5*1000))*MAX(MIN(DL128,$J$5),$I$5)*MAX(MIN(DL128,$J$5),$I$5)+$G$5*MAX(MIN(DL128,$J$5),$I$5)*(EF128*DY128/($K$5*1000))+$H$5*(EF128*DY128/($K$5*1000))*(EF128*DY128/($K$5*1000)))</f>
        <v>0</v>
      </c>
      <c r="S128">
        <f>J128*(1000-(1000*0.61365*exp(17.502*W128/(240.97+W128))/(DY128+DZ128)+DT128)/2)/(1000*0.61365*exp(17.502*W128/(240.97+W128))/(DY128+DZ128)-DT128)</f>
        <v>0</v>
      </c>
      <c r="T128">
        <f>1/((DM128+1)/(Q128/1.6)+1/(R128/1.37)) + DM128/((DM128+1)/(Q128/1.6) + DM128/(R128/1.37))</f>
        <v>0</v>
      </c>
      <c r="U128">
        <f>(DH128*DK128)</f>
        <v>0</v>
      </c>
      <c r="V128">
        <f>(EA128+(U128+2*0.95*5.67E-8*(((EA128+$B$7)+273)^4-(EA128+273)^4)-44100*J128)/(1.84*29.3*R128+8*0.95*5.67E-8*(EA128+273)^3))</f>
        <v>0</v>
      </c>
      <c r="W128">
        <f>($C$7*EB128+$D$7*EC128+$E$7*V128)</f>
        <v>0</v>
      </c>
      <c r="X128">
        <f>0.61365*exp(17.502*W128/(240.97+W128))</f>
        <v>0</v>
      </c>
      <c r="Y128">
        <f>(Z128/AA128*100)</f>
        <v>0</v>
      </c>
      <c r="Z128">
        <f>DT128*(DY128+DZ128)/1000</f>
        <v>0</v>
      </c>
      <c r="AA128">
        <f>0.61365*exp(17.502*EA128/(240.97+EA128))</f>
        <v>0</v>
      </c>
      <c r="AB128">
        <f>(X128-DT128*(DY128+DZ128)/1000)</f>
        <v>0</v>
      </c>
      <c r="AC128">
        <f>(-J128*44100)</f>
        <v>0</v>
      </c>
      <c r="AD128">
        <f>2*29.3*R128*0.92*(EA128-W128)</f>
        <v>0</v>
      </c>
      <c r="AE128">
        <f>2*0.95*5.67E-8*(((EA128+$B$7)+273)^4-(W128+273)^4)</f>
        <v>0</v>
      </c>
      <c r="AF128">
        <f>U128+AE128+AC128+AD128</f>
        <v>0</v>
      </c>
      <c r="AG128">
        <f>DX128*AU128*(DS128-DR128*(1000-AU128*DU128)/(1000-AU128*DT128))/(100*DL128)</f>
        <v>0</v>
      </c>
      <c r="AH128">
        <f>1000*DX128*AU128*(DT128-DU128)/(100*DL128*(1000-AU128*DT128))</f>
        <v>0</v>
      </c>
      <c r="AI128">
        <f>(AJ128 - AK128 - DY128*1E3/(8.314*(EA128+273.15)) * AM128/DX128 * AL128) * DX128/(100*DL128) * (1000 - DU128)/1000</f>
        <v>0</v>
      </c>
      <c r="AJ128">
        <v>205.287306758333</v>
      </c>
      <c r="AK128">
        <v>215.4724</v>
      </c>
      <c r="AL128">
        <v>-3.39539333333337</v>
      </c>
      <c r="AM128">
        <v>64.6</v>
      </c>
      <c r="AN128">
        <f>(AP128 - AO128 + DY128*1E3/(8.314*(EA128+273.15)) * AR128/DX128 * AQ128) * DX128/(100*DL128) * 1000/(1000 - AP128)</f>
        <v>0</v>
      </c>
      <c r="AO128">
        <v>21.7204242637004</v>
      </c>
      <c r="AP128">
        <v>23.0262412121212</v>
      </c>
      <c r="AQ128">
        <v>9.18942865151921e-06</v>
      </c>
      <c r="AR128">
        <v>120.712376557345</v>
      </c>
      <c r="AS128">
        <v>4</v>
      </c>
      <c r="AT128">
        <v>1</v>
      </c>
      <c r="AU128">
        <f>IF(AS128*$H$13&gt;=AW128,1.0,(AW128/(AW128-AS128*$H$13)))</f>
        <v>0</v>
      </c>
      <c r="AV128">
        <f>(AU128-1)*100</f>
        <v>0</v>
      </c>
      <c r="AW128">
        <f>MAX(0,($B$13+$C$13*EF128)/(1+$D$13*EF128)*DY128/(EA128+273)*$E$13)</f>
        <v>0</v>
      </c>
      <c r="AX128" t="s">
        <v>437</v>
      </c>
      <c r="AY128" t="s">
        <v>437</v>
      </c>
      <c r="AZ128">
        <v>0</v>
      </c>
      <c r="BA128">
        <v>0</v>
      </c>
      <c r="BB128">
        <f>1-AZ128/BA128</f>
        <v>0</v>
      </c>
      <c r="BC128">
        <v>0</v>
      </c>
      <c r="BD128" t="s">
        <v>437</v>
      </c>
      <c r="BE128" t="s">
        <v>437</v>
      </c>
      <c r="BF128">
        <v>0</v>
      </c>
      <c r="BG128">
        <v>0</v>
      </c>
      <c r="BH128">
        <f>1-BF128/BG128</f>
        <v>0</v>
      </c>
      <c r="BI128">
        <v>0.5</v>
      </c>
      <c r="BJ128">
        <f>DI128</f>
        <v>0</v>
      </c>
      <c r="BK128">
        <f>L128</f>
        <v>0</v>
      </c>
      <c r="BL128">
        <f>BH128*BI128*BJ128</f>
        <v>0</v>
      </c>
      <c r="BM128">
        <f>(BK128-BC128)/BJ128</f>
        <v>0</v>
      </c>
      <c r="BN128">
        <f>(BA128-BG128)/BG128</f>
        <v>0</v>
      </c>
      <c r="BO128">
        <f>AZ128/(BB128+AZ128/BG128)</f>
        <v>0</v>
      </c>
      <c r="BP128" t="s">
        <v>437</v>
      </c>
      <c r="BQ128">
        <v>0</v>
      </c>
      <c r="BR128">
        <f>IF(BQ128&lt;&gt;0, BQ128, BO128)</f>
        <v>0</v>
      </c>
      <c r="BS128">
        <f>1-BR128/BG128</f>
        <v>0</v>
      </c>
      <c r="BT128">
        <f>(BG128-BF128)/(BG128-BR128)</f>
        <v>0</v>
      </c>
      <c r="BU128">
        <f>(BA128-BG128)/(BA128-BR128)</f>
        <v>0</v>
      </c>
      <c r="BV128">
        <f>(BG128-BF128)/(BG128-AZ128)</f>
        <v>0</v>
      </c>
      <c r="BW128">
        <f>(BA128-BG128)/(BA128-AZ128)</f>
        <v>0</v>
      </c>
      <c r="BX128">
        <f>(BT128*BR128/BF128)</f>
        <v>0</v>
      </c>
      <c r="BY128">
        <f>(1-BX128)</f>
        <v>0</v>
      </c>
      <c r="DH128">
        <f>$B$11*EG128+$C$11*EH128+$F$11*ES128*(1-EV128)</f>
        <v>0</v>
      </c>
      <c r="DI128">
        <f>DH128*DJ128</f>
        <v>0</v>
      </c>
      <c r="DJ128">
        <f>($B$11*$D$9+$C$11*$D$9+$F$11*((FF128+EX128)/MAX(FF128+EX128+FG128, 0.1)*$I$9+FG128/MAX(FF128+EX128+FG128, 0.1)*$J$9))/($B$11+$C$11+$F$11)</f>
        <v>0</v>
      </c>
      <c r="DK128">
        <f>($B$11*$K$9+$C$11*$K$9+$F$11*((FF128+EX128)/MAX(FF128+EX128+FG128, 0.1)*$P$9+FG128/MAX(FF128+EX128+FG128, 0.1)*$Q$9))/($B$11+$C$11+$F$11)</f>
        <v>0</v>
      </c>
      <c r="DL128">
        <v>3.46</v>
      </c>
      <c r="DM128">
        <v>0.5</v>
      </c>
      <c r="DN128" t="s">
        <v>438</v>
      </c>
      <c r="DO128">
        <v>2</v>
      </c>
      <c r="DP128" t="b">
        <v>1</v>
      </c>
      <c r="DQ128">
        <v>1759423766.84615</v>
      </c>
      <c r="DR128">
        <v>233.970846153846</v>
      </c>
      <c r="DS128">
        <v>216.947846153846</v>
      </c>
      <c r="DT128">
        <v>23.0162923076923</v>
      </c>
      <c r="DU128">
        <v>21.7234615384615</v>
      </c>
      <c r="DV128">
        <v>232.384230769231</v>
      </c>
      <c r="DW128">
        <v>22.6991615384615</v>
      </c>
      <c r="DX128">
        <v>500.018</v>
      </c>
      <c r="DY128">
        <v>90.7848923076923</v>
      </c>
      <c r="DZ128">
        <v>0.0316430384615385</v>
      </c>
      <c r="EA128">
        <v>29.6332307692308</v>
      </c>
      <c r="EB128">
        <v>29.9967153846154</v>
      </c>
      <c r="EC128">
        <v>999.9</v>
      </c>
      <c r="ED128">
        <v>0</v>
      </c>
      <c r="EE128">
        <v>0</v>
      </c>
      <c r="EF128">
        <v>10028.2253846154</v>
      </c>
      <c r="EG128">
        <v>0</v>
      </c>
      <c r="EH128">
        <v>13.2024538461538</v>
      </c>
      <c r="EI128">
        <v>17.0229461538462</v>
      </c>
      <c r="EJ128">
        <v>239.482692307692</v>
      </c>
      <c r="EK128">
        <v>221.765461538462</v>
      </c>
      <c r="EL128">
        <v>1.29284461538462</v>
      </c>
      <c r="EM128">
        <v>216.947846153846</v>
      </c>
      <c r="EN128">
        <v>21.7234615384615</v>
      </c>
      <c r="EO128">
        <v>2.08953076923077</v>
      </c>
      <c r="EP128">
        <v>1.97216</v>
      </c>
      <c r="EQ128">
        <v>18.1395923076923</v>
      </c>
      <c r="ER128">
        <v>17.2225846153846</v>
      </c>
      <c r="ES128">
        <v>2000.00076923077</v>
      </c>
      <c r="ET128">
        <v>0.980002307692308</v>
      </c>
      <c r="EU128">
        <v>0.0199973615384615</v>
      </c>
      <c r="EV128">
        <v>0</v>
      </c>
      <c r="EW128">
        <v>359.938538461538</v>
      </c>
      <c r="EX128">
        <v>5.00059</v>
      </c>
      <c r="EY128">
        <v>7272.04</v>
      </c>
      <c r="EZ128">
        <v>17360.3076923077</v>
      </c>
      <c r="FA128">
        <v>41.187</v>
      </c>
      <c r="FB128">
        <v>40.9903076923077</v>
      </c>
      <c r="FC128">
        <v>40.562</v>
      </c>
      <c r="FD128">
        <v>40.5</v>
      </c>
      <c r="FE128">
        <v>42.125</v>
      </c>
      <c r="FF128">
        <v>1955.10153846154</v>
      </c>
      <c r="FG128">
        <v>39.89</v>
      </c>
      <c r="FH128">
        <v>0</v>
      </c>
      <c r="FI128">
        <v>1759423773.4</v>
      </c>
      <c r="FJ128">
        <v>0</v>
      </c>
      <c r="FK128">
        <v>360.01188</v>
      </c>
      <c r="FL128">
        <v>4.18330768426535</v>
      </c>
      <c r="FM128">
        <v>100.139999830796</v>
      </c>
      <c r="FN128">
        <v>7273.7652</v>
      </c>
      <c r="FO128">
        <v>15</v>
      </c>
      <c r="FP128">
        <v>0</v>
      </c>
      <c r="FQ128" t="s">
        <v>439</v>
      </c>
      <c r="FR128">
        <v>0</v>
      </c>
      <c r="FS128">
        <v>0</v>
      </c>
      <c r="FT128">
        <v>0</v>
      </c>
      <c r="FU128">
        <v>0</v>
      </c>
      <c r="FV128">
        <v>0</v>
      </c>
      <c r="FW128">
        <v>0</v>
      </c>
      <c r="FX128">
        <v>0</v>
      </c>
      <c r="FY128">
        <v>0</v>
      </c>
      <c r="FZ128">
        <v>0</v>
      </c>
      <c r="GA128">
        <v>0</v>
      </c>
      <c r="GB128">
        <v>0</v>
      </c>
      <c r="GC128">
        <v>16.837319047619</v>
      </c>
      <c r="GD128">
        <v>3.64577142857144</v>
      </c>
      <c r="GE128">
        <v>0.493638350963486</v>
      </c>
      <c r="GF128">
        <v>0</v>
      </c>
      <c r="GG128">
        <v>359.704264705882</v>
      </c>
      <c r="GH128">
        <v>4.34983957710103</v>
      </c>
      <c r="GI128">
        <v>0.459649374608359</v>
      </c>
      <c r="GJ128">
        <v>-1</v>
      </c>
      <c r="GK128">
        <v>1.28857761904762</v>
      </c>
      <c r="GL128">
        <v>0.0989306493506504</v>
      </c>
      <c r="GM128">
        <v>0.0101206464619241</v>
      </c>
      <c r="GN128">
        <v>1</v>
      </c>
      <c r="GO128">
        <v>1</v>
      </c>
      <c r="GP128">
        <v>2</v>
      </c>
      <c r="GQ128" t="s">
        <v>448</v>
      </c>
      <c r="GR128">
        <v>3.13244</v>
      </c>
      <c r="GS128">
        <v>2.7097</v>
      </c>
      <c r="GT128">
        <v>0.050075</v>
      </c>
      <c r="GU128">
        <v>0.0468386</v>
      </c>
      <c r="GV128">
        <v>0.100475</v>
      </c>
      <c r="GW128">
        <v>0.096995</v>
      </c>
      <c r="GX128">
        <v>35810.8</v>
      </c>
      <c r="GY128">
        <v>38501.9</v>
      </c>
      <c r="GZ128">
        <v>34106.3</v>
      </c>
      <c r="HA128">
        <v>36571.8</v>
      </c>
      <c r="HB128">
        <v>43313.2</v>
      </c>
      <c r="HC128">
        <v>47398.5</v>
      </c>
      <c r="HD128">
        <v>53193.8</v>
      </c>
      <c r="HE128">
        <v>58442.1</v>
      </c>
      <c r="HF128">
        <v>1.94872</v>
      </c>
      <c r="HG128">
        <v>1.7976</v>
      </c>
      <c r="HH128">
        <v>0.118792</v>
      </c>
      <c r="HI128">
        <v>0</v>
      </c>
      <c r="HJ128">
        <v>28.0489</v>
      </c>
      <c r="HK128">
        <v>999.9</v>
      </c>
      <c r="HL128">
        <v>53.736</v>
      </c>
      <c r="HM128">
        <v>30.434</v>
      </c>
      <c r="HN128">
        <v>25.8564</v>
      </c>
      <c r="HO128">
        <v>54.4683</v>
      </c>
      <c r="HP128">
        <v>45.3165</v>
      </c>
      <c r="HQ128">
        <v>1</v>
      </c>
      <c r="HR128">
        <v>0.0430132</v>
      </c>
      <c r="HS128">
        <v>-0.108489</v>
      </c>
      <c r="HT128">
        <v>20.1121</v>
      </c>
      <c r="HU128">
        <v>5.19722</v>
      </c>
      <c r="HV128">
        <v>12.004</v>
      </c>
      <c r="HW128">
        <v>4.97495</v>
      </c>
      <c r="HX128">
        <v>3.29398</v>
      </c>
      <c r="HY128">
        <v>999.9</v>
      </c>
      <c r="HZ128">
        <v>9999</v>
      </c>
      <c r="IA128">
        <v>9999</v>
      </c>
      <c r="IB128">
        <v>9999</v>
      </c>
      <c r="IC128">
        <v>1.86325</v>
      </c>
      <c r="ID128">
        <v>1.86813</v>
      </c>
      <c r="IE128">
        <v>1.86788</v>
      </c>
      <c r="IF128">
        <v>1.86905</v>
      </c>
      <c r="IG128">
        <v>1.86986</v>
      </c>
      <c r="IH128">
        <v>1.86589</v>
      </c>
      <c r="II128">
        <v>1.86699</v>
      </c>
      <c r="IJ128">
        <v>1.86844</v>
      </c>
      <c r="IK128">
        <v>5</v>
      </c>
      <c r="IL128">
        <v>0</v>
      </c>
      <c r="IM128">
        <v>0</v>
      </c>
      <c r="IN128">
        <v>0</v>
      </c>
      <c r="IO128" t="s">
        <v>441</v>
      </c>
      <c r="IP128" t="s">
        <v>442</v>
      </c>
      <c r="IQ128" t="s">
        <v>443</v>
      </c>
      <c r="IR128" t="s">
        <v>443</v>
      </c>
      <c r="IS128" t="s">
        <v>443</v>
      </c>
      <c r="IT128" t="s">
        <v>443</v>
      </c>
      <c r="IU128">
        <v>0</v>
      </c>
      <c r="IV128">
        <v>100</v>
      </c>
      <c r="IW128">
        <v>100</v>
      </c>
      <c r="IX128">
        <v>1.493</v>
      </c>
      <c r="IY128">
        <v>0.3176</v>
      </c>
      <c r="IZ128">
        <v>0.735386519928015</v>
      </c>
      <c r="JA128">
        <v>0.00382527381972642</v>
      </c>
      <c r="JB128">
        <v>-7.52988299776221e-07</v>
      </c>
      <c r="JC128">
        <v>2.3530235652091e-10</v>
      </c>
      <c r="JD128">
        <v>-0.102343420517576</v>
      </c>
      <c r="JE128">
        <v>-0.0169045395245839</v>
      </c>
      <c r="JF128">
        <v>0.00204458040624254</v>
      </c>
      <c r="JG128">
        <v>-2.13992253470799e-05</v>
      </c>
      <c r="JH128">
        <v>5</v>
      </c>
      <c r="JI128">
        <v>2167</v>
      </c>
      <c r="JJ128">
        <v>1</v>
      </c>
      <c r="JK128">
        <v>29</v>
      </c>
      <c r="JL128">
        <v>29323729.6</v>
      </c>
      <c r="JM128">
        <v>29323729.6</v>
      </c>
      <c r="JN128">
        <v>0.522461</v>
      </c>
      <c r="JO128">
        <v>2.65991</v>
      </c>
      <c r="JP128">
        <v>1.54785</v>
      </c>
      <c r="JQ128">
        <v>2.31079</v>
      </c>
      <c r="JR128">
        <v>1.64673</v>
      </c>
      <c r="JS128">
        <v>2.24854</v>
      </c>
      <c r="JT128">
        <v>34.1225</v>
      </c>
      <c r="JU128">
        <v>24.1838</v>
      </c>
      <c r="JV128">
        <v>18</v>
      </c>
      <c r="JW128">
        <v>497.953</v>
      </c>
      <c r="JX128">
        <v>400.789</v>
      </c>
      <c r="JY128">
        <v>27.2141</v>
      </c>
      <c r="JZ128">
        <v>27.8968</v>
      </c>
      <c r="KA128">
        <v>30.0003</v>
      </c>
      <c r="KB128">
        <v>27.8599</v>
      </c>
      <c r="KC128">
        <v>27.812</v>
      </c>
      <c r="KD128">
        <v>10.3646</v>
      </c>
      <c r="KE128">
        <v>18.9553</v>
      </c>
      <c r="KF128">
        <v>53.1408</v>
      </c>
      <c r="KG128">
        <v>27.219</v>
      </c>
      <c r="KH128">
        <v>163.506</v>
      </c>
      <c r="KI128">
        <v>21.7368</v>
      </c>
      <c r="KJ128">
        <v>96.7035</v>
      </c>
      <c r="KK128">
        <v>94.6939</v>
      </c>
    </row>
    <row r="129" spans="1:297">
      <c r="A129">
        <v>113</v>
      </c>
      <c r="B129">
        <v>1759423780</v>
      </c>
      <c r="C129">
        <v>4559.90000009537</v>
      </c>
      <c r="D129" t="s">
        <v>669</v>
      </c>
      <c r="E129" t="s">
        <v>670</v>
      </c>
      <c r="F129">
        <v>5</v>
      </c>
      <c r="G129" t="s">
        <v>638</v>
      </c>
      <c r="H129" t="s">
        <v>436</v>
      </c>
      <c r="I129">
        <v>1759423771.84615</v>
      </c>
      <c r="J129">
        <f>(K129)/1000</f>
        <v>0</v>
      </c>
      <c r="K129">
        <f>IF(DP129, AN129, AH129)</f>
        <v>0</v>
      </c>
      <c r="L129">
        <f>IF(DP129, AI129, AG129)</f>
        <v>0</v>
      </c>
      <c r="M129">
        <f>DR129 - IF(AU129&gt;1, L129*DL129*100.0/(AW129), 0)</f>
        <v>0</v>
      </c>
      <c r="N129">
        <f>((T129-J129/2)*M129-L129)/(T129+J129/2)</f>
        <v>0</v>
      </c>
      <c r="O129">
        <f>N129*(DY129+DZ129)/1000.0</f>
        <v>0</v>
      </c>
      <c r="P129">
        <f>(DR129 - IF(AU129&gt;1, L129*DL129*100.0/(AW129), 0))*(DY129+DZ129)/1000.0</f>
        <v>0</v>
      </c>
      <c r="Q129">
        <f>2.0/((1/S129-1/R129)+SIGN(S129)*SQRT((1/S129-1/R129)*(1/S129-1/R129) + 4*DM129/((DM129+1)*(DM129+1))*(2*1/S129*1/R129-1/R129*1/R129)))</f>
        <v>0</v>
      </c>
      <c r="R129">
        <f>IF(LEFT(DN129,1)&lt;&gt;"0",IF(LEFT(DN129,1)="1",3.0,DO129),$D$5+$E$5*(EF129*DY129/($K$5*1000))+$F$5*(EF129*DY129/($K$5*1000))*MAX(MIN(DL129,$J$5),$I$5)*MAX(MIN(DL129,$J$5),$I$5)+$G$5*MAX(MIN(DL129,$J$5),$I$5)*(EF129*DY129/($K$5*1000))+$H$5*(EF129*DY129/($K$5*1000))*(EF129*DY129/($K$5*1000)))</f>
        <v>0</v>
      </c>
      <c r="S129">
        <f>J129*(1000-(1000*0.61365*exp(17.502*W129/(240.97+W129))/(DY129+DZ129)+DT129)/2)/(1000*0.61365*exp(17.502*W129/(240.97+W129))/(DY129+DZ129)-DT129)</f>
        <v>0</v>
      </c>
      <c r="T129">
        <f>1/((DM129+1)/(Q129/1.6)+1/(R129/1.37)) + DM129/((DM129+1)/(Q129/1.6) + DM129/(R129/1.37))</f>
        <v>0</v>
      </c>
      <c r="U129">
        <f>(DH129*DK129)</f>
        <v>0</v>
      </c>
      <c r="V129">
        <f>(EA129+(U129+2*0.95*5.67E-8*(((EA129+$B$7)+273)^4-(EA129+273)^4)-44100*J129)/(1.84*29.3*R129+8*0.95*5.67E-8*(EA129+273)^3))</f>
        <v>0</v>
      </c>
      <c r="W129">
        <f>($C$7*EB129+$D$7*EC129+$E$7*V129)</f>
        <v>0</v>
      </c>
      <c r="X129">
        <f>0.61365*exp(17.502*W129/(240.97+W129))</f>
        <v>0</v>
      </c>
      <c r="Y129">
        <f>(Z129/AA129*100)</f>
        <v>0</v>
      </c>
      <c r="Z129">
        <f>DT129*(DY129+DZ129)/1000</f>
        <v>0</v>
      </c>
      <c r="AA129">
        <f>0.61365*exp(17.502*EA129/(240.97+EA129))</f>
        <v>0</v>
      </c>
      <c r="AB129">
        <f>(X129-DT129*(DY129+DZ129)/1000)</f>
        <v>0</v>
      </c>
      <c r="AC129">
        <f>(-J129*44100)</f>
        <v>0</v>
      </c>
      <c r="AD129">
        <f>2*29.3*R129*0.92*(EA129-W129)</f>
        <v>0</v>
      </c>
      <c r="AE129">
        <f>2*0.95*5.67E-8*(((EA129+$B$7)+273)^4-(W129+273)^4)</f>
        <v>0</v>
      </c>
      <c r="AF129">
        <f>U129+AE129+AC129+AD129</f>
        <v>0</v>
      </c>
      <c r="AG129">
        <f>DX129*AU129*(DS129-DR129*(1000-AU129*DU129)/(1000-AU129*DT129))/(100*DL129)</f>
        <v>0</v>
      </c>
      <c r="AH129">
        <f>1000*DX129*AU129*(DT129-DU129)/(100*DL129*(1000-AU129*DT129))</f>
        <v>0</v>
      </c>
      <c r="AI129">
        <f>(AJ129 - AK129 - DY129*1E3/(8.314*(EA129+273.15)) * AM129/DX129 * AL129) * DX129/(100*DL129) * (1000 - DU129)/1000</f>
        <v>0</v>
      </c>
      <c r="AJ129">
        <v>188.79541596461</v>
      </c>
      <c r="AK129">
        <v>199.033606060606</v>
      </c>
      <c r="AL129">
        <v>-3.28322151515155</v>
      </c>
      <c r="AM129">
        <v>64.6</v>
      </c>
      <c r="AN129">
        <f>(AP129 - AO129 + DY129*1E3/(8.314*(EA129+273.15)) * AR129/DX129 * AQ129) * DX129/(100*DL129) * 1000/(1000 - AP129)</f>
        <v>0</v>
      </c>
      <c r="AO129">
        <v>21.7177367287155</v>
      </c>
      <c r="AP129">
        <v>23.0360678787879</v>
      </c>
      <c r="AQ129">
        <v>1.29063003747845e-05</v>
      </c>
      <c r="AR129">
        <v>120.712376557345</v>
      </c>
      <c r="AS129">
        <v>5</v>
      </c>
      <c r="AT129">
        <v>1</v>
      </c>
      <c r="AU129">
        <f>IF(AS129*$H$13&gt;=AW129,1.0,(AW129/(AW129-AS129*$H$13)))</f>
        <v>0</v>
      </c>
      <c r="AV129">
        <f>(AU129-1)*100</f>
        <v>0</v>
      </c>
      <c r="AW129">
        <f>MAX(0,($B$13+$C$13*EF129)/(1+$D$13*EF129)*DY129/(EA129+273)*$E$13)</f>
        <v>0</v>
      </c>
      <c r="AX129" t="s">
        <v>437</v>
      </c>
      <c r="AY129" t="s">
        <v>437</v>
      </c>
      <c r="AZ129">
        <v>0</v>
      </c>
      <c r="BA129">
        <v>0</v>
      </c>
      <c r="BB129">
        <f>1-AZ129/BA129</f>
        <v>0</v>
      </c>
      <c r="BC129">
        <v>0</v>
      </c>
      <c r="BD129" t="s">
        <v>437</v>
      </c>
      <c r="BE129" t="s">
        <v>437</v>
      </c>
      <c r="BF129">
        <v>0</v>
      </c>
      <c r="BG129">
        <v>0</v>
      </c>
      <c r="BH129">
        <f>1-BF129/BG129</f>
        <v>0</v>
      </c>
      <c r="BI129">
        <v>0.5</v>
      </c>
      <c r="BJ129">
        <f>DI129</f>
        <v>0</v>
      </c>
      <c r="BK129">
        <f>L129</f>
        <v>0</v>
      </c>
      <c r="BL129">
        <f>BH129*BI129*BJ129</f>
        <v>0</v>
      </c>
      <c r="BM129">
        <f>(BK129-BC129)/BJ129</f>
        <v>0</v>
      </c>
      <c r="BN129">
        <f>(BA129-BG129)/BG129</f>
        <v>0</v>
      </c>
      <c r="BO129">
        <f>AZ129/(BB129+AZ129/BG129)</f>
        <v>0</v>
      </c>
      <c r="BP129" t="s">
        <v>437</v>
      </c>
      <c r="BQ129">
        <v>0</v>
      </c>
      <c r="BR129">
        <f>IF(BQ129&lt;&gt;0, BQ129, BO129)</f>
        <v>0</v>
      </c>
      <c r="BS129">
        <f>1-BR129/BG129</f>
        <v>0</v>
      </c>
      <c r="BT129">
        <f>(BG129-BF129)/(BG129-BR129)</f>
        <v>0</v>
      </c>
      <c r="BU129">
        <f>(BA129-BG129)/(BA129-BR129)</f>
        <v>0</v>
      </c>
      <c r="BV129">
        <f>(BG129-BF129)/(BG129-AZ129)</f>
        <v>0</v>
      </c>
      <c r="BW129">
        <f>(BA129-BG129)/(BA129-AZ129)</f>
        <v>0</v>
      </c>
      <c r="BX129">
        <f>(BT129*BR129/BF129)</f>
        <v>0</v>
      </c>
      <c r="BY129">
        <f>(1-BX129)</f>
        <v>0</v>
      </c>
      <c r="DH129">
        <f>$B$11*EG129+$C$11*EH129+$F$11*ES129*(1-EV129)</f>
        <v>0</v>
      </c>
      <c r="DI129">
        <f>DH129*DJ129</f>
        <v>0</v>
      </c>
      <c r="DJ129">
        <f>($B$11*$D$9+$C$11*$D$9+$F$11*((FF129+EX129)/MAX(FF129+EX129+FG129, 0.1)*$I$9+FG129/MAX(FF129+EX129+FG129, 0.1)*$J$9))/($B$11+$C$11+$F$11)</f>
        <v>0</v>
      </c>
      <c r="DK129">
        <f>($B$11*$K$9+$C$11*$K$9+$F$11*((FF129+EX129)/MAX(FF129+EX129+FG129, 0.1)*$P$9+FG129/MAX(FF129+EX129+FG129, 0.1)*$Q$9))/($B$11+$C$11+$F$11)</f>
        <v>0</v>
      </c>
      <c r="DL129">
        <v>3.46</v>
      </c>
      <c r="DM129">
        <v>0.5</v>
      </c>
      <c r="DN129" t="s">
        <v>438</v>
      </c>
      <c r="DO129">
        <v>2</v>
      </c>
      <c r="DP129" t="b">
        <v>1</v>
      </c>
      <c r="DQ129">
        <v>1759423771.84615</v>
      </c>
      <c r="DR129">
        <v>217.664384615385</v>
      </c>
      <c r="DS129">
        <v>200.449846153846</v>
      </c>
      <c r="DT129">
        <v>23.0238307692308</v>
      </c>
      <c r="DU129">
        <v>21.7207692307692</v>
      </c>
      <c r="DV129">
        <v>216.134923076923</v>
      </c>
      <c r="DW129">
        <v>22.7064</v>
      </c>
      <c r="DX129">
        <v>499.995461538462</v>
      </c>
      <c r="DY129">
        <v>90.7843153846154</v>
      </c>
      <c r="DZ129">
        <v>0.0318610076923077</v>
      </c>
      <c r="EA129">
        <v>29.6341076923077</v>
      </c>
      <c r="EB129">
        <v>29.9922230769231</v>
      </c>
      <c r="EC129">
        <v>999.9</v>
      </c>
      <c r="ED129">
        <v>0</v>
      </c>
      <c r="EE129">
        <v>0</v>
      </c>
      <c r="EF129">
        <v>10011.8753846154</v>
      </c>
      <c r="EG129">
        <v>0</v>
      </c>
      <c r="EH129">
        <v>13.2054230769231</v>
      </c>
      <c r="EI129">
        <v>17.2144923076923</v>
      </c>
      <c r="EJ129">
        <v>222.793769230769</v>
      </c>
      <c r="EK129">
        <v>204.900461538462</v>
      </c>
      <c r="EL129">
        <v>1.30308230769231</v>
      </c>
      <c r="EM129">
        <v>200.449846153846</v>
      </c>
      <c r="EN129">
        <v>21.7207692307692</v>
      </c>
      <c r="EO129">
        <v>2.09020307692308</v>
      </c>
      <c r="EP129">
        <v>1.97190307692308</v>
      </c>
      <c r="EQ129">
        <v>18.1447076923077</v>
      </c>
      <c r="ER129">
        <v>17.2205153846154</v>
      </c>
      <c r="ES129">
        <v>2000.00153846154</v>
      </c>
      <c r="ET129">
        <v>0.980002307692308</v>
      </c>
      <c r="EU129">
        <v>0.0199973615384615</v>
      </c>
      <c r="EV129">
        <v>0</v>
      </c>
      <c r="EW129">
        <v>360.27</v>
      </c>
      <c r="EX129">
        <v>5.00059</v>
      </c>
      <c r="EY129">
        <v>7280.51384615385</v>
      </c>
      <c r="EZ129">
        <v>17360.3076923077</v>
      </c>
      <c r="FA129">
        <v>41.187</v>
      </c>
      <c r="FB129">
        <v>40.9806153846154</v>
      </c>
      <c r="FC129">
        <v>40.562</v>
      </c>
      <c r="FD129">
        <v>40.5</v>
      </c>
      <c r="FE129">
        <v>42.125</v>
      </c>
      <c r="FF129">
        <v>1955.10230769231</v>
      </c>
      <c r="FG129">
        <v>39.89</v>
      </c>
      <c r="FH129">
        <v>0</v>
      </c>
      <c r="FI129">
        <v>1759423778.2</v>
      </c>
      <c r="FJ129">
        <v>0</v>
      </c>
      <c r="FK129">
        <v>360.38828</v>
      </c>
      <c r="FL129">
        <v>5.34338460561585</v>
      </c>
      <c r="FM129">
        <v>106.486923080535</v>
      </c>
      <c r="FN129">
        <v>7282.1108</v>
      </c>
      <c r="FO129">
        <v>15</v>
      </c>
      <c r="FP129">
        <v>0</v>
      </c>
      <c r="FQ129" t="s">
        <v>439</v>
      </c>
      <c r="FR129">
        <v>0</v>
      </c>
      <c r="FS129">
        <v>0</v>
      </c>
      <c r="FT129">
        <v>0</v>
      </c>
      <c r="FU129">
        <v>0</v>
      </c>
      <c r="FV129">
        <v>0</v>
      </c>
      <c r="FW129">
        <v>0</v>
      </c>
      <c r="FX129">
        <v>0</v>
      </c>
      <c r="FY129">
        <v>0</v>
      </c>
      <c r="FZ129">
        <v>0</v>
      </c>
      <c r="GA129">
        <v>0</v>
      </c>
      <c r="GB129">
        <v>0</v>
      </c>
      <c r="GC129">
        <v>17.13348</v>
      </c>
      <c r="GD129">
        <v>3.14308872180454</v>
      </c>
      <c r="GE129">
        <v>0.462668909264497</v>
      </c>
      <c r="GF129">
        <v>0</v>
      </c>
      <c r="GG129">
        <v>360.077205882353</v>
      </c>
      <c r="GH129">
        <v>4.58586707412934</v>
      </c>
      <c r="GI129">
        <v>0.481789420647394</v>
      </c>
      <c r="GJ129">
        <v>-1</v>
      </c>
      <c r="GK129">
        <v>1.298298</v>
      </c>
      <c r="GL129">
        <v>0.123141654135341</v>
      </c>
      <c r="GM129">
        <v>0.0118552041736952</v>
      </c>
      <c r="GN129">
        <v>0</v>
      </c>
      <c r="GO129">
        <v>0</v>
      </c>
      <c r="GP129">
        <v>2</v>
      </c>
      <c r="GQ129" t="s">
        <v>463</v>
      </c>
      <c r="GR129">
        <v>3.13239</v>
      </c>
      <c r="GS129">
        <v>2.71035</v>
      </c>
      <c r="GT129">
        <v>0.0465798</v>
      </c>
      <c r="GU129">
        <v>0.0429496</v>
      </c>
      <c r="GV129">
        <v>0.100504</v>
      </c>
      <c r="GW129">
        <v>0.0969821</v>
      </c>
      <c r="GX129">
        <v>35942.5</v>
      </c>
      <c r="GY129">
        <v>38658.6</v>
      </c>
      <c r="GZ129">
        <v>34106.2</v>
      </c>
      <c r="HA129">
        <v>36571.5</v>
      </c>
      <c r="HB129">
        <v>43311.1</v>
      </c>
      <c r="HC129">
        <v>47398.2</v>
      </c>
      <c r="HD129">
        <v>53193.4</v>
      </c>
      <c r="HE129">
        <v>58441.4</v>
      </c>
      <c r="HF129">
        <v>1.94823</v>
      </c>
      <c r="HG129">
        <v>1.79778</v>
      </c>
      <c r="HH129">
        <v>0.119105</v>
      </c>
      <c r="HI129">
        <v>0</v>
      </c>
      <c r="HJ129">
        <v>28.0479</v>
      </c>
      <c r="HK129">
        <v>999.9</v>
      </c>
      <c r="HL129">
        <v>53.736</v>
      </c>
      <c r="HM129">
        <v>30.434</v>
      </c>
      <c r="HN129">
        <v>25.8549</v>
      </c>
      <c r="HO129">
        <v>54.0583</v>
      </c>
      <c r="HP129">
        <v>45.3085</v>
      </c>
      <c r="HQ129">
        <v>1</v>
      </c>
      <c r="HR129">
        <v>0.0430513</v>
      </c>
      <c r="HS129">
        <v>-0.121446</v>
      </c>
      <c r="HT129">
        <v>20.1121</v>
      </c>
      <c r="HU129">
        <v>5.19767</v>
      </c>
      <c r="HV129">
        <v>12.004</v>
      </c>
      <c r="HW129">
        <v>4.9751</v>
      </c>
      <c r="HX129">
        <v>3.2939</v>
      </c>
      <c r="HY129">
        <v>999.9</v>
      </c>
      <c r="HZ129">
        <v>9999</v>
      </c>
      <c r="IA129">
        <v>9999</v>
      </c>
      <c r="IB129">
        <v>9999</v>
      </c>
      <c r="IC129">
        <v>1.86325</v>
      </c>
      <c r="ID129">
        <v>1.86813</v>
      </c>
      <c r="IE129">
        <v>1.86786</v>
      </c>
      <c r="IF129">
        <v>1.86905</v>
      </c>
      <c r="IG129">
        <v>1.8699</v>
      </c>
      <c r="IH129">
        <v>1.8659</v>
      </c>
      <c r="II129">
        <v>1.86702</v>
      </c>
      <c r="IJ129">
        <v>1.86844</v>
      </c>
      <c r="IK129">
        <v>5</v>
      </c>
      <c r="IL129">
        <v>0</v>
      </c>
      <c r="IM129">
        <v>0</v>
      </c>
      <c r="IN129">
        <v>0</v>
      </c>
      <c r="IO129" t="s">
        <v>441</v>
      </c>
      <c r="IP129" t="s">
        <v>442</v>
      </c>
      <c r="IQ129" t="s">
        <v>443</v>
      </c>
      <c r="IR129" t="s">
        <v>443</v>
      </c>
      <c r="IS129" t="s">
        <v>443</v>
      </c>
      <c r="IT129" t="s">
        <v>443</v>
      </c>
      <c r="IU129">
        <v>0</v>
      </c>
      <c r="IV129">
        <v>100</v>
      </c>
      <c r="IW129">
        <v>100</v>
      </c>
      <c r="IX129">
        <v>1.435</v>
      </c>
      <c r="IY129">
        <v>0.3181</v>
      </c>
      <c r="IZ129">
        <v>0.735386519928015</v>
      </c>
      <c r="JA129">
        <v>0.00382527381972642</v>
      </c>
      <c r="JB129">
        <v>-7.52988299776221e-07</v>
      </c>
      <c r="JC129">
        <v>2.3530235652091e-10</v>
      </c>
      <c r="JD129">
        <v>-0.102343420517576</v>
      </c>
      <c r="JE129">
        <v>-0.0169045395245839</v>
      </c>
      <c r="JF129">
        <v>0.00204458040624254</v>
      </c>
      <c r="JG129">
        <v>-2.13992253470799e-05</v>
      </c>
      <c r="JH129">
        <v>5</v>
      </c>
      <c r="JI129">
        <v>2167</v>
      </c>
      <c r="JJ129">
        <v>1</v>
      </c>
      <c r="JK129">
        <v>29</v>
      </c>
      <c r="JL129">
        <v>29323729.7</v>
      </c>
      <c r="JM129">
        <v>29323729.7</v>
      </c>
      <c r="JN129">
        <v>0.484619</v>
      </c>
      <c r="JO129">
        <v>2.65625</v>
      </c>
      <c r="JP129">
        <v>1.54785</v>
      </c>
      <c r="JQ129">
        <v>2.31079</v>
      </c>
      <c r="JR129">
        <v>1.64673</v>
      </c>
      <c r="JS129">
        <v>2.36572</v>
      </c>
      <c r="JT129">
        <v>34.1225</v>
      </c>
      <c r="JU129">
        <v>24.1926</v>
      </c>
      <c r="JV129">
        <v>18</v>
      </c>
      <c r="JW129">
        <v>497.644</v>
      </c>
      <c r="JX129">
        <v>400.897</v>
      </c>
      <c r="JY129">
        <v>27.2189</v>
      </c>
      <c r="JZ129">
        <v>27.8992</v>
      </c>
      <c r="KA129">
        <v>30.0003</v>
      </c>
      <c r="KB129">
        <v>27.8619</v>
      </c>
      <c r="KC129">
        <v>27.8137</v>
      </c>
      <c r="KD129">
        <v>9.69195</v>
      </c>
      <c r="KE129">
        <v>18.9553</v>
      </c>
      <c r="KF129">
        <v>53.1408</v>
      </c>
      <c r="KG129">
        <v>27.2291</v>
      </c>
      <c r="KH129">
        <v>150.009</v>
      </c>
      <c r="KI129">
        <v>21.7345</v>
      </c>
      <c r="KJ129">
        <v>96.7031</v>
      </c>
      <c r="KK129">
        <v>94.6928</v>
      </c>
    </row>
    <row r="130" spans="1:297">
      <c r="A130">
        <v>114</v>
      </c>
      <c r="B130">
        <v>1759423785</v>
      </c>
      <c r="C130">
        <v>4564.90000009537</v>
      </c>
      <c r="D130" t="s">
        <v>671</v>
      </c>
      <c r="E130" t="s">
        <v>672</v>
      </c>
      <c r="F130">
        <v>5</v>
      </c>
      <c r="G130" t="s">
        <v>638</v>
      </c>
      <c r="H130" t="s">
        <v>436</v>
      </c>
      <c r="I130">
        <v>1759423776.84615</v>
      </c>
      <c r="J130">
        <f>(K130)/1000</f>
        <v>0</v>
      </c>
      <c r="K130">
        <f>IF(DP130, AN130, AH130)</f>
        <v>0</v>
      </c>
      <c r="L130">
        <f>IF(DP130, AI130, AG130)</f>
        <v>0</v>
      </c>
      <c r="M130">
        <f>DR130 - IF(AU130&gt;1, L130*DL130*100.0/(AW130), 0)</f>
        <v>0</v>
      </c>
      <c r="N130">
        <f>((T130-J130/2)*M130-L130)/(T130+J130/2)</f>
        <v>0</v>
      </c>
      <c r="O130">
        <f>N130*(DY130+DZ130)/1000.0</f>
        <v>0</v>
      </c>
      <c r="P130">
        <f>(DR130 - IF(AU130&gt;1, L130*DL130*100.0/(AW130), 0))*(DY130+DZ130)/1000.0</f>
        <v>0</v>
      </c>
      <c r="Q130">
        <f>2.0/((1/S130-1/R130)+SIGN(S130)*SQRT((1/S130-1/R130)*(1/S130-1/R130) + 4*DM130/((DM130+1)*(DM130+1))*(2*1/S130*1/R130-1/R130*1/R130)))</f>
        <v>0</v>
      </c>
      <c r="R130">
        <f>IF(LEFT(DN130,1)&lt;&gt;"0",IF(LEFT(DN130,1)="1",3.0,DO130),$D$5+$E$5*(EF130*DY130/($K$5*1000))+$F$5*(EF130*DY130/($K$5*1000))*MAX(MIN(DL130,$J$5),$I$5)*MAX(MIN(DL130,$J$5),$I$5)+$G$5*MAX(MIN(DL130,$J$5),$I$5)*(EF130*DY130/($K$5*1000))+$H$5*(EF130*DY130/($K$5*1000))*(EF130*DY130/($K$5*1000)))</f>
        <v>0</v>
      </c>
      <c r="S130">
        <f>J130*(1000-(1000*0.61365*exp(17.502*W130/(240.97+W130))/(DY130+DZ130)+DT130)/2)/(1000*0.61365*exp(17.502*W130/(240.97+W130))/(DY130+DZ130)-DT130)</f>
        <v>0</v>
      </c>
      <c r="T130">
        <f>1/((DM130+1)/(Q130/1.6)+1/(R130/1.37)) + DM130/((DM130+1)/(Q130/1.6) + DM130/(R130/1.37))</f>
        <v>0</v>
      </c>
      <c r="U130">
        <f>(DH130*DK130)</f>
        <v>0</v>
      </c>
      <c r="V130">
        <f>(EA130+(U130+2*0.95*5.67E-8*(((EA130+$B$7)+273)^4-(EA130+273)^4)-44100*J130)/(1.84*29.3*R130+8*0.95*5.67E-8*(EA130+273)^3))</f>
        <v>0</v>
      </c>
      <c r="W130">
        <f>($C$7*EB130+$D$7*EC130+$E$7*V130)</f>
        <v>0</v>
      </c>
      <c r="X130">
        <f>0.61365*exp(17.502*W130/(240.97+W130))</f>
        <v>0</v>
      </c>
      <c r="Y130">
        <f>(Z130/AA130*100)</f>
        <v>0</v>
      </c>
      <c r="Z130">
        <f>DT130*(DY130+DZ130)/1000</f>
        <v>0</v>
      </c>
      <c r="AA130">
        <f>0.61365*exp(17.502*EA130/(240.97+EA130))</f>
        <v>0</v>
      </c>
      <c r="AB130">
        <f>(X130-DT130*(DY130+DZ130)/1000)</f>
        <v>0</v>
      </c>
      <c r="AC130">
        <f>(-J130*44100)</f>
        <v>0</v>
      </c>
      <c r="AD130">
        <f>2*29.3*R130*0.92*(EA130-W130)</f>
        <v>0</v>
      </c>
      <c r="AE130">
        <f>2*0.95*5.67E-8*(((EA130+$B$7)+273)^4-(W130+273)^4)</f>
        <v>0</v>
      </c>
      <c r="AF130">
        <f>U130+AE130+AC130+AD130</f>
        <v>0</v>
      </c>
      <c r="AG130">
        <f>DX130*AU130*(DS130-DR130*(1000-AU130*DU130)/(1000-AU130*DT130))/(100*DL130)</f>
        <v>0</v>
      </c>
      <c r="AH130">
        <f>1000*DX130*AU130*(DT130-DU130)/(100*DL130*(1000-AU130*DT130))</f>
        <v>0</v>
      </c>
      <c r="AI130">
        <f>(AJ130 - AK130 - DY130*1E3/(8.314*(EA130+273.15)) * AM130/DX130 * AL130) * DX130/(100*DL130) * (1000 - DU130)/1000</f>
        <v>0</v>
      </c>
      <c r="AJ130">
        <v>170.941645702381</v>
      </c>
      <c r="AK130">
        <v>181.881878787879</v>
      </c>
      <c r="AL130">
        <v>-3.43357469696973</v>
      </c>
      <c r="AM130">
        <v>64.6</v>
      </c>
      <c r="AN130">
        <f>(AP130 - AO130 + DY130*1E3/(8.314*(EA130+273.15)) * AR130/DX130 * AQ130) * DX130/(100*DL130) * 1000/(1000 - AP130)</f>
        <v>0</v>
      </c>
      <c r="AO130">
        <v>21.7134766864874</v>
      </c>
      <c r="AP130">
        <v>23.0450248484848</v>
      </c>
      <c r="AQ130">
        <v>1.25839699554302e-05</v>
      </c>
      <c r="AR130">
        <v>120.712376557345</v>
      </c>
      <c r="AS130">
        <v>5</v>
      </c>
      <c r="AT130">
        <v>1</v>
      </c>
      <c r="AU130">
        <f>IF(AS130*$H$13&gt;=AW130,1.0,(AW130/(AW130-AS130*$H$13)))</f>
        <v>0</v>
      </c>
      <c r="AV130">
        <f>(AU130-1)*100</f>
        <v>0</v>
      </c>
      <c r="AW130">
        <f>MAX(0,($B$13+$C$13*EF130)/(1+$D$13*EF130)*DY130/(EA130+273)*$E$13)</f>
        <v>0</v>
      </c>
      <c r="AX130" t="s">
        <v>437</v>
      </c>
      <c r="AY130" t="s">
        <v>437</v>
      </c>
      <c r="AZ130">
        <v>0</v>
      </c>
      <c r="BA130">
        <v>0</v>
      </c>
      <c r="BB130">
        <f>1-AZ130/BA130</f>
        <v>0</v>
      </c>
      <c r="BC130">
        <v>0</v>
      </c>
      <c r="BD130" t="s">
        <v>437</v>
      </c>
      <c r="BE130" t="s">
        <v>437</v>
      </c>
      <c r="BF130">
        <v>0</v>
      </c>
      <c r="BG130">
        <v>0</v>
      </c>
      <c r="BH130">
        <f>1-BF130/BG130</f>
        <v>0</v>
      </c>
      <c r="BI130">
        <v>0.5</v>
      </c>
      <c r="BJ130">
        <f>DI130</f>
        <v>0</v>
      </c>
      <c r="BK130">
        <f>L130</f>
        <v>0</v>
      </c>
      <c r="BL130">
        <f>BH130*BI130*BJ130</f>
        <v>0</v>
      </c>
      <c r="BM130">
        <f>(BK130-BC130)/BJ130</f>
        <v>0</v>
      </c>
      <c r="BN130">
        <f>(BA130-BG130)/BG130</f>
        <v>0</v>
      </c>
      <c r="BO130">
        <f>AZ130/(BB130+AZ130/BG130)</f>
        <v>0</v>
      </c>
      <c r="BP130" t="s">
        <v>437</v>
      </c>
      <c r="BQ130">
        <v>0</v>
      </c>
      <c r="BR130">
        <f>IF(BQ130&lt;&gt;0, BQ130, BO130)</f>
        <v>0</v>
      </c>
      <c r="BS130">
        <f>1-BR130/BG130</f>
        <v>0</v>
      </c>
      <c r="BT130">
        <f>(BG130-BF130)/(BG130-BR130)</f>
        <v>0</v>
      </c>
      <c r="BU130">
        <f>(BA130-BG130)/(BA130-BR130)</f>
        <v>0</v>
      </c>
      <c r="BV130">
        <f>(BG130-BF130)/(BG130-AZ130)</f>
        <v>0</v>
      </c>
      <c r="BW130">
        <f>(BA130-BG130)/(BA130-AZ130)</f>
        <v>0</v>
      </c>
      <c r="BX130">
        <f>(BT130*BR130/BF130)</f>
        <v>0</v>
      </c>
      <c r="BY130">
        <f>(1-BX130)</f>
        <v>0</v>
      </c>
      <c r="DH130">
        <f>$B$11*EG130+$C$11*EH130+$F$11*ES130*(1-EV130)</f>
        <v>0</v>
      </c>
      <c r="DI130">
        <f>DH130*DJ130</f>
        <v>0</v>
      </c>
      <c r="DJ130">
        <f>($B$11*$D$9+$C$11*$D$9+$F$11*((FF130+EX130)/MAX(FF130+EX130+FG130, 0.1)*$I$9+FG130/MAX(FF130+EX130+FG130, 0.1)*$J$9))/($B$11+$C$11+$F$11)</f>
        <v>0</v>
      </c>
      <c r="DK130">
        <f>($B$11*$K$9+$C$11*$K$9+$F$11*((FF130+EX130)/MAX(FF130+EX130+FG130, 0.1)*$P$9+FG130/MAX(FF130+EX130+FG130, 0.1)*$Q$9))/($B$11+$C$11+$F$11)</f>
        <v>0</v>
      </c>
      <c r="DL130">
        <v>3.46</v>
      </c>
      <c r="DM130">
        <v>0.5</v>
      </c>
      <c r="DN130" t="s">
        <v>438</v>
      </c>
      <c r="DO130">
        <v>2</v>
      </c>
      <c r="DP130" t="b">
        <v>1</v>
      </c>
      <c r="DQ130">
        <v>1759423776.84615</v>
      </c>
      <c r="DR130">
        <v>201.308</v>
      </c>
      <c r="DS130">
        <v>183.556923076923</v>
      </c>
      <c r="DT130">
        <v>23.0321076923077</v>
      </c>
      <c r="DU130">
        <v>21.7176769230769</v>
      </c>
      <c r="DV130">
        <v>199.836307692308</v>
      </c>
      <c r="DW130">
        <v>22.7143384615385</v>
      </c>
      <c r="DX130">
        <v>500.016461538462</v>
      </c>
      <c r="DY130">
        <v>90.7843769230769</v>
      </c>
      <c r="DZ130">
        <v>0.0320416153846154</v>
      </c>
      <c r="EA130">
        <v>29.6355307692308</v>
      </c>
      <c r="EB130">
        <v>29.9868692307692</v>
      </c>
      <c r="EC130">
        <v>999.9</v>
      </c>
      <c r="ED130">
        <v>0</v>
      </c>
      <c r="EE130">
        <v>0</v>
      </c>
      <c r="EF130">
        <v>9994.27923076923</v>
      </c>
      <c r="EG130">
        <v>0</v>
      </c>
      <c r="EH130">
        <v>13.1996923076923</v>
      </c>
      <c r="EI130">
        <v>17.7509076923077</v>
      </c>
      <c r="EJ130">
        <v>206.053615384615</v>
      </c>
      <c r="EK130">
        <v>187.632</v>
      </c>
      <c r="EL130">
        <v>1.31445384615385</v>
      </c>
      <c r="EM130">
        <v>183.556923076923</v>
      </c>
      <c r="EN130">
        <v>21.7176769230769</v>
      </c>
      <c r="EO130">
        <v>2.09095538461538</v>
      </c>
      <c r="EP130">
        <v>1.97162384615385</v>
      </c>
      <c r="EQ130">
        <v>18.1504538461538</v>
      </c>
      <c r="ER130">
        <v>17.2182692307692</v>
      </c>
      <c r="ES130">
        <v>2000.00230769231</v>
      </c>
      <c r="ET130">
        <v>0.980002307692308</v>
      </c>
      <c r="EU130">
        <v>0.0199973615384615</v>
      </c>
      <c r="EV130">
        <v>0</v>
      </c>
      <c r="EW130">
        <v>360.768846153846</v>
      </c>
      <c r="EX130">
        <v>5.00059</v>
      </c>
      <c r="EY130">
        <v>7289.54153846154</v>
      </c>
      <c r="EZ130">
        <v>17360.3230769231</v>
      </c>
      <c r="FA130">
        <v>41.187</v>
      </c>
      <c r="FB130">
        <v>40.9806153846154</v>
      </c>
      <c r="FC130">
        <v>40.562</v>
      </c>
      <c r="FD130">
        <v>40.5</v>
      </c>
      <c r="FE130">
        <v>42.125</v>
      </c>
      <c r="FF130">
        <v>1955.10307692308</v>
      </c>
      <c r="FG130">
        <v>39.8907692307692</v>
      </c>
      <c r="FH130">
        <v>0</v>
      </c>
      <c r="FI130">
        <v>1759423783.6</v>
      </c>
      <c r="FJ130">
        <v>0</v>
      </c>
      <c r="FK130">
        <v>360.877346153846</v>
      </c>
      <c r="FL130">
        <v>5.9350769154234</v>
      </c>
      <c r="FM130">
        <v>111.705299153934</v>
      </c>
      <c r="FN130">
        <v>7291.32153846154</v>
      </c>
      <c r="FO130">
        <v>15</v>
      </c>
      <c r="FP130">
        <v>0</v>
      </c>
      <c r="FQ130" t="s">
        <v>439</v>
      </c>
      <c r="FR130">
        <v>0</v>
      </c>
      <c r="FS130">
        <v>0</v>
      </c>
      <c r="FT130">
        <v>0</v>
      </c>
      <c r="FU130">
        <v>0</v>
      </c>
      <c r="FV130">
        <v>0</v>
      </c>
      <c r="FW130">
        <v>0</v>
      </c>
      <c r="FX130">
        <v>0</v>
      </c>
      <c r="FY130">
        <v>0</v>
      </c>
      <c r="FZ130">
        <v>0</v>
      </c>
      <c r="GA130">
        <v>0</v>
      </c>
      <c r="GB130">
        <v>0</v>
      </c>
      <c r="GC130">
        <v>17.427415</v>
      </c>
      <c r="GD130">
        <v>6.01430526315788</v>
      </c>
      <c r="GE130">
        <v>0.669411455888678</v>
      </c>
      <c r="GF130">
        <v>0</v>
      </c>
      <c r="GG130">
        <v>360.459264705882</v>
      </c>
      <c r="GH130">
        <v>5.50213903613732</v>
      </c>
      <c r="GI130">
        <v>0.57046747130152</v>
      </c>
      <c r="GJ130">
        <v>-1</v>
      </c>
      <c r="GK130">
        <v>1.3070495</v>
      </c>
      <c r="GL130">
        <v>0.133792330827068</v>
      </c>
      <c r="GM130">
        <v>0.0128974704787412</v>
      </c>
      <c r="GN130">
        <v>0</v>
      </c>
      <c r="GO130">
        <v>0</v>
      </c>
      <c r="GP130">
        <v>2</v>
      </c>
      <c r="GQ130" t="s">
        <v>463</v>
      </c>
      <c r="GR130">
        <v>3.13211</v>
      </c>
      <c r="GS130">
        <v>2.71052</v>
      </c>
      <c r="GT130">
        <v>0.0428958</v>
      </c>
      <c r="GU130">
        <v>0.0392787</v>
      </c>
      <c r="GV130">
        <v>0.100537</v>
      </c>
      <c r="GW130">
        <v>0.0969774</v>
      </c>
      <c r="GX130">
        <v>36081.1</v>
      </c>
      <c r="GY130">
        <v>38806.9</v>
      </c>
      <c r="GZ130">
        <v>34106</v>
      </c>
      <c r="HA130">
        <v>36571.5</v>
      </c>
      <c r="HB130">
        <v>43308.9</v>
      </c>
      <c r="HC130">
        <v>47397.9</v>
      </c>
      <c r="HD130">
        <v>53193.2</v>
      </c>
      <c r="HE130">
        <v>58441.3</v>
      </c>
      <c r="HF130">
        <v>1.94762</v>
      </c>
      <c r="HG130">
        <v>1.79832</v>
      </c>
      <c r="HH130">
        <v>0.119057</v>
      </c>
      <c r="HI130">
        <v>0</v>
      </c>
      <c r="HJ130">
        <v>28.0479</v>
      </c>
      <c r="HK130">
        <v>999.9</v>
      </c>
      <c r="HL130">
        <v>53.736</v>
      </c>
      <c r="HM130">
        <v>30.454</v>
      </c>
      <c r="HN130">
        <v>25.8826</v>
      </c>
      <c r="HO130">
        <v>54.9983</v>
      </c>
      <c r="HP130">
        <v>45.5048</v>
      </c>
      <c r="HQ130">
        <v>1</v>
      </c>
      <c r="HR130">
        <v>0.0434248</v>
      </c>
      <c r="HS130">
        <v>-0.137938</v>
      </c>
      <c r="HT130">
        <v>20.1119</v>
      </c>
      <c r="HU130">
        <v>5.19722</v>
      </c>
      <c r="HV130">
        <v>12.004</v>
      </c>
      <c r="HW130">
        <v>4.9749</v>
      </c>
      <c r="HX130">
        <v>3.29398</v>
      </c>
      <c r="HY130">
        <v>999.9</v>
      </c>
      <c r="HZ130">
        <v>9999</v>
      </c>
      <c r="IA130">
        <v>9999</v>
      </c>
      <c r="IB130">
        <v>9999</v>
      </c>
      <c r="IC130">
        <v>1.86326</v>
      </c>
      <c r="ID130">
        <v>1.86813</v>
      </c>
      <c r="IE130">
        <v>1.86788</v>
      </c>
      <c r="IF130">
        <v>1.86905</v>
      </c>
      <c r="IG130">
        <v>1.86988</v>
      </c>
      <c r="IH130">
        <v>1.86596</v>
      </c>
      <c r="II130">
        <v>1.86705</v>
      </c>
      <c r="IJ130">
        <v>1.86844</v>
      </c>
      <c r="IK130">
        <v>5</v>
      </c>
      <c r="IL130">
        <v>0</v>
      </c>
      <c r="IM130">
        <v>0</v>
      </c>
      <c r="IN130">
        <v>0</v>
      </c>
      <c r="IO130" t="s">
        <v>441</v>
      </c>
      <c r="IP130" t="s">
        <v>442</v>
      </c>
      <c r="IQ130" t="s">
        <v>443</v>
      </c>
      <c r="IR130" t="s">
        <v>443</v>
      </c>
      <c r="IS130" t="s">
        <v>443</v>
      </c>
      <c r="IT130" t="s">
        <v>443</v>
      </c>
      <c r="IU130">
        <v>0</v>
      </c>
      <c r="IV130">
        <v>100</v>
      </c>
      <c r="IW130">
        <v>100</v>
      </c>
      <c r="IX130">
        <v>1.377</v>
      </c>
      <c r="IY130">
        <v>0.3185</v>
      </c>
      <c r="IZ130">
        <v>0.735386519928015</v>
      </c>
      <c r="JA130">
        <v>0.00382527381972642</v>
      </c>
      <c r="JB130">
        <v>-7.52988299776221e-07</v>
      </c>
      <c r="JC130">
        <v>2.3530235652091e-10</v>
      </c>
      <c r="JD130">
        <v>-0.102343420517576</v>
      </c>
      <c r="JE130">
        <v>-0.0169045395245839</v>
      </c>
      <c r="JF130">
        <v>0.00204458040624254</v>
      </c>
      <c r="JG130">
        <v>-2.13992253470799e-05</v>
      </c>
      <c r="JH130">
        <v>5</v>
      </c>
      <c r="JI130">
        <v>2167</v>
      </c>
      <c r="JJ130">
        <v>1</v>
      </c>
      <c r="JK130">
        <v>29</v>
      </c>
      <c r="JL130">
        <v>29323729.8</v>
      </c>
      <c r="JM130">
        <v>29323729.8</v>
      </c>
      <c r="JN130">
        <v>0.452881</v>
      </c>
      <c r="JO130">
        <v>2.65137</v>
      </c>
      <c r="JP130">
        <v>1.54785</v>
      </c>
      <c r="JQ130">
        <v>2.31079</v>
      </c>
      <c r="JR130">
        <v>1.64551</v>
      </c>
      <c r="JS130">
        <v>2.36572</v>
      </c>
      <c r="JT130">
        <v>34.1225</v>
      </c>
      <c r="JU130">
        <v>24.1926</v>
      </c>
      <c r="JV130">
        <v>18</v>
      </c>
      <c r="JW130">
        <v>497.273</v>
      </c>
      <c r="JX130">
        <v>401.21</v>
      </c>
      <c r="JY130">
        <v>27.2275</v>
      </c>
      <c r="JZ130">
        <v>27.9015</v>
      </c>
      <c r="KA130">
        <v>30.0005</v>
      </c>
      <c r="KB130">
        <v>27.8642</v>
      </c>
      <c r="KC130">
        <v>27.8154</v>
      </c>
      <c r="KD130">
        <v>9.06005</v>
      </c>
      <c r="KE130">
        <v>18.9553</v>
      </c>
      <c r="KF130">
        <v>53.1408</v>
      </c>
      <c r="KG130">
        <v>27.2386</v>
      </c>
      <c r="KH130">
        <v>129.722</v>
      </c>
      <c r="KI130">
        <v>21.7246</v>
      </c>
      <c r="KJ130">
        <v>96.7026</v>
      </c>
      <c r="KK130">
        <v>94.6928</v>
      </c>
    </row>
    <row r="131" spans="1:297">
      <c r="A131">
        <v>115</v>
      </c>
      <c r="B131">
        <v>1759423790</v>
      </c>
      <c r="C131">
        <v>4569.90000009537</v>
      </c>
      <c r="D131" t="s">
        <v>673</v>
      </c>
      <c r="E131" t="s">
        <v>674</v>
      </c>
      <c r="F131">
        <v>5</v>
      </c>
      <c r="G131" t="s">
        <v>638</v>
      </c>
      <c r="H131" t="s">
        <v>436</v>
      </c>
      <c r="I131">
        <v>1759423781.84615</v>
      </c>
      <c r="J131">
        <f>(K131)/1000</f>
        <v>0</v>
      </c>
      <c r="K131">
        <f>IF(DP131, AN131, AH131)</f>
        <v>0</v>
      </c>
      <c r="L131">
        <f>IF(DP131, AI131, AG131)</f>
        <v>0</v>
      </c>
      <c r="M131">
        <f>DR131 - IF(AU131&gt;1, L131*DL131*100.0/(AW131), 0)</f>
        <v>0</v>
      </c>
      <c r="N131">
        <f>((T131-J131/2)*M131-L131)/(T131+J131/2)</f>
        <v>0</v>
      </c>
      <c r="O131">
        <f>N131*(DY131+DZ131)/1000.0</f>
        <v>0</v>
      </c>
      <c r="P131">
        <f>(DR131 - IF(AU131&gt;1, L131*DL131*100.0/(AW131), 0))*(DY131+DZ131)/1000.0</f>
        <v>0</v>
      </c>
      <c r="Q131">
        <f>2.0/((1/S131-1/R131)+SIGN(S131)*SQRT((1/S131-1/R131)*(1/S131-1/R131) + 4*DM131/((DM131+1)*(DM131+1))*(2*1/S131*1/R131-1/R131*1/R131)))</f>
        <v>0</v>
      </c>
      <c r="R131">
        <f>IF(LEFT(DN131,1)&lt;&gt;"0",IF(LEFT(DN131,1)="1",3.0,DO131),$D$5+$E$5*(EF131*DY131/($K$5*1000))+$F$5*(EF131*DY131/($K$5*1000))*MAX(MIN(DL131,$J$5),$I$5)*MAX(MIN(DL131,$J$5),$I$5)+$G$5*MAX(MIN(DL131,$J$5),$I$5)*(EF131*DY131/($K$5*1000))+$H$5*(EF131*DY131/($K$5*1000))*(EF131*DY131/($K$5*1000)))</f>
        <v>0</v>
      </c>
      <c r="S131">
        <f>J131*(1000-(1000*0.61365*exp(17.502*W131/(240.97+W131))/(DY131+DZ131)+DT131)/2)/(1000*0.61365*exp(17.502*W131/(240.97+W131))/(DY131+DZ131)-DT131)</f>
        <v>0</v>
      </c>
      <c r="T131">
        <f>1/((DM131+1)/(Q131/1.6)+1/(R131/1.37)) + DM131/((DM131+1)/(Q131/1.6) + DM131/(R131/1.37))</f>
        <v>0</v>
      </c>
      <c r="U131">
        <f>(DH131*DK131)</f>
        <v>0</v>
      </c>
      <c r="V131">
        <f>(EA131+(U131+2*0.95*5.67E-8*(((EA131+$B$7)+273)^4-(EA131+273)^4)-44100*J131)/(1.84*29.3*R131+8*0.95*5.67E-8*(EA131+273)^3))</f>
        <v>0</v>
      </c>
      <c r="W131">
        <f>($C$7*EB131+$D$7*EC131+$E$7*V131)</f>
        <v>0</v>
      </c>
      <c r="X131">
        <f>0.61365*exp(17.502*W131/(240.97+W131))</f>
        <v>0</v>
      </c>
      <c r="Y131">
        <f>(Z131/AA131*100)</f>
        <v>0</v>
      </c>
      <c r="Z131">
        <f>DT131*(DY131+DZ131)/1000</f>
        <v>0</v>
      </c>
      <c r="AA131">
        <f>0.61365*exp(17.502*EA131/(240.97+EA131))</f>
        <v>0</v>
      </c>
      <c r="AB131">
        <f>(X131-DT131*(DY131+DZ131)/1000)</f>
        <v>0</v>
      </c>
      <c r="AC131">
        <f>(-J131*44100)</f>
        <v>0</v>
      </c>
      <c r="AD131">
        <f>2*29.3*R131*0.92*(EA131-W131)</f>
        <v>0</v>
      </c>
      <c r="AE131">
        <f>2*0.95*5.67E-8*(((EA131+$B$7)+273)^4-(W131+273)^4)</f>
        <v>0</v>
      </c>
      <c r="AF131">
        <f>U131+AE131+AC131+AD131</f>
        <v>0</v>
      </c>
      <c r="AG131">
        <f>DX131*AU131*(DS131-DR131*(1000-AU131*DU131)/(1000-AU131*DT131))/(100*DL131)</f>
        <v>0</v>
      </c>
      <c r="AH131">
        <f>1000*DX131*AU131*(DT131-DU131)/(100*DL131*(1000-AU131*DT131))</f>
        <v>0</v>
      </c>
      <c r="AI131">
        <f>(AJ131 - AK131 - DY131*1E3/(8.314*(EA131+273.15)) * AM131/DX131 * AL131) * DX131/(100*DL131) * (1000 - DU131)/1000</f>
        <v>0</v>
      </c>
      <c r="AJ131">
        <v>154.673553301407</v>
      </c>
      <c r="AK131">
        <v>165.405181818182</v>
      </c>
      <c r="AL131">
        <v>-3.28302878787882</v>
      </c>
      <c r="AM131">
        <v>64.6</v>
      </c>
      <c r="AN131">
        <f>(AP131 - AO131 + DY131*1E3/(8.314*(EA131+273.15)) * AR131/DX131 * AQ131) * DX131/(100*DL131) * 1000/(1000 - AP131)</f>
        <v>0</v>
      </c>
      <c r="AO131">
        <v>21.7120753132761</v>
      </c>
      <c r="AP131">
        <v>23.0613915151515</v>
      </c>
      <c r="AQ131">
        <v>2.21852853353482e-05</v>
      </c>
      <c r="AR131">
        <v>120.712376557345</v>
      </c>
      <c r="AS131">
        <v>4</v>
      </c>
      <c r="AT131">
        <v>1</v>
      </c>
      <c r="AU131">
        <f>IF(AS131*$H$13&gt;=AW131,1.0,(AW131/(AW131-AS131*$H$13)))</f>
        <v>0</v>
      </c>
      <c r="AV131">
        <f>(AU131-1)*100</f>
        <v>0</v>
      </c>
      <c r="AW131">
        <f>MAX(0,($B$13+$C$13*EF131)/(1+$D$13*EF131)*DY131/(EA131+273)*$E$13)</f>
        <v>0</v>
      </c>
      <c r="AX131" t="s">
        <v>437</v>
      </c>
      <c r="AY131" t="s">
        <v>437</v>
      </c>
      <c r="AZ131">
        <v>0</v>
      </c>
      <c r="BA131">
        <v>0</v>
      </c>
      <c r="BB131">
        <f>1-AZ131/BA131</f>
        <v>0</v>
      </c>
      <c r="BC131">
        <v>0</v>
      </c>
      <c r="BD131" t="s">
        <v>437</v>
      </c>
      <c r="BE131" t="s">
        <v>437</v>
      </c>
      <c r="BF131">
        <v>0</v>
      </c>
      <c r="BG131">
        <v>0</v>
      </c>
      <c r="BH131">
        <f>1-BF131/BG131</f>
        <v>0</v>
      </c>
      <c r="BI131">
        <v>0.5</v>
      </c>
      <c r="BJ131">
        <f>DI131</f>
        <v>0</v>
      </c>
      <c r="BK131">
        <f>L131</f>
        <v>0</v>
      </c>
      <c r="BL131">
        <f>BH131*BI131*BJ131</f>
        <v>0</v>
      </c>
      <c r="BM131">
        <f>(BK131-BC131)/BJ131</f>
        <v>0</v>
      </c>
      <c r="BN131">
        <f>(BA131-BG131)/BG131</f>
        <v>0</v>
      </c>
      <c r="BO131">
        <f>AZ131/(BB131+AZ131/BG131)</f>
        <v>0</v>
      </c>
      <c r="BP131" t="s">
        <v>437</v>
      </c>
      <c r="BQ131">
        <v>0</v>
      </c>
      <c r="BR131">
        <f>IF(BQ131&lt;&gt;0, BQ131, BO131)</f>
        <v>0</v>
      </c>
      <c r="BS131">
        <f>1-BR131/BG131</f>
        <v>0</v>
      </c>
      <c r="BT131">
        <f>(BG131-BF131)/(BG131-BR131)</f>
        <v>0</v>
      </c>
      <c r="BU131">
        <f>(BA131-BG131)/(BA131-BR131)</f>
        <v>0</v>
      </c>
      <c r="BV131">
        <f>(BG131-BF131)/(BG131-AZ131)</f>
        <v>0</v>
      </c>
      <c r="BW131">
        <f>(BA131-BG131)/(BA131-AZ131)</f>
        <v>0</v>
      </c>
      <c r="BX131">
        <f>(BT131*BR131/BF131)</f>
        <v>0</v>
      </c>
      <c r="BY131">
        <f>(1-BX131)</f>
        <v>0</v>
      </c>
      <c r="DH131">
        <f>$B$11*EG131+$C$11*EH131+$F$11*ES131*(1-EV131)</f>
        <v>0</v>
      </c>
      <c r="DI131">
        <f>DH131*DJ131</f>
        <v>0</v>
      </c>
      <c r="DJ131">
        <f>($B$11*$D$9+$C$11*$D$9+$F$11*((FF131+EX131)/MAX(FF131+EX131+FG131, 0.1)*$I$9+FG131/MAX(FF131+EX131+FG131, 0.1)*$J$9))/($B$11+$C$11+$F$11)</f>
        <v>0</v>
      </c>
      <c r="DK131">
        <f>($B$11*$K$9+$C$11*$K$9+$F$11*((FF131+EX131)/MAX(FF131+EX131+FG131, 0.1)*$P$9+FG131/MAX(FF131+EX131+FG131, 0.1)*$Q$9))/($B$11+$C$11+$F$11)</f>
        <v>0</v>
      </c>
      <c r="DL131">
        <v>3.46</v>
      </c>
      <c r="DM131">
        <v>0.5</v>
      </c>
      <c r="DN131" t="s">
        <v>438</v>
      </c>
      <c r="DO131">
        <v>2</v>
      </c>
      <c r="DP131" t="b">
        <v>1</v>
      </c>
      <c r="DQ131">
        <v>1759423781.84615</v>
      </c>
      <c r="DR131">
        <v>184.921384615385</v>
      </c>
      <c r="DS131">
        <v>167.064384615385</v>
      </c>
      <c r="DT131">
        <v>23.0424384615385</v>
      </c>
      <c r="DU131">
        <v>21.7149461538462</v>
      </c>
      <c r="DV131">
        <v>183.508</v>
      </c>
      <c r="DW131">
        <v>22.7242384615385</v>
      </c>
      <c r="DX131">
        <v>499.976538461538</v>
      </c>
      <c r="DY131">
        <v>90.7843</v>
      </c>
      <c r="DZ131">
        <v>0.0322683230769231</v>
      </c>
      <c r="EA131">
        <v>29.6367846153846</v>
      </c>
      <c r="EB131">
        <v>29.9875</v>
      </c>
      <c r="EC131">
        <v>999.9</v>
      </c>
      <c r="ED131">
        <v>0</v>
      </c>
      <c r="EE131">
        <v>0</v>
      </c>
      <c r="EF131">
        <v>9999.18076923077</v>
      </c>
      <c r="EG131">
        <v>0</v>
      </c>
      <c r="EH131">
        <v>13.1916307692308</v>
      </c>
      <c r="EI131">
        <v>17.8569076923077</v>
      </c>
      <c r="EJ131">
        <v>189.282615384615</v>
      </c>
      <c r="EK131">
        <v>170.772769230769</v>
      </c>
      <c r="EL131">
        <v>1.32751076923077</v>
      </c>
      <c r="EM131">
        <v>167.064384615385</v>
      </c>
      <c r="EN131">
        <v>21.7149461538462</v>
      </c>
      <c r="EO131">
        <v>2.09189230769231</v>
      </c>
      <c r="EP131">
        <v>1.97137538461538</v>
      </c>
      <c r="EQ131">
        <v>18.1575769230769</v>
      </c>
      <c r="ER131">
        <v>17.2162692307692</v>
      </c>
      <c r="ES131">
        <v>2000.00692307692</v>
      </c>
      <c r="ET131">
        <v>0.980002307692308</v>
      </c>
      <c r="EU131">
        <v>0.0199973615384615</v>
      </c>
      <c r="EV131">
        <v>0</v>
      </c>
      <c r="EW131">
        <v>361.233153846154</v>
      </c>
      <c r="EX131">
        <v>5.00059</v>
      </c>
      <c r="EY131">
        <v>7298.94230769231</v>
      </c>
      <c r="EZ131">
        <v>17360.3769230769</v>
      </c>
      <c r="FA131">
        <v>41.187</v>
      </c>
      <c r="FB131">
        <v>40.9709230769231</v>
      </c>
      <c r="FC131">
        <v>40.562</v>
      </c>
      <c r="FD131">
        <v>40.5</v>
      </c>
      <c r="FE131">
        <v>42.125</v>
      </c>
      <c r="FF131">
        <v>1955.10769230769</v>
      </c>
      <c r="FG131">
        <v>39.8938461538461</v>
      </c>
      <c r="FH131">
        <v>0</v>
      </c>
      <c r="FI131">
        <v>1759423788.4</v>
      </c>
      <c r="FJ131">
        <v>0</v>
      </c>
      <c r="FK131">
        <v>361.306807692308</v>
      </c>
      <c r="FL131">
        <v>5.62806837590284</v>
      </c>
      <c r="FM131">
        <v>116.742906007397</v>
      </c>
      <c r="FN131">
        <v>7300.52269230769</v>
      </c>
      <c r="FO131">
        <v>15</v>
      </c>
      <c r="FP131">
        <v>0</v>
      </c>
      <c r="FQ131" t="s">
        <v>439</v>
      </c>
      <c r="FR131">
        <v>0</v>
      </c>
      <c r="FS131">
        <v>0</v>
      </c>
      <c r="FT131">
        <v>0</v>
      </c>
      <c r="FU131">
        <v>0</v>
      </c>
      <c r="FV131">
        <v>0</v>
      </c>
      <c r="FW131">
        <v>0</v>
      </c>
      <c r="FX131">
        <v>0</v>
      </c>
      <c r="FY131">
        <v>0</v>
      </c>
      <c r="FZ131">
        <v>0</v>
      </c>
      <c r="GA131">
        <v>0</v>
      </c>
      <c r="GB131">
        <v>0</v>
      </c>
      <c r="GC131">
        <v>17.78384</v>
      </c>
      <c r="GD131">
        <v>2.44554586466166</v>
      </c>
      <c r="GE131">
        <v>0.443317714962982</v>
      </c>
      <c r="GF131">
        <v>0</v>
      </c>
      <c r="GG131">
        <v>360.978970588235</v>
      </c>
      <c r="GH131">
        <v>5.61126050456121</v>
      </c>
      <c r="GI131">
        <v>0.579533711413203</v>
      </c>
      <c r="GJ131">
        <v>-1</v>
      </c>
      <c r="GK131">
        <v>1.3215415</v>
      </c>
      <c r="GL131">
        <v>0.156667218045115</v>
      </c>
      <c r="GM131">
        <v>0.0151336447278902</v>
      </c>
      <c r="GN131">
        <v>0</v>
      </c>
      <c r="GO131">
        <v>0</v>
      </c>
      <c r="GP131">
        <v>2</v>
      </c>
      <c r="GQ131" t="s">
        <v>463</v>
      </c>
      <c r="GR131">
        <v>3.13246</v>
      </c>
      <c r="GS131">
        <v>2.71031</v>
      </c>
      <c r="GT131">
        <v>0.0392656</v>
      </c>
      <c r="GU131">
        <v>0.0354409</v>
      </c>
      <c r="GV131">
        <v>0.100586</v>
      </c>
      <c r="GW131">
        <v>0.0969636</v>
      </c>
      <c r="GX131">
        <v>36217.5</v>
      </c>
      <c r="GY131">
        <v>38961.8</v>
      </c>
      <c r="GZ131">
        <v>34105.6</v>
      </c>
      <c r="HA131">
        <v>36571.4</v>
      </c>
      <c r="HB131">
        <v>43305.7</v>
      </c>
      <c r="HC131">
        <v>47397.8</v>
      </c>
      <c r="HD131">
        <v>53192.7</v>
      </c>
      <c r="HE131">
        <v>58440.9</v>
      </c>
      <c r="HF131">
        <v>1.94865</v>
      </c>
      <c r="HG131">
        <v>1.79732</v>
      </c>
      <c r="HH131">
        <v>0.119127</v>
      </c>
      <c r="HI131">
        <v>0</v>
      </c>
      <c r="HJ131">
        <v>28.0479</v>
      </c>
      <c r="HK131">
        <v>999.9</v>
      </c>
      <c r="HL131">
        <v>53.736</v>
      </c>
      <c r="HM131">
        <v>30.454</v>
      </c>
      <c r="HN131">
        <v>25.8825</v>
      </c>
      <c r="HO131">
        <v>54.5283</v>
      </c>
      <c r="HP131">
        <v>45.5649</v>
      </c>
      <c r="HQ131">
        <v>1</v>
      </c>
      <c r="HR131">
        <v>0.0436611</v>
      </c>
      <c r="HS131">
        <v>-0.149235</v>
      </c>
      <c r="HT131">
        <v>20.1118</v>
      </c>
      <c r="HU131">
        <v>5.19722</v>
      </c>
      <c r="HV131">
        <v>12.004</v>
      </c>
      <c r="HW131">
        <v>4.97505</v>
      </c>
      <c r="HX131">
        <v>3.29393</v>
      </c>
      <c r="HY131">
        <v>999.9</v>
      </c>
      <c r="HZ131">
        <v>9999</v>
      </c>
      <c r="IA131">
        <v>9999</v>
      </c>
      <c r="IB131">
        <v>9999</v>
      </c>
      <c r="IC131">
        <v>1.86325</v>
      </c>
      <c r="ID131">
        <v>1.86813</v>
      </c>
      <c r="IE131">
        <v>1.86788</v>
      </c>
      <c r="IF131">
        <v>1.86905</v>
      </c>
      <c r="IG131">
        <v>1.86985</v>
      </c>
      <c r="IH131">
        <v>1.8659</v>
      </c>
      <c r="II131">
        <v>1.86706</v>
      </c>
      <c r="IJ131">
        <v>1.86844</v>
      </c>
      <c r="IK131">
        <v>5</v>
      </c>
      <c r="IL131">
        <v>0</v>
      </c>
      <c r="IM131">
        <v>0</v>
      </c>
      <c r="IN131">
        <v>0</v>
      </c>
      <c r="IO131" t="s">
        <v>441</v>
      </c>
      <c r="IP131" t="s">
        <v>442</v>
      </c>
      <c r="IQ131" t="s">
        <v>443</v>
      </c>
      <c r="IR131" t="s">
        <v>443</v>
      </c>
      <c r="IS131" t="s">
        <v>443</v>
      </c>
      <c r="IT131" t="s">
        <v>443</v>
      </c>
      <c r="IU131">
        <v>0</v>
      </c>
      <c r="IV131">
        <v>100</v>
      </c>
      <c r="IW131">
        <v>100</v>
      </c>
      <c r="IX131">
        <v>1.319</v>
      </c>
      <c r="IY131">
        <v>0.3192</v>
      </c>
      <c r="IZ131">
        <v>0.735386519928015</v>
      </c>
      <c r="JA131">
        <v>0.00382527381972642</v>
      </c>
      <c r="JB131">
        <v>-7.52988299776221e-07</v>
      </c>
      <c r="JC131">
        <v>2.3530235652091e-10</v>
      </c>
      <c r="JD131">
        <v>-0.102343420517576</v>
      </c>
      <c r="JE131">
        <v>-0.0169045395245839</v>
      </c>
      <c r="JF131">
        <v>0.00204458040624254</v>
      </c>
      <c r="JG131">
        <v>-2.13992253470799e-05</v>
      </c>
      <c r="JH131">
        <v>5</v>
      </c>
      <c r="JI131">
        <v>2167</v>
      </c>
      <c r="JJ131">
        <v>1</v>
      </c>
      <c r="JK131">
        <v>29</v>
      </c>
      <c r="JL131">
        <v>29323729.8</v>
      </c>
      <c r="JM131">
        <v>29323729.8</v>
      </c>
      <c r="JN131">
        <v>0.41626</v>
      </c>
      <c r="JO131">
        <v>2.66846</v>
      </c>
      <c r="JP131">
        <v>1.54785</v>
      </c>
      <c r="JQ131">
        <v>2.31079</v>
      </c>
      <c r="JR131">
        <v>1.64673</v>
      </c>
      <c r="JS131">
        <v>2.2876</v>
      </c>
      <c r="JT131">
        <v>34.1225</v>
      </c>
      <c r="JU131">
        <v>24.1838</v>
      </c>
      <c r="JV131">
        <v>18</v>
      </c>
      <c r="JW131">
        <v>497.962</v>
      </c>
      <c r="JX131">
        <v>400.679</v>
      </c>
      <c r="JY131">
        <v>27.2369</v>
      </c>
      <c r="JZ131">
        <v>27.9039</v>
      </c>
      <c r="KA131">
        <v>30.0003</v>
      </c>
      <c r="KB131">
        <v>27.8666</v>
      </c>
      <c r="KC131">
        <v>27.8178</v>
      </c>
      <c r="KD131">
        <v>8.31137</v>
      </c>
      <c r="KE131">
        <v>18.9553</v>
      </c>
      <c r="KF131">
        <v>53.1408</v>
      </c>
      <c r="KG131">
        <v>27.2446</v>
      </c>
      <c r="KH131">
        <v>116.189</v>
      </c>
      <c r="KI131">
        <v>21.7042</v>
      </c>
      <c r="KJ131">
        <v>96.7015</v>
      </c>
      <c r="KK131">
        <v>94.6923</v>
      </c>
    </row>
    <row r="132" spans="1:297">
      <c r="A132">
        <v>116</v>
      </c>
      <c r="B132">
        <v>1759423795</v>
      </c>
      <c r="C132">
        <v>4574.90000009537</v>
      </c>
      <c r="D132" t="s">
        <v>675</v>
      </c>
      <c r="E132" t="s">
        <v>676</v>
      </c>
      <c r="F132">
        <v>5</v>
      </c>
      <c r="G132" t="s">
        <v>638</v>
      </c>
      <c r="H132" t="s">
        <v>436</v>
      </c>
      <c r="I132">
        <v>1759423786.84615</v>
      </c>
      <c r="J132">
        <f>(K132)/1000</f>
        <v>0</v>
      </c>
      <c r="K132">
        <f>IF(DP132, AN132, AH132)</f>
        <v>0</v>
      </c>
      <c r="L132">
        <f>IF(DP132, AI132, AG132)</f>
        <v>0</v>
      </c>
      <c r="M132">
        <f>DR132 - IF(AU132&gt;1, L132*DL132*100.0/(AW132), 0)</f>
        <v>0</v>
      </c>
      <c r="N132">
        <f>((T132-J132/2)*M132-L132)/(T132+J132/2)</f>
        <v>0</v>
      </c>
      <c r="O132">
        <f>N132*(DY132+DZ132)/1000.0</f>
        <v>0</v>
      </c>
      <c r="P132">
        <f>(DR132 - IF(AU132&gt;1, L132*DL132*100.0/(AW132), 0))*(DY132+DZ132)/1000.0</f>
        <v>0</v>
      </c>
      <c r="Q132">
        <f>2.0/((1/S132-1/R132)+SIGN(S132)*SQRT((1/S132-1/R132)*(1/S132-1/R132) + 4*DM132/((DM132+1)*(DM132+1))*(2*1/S132*1/R132-1/R132*1/R132)))</f>
        <v>0</v>
      </c>
      <c r="R132">
        <f>IF(LEFT(DN132,1)&lt;&gt;"0",IF(LEFT(DN132,1)="1",3.0,DO132),$D$5+$E$5*(EF132*DY132/($K$5*1000))+$F$5*(EF132*DY132/($K$5*1000))*MAX(MIN(DL132,$J$5),$I$5)*MAX(MIN(DL132,$J$5),$I$5)+$G$5*MAX(MIN(DL132,$J$5),$I$5)*(EF132*DY132/($K$5*1000))+$H$5*(EF132*DY132/($K$5*1000))*(EF132*DY132/($K$5*1000)))</f>
        <v>0</v>
      </c>
      <c r="S132">
        <f>J132*(1000-(1000*0.61365*exp(17.502*W132/(240.97+W132))/(DY132+DZ132)+DT132)/2)/(1000*0.61365*exp(17.502*W132/(240.97+W132))/(DY132+DZ132)-DT132)</f>
        <v>0</v>
      </c>
      <c r="T132">
        <f>1/((DM132+1)/(Q132/1.6)+1/(R132/1.37)) + DM132/((DM132+1)/(Q132/1.6) + DM132/(R132/1.37))</f>
        <v>0</v>
      </c>
      <c r="U132">
        <f>(DH132*DK132)</f>
        <v>0</v>
      </c>
      <c r="V132">
        <f>(EA132+(U132+2*0.95*5.67E-8*(((EA132+$B$7)+273)^4-(EA132+273)^4)-44100*J132)/(1.84*29.3*R132+8*0.95*5.67E-8*(EA132+273)^3))</f>
        <v>0</v>
      </c>
      <c r="W132">
        <f>($C$7*EB132+$D$7*EC132+$E$7*V132)</f>
        <v>0</v>
      </c>
      <c r="X132">
        <f>0.61365*exp(17.502*W132/(240.97+W132))</f>
        <v>0</v>
      </c>
      <c r="Y132">
        <f>(Z132/AA132*100)</f>
        <v>0</v>
      </c>
      <c r="Z132">
        <f>DT132*(DY132+DZ132)/1000</f>
        <v>0</v>
      </c>
      <c r="AA132">
        <f>0.61365*exp(17.502*EA132/(240.97+EA132))</f>
        <v>0</v>
      </c>
      <c r="AB132">
        <f>(X132-DT132*(DY132+DZ132)/1000)</f>
        <v>0</v>
      </c>
      <c r="AC132">
        <f>(-J132*44100)</f>
        <v>0</v>
      </c>
      <c r="AD132">
        <f>2*29.3*R132*0.92*(EA132-W132)</f>
        <v>0</v>
      </c>
      <c r="AE132">
        <f>2*0.95*5.67E-8*(((EA132+$B$7)+273)^4-(W132+273)^4)</f>
        <v>0</v>
      </c>
      <c r="AF132">
        <f>U132+AE132+AC132+AD132</f>
        <v>0</v>
      </c>
      <c r="AG132">
        <f>DX132*AU132*(DS132-DR132*(1000-AU132*DU132)/(1000-AU132*DT132))/(100*DL132)</f>
        <v>0</v>
      </c>
      <c r="AH132">
        <f>1000*DX132*AU132*(DT132-DU132)/(100*DL132*(1000-AU132*DT132))</f>
        <v>0</v>
      </c>
      <c r="AI132">
        <f>(AJ132 - AK132 - DY132*1E3/(8.314*(EA132+273.15)) * AM132/DX132 * AL132) * DX132/(100*DL132) * (1000 - DU132)/1000</f>
        <v>0</v>
      </c>
      <c r="AJ132">
        <v>137.534956323052</v>
      </c>
      <c r="AK132">
        <v>148.739854545455</v>
      </c>
      <c r="AL132">
        <v>-3.33986196969699</v>
      </c>
      <c r="AM132">
        <v>64.6</v>
      </c>
      <c r="AN132">
        <f>(AP132 - AO132 + DY132*1E3/(8.314*(EA132+273.15)) * AR132/DX132 * AQ132) * DX132/(100*DL132) * 1000/(1000 - AP132)</f>
        <v>0</v>
      </c>
      <c r="AO132">
        <v>21.7083775587796</v>
      </c>
      <c r="AP132">
        <v>23.0746515151515</v>
      </c>
      <c r="AQ132">
        <v>1.63566548104722e-05</v>
      </c>
      <c r="AR132">
        <v>120.712376557345</v>
      </c>
      <c r="AS132">
        <v>5</v>
      </c>
      <c r="AT132">
        <v>1</v>
      </c>
      <c r="AU132">
        <f>IF(AS132*$H$13&gt;=AW132,1.0,(AW132/(AW132-AS132*$H$13)))</f>
        <v>0</v>
      </c>
      <c r="AV132">
        <f>(AU132-1)*100</f>
        <v>0</v>
      </c>
      <c r="AW132">
        <f>MAX(0,($B$13+$C$13*EF132)/(1+$D$13*EF132)*DY132/(EA132+273)*$E$13)</f>
        <v>0</v>
      </c>
      <c r="AX132" t="s">
        <v>437</v>
      </c>
      <c r="AY132" t="s">
        <v>437</v>
      </c>
      <c r="AZ132">
        <v>0</v>
      </c>
      <c r="BA132">
        <v>0</v>
      </c>
      <c r="BB132">
        <f>1-AZ132/BA132</f>
        <v>0</v>
      </c>
      <c r="BC132">
        <v>0</v>
      </c>
      <c r="BD132" t="s">
        <v>437</v>
      </c>
      <c r="BE132" t="s">
        <v>437</v>
      </c>
      <c r="BF132">
        <v>0</v>
      </c>
      <c r="BG132">
        <v>0</v>
      </c>
      <c r="BH132">
        <f>1-BF132/BG132</f>
        <v>0</v>
      </c>
      <c r="BI132">
        <v>0.5</v>
      </c>
      <c r="BJ132">
        <f>DI132</f>
        <v>0</v>
      </c>
      <c r="BK132">
        <f>L132</f>
        <v>0</v>
      </c>
      <c r="BL132">
        <f>BH132*BI132*BJ132</f>
        <v>0</v>
      </c>
      <c r="BM132">
        <f>(BK132-BC132)/BJ132</f>
        <v>0</v>
      </c>
      <c r="BN132">
        <f>(BA132-BG132)/BG132</f>
        <v>0</v>
      </c>
      <c r="BO132">
        <f>AZ132/(BB132+AZ132/BG132)</f>
        <v>0</v>
      </c>
      <c r="BP132" t="s">
        <v>437</v>
      </c>
      <c r="BQ132">
        <v>0</v>
      </c>
      <c r="BR132">
        <f>IF(BQ132&lt;&gt;0, BQ132, BO132)</f>
        <v>0</v>
      </c>
      <c r="BS132">
        <f>1-BR132/BG132</f>
        <v>0</v>
      </c>
      <c r="BT132">
        <f>(BG132-BF132)/(BG132-BR132)</f>
        <v>0</v>
      </c>
      <c r="BU132">
        <f>(BA132-BG132)/(BA132-BR132)</f>
        <v>0</v>
      </c>
      <c r="BV132">
        <f>(BG132-BF132)/(BG132-AZ132)</f>
        <v>0</v>
      </c>
      <c r="BW132">
        <f>(BA132-BG132)/(BA132-AZ132)</f>
        <v>0</v>
      </c>
      <c r="BX132">
        <f>(BT132*BR132/BF132)</f>
        <v>0</v>
      </c>
      <c r="BY132">
        <f>(1-BX132)</f>
        <v>0</v>
      </c>
      <c r="DH132">
        <f>$B$11*EG132+$C$11*EH132+$F$11*ES132*(1-EV132)</f>
        <v>0</v>
      </c>
      <c r="DI132">
        <f>DH132*DJ132</f>
        <v>0</v>
      </c>
      <c r="DJ132">
        <f>($B$11*$D$9+$C$11*$D$9+$F$11*((FF132+EX132)/MAX(FF132+EX132+FG132, 0.1)*$I$9+FG132/MAX(FF132+EX132+FG132, 0.1)*$J$9))/($B$11+$C$11+$F$11)</f>
        <v>0</v>
      </c>
      <c r="DK132">
        <f>($B$11*$K$9+$C$11*$K$9+$F$11*((FF132+EX132)/MAX(FF132+EX132+FG132, 0.1)*$P$9+FG132/MAX(FF132+EX132+FG132, 0.1)*$Q$9))/($B$11+$C$11+$F$11)</f>
        <v>0</v>
      </c>
      <c r="DL132">
        <v>3.46</v>
      </c>
      <c r="DM132">
        <v>0.5</v>
      </c>
      <c r="DN132" t="s">
        <v>438</v>
      </c>
      <c r="DO132">
        <v>2</v>
      </c>
      <c r="DP132" t="b">
        <v>1</v>
      </c>
      <c r="DQ132">
        <v>1759423786.84615</v>
      </c>
      <c r="DR132">
        <v>168.593769230769</v>
      </c>
      <c r="DS132">
        <v>150.340461538462</v>
      </c>
      <c r="DT132">
        <v>23.0548384615385</v>
      </c>
      <c r="DU132">
        <v>21.7117923076923</v>
      </c>
      <c r="DV132">
        <v>167.238769230769</v>
      </c>
      <c r="DW132">
        <v>22.7361230769231</v>
      </c>
      <c r="DX132">
        <v>500.025692307692</v>
      </c>
      <c r="DY132">
        <v>90.7843153846154</v>
      </c>
      <c r="DZ132">
        <v>0.0321589307692308</v>
      </c>
      <c r="EA132">
        <v>29.6372153846154</v>
      </c>
      <c r="EB132">
        <v>29.9887692307692</v>
      </c>
      <c r="EC132">
        <v>999.9</v>
      </c>
      <c r="ED132">
        <v>0</v>
      </c>
      <c r="EE132">
        <v>0</v>
      </c>
      <c r="EF132">
        <v>10015.4846153846</v>
      </c>
      <c r="EG132">
        <v>0</v>
      </c>
      <c r="EH132">
        <v>13.1946</v>
      </c>
      <c r="EI132">
        <v>18.2532</v>
      </c>
      <c r="EJ132">
        <v>172.572076923077</v>
      </c>
      <c r="EK132">
        <v>153.677153846154</v>
      </c>
      <c r="EL132">
        <v>1.34305153846154</v>
      </c>
      <c r="EM132">
        <v>150.340461538462</v>
      </c>
      <c r="EN132">
        <v>21.7117923076923</v>
      </c>
      <c r="EO132">
        <v>2.09301769230769</v>
      </c>
      <c r="EP132">
        <v>1.97109</v>
      </c>
      <c r="EQ132">
        <v>18.1661461538462</v>
      </c>
      <c r="ER132">
        <v>17.2139923076923</v>
      </c>
      <c r="ES132">
        <v>1999.98692307692</v>
      </c>
      <c r="ET132">
        <v>0.980002</v>
      </c>
      <c r="EU132">
        <v>0.0199976</v>
      </c>
      <c r="EV132">
        <v>0</v>
      </c>
      <c r="EW132">
        <v>361.789153846154</v>
      </c>
      <c r="EX132">
        <v>5.00059</v>
      </c>
      <c r="EY132">
        <v>7308.82307692308</v>
      </c>
      <c r="EZ132">
        <v>17360.2153846154</v>
      </c>
      <c r="FA132">
        <v>41.187</v>
      </c>
      <c r="FB132">
        <v>40.9709230769231</v>
      </c>
      <c r="FC132">
        <v>40.562</v>
      </c>
      <c r="FD132">
        <v>40.5</v>
      </c>
      <c r="FE132">
        <v>42.125</v>
      </c>
      <c r="FF132">
        <v>1955.08692307692</v>
      </c>
      <c r="FG132">
        <v>39.8961538461538</v>
      </c>
      <c r="FH132">
        <v>0</v>
      </c>
      <c r="FI132">
        <v>1759423793.2</v>
      </c>
      <c r="FJ132">
        <v>0</v>
      </c>
      <c r="FK132">
        <v>361.848538461538</v>
      </c>
      <c r="FL132">
        <v>6.36095727411818</v>
      </c>
      <c r="FM132">
        <v>124.632820615824</v>
      </c>
      <c r="FN132">
        <v>7310.19423076923</v>
      </c>
      <c r="FO132">
        <v>15</v>
      </c>
      <c r="FP132">
        <v>0</v>
      </c>
      <c r="FQ132" t="s">
        <v>439</v>
      </c>
      <c r="FR132">
        <v>0</v>
      </c>
      <c r="FS132">
        <v>0</v>
      </c>
      <c r="FT132">
        <v>0</v>
      </c>
      <c r="FU132">
        <v>0</v>
      </c>
      <c r="FV132">
        <v>0</v>
      </c>
      <c r="FW132">
        <v>0</v>
      </c>
      <c r="FX132">
        <v>0</v>
      </c>
      <c r="FY132">
        <v>0</v>
      </c>
      <c r="FZ132">
        <v>0</v>
      </c>
      <c r="GA132">
        <v>0</v>
      </c>
      <c r="GB132">
        <v>0</v>
      </c>
      <c r="GC132">
        <v>17.988935</v>
      </c>
      <c r="GD132">
        <v>3.61993533834585</v>
      </c>
      <c r="GE132">
        <v>0.512400857995964</v>
      </c>
      <c r="GF132">
        <v>0</v>
      </c>
      <c r="GG132">
        <v>361.40344117647</v>
      </c>
      <c r="GH132">
        <v>6.15252864036887</v>
      </c>
      <c r="GI132">
        <v>0.637250444403715</v>
      </c>
      <c r="GJ132">
        <v>-1</v>
      </c>
      <c r="GK132">
        <v>1.3330615</v>
      </c>
      <c r="GL132">
        <v>0.182795639097745</v>
      </c>
      <c r="GM132">
        <v>0.0176624891436626</v>
      </c>
      <c r="GN132">
        <v>0</v>
      </c>
      <c r="GO132">
        <v>0</v>
      </c>
      <c r="GP132">
        <v>2</v>
      </c>
      <c r="GQ132" t="s">
        <v>463</v>
      </c>
      <c r="GR132">
        <v>3.13246</v>
      </c>
      <c r="GS132">
        <v>2.70991</v>
      </c>
      <c r="GT132">
        <v>0.035502</v>
      </c>
      <c r="GU132">
        <v>0.0315638</v>
      </c>
      <c r="GV132">
        <v>0.100625</v>
      </c>
      <c r="GW132">
        <v>0.0969545</v>
      </c>
      <c r="GX132">
        <v>36359.4</v>
      </c>
      <c r="GY132">
        <v>39118.2</v>
      </c>
      <c r="GZ132">
        <v>34105.7</v>
      </c>
      <c r="HA132">
        <v>36571.2</v>
      </c>
      <c r="HB132">
        <v>43303.3</v>
      </c>
      <c r="HC132">
        <v>47397.6</v>
      </c>
      <c r="HD132">
        <v>53192.7</v>
      </c>
      <c r="HE132">
        <v>58440.6</v>
      </c>
      <c r="HF132">
        <v>1.94807</v>
      </c>
      <c r="HG132">
        <v>1.79732</v>
      </c>
      <c r="HH132">
        <v>0.118881</v>
      </c>
      <c r="HI132">
        <v>0</v>
      </c>
      <c r="HJ132">
        <v>28.0479</v>
      </c>
      <c r="HK132">
        <v>999.9</v>
      </c>
      <c r="HL132">
        <v>53.736</v>
      </c>
      <c r="HM132">
        <v>30.434</v>
      </c>
      <c r="HN132">
        <v>25.8551</v>
      </c>
      <c r="HO132">
        <v>54.4183</v>
      </c>
      <c r="HP132">
        <v>45.3566</v>
      </c>
      <c r="HQ132">
        <v>1</v>
      </c>
      <c r="HR132">
        <v>0.0438262</v>
      </c>
      <c r="HS132">
        <v>-0.138505</v>
      </c>
      <c r="HT132">
        <v>20.1119</v>
      </c>
      <c r="HU132">
        <v>5.19737</v>
      </c>
      <c r="HV132">
        <v>12.004</v>
      </c>
      <c r="HW132">
        <v>4.9752</v>
      </c>
      <c r="HX132">
        <v>3.29388</v>
      </c>
      <c r="HY132">
        <v>999.9</v>
      </c>
      <c r="HZ132">
        <v>9999</v>
      </c>
      <c r="IA132">
        <v>9999</v>
      </c>
      <c r="IB132">
        <v>9999</v>
      </c>
      <c r="IC132">
        <v>1.86325</v>
      </c>
      <c r="ID132">
        <v>1.86813</v>
      </c>
      <c r="IE132">
        <v>1.86786</v>
      </c>
      <c r="IF132">
        <v>1.86905</v>
      </c>
      <c r="IG132">
        <v>1.86987</v>
      </c>
      <c r="IH132">
        <v>1.86592</v>
      </c>
      <c r="II132">
        <v>1.86703</v>
      </c>
      <c r="IJ132">
        <v>1.86844</v>
      </c>
      <c r="IK132">
        <v>5</v>
      </c>
      <c r="IL132">
        <v>0</v>
      </c>
      <c r="IM132">
        <v>0</v>
      </c>
      <c r="IN132">
        <v>0</v>
      </c>
      <c r="IO132" t="s">
        <v>441</v>
      </c>
      <c r="IP132" t="s">
        <v>442</v>
      </c>
      <c r="IQ132" t="s">
        <v>443</v>
      </c>
      <c r="IR132" t="s">
        <v>443</v>
      </c>
      <c r="IS132" t="s">
        <v>443</v>
      </c>
      <c r="IT132" t="s">
        <v>443</v>
      </c>
      <c r="IU132">
        <v>0</v>
      </c>
      <c r="IV132">
        <v>100</v>
      </c>
      <c r="IW132">
        <v>100</v>
      </c>
      <c r="IX132">
        <v>1.26</v>
      </c>
      <c r="IY132">
        <v>0.3196</v>
      </c>
      <c r="IZ132">
        <v>0.735386519928015</v>
      </c>
      <c r="JA132">
        <v>0.00382527381972642</v>
      </c>
      <c r="JB132">
        <v>-7.52988299776221e-07</v>
      </c>
      <c r="JC132">
        <v>2.3530235652091e-10</v>
      </c>
      <c r="JD132">
        <v>-0.102343420517576</v>
      </c>
      <c r="JE132">
        <v>-0.0169045395245839</v>
      </c>
      <c r="JF132">
        <v>0.00204458040624254</v>
      </c>
      <c r="JG132">
        <v>-2.13992253470799e-05</v>
      </c>
      <c r="JH132">
        <v>5</v>
      </c>
      <c r="JI132">
        <v>2167</v>
      </c>
      <c r="JJ132">
        <v>1</v>
      </c>
      <c r="JK132">
        <v>29</v>
      </c>
      <c r="JL132">
        <v>29323729.9</v>
      </c>
      <c r="JM132">
        <v>29323729.9</v>
      </c>
      <c r="JN132">
        <v>0.38208</v>
      </c>
      <c r="JO132">
        <v>2.66235</v>
      </c>
      <c r="JP132">
        <v>1.54785</v>
      </c>
      <c r="JQ132">
        <v>2.31079</v>
      </c>
      <c r="JR132">
        <v>1.64673</v>
      </c>
      <c r="JS132">
        <v>2.3877</v>
      </c>
      <c r="JT132">
        <v>34.1225</v>
      </c>
      <c r="JU132">
        <v>24.1926</v>
      </c>
      <c r="JV132">
        <v>18</v>
      </c>
      <c r="JW132">
        <v>497.603</v>
      </c>
      <c r="JX132">
        <v>400.691</v>
      </c>
      <c r="JY132">
        <v>27.2458</v>
      </c>
      <c r="JZ132">
        <v>27.9069</v>
      </c>
      <c r="KA132">
        <v>30.0003</v>
      </c>
      <c r="KB132">
        <v>27.8684</v>
      </c>
      <c r="KC132">
        <v>27.8195</v>
      </c>
      <c r="KD132">
        <v>7.64387</v>
      </c>
      <c r="KE132">
        <v>18.9553</v>
      </c>
      <c r="KF132">
        <v>53.1408</v>
      </c>
      <c r="KG132">
        <v>27.2527</v>
      </c>
      <c r="KH132">
        <v>95.9562</v>
      </c>
      <c r="KI132">
        <v>21.6853</v>
      </c>
      <c r="KJ132">
        <v>96.7016</v>
      </c>
      <c r="KK132">
        <v>94.6918</v>
      </c>
    </row>
    <row r="133" spans="1:297">
      <c r="A133">
        <v>117</v>
      </c>
      <c r="B133">
        <v>1759423800</v>
      </c>
      <c r="C133">
        <v>4579.90000009537</v>
      </c>
      <c r="D133" t="s">
        <v>677</v>
      </c>
      <c r="E133" t="s">
        <v>678</v>
      </c>
      <c r="F133">
        <v>5</v>
      </c>
      <c r="G133" t="s">
        <v>638</v>
      </c>
      <c r="H133" t="s">
        <v>436</v>
      </c>
      <c r="I133">
        <v>1759423791.84615</v>
      </c>
      <c r="J133">
        <f>(K133)/1000</f>
        <v>0</v>
      </c>
      <c r="K133">
        <f>IF(DP133, AN133, AH133)</f>
        <v>0</v>
      </c>
      <c r="L133">
        <f>IF(DP133, AI133, AG133)</f>
        <v>0</v>
      </c>
      <c r="M133">
        <f>DR133 - IF(AU133&gt;1, L133*DL133*100.0/(AW133), 0)</f>
        <v>0</v>
      </c>
      <c r="N133">
        <f>((T133-J133/2)*M133-L133)/(T133+J133/2)</f>
        <v>0</v>
      </c>
      <c r="O133">
        <f>N133*(DY133+DZ133)/1000.0</f>
        <v>0</v>
      </c>
      <c r="P133">
        <f>(DR133 - IF(AU133&gt;1, L133*DL133*100.0/(AW133), 0))*(DY133+DZ133)/1000.0</f>
        <v>0</v>
      </c>
      <c r="Q133">
        <f>2.0/((1/S133-1/R133)+SIGN(S133)*SQRT((1/S133-1/R133)*(1/S133-1/R133) + 4*DM133/((DM133+1)*(DM133+1))*(2*1/S133*1/R133-1/R133*1/R133)))</f>
        <v>0</v>
      </c>
      <c r="R133">
        <f>IF(LEFT(DN133,1)&lt;&gt;"0",IF(LEFT(DN133,1)="1",3.0,DO133),$D$5+$E$5*(EF133*DY133/($K$5*1000))+$F$5*(EF133*DY133/($K$5*1000))*MAX(MIN(DL133,$J$5),$I$5)*MAX(MIN(DL133,$J$5),$I$5)+$G$5*MAX(MIN(DL133,$J$5),$I$5)*(EF133*DY133/($K$5*1000))+$H$5*(EF133*DY133/($K$5*1000))*(EF133*DY133/($K$5*1000)))</f>
        <v>0</v>
      </c>
      <c r="S133">
        <f>J133*(1000-(1000*0.61365*exp(17.502*W133/(240.97+W133))/(DY133+DZ133)+DT133)/2)/(1000*0.61365*exp(17.502*W133/(240.97+W133))/(DY133+DZ133)-DT133)</f>
        <v>0</v>
      </c>
      <c r="T133">
        <f>1/((DM133+1)/(Q133/1.6)+1/(R133/1.37)) + DM133/((DM133+1)/(Q133/1.6) + DM133/(R133/1.37))</f>
        <v>0</v>
      </c>
      <c r="U133">
        <f>(DH133*DK133)</f>
        <v>0</v>
      </c>
      <c r="V133">
        <f>(EA133+(U133+2*0.95*5.67E-8*(((EA133+$B$7)+273)^4-(EA133+273)^4)-44100*J133)/(1.84*29.3*R133+8*0.95*5.67E-8*(EA133+273)^3))</f>
        <v>0</v>
      </c>
      <c r="W133">
        <f>($C$7*EB133+$D$7*EC133+$E$7*V133)</f>
        <v>0</v>
      </c>
      <c r="X133">
        <f>0.61365*exp(17.502*W133/(240.97+W133))</f>
        <v>0</v>
      </c>
      <c r="Y133">
        <f>(Z133/AA133*100)</f>
        <v>0</v>
      </c>
      <c r="Z133">
        <f>DT133*(DY133+DZ133)/1000</f>
        <v>0</v>
      </c>
      <c r="AA133">
        <f>0.61365*exp(17.502*EA133/(240.97+EA133))</f>
        <v>0</v>
      </c>
      <c r="AB133">
        <f>(X133-DT133*(DY133+DZ133)/1000)</f>
        <v>0</v>
      </c>
      <c r="AC133">
        <f>(-J133*44100)</f>
        <v>0</v>
      </c>
      <c r="AD133">
        <f>2*29.3*R133*0.92*(EA133-W133)</f>
        <v>0</v>
      </c>
      <c r="AE133">
        <f>2*0.95*5.67E-8*(((EA133+$B$7)+273)^4-(W133+273)^4)</f>
        <v>0</v>
      </c>
      <c r="AF133">
        <f>U133+AE133+AC133+AD133</f>
        <v>0</v>
      </c>
      <c r="AG133">
        <f>DX133*AU133*(DS133-DR133*(1000-AU133*DU133)/(1000-AU133*DT133))/(100*DL133)</f>
        <v>0</v>
      </c>
      <c r="AH133">
        <f>1000*DX133*AU133*(DT133-DU133)/(100*DL133*(1000-AU133*DT133))</f>
        <v>0</v>
      </c>
      <c r="AI133">
        <f>(AJ133 - AK133 - DY133*1E3/(8.314*(EA133+273.15)) * AM133/DX133 * AL133) * DX133/(100*DL133) * (1000 - DU133)/1000</f>
        <v>0</v>
      </c>
      <c r="AJ133">
        <v>120.869931553355</v>
      </c>
      <c r="AK133">
        <v>132.333060606061</v>
      </c>
      <c r="AL133">
        <v>-3.27509181818184</v>
      </c>
      <c r="AM133">
        <v>64.6</v>
      </c>
      <c r="AN133">
        <f>(AP133 - AO133 + DY133*1E3/(8.314*(EA133+273.15)) * AR133/DX133 * AQ133) * DX133/(100*DL133) * 1000/(1000 - AP133)</f>
        <v>0</v>
      </c>
      <c r="AO133">
        <v>21.7054852069218</v>
      </c>
      <c r="AP133">
        <v>23.0897448484848</v>
      </c>
      <c r="AQ133">
        <v>2.06263104172186e-05</v>
      </c>
      <c r="AR133">
        <v>120.712376557345</v>
      </c>
      <c r="AS133">
        <v>5</v>
      </c>
      <c r="AT133">
        <v>1</v>
      </c>
      <c r="AU133">
        <f>IF(AS133*$H$13&gt;=AW133,1.0,(AW133/(AW133-AS133*$H$13)))</f>
        <v>0</v>
      </c>
      <c r="AV133">
        <f>(AU133-1)*100</f>
        <v>0</v>
      </c>
      <c r="AW133">
        <f>MAX(0,($B$13+$C$13*EF133)/(1+$D$13*EF133)*DY133/(EA133+273)*$E$13)</f>
        <v>0</v>
      </c>
      <c r="AX133" t="s">
        <v>437</v>
      </c>
      <c r="AY133" t="s">
        <v>437</v>
      </c>
      <c r="AZ133">
        <v>0</v>
      </c>
      <c r="BA133">
        <v>0</v>
      </c>
      <c r="BB133">
        <f>1-AZ133/BA133</f>
        <v>0</v>
      </c>
      <c r="BC133">
        <v>0</v>
      </c>
      <c r="BD133" t="s">
        <v>437</v>
      </c>
      <c r="BE133" t="s">
        <v>437</v>
      </c>
      <c r="BF133">
        <v>0</v>
      </c>
      <c r="BG133">
        <v>0</v>
      </c>
      <c r="BH133">
        <f>1-BF133/BG133</f>
        <v>0</v>
      </c>
      <c r="BI133">
        <v>0.5</v>
      </c>
      <c r="BJ133">
        <f>DI133</f>
        <v>0</v>
      </c>
      <c r="BK133">
        <f>L133</f>
        <v>0</v>
      </c>
      <c r="BL133">
        <f>BH133*BI133*BJ133</f>
        <v>0</v>
      </c>
      <c r="BM133">
        <f>(BK133-BC133)/BJ133</f>
        <v>0</v>
      </c>
      <c r="BN133">
        <f>(BA133-BG133)/BG133</f>
        <v>0</v>
      </c>
      <c r="BO133">
        <f>AZ133/(BB133+AZ133/BG133)</f>
        <v>0</v>
      </c>
      <c r="BP133" t="s">
        <v>437</v>
      </c>
      <c r="BQ133">
        <v>0</v>
      </c>
      <c r="BR133">
        <f>IF(BQ133&lt;&gt;0, BQ133, BO133)</f>
        <v>0</v>
      </c>
      <c r="BS133">
        <f>1-BR133/BG133</f>
        <v>0</v>
      </c>
      <c r="BT133">
        <f>(BG133-BF133)/(BG133-BR133)</f>
        <v>0</v>
      </c>
      <c r="BU133">
        <f>(BA133-BG133)/(BA133-BR133)</f>
        <v>0</v>
      </c>
      <c r="BV133">
        <f>(BG133-BF133)/(BG133-AZ133)</f>
        <v>0</v>
      </c>
      <c r="BW133">
        <f>(BA133-BG133)/(BA133-AZ133)</f>
        <v>0</v>
      </c>
      <c r="BX133">
        <f>(BT133*BR133/BF133)</f>
        <v>0</v>
      </c>
      <c r="BY133">
        <f>(1-BX133)</f>
        <v>0</v>
      </c>
      <c r="DH133">
        <f>$B$11*EG133+$C$11*EH133+$F$11*ES133*(1-EV133)</f>
        <v>0</v>
      </c>
      <c r="DI133">
        <f>DH133*DJ133</f>
        <v>0</v>
      </c>
      <c r="DJ133">
        <f>($B$11*$D$9+$C$11*$D$9+$F$11*((FF133+EX133)/MAX(FF133+EX133+FG133, 0.1)*$I$9+FG133/MAX(FF133+EX133+FG133, 0.1)*$J$9))/($B$11+$C$11+$F$11)</f>
        <v>0</v>
      </c>
      <c r="DK133">
        <f>($B$11*$K$9+$C$11*$K$9+$F$11*((FF133+EX133)/MAX(FF133+EX133+FG133, 0.1)*$P$9+FG133/MAX(FF133+EX133+FG133, 0.1)*$Q$9))/($B$11+$C$11+$F$11)</f>
        <v>0</v>
      </c>
      <c r="DL133">
        <v>3.46</v>
      </c>
      <c r="DM133">
        <v>0.5</v>
      </c>
      <c r="DN133" t="s">
        <v>438</v>
      </c>
      <c r="DO133">
        <v>2</v>
      </c>
      <c r="DP133" t="b">
        <v>1</v>
      </c>
      <c r="DQ133">
        <v>1759423791.84615</v>
      </c>
      <c r="DR133">
        <v>152.333923076923</v>
      </c>
      <c r="DS133">
        <v>133.97</v>
      </c>
      <c r="DT133">
        <v>23.0686615384615</v>
      </c>
      <c r="DU133">
        <v>21.7090307692308</v>
      </c>
      <c r="DV133">
        <v>151.037384615385</v>
      </c>
      <c r="DW133">
        <v>22.7493769230769</v>
      </c>
      <c r="DX133">
        <v>500.029692307692</v>
      </c>
      <c r="DY133">
        <v>90.7841692307692</v>
      </c>
      <c r="DZ133">
        <v>0.0319529923076923</v>
      </c>
      <c r="EA133">
        <v>29.6365</v>
      </c>
      <c r="EB133">
        <v>29.9831846153846</v>
      </c>
      <c r="EC133">
        <v>999.9</v>
      </c>
      <c r="ED133">
        <v>0</v>
      </c>
      <c r="EE133">
        <v>0</v>
      </c>
      <c r="EF133">
        <v>10017.1230769231</v>
      </c>
      <c r="EG133">
        <v>0</v>
      </c>
      <c r="EH133">
        <v>13.1929076923077</v>
      </c>
      <c r="EI133">
        <v>18.3639</v>
      </c>
      <c r="EJ133">
        <v>155.930846153846</v>
      </c>
      <c r="EK133">
        <v>136.943</v>
      </c>
      <c r="EL133">
        <v>1.35962384615385</v>
      </c>
      <c r="EM133">
        <v>133.97</v>
      </c>
      <c r="EN133">
        <v>21.7090307692308</v>
      </c>
      <c r="EO133">
        <v>2.09426923076923</v>
      </c>
      <c r="EP133">
        <v>1.97083692307692</v>
      </c>
      <c r="EQ133">
        <v>18.1756615384615</v>
      </c>
      <c r="ER133">
        <v>17.2119692307692</v>
      </c>
      <c r="ES133">
        <v>2000.01307692308</v>
      </c>
      <c r="ET133">
        <v>0.980002307692308</v>
      </c>
      <c r="EU133">
        <v>0.0199973615384615</v>
      </c>
      <c r="EV133">
        <v>0</v>
      </c>
      <c r="EW133">
        <v>362.327769230769</v>
      </c>
      <c r="EX133">
        <v>5.00059</v>
      </c>
      <c r="EY133">
        <v>7319.59230769231</v>
      </c>
      <c r="EZ133">
        <v>17360.4384615385</v>
      </c>
      <c r="FA133">
        <v>41.187</v>
      </c>
      <c r="FB133">
        <v>40.9757692307692</v>
      </c>
      <c r="FC133">
        <v>40.562</v>
      </c>
      <c r="FD133">
        <v>40.5</v>
      </c>
      <c r="FE133">
        <v>42.125</v>
      </c>
      <c r="FF133">
        <v>1955.11384615385</v>
      </c>
      <c r="FG133">
        <v>39.8984615384615</v>
      </c>
      <c r="FH133">
        <v>0</v>
      </c>
      <c r="FI133">
        <v>1759423798</v>
      </c>
      <c r="FJ133">
        <v>0</v>
      </c>
      <c r="FK133">
        <v>362.347846153846</v>
      </c>
      <c r="FL133">
        <v>7.52519657114697</v>
      </c>
      <c r="FM133">
        <v>133.604786164828</v>
      </c>
      <c r="FN133">
        <v>7320.48461538461</v>
      </c>
      <c r="FO133">
        <v>15</v>
      </c>
      <c r="FP133">
        <v>0</v>
      </c>
      <c r="FQ133" t="s">
        <v>439</v>
      </c>
      <c r="FR133">
        <v>0</v>
      </c>
      <c r="FS133">
        <v>0</v>
      </c>
      <c r="FT133">
        <v>0</v>
      </c>
      <c r="FU133">
        <v>0</v>
      </c>
      <c r="FV133">
        <v>0</v>
      </c>
      <c r="FW133">
        <v>0</v>
      </c>
      <c r="FX133">
        <v>0</v>
      </c>
      <c r="FY133">
        <v>0</v>
      </c>
      <c r="FZ133">
        <v>0</v>
      </c>
      <c r="GA133">
        <v>0</v>
      </c>
      <c r="GB133">
        <v>0</v>
      </c>
      <c r="GC133">
        <v>18.2729857142857</v>
      </c>
      <c r="GD133">
        <v>1.60990909090911</v>
      </c>
      <c r="GE133">
        <v>0.33291095375378</v>
      </c>
      <c r="GF133">
        <v>0</v>
      </c>
      <c r="GG133">
        <v>361.917382352941</v>
      </c>
      <c r="GH133">
        <v>6.73526356221747</v>
      </c>
      <c r="GI133">
        <v>0.691133340957226</v>
      </c>
      <c r="GJ133">
        <v>-1</v>
      </c>
      <c r="GK133">
        <v>1.34708523809524</v>
      </c>
      <c r="GL133">
        <v>0.19760103896104</v>
      </c>
      <c r="GM133">
        <v>0.0199927790819461</v>
      </c>
      <c r="GN133">
        <v>0</v>
      </c>
      <c r="GO133">
        <v>0</v>
      </c>
      <c r="GP133">
        <v>2</v>
      </c>
      <c r="GQ133" t="s">
        <v>463</v>
      </c>
      <c r="GR133">
        <v>3.13248</v>
      </c>
      <c r="GS133">
        <v>2.70934</v>
      </c>
      <c r="GT133">
        <v>0.0317141</v>
      </c>
      <c r="GU133">
        <v>0.0274492</v>
      </c>
      <c r="GV133">
        <v>0.100676</v>
      </c>
      <c r="GW133">
        <v>0.0969483</v>
      </c>
      <c r="GX133">
        <v>36502.1</v>
      </c>
      <c r="GY133">
        <v>39283.9</v>
      </c>
      <c r="GZ133">
        <v>34105.5</v>
      </c>
      <c r="HA133">
        <v>36570.8</v>
      </c>
      <c r="HB133">
        <v>43300</v>
      </c>
      <c r="HC133">
        <v>47397.2</v>
      </c>
      <c r="HD133">
        <v>53192.1</v>
      </c>
      <c r="HE133">
        <v>58440.2</v>
      </c>
      <c r="HF133">
        <v>1.9482</v>
      </c>
      <c r="HG133">
        <v>1.79722</v>
      </c>
      <c r="HH133">
        <v>0.117704</v>
      </c>
      <c r="HI133">
        <v>0</v>
      </c>
      <c r="HJ133">
        <v>28.0502</v>
      </c>
      <c r="HK133">
        <v>999.9</v>
      </c>
      <c r="HL133">
        <v>53.736</v>
      </c>
      <c r="HM133">
        <v>30.434</v>
      </c>
      <c r="HN133">
        <v>25.8549</v>
      </c>
      <c r="HO133">
        <v>54.0983</v>
      </c>
      <c r="HP133">
        <v>45.4006</v>
      </c>
      <c r="HQ133">
        <v>1</v>
      </c>
      <c r="HR133">
        <v>0.0440752</v>
      </c>
      <c r="HS133">
        <v>-0.145033</v>
      </c>
      <c r="HT133">
        <v>20.112</v>
      </c>
      <c r="HU133">
        <v>5.19677</v>
      </c>
      <c r="HV133">
        <v>12.004</v>
      </c>
      <c r="HW133">
        <v>4.9751</v>
      </c>
      <c r="HX133">
        <v>3.29388</v>
      </c>
      <c r="HY133">
        <v>999.9</v>
      </c>
      <c r="HZ133">
        <v>9999</v>
      </c>
      <c r="IA133">
        <v>9999</v>
      </c>
      <c r="IB133">
        <v>9999</v>
      </c>
      <c r="IC133">
        <v>1.86325</v>
      </c>
      <c r="ID133">
        <v>1.86813</v>
      </c>
      <c r="IE133">
        <v>1.86787</v>
      </c>
      <c r="IF133">
        <v>1.86905</v>
      </c>
      <c r="IG133">
        <v>1.86983</v>
      </c>
      <c r="IH133">
        <v>1.86592</v>
      </c>
      <c r="II133">
        <v>1.86706</v>
      </c>
      <c r="IJ133">
        <v>1.86844</v>
      </c>
      <c r="IK133">
        <v>5</v>
      </c>
      <c r="IL133">
        <v>0</v>
      </c>
      <c r="IM133">
        <v>0</v>
      </c>
      <c r="IN133">
        <v>0</v>
      </c>
      <c r="IO133" t="s">
        <v>441</v>
      </c>
      <c r="IP133" t="s">
        <v>442</v>
      </c>
      <c r="IQ133" t="s">
        <v>443</v>
      </c>
      <c r="IR133" t="s">
        <v>443</v>
      </c>
      <c r="IS133" t="s">
        <v>443</v>
      </c>
      <c r="IT133" t="s">
        <v>443</v>
      </c>
      <c r="IU133">
        <v>0</v>
      </c>
      <c r="IV133">
        <v>100</v>
      </c>
      <c r="IW133">
        <v>100</v>
      </c>
      <c r="IX133">
        <v>1.201</v>
      </c>
      <c r="IY133">
        <v>0.3203</v>
      </c>
      <c r="IZ133">
        <v>0.735386519928015</v>
      </c>
      <c r="JA133">
        <v>0.00382527381972642</v>
      </c>
      <c r="JB133">
        <v>-7.52988299776221e-07</v>
      </c>
      <c r="JC133">
        <v>2.3530235652091e-10</v>
      </c>
      <c r="JD133">
        <v>-0.102343420517576</v>
      </c>
      <c r="JE133">
        <v>-0.0169045395245839</v>
      </c>
      <c r="JF133">
        <v>0.00204458040624254</v>
      </c>
      <c r="JG133">
        <v>-2.13992253470799e-05</v>
      </c>
      <c r="JH133">
        <v>5</v>
      </c>
      <c r="JI133">
        <v>2167</v>
      </c>
      <c r="JJ133">
        <v>1</v>
      </c>
      <c r="JK133">
        <v>29</v>
      </c>
      <c r="JL133">
        <v>29323730</v>
      </c>
      <c r="JM133">
        <v>29323730</v>
      </c>
      <c r="JN133">
        <v>0.34668</v>
      </c>
      <c r="JO133">
        <v>2.66113</v>
      </c>
      <c r="JP133">
        <v>1.54785</v>
      </c>
      <c r="JQ133">
        <v>2.31079</v>
      </c>
      <c r="JR133">
        <v>1.64551</v>
      </c>
      <c r="JS133">
        <v>2.37427</v>
      </c>
      <c r="JT133">
        <v>34.1225</v>
      </c>
      <c r="JU133">
        <v>24.1926</v>
      </c>
      <c r="JV133">
        <v>18</v>
      </c>
      <c r="JW133">
        <v>497.705</v>
      </c>
      <c r="JX133">
        <v>400.656</v>
      </c>
      <c r="JY133">
        <v>27.2526</v>
      </c>
      <c r="JZ133">
        <v>27.9093</v>
      </c>
      <c r="KA133">
        <v>30.0001</v>
      </c>
      <c r="KB133">
        <v>27.8707</v>
      </c>
      <c r="KC133">
        <v>27.8225</v>
      </c>
      <c r="KD133">
        <v>6.9001</v>
      </c>
      <c r="KE133">
        <v>18.9553</v>
      </c>
      <c r="KF133">
        <v>53.1408</v>
      </c>
      <c r="KG133">
        <v>27.275</v>
      </c>
      <c r="KH133">
        <v>82.4061</v>
      </c>
      <c r="KI133">
        <v>21.6538</v>
      </c>
      <c r="KJ133">
        <v>96.7008</v>
      </c>
      <c r="KK133">
        <v>94.6909</v>
      </c>
    </row>
    <row r="134" spans="1:297">
      <c r="A134">
        <v>118</v>
      </c>
      <c r="B134">
        <v>1759423805</v>
      </c>
      <c r="C134">
        <v>4584.90000009537</v>
      </c>
      <c r="D134" t="s">
        <v>679</v>
      </c>
      <c r="E134" t="s">
        <v>680</v>
      </c>
      <c r="F134">
        <v>5</v>
      </c>
      <c r="G134" t="s">
        <v>638</v>
      </c>
      <c r="H134" t="s">
        <v>436</v>
      </c>
      <c r="I134">
        <v>1759423796.84615</v>
      </c>
      <c r="J134">
        <f>(K134)/1000</f>
        <v>0</v>
      </c>
      <c r="K134">
        <f>IF(DP134, AN134, AH134)</f>
        <v>0</v>
      </c>
      <c r="L134">
        <f>IF(DP134, AI134, AG134)</f>
        <v>0</v>
      </c>
      <c r="M134">
        <f>DR134 - IF(AU134&gt;1, L134*DL134*100.0/(AW134), 0)</f>
        <v>0</v>
      </c>
      <c r="N134">
        <f>((T134-J134/2)*M134-L134)/(T134+J134/2)</f>
        <v>0</v>
      </c>
      <c r="O134">
        <f>N134*(DY134+DZ134)/1000.0</f>
        <v>0</v>
      </c>
      <c r="P134">
        <f>(DR134 - IF(AU134&gt;1, L134*DL134*100.0/(AW134), 0))*(DY134+DZ134)/1000.0</f>
        <v>0</v>
      </c>
      <c r="Q134">
        <f>2.0/((1/S134-1/R134)+SIGN(S134)*SQRT((1/S134-1/R134)*(1/S134-1/R134) + 4*DM134/((DM134+1)*(DM134+1))*(2*1/S134*1/R134-1/R134*1/R134)))</f>
        <v>0</v>
      </c>
      <c r="R134">
        <f>IF(LEFT(DN134,1)&lt;&gt;"0",IF(LEFT(DN134,1)="1",3.0,DO134),$D$5+$E$5*(EF134*DY134/($K$5*1000))+$F$5*(EF134*DY134/($K$5*1000))*MAX(MIN(DL134,$J$5),$I$5)*MAX(MIN(DL134,$J$5),$I$5)+$G$5*MAX(MIN(DL134,$J$5),$I$5)*(EF134*DY134/($K$5*1000))+$H$5*(EF134*DY134/($K$5*1000))*(EF134*DY134/($K$5*1000)))</f>
        <v>0</v>
      </c>
      <c r="S134">
        <f>J134*(1000-(1000*0.61365*exp(17.502*W134/(240.97+W134))/(DY134+DZ134)+DT134)/2)/(1000*0.61365*exp(17.502*W134/(240.97+W134))/(DY134+DZ134)-DT134)</f>
        <v>0</v>
      </c>
      <c r="T134">
        <f>1/((DM134+1)/(Q134/1.6)+1/(R134/1.37)) + DM134/((DM134+1)/(Q134/1.6) + DM134/(R134/1.37))</f>
        <v>0</v>
      </c>
      <c r="U134">
        <f>(DH134*DK134)</f>
        <v>0</v>
      </c>
      <c r="V134">
        <f>(EA134+(U134+2*0.95*5.67E-8*(((EA134+$B$7)+273)^4-(EA134+273)^4)-44100*J134)/(1.84*29.3*R134+8*0.95*5.67E-8*(EA134+273)^3))</f>
        <v>0</v>
      </c>
      <c r="W134">
        <f>($C$7*EB134+$D$7*EC134+$E$7*V134)</f>
        <v>0</v>
      </c>
      <c r="X134">
        <f>0.61365*exp(17.502*W134/(240.97+W134))</f>
        <v>0</v>
      </c>
      <c r="Y134">
        <f>(Z134/AA134*100)</f>
        <v>0</v>
      </c>
      <c r="Z134">
        <f>DT134*(DY134+DZ134)/1000</f>
        <v>0</v>
      </c>
      <c r="AA134">
        <f>0.61365*exp(17.502*EA134/(240.97+EA134))</f>
        <v>0</v>
      </c>
      <c r="AB134">
        <f>(X134-DT134*(DY134+DZ134)/1000)</f>
        <v>0</v>
      </c>
      <c r="AC134">
        <f>(-J134*44100)</f>
        <v>0</v>
      </c>
      <c r="AD134">
        <f>2*29.3*R134*0.92*(EA134-W134)</f>
        <v>0</v>
      </c>
      <c r="AE134">
        <f>2*0.95*5.67E-8*(((EA134+$B$7)+273)^4-(W134+273)^4)</f>
        <v>0</v>
      </c>
      <c r="AF134">
        <f>U134+AE134+AC134+AD134</f>
        <v>0</v>
      </c>
      <c r="AG134">
        <f>DX134*AU134*(DS134-DR134*(1000-AU134*DU134)/(1000-AU134*DT134))/(100*DL134)</f>
        <v>0</v>
      </c>
      <c r="AH134">
        <f>1000*DX134*AU134*(DT134-DU134)/(100*DL134*(1000-AU134*DT134))</f>
        <v>0</v>
      </c>
      <c r="AI134">
        <f>(AJ134 - AK134 - DY134*1E3/(8.314*(EA134+273.15)) * AM134/DX134 * AL134) * DX134/(100*DL134) * (1000 - DU134)/1000</f>
        <v>0</v>
      </c>
      <c r="AJ134">
        <v>103.680054750314</v>
      </c>
      <c r="AK134">
        <v>115.656793939394</v>
      </c>
      <c r="AL134">
        <v>-3.33012015151515</v>
      </c>
      <c r="AM134">
        <v>64.6</v>
      </c>
      <c r="AN134">
        <f>(AP134 - AO134 + DY134*1E3/(8.314*(EA134+273.15)) * AR134/DX134 * AQ134) * DX134/(100*DL134) * 1000/(1000 - AP134)</f>
        <v>0</v>
      </c>
      <c r="AO134">
        <v>21.7023797297086</v>
      </c>
      <c r="AP134">
        <v>23.1087418181818</v>
      </c>
      <c r="AQ134">
        <v>2.46968773887127e-05</v>
      </c>
      <c r="AR134">
        <v>120.712376557345</v>
      </c>
      <c r="AS134">
        <v>5</v>
      </c>
      <c r="AT134">
        <v>1</v>
      </c>
      <c r="AU134">
        <f>IF(AS134*$H$13&gt;=AW134,1.0,(AW134/(AW134-AS134*$H$13)))</f>
        <v>0</v>
      </c>
      <c r="AV134">
        <f>(AU134-1)*100</f>
        <v>0</v>
      </c>
      <c r="AW134">
        <f>MAX(0,($B$13+$C$13*EF134)/(1+$D$13*EF134)*DY134/(EA134+273)*$E$13)</f>
        <v>0</v>
      </c>
      <c r="AX134" t="s">
        <v>437</v>
      </c>
      <c r="AY134" t="s">
        <v>437</v>
      </c>
      <c r="AZ134">
        <v>0</v>
      </c>
      <c r="BA134">
        <v>0</v>
      </c>
      <c r="BB134">
        <f>1-AZ134/BA134</f>
        <v>0</v>
      </c>
      <c r="BC134">
        <v>0</v>
      </c>
      <c r="BD134" t="s">
        <v>437</v>
      </c>
      <c r="BE134" t="s">
        <v>437</v>
      </c>
      <c r="BF134">
        <v>0</v>
      </c>
      <c r="BG134">
        <v>0</v>
      </c>
      <c r="BH134">
        <f>1-BF134/BG134</f>
        <v>0</v>
      </c>
      <c r="BI134">
        <v>0.5</v>
      </c>
      <c r="BJ134">
        <f>DI134</f>
        <v>0</v>
      </c>
      <c r="BK134">
        <f>L134</f>
        <v>0</v>
      </c>
      <c r="BL134">
        <f>BH134*BI134*BJ134</f>
        <v>0</v>
      </c>
      <c r="BM134">
        <f>(BK134-BC134)/BJ134</f>
        <v>0</v>
      </c>
      <c r="BN134">
        <f>(BA134-BG134)/BG134</f>
        <v>0</v>
      </c>
      <c r="BO134">
        <f>AZ134/(BB134+AZ134/BG134)</f>
        <v>0</v>
      </c>
      <c r="BP134" t="s">
        <v>437</v>
      </c>
      <c r="BQ134">
        <v>0</v>
      </c>
      <c r="BR134">
        <f>IF(BQ134&lt;&gt;0, BQ134, BO134)</f>
        <v>0</v>
      </c>
      <c r="BS134">
        <f>1-BR134/BG134</f>
        <v>0</v>
      </c>
      <c r="BT134">
        <f>(BG134-BF134)/(BG134-BR134)</f>
        <v>0</v>
      </c>
      <c r="BU134">
        <f>(BA134-BG134)/(BA134-BR134)</f>
        <v>0</v>
      </c>
      <c r="BV134">
        <f>(BG134-BF134)/(BG134-AZ134)</f>
        <v>0</v>
      </c>
      <c r="BW134">
        <f>(BA134-BG134)/(BA134-AZ134)</f>
        <v>0</v>
      </c>
      <c r="BX134">
        <f>(BT134*BR134/BF134)</f>
        <v>0</v>
      </c>
      <c r="BY134">
        <f>(1-BX134)</f>
        <v>0</v>
      </c>
      <c r="DH134">
        <f>$B$11*EG134+$C$11*EH134+$F$11*ES134*(1-EV134)</f>
        <v>0</v>
      </c>
      <c r="DI134">
        <f>DH134*DJ134</f>
        <v>0</v>
      </c>
      <c r="DJ134">
        <f>($B$11*$D$9+$C$11*$D$9+$F$11*((FF134+EX134)/MAX(FF134+EX134+FG134, 0.1)*$I$9+FG134/MAX(FF134+EX134+FG134, 0.1)*$J$9))/($B$11+$C$11+$F$11)</f>
        <v>0</v>
      </c>
      <c r="DK134">
        <f>($B$11*$K$9+$C$11*$K$9+$F$11*((FF134+EX134)/MAX(FF134+EX134+FG134, 0.1)*$P$9+FG134/MAX(FF134+EX134+FG134, 0.1)*$Q$9))/($B$11+$C$11+$F$11)</f>
        <v>0</v>
      </c>
      <c r="DL134">
        <v>3.46</v>
      </c>
      <c r="DM134">
        <v>0.5</v>
      </c>
      <c r="DN134" t="s">
        <v>438</v>
      </c>
      <c r="DO134">
        <v>2</v>
      </c>
      <c r="DP134" t="b">
        <v>1</v>
      </c>
      <c r="DQ134">
        <v>1759423796.84615</v>
      </c>
      <c r="DR134">
        <v>136.164692307692</v>
      </c>
      <c r="DS134">
        <v>117.384053846154</v>
      </c>
      <c r="DT134">
        <v>23.0842923076923</v>
      </c>
      <c r="DU134">
        <v>21.7058384615385</v>
      </c>
      <c r="DV134">
        <v>134.926538461538</v>
      </c>
      <c r="DW134">
        <v>22.7643615384615</v>
      </c>
      <c r="DX134">
        <v>500.036384615385</v>
      </c>
      <c r="DY134">
        <v>90.7845615384615</v>
      </c>
      <c r="DZ134">
        <v>0.0318528384615385</v>
      </c>
      <c r="EA134">
        <v>29.6371615384615</v>
      </c>
      <c r="EB134">
        <v>29.9807769230769</v>
      </c>
      <c r="EC134">
        <v>999.9</v>
      </c>
      <c r="ED134">
        <v>0</v>
      </c>
      <c r="EE134">
        <v>0</v>
      </c>
      <c r="EF134">
        <v>9997.31538461539</v>
      </c>
      <c r="EG134">
        <v>0</v>
      </c>
      <c r="EH134">
        <v>13.1969384615385</v>
      </c>
      <c r="EI134">
        <v>18.7806615384615</v>
      </c>
      <c r="EJ134">
        <v>139.382</v>
      </c>
      <c r="EK134">
        <v>119.988646153846</v>
      </c>
      <c r="EL134">
        <v>1.37844230769231</v>
      </c>
      <c r="EM134">
        <v>117.384053846154</v>
      </c>
      <c r="EN134">
        <v>21.7058384615385</v>
      </c>
      <c r="EO134">
        <v>2.09569692307692</v>
      </c>
      <c r="EP134">
        <v>1.97055538461538</v>
      </c>
      <c r="EQ134">
        <v>18.1865230769231</v>
      </c>
      <c r="ER134">
        <v>17.2097153846154</v>
      </c>
      <c r="ES134">
        <v>2000.01</v>
      </c>
      <c r="ET134">
        <v>0.980002307692308</v>
      </c>
      <c r="EU134">
        <v>0.0199973615384615</v>
      </c>
      <c r="EV134">
        <v>0</v>
      </c>
      <c r="EW134">
        <v>362.926846153846</v>
      </c>
      <c r="EX134">
        <v>5.00059</v>
      </c>
      <c r="EY134">
        <v>7330.68923076923</v>
      </c>
      <c r="EZ134">
        <v>17360.4153846154</v>
      </c>
      <c r="FA134">
        <v>41.187</v>
      </c>
      <c r="FB134">
        <v>40.9757692307692</v>
      </c>
      <c r="FC134">
        <v>40.562</v>
      </c>
      <c r="FD134">
        <v>40.5</v>
      </c>
      <c r="FE134">
        <v>42.125</v>
      </c>
      <c r="FF134">
        <v>1955.11076923077</v>
      </c>
      <c r="FG134">
        <v>39.8961538461538</v>
      </c>
      <c r="FH134">
        <v>0</v>
      </c>
      <c r="FI134">
        <v>1759423803.4</v>
      </c>
      <c r="FJ134">
        <v>0</v>
      </c>
      <c r="FK134">
        <v>363.0528</v>
      </c>
      <c r="FL134">
        <v>6.52869230237268</v>
      </c>
      <c r="FM134">
        <v>137.12846133709</v>
      </c>
      <c r="FN134">
        <v>7333.2644</v>
      </c>
      <c r="FO134">
        <v>15</v>
      </c>
      <c r="FP134">
        <v>0</v>
      </c>
      <c r="FQ134" t="s">
        <v>439</v>
      </c>
      <c r="FR134">
        <v>0</v>
      </c>
      <c r="FS134">
        <v>0</v>
      </c>
      <c r="FT134">
        <v>0</v>
      </c>
      <c r="FU134">
        <v>0</v>
      </c>
      <c r="FV134">
        <v>0</v>
      </c>
      <c r="FW134">
        <v>0</v>
      </c>
      <c r="FX134">
        <v>0</v>
      </c>
      <c r="FY134">
        <v>0</v>
      </c>
      <c r="FZ134">
        <v>0</v>
      </c>
      <c r="GA134">
        <v>0</v>
      </c>
      <c r="GB134">
        <v>0</v>
      </c>
      <c r="GC134">
        <v>18.5442095238095</v>
      </c>
      <c r="GD134">
        <v>4.67196623376625</v>
      </c>
      <c r="GE134">
        <v>0.519986039102665</v>
      </c>
      <c r="GF134">
        <v>0</v>
      </c>
      <c r="GG134">
        <v>362.563088235294</v>
      </c>
      <c r="GH134">
        <v>7.17113828098441</v>
      </c>
      <c r="GI134">
        <v>0.727030801501688</v>
      </c>
      <c r="GJ134">
        <v>-1</v>
      </c>
      <c r="GK134">
        <v>1.36783</v>
      </c>
      <c r="GL134">
        <v>0.220858441558441</v>
      </c>
      <c r="GM134">
        <v>0.0223307918951986</v>
      </c>
      <c r="GN134">
        <v>0</v>
      </c>
      <c r="GO134">
        <v>0</v>
      </c>
      <c r="GP134">
        <v>2</v>
      </c>
      <c r="GQ134" t="s">
        <v>463</v>
      </c>
      <c r="GR134">
        <v>3.13221</v>
      </c>
      <c r="GS134">
        <v>2.71028</v>
      </c>
      <c r="GT134">
        <v>0.0278152</v>
      </c>
      <c r="GU134">
        <v>0.0234148</v>
      </c>
      <c r="GV134">
        <v>0.100736</v>
      </c>
      <c r="GW134">
        <v>0.0969368</v>
      </c>
      <c r="GX134">
        <v>36649</v>
      </c>
      <c r="GY134">
        <v>39446.6</v>
      </c>
      <c r="GZ134">
        <v>34105.4</v>
      </c>
      <c r="HA134">
        <v>36570.5</v>
      </c>
      <c r="HB134">
        <v>43296.5</v>
      </c>
      <c r="HC134">
        <v>47396.9</v>
      </c>
      <c r="HD134">
        <v>53192.1</v>
      </c>
      <c r="HE134">
        <v>58439.7</v>
      </c>
      <c r="HF134">
        <v>1.94788</v>
      </c>
      <c r="HG134">
        <v>1.79783</v>
      </c>
      <c r="HH134">
        <v>0.118554</v>
      </c>
      <c r="HI134">
        <v>0</v>
      </c>
      <c r="HJ134">
        <v>28.0526</v>
      </c>
      <c r="HK134">
        <v>999.9</v>
      </c>
      <c r="HL134">
        <v>53.736</v>
      </c>
      <c r="HM134">
        <v>30.434</v>
      </c>
      <c r="HN134">
        <v>25.8544</v>
      </c>
      <c r="HO134">
        <v>54.3183</v>
      </c>
      <c r="HP134">
        <v>45.6971</v>
      </c>
      <c r="HQ134">
        <v>1</v>
      </c>
      <c r="HR134">
        <v>0.0442378</v>
      </c>
      <c r="HS134">
        <v>-0.201046</v>
      </c>
      <c r="HT134">
        <v>20.112</v>
      </c>
      <c r="HU134">
        <v>5.19737</v>
      </c>
      <c r="HV134">
        <v>12.004</v>
      </c>
      <c r="HW134">
        <v>4.97495</v>
      </c>
      <c r="HX134">
        <v>3.2939</v>
      </c>
      <c r="HY134">
        <v>999.9</v>
      </c>
      <c r="HZ134">
        <v>9999</v>
      </c>
      <c r="IA134">
        <v>9999</v>
      </c>
      <c r="IB134">
        <v>9999</v>
      </c>
      <c r="IC134">
        <v>1.86325</v>
      </c>
      <c r="ID134">
        <v>1.86813</v>
      </c>
      <c r="IE134">
        <v>1.86786</v>
      </c>
      <c r="IF134">
        <v>1.86905</v>
      </c>
      <c r="IG134">
        <v>1.86985</v>
      </c>
      <c r="IH134">
        <v>1.86591</v>
      </c>
      <c r="II134">
        <v>1.86706</v>
      </c>
      <c r="IJ134">
        <v>1.86844</v>
      </c>
      <c r="IK134">
        <v>5</v>
      </c>
      <c r="IL134">
        <v>0</v>
      </c>
      <c r="IM134">
        <v>0</v>
      </c>
      <c r="IN134">
        <v>0</v>
      </c>
      <c r="IO134" t="s">
        <v>441</v>
      </c>
      <c r="IP134" t="s">
        <v>442</v>
      </c>
      <c r="IQ134" t="s">
        <v>443</v>
      </c>
      <c r="IR134" t="s">
        <v>443</v>
      </c>
      <c r="IS134" t="s">
        <v>443</v>
      </c>
      <c r="IT134" t="s">
        <v>443</v>
      </c>
      <c r="IU134">
        <v>0</v>
      </c>
      <c r="IV134">
        <v>100</v>
      </c>
      <c r="IW134">
        <v>100</v>
      </c>
      <c r="IX134">
        <v>1.142</v>
      </c>
      <c r="IY134">
        <v>0.3211</v>
      </c>
      <c r="IZ134">
        <v>0.735386519928015</v>
      </c>
      <c r="JA134">
        <v>0.00382527381972642</v>
      </c>
      <c r="JB134">
        <v>-7.52988299776221e-07</v>
      </c>
      <c r="JC134">
        <v>2.3530235652091e-10</v>
      </c>
      <c r="JD134">
        <v>-0.102343420517576</v>
      </c>
      <c r="JE134">
        <v>-0.0169045395245839</v>
      </c>
      <c r="JF134">
        <v>0.00204458040624254</v>
      </c>
      <c r="JG134">
        <v>-2.13992253470799e-05</v>
      </c>
      <c r="JH134">
        <v>5</v>
      </c>
      <c r="JI134">
        <v>2167</v>
      </c>
      <c r="JJ134">
        <v>1</v>
      </c>
      <c r="JK134">
        <v>29</v>
      </c>
      <c r="JL134">
        <v>29323730.1</v>
      </c>
      <c r="JM134">
        <v>29323730.1</v>
      </c>
      <c r="JN134">
        <v>0.311279</v>
      </c>
      <c r="JO134">
        <v>2.68555</v>
      </c>
      <c r="JP134">
        <v>1.54785</v>
      </c>
      <c r="JQ134">
        <v>2.31079</v>
      </c>
      <c r="JR134">
        <v>1.64673</v>
      </c>
      <c r="JS134">
        <v>2.24121</v>
      </c>
      <c r="JT134">
        <v>34.1225</v>
      </c>
      <c r="JU134">
        <v>24.1838</v>
      </c>
      <c r="JV134">
        <v>18</v>
      </c>
      <c r="JW134">
        <v>497.518</v>
      </c>
      <c r="JX134">
        <v>400.997</v>
      </c>
      <c r="JY134">
        <v>27.2696</v>
      </c>
      <c r="JZ134">
        <v>27.9116</v>
      </c>
      <c r="KA134">
        <v>30.0003</v>
      </c>
      <c r="KB134">
        <v>27.8737</v>
      </c>
      <c r="KC134">
        <v>27.8242</v>
      </c>
      <c r="KD134">
        <v>6.21624</v>
      </c>
      <c r="KE134">
        <v>18.9553</v>
      </c>
      <c r="KF134">
        <v>53.1408</v>
      </c>
      <c r="KG134">
        <v>27.287</v>
      </c>
      <c r="KH134">
        <v>69</v>
      </c>
      <c r="KI134">
        <v>21.6168</v>
      </c>
      <c r="KJ134">
        <v>96.7007</v>
      </c>
      <c r="KK134">
        <v>94.6901</v>
      </c>
    </row>
    <row r="135" spans="1:297">
      <c r="A135">
        <v>119</v>
      </c>
      <c r="B135">
        <v>1759423810</v>
      </c>
      <c r="C135">
        <v>4589.90000009537</v>
      </c>
      <c r="D135" t="s">
        <v>681</v>
      </c>
      <c r="E135" t="s">
        <v>682</v>
      </c>
      <c r="F135">
        <v>5</v>
      </c>
      <c r="G135" t="s">
        <v>638</v>
      </c>
      <c r="H135" t="s">
        <v>436</v>
      </c>
      <c r="I135">
        <v>1759423801.84615</v>
      </c>
      <c r="J135">
        <f>(K135)/1000</f>
        <v>0</v>
      </c>
      <c r="K135">
        <f>IF(DP135, AN135, AH135)</f>
        <v>0</v>
      </c>
      <c r="L135">
        <f>IF(DP135, AI135, AG135)</f>
        <v>0</v>
      </c>
      <c r="M135">
        <f>DR135 - IF(AU135&gt;1, L135*DL135*100.0/(AW135), 0)</f>
        <v>0</v>
      </c>
      <c r="N135">
        <f>((T135-J135/2)*M135-L135)/(T135+J135/2)</f>
        <v>0</v>
      </c>
      <c r="O135">
        <f>N135*(DY135+DZ135)/1000.0</f>
        <v>0</v>
      </c>
      <c r="P135">
        <f>(DR135 - IF(AU135&gt;1, L135*DL135*100.0/(AW135), 0))*(DY135+DZ135)/1000.0</f>
        <v>0</v>
      </c>
      <c r="Q135">
        <f>2.0/((1/S135-1/R135)+SIGN(S135)*SQRT((1/S135-1/R135)*(1/S135-1/R135) + 4*DM135/((DM135+1)*(DM135+1))*(2*1/S135*1/R135-1/R135*1/R135)))</f>
        <v>0</v>
      </c>
      <c r="R135">
        <f>IF(LEFT(DN135,1)&lt;&gt;"0",IF(LEFT(DN135,1)="1",3.0,DO135),$D$5+$E$5*(EF135*DY135/($K$5*1000))+$F$5*(EF135*DY135/($K$5*1000))*MAX(MIN(DL135,$J$5),$I$5)*MAX(MIN(DL135,$J$5),$I$5)+$G$5*MAX(MIN(DL135,$J$5),$I$5)*(EF135*DY135/($K$5*1000))+$H$5*(EF135*DY135/($K$5*1000))*(EF135*DY135/($K$5*1000)))</f>
        <v>0</v>
      </c>
      <c r="S135">
        <f>J135*(1000-(1000*0.61365*exp(17.502*W135/(240.97+W135))/(DY135+DZ135)+DT135)/2)/(1000*0.61365*exp(17.502*W135/(240.97+W135))/(DY135+DZ135)-DT135)</f>
        <v>0</v>
      </c>
      <c r="T135">
        <f>1/((DM135+1)/(Q135/1.6)+1/(R135/1.37)) + DM135/((DM135+1)/(Q135/1.6) + DM135/(R135/1.37))</f>
        <v>0</v>
      </c>
      <c r="U135">
        <f>(DH135*DK135)</f>
        <v>0</v>
      </c>
      <c r="V135">
        <f>(EA135+(U135+2*0.95*5.67E-8*(((EA135+$B$7)+273)^4-(EA135+273)^4)-44100*J135)/(1.84*29.3*R135+8*0.95*5.67E-8*(EA135+273)^3))</f>
        <v>0</v>
      </c>
      <c r="W135">
        <f>($C$7*EB135+$D$7*EC135+$E$7*V135)</f>
        <v>0</v>
      </c>
      <c r="X135">
        <f>0.61365*exp(17.502*W135/(240.97+W135))</f>
        <v>0</v>
      </c>
      <c r="Y135">
        <f>(Z135/AA135*100)</f>
        <v>0</v>
      </c>
      <c r="Z135">
        <f>DT135*(DY135+DZ135)/1000</f>
        <v>0</v>
      </c>
      <c r="AA135">
        <f>0.61365*exp(17.502*EA135/(240.97+EA135))</f>
        <v>0</v>
      </c>
      <c r="AB135">
        <f>(X135-DT135*(DY135+DZ135)/1000)</f>
        <v>0</v>
      </c>
      <c r="AC135">
        <f>(-J135*44100)</f>
        <v>0</v>
      </c>
      <c r="AD135">
        <f>2*29.3*R135*0.92*(EA135-W135)</f>
        <v>0</v>
      </c>
      <c r="AE135">
        <f>2*0.95*5.67E-8*(((EA135+$B$7)+273)^4-(W135+273)^4)</f>
        <v>0</v>
      </c>
      <c r="AF135">
        <f>U135+AE135+AC135+AD135</f>
        <v>0</v>
      </c>
      <c r="AG135">
        <f>DX135*AU135*(DS135-DR135*(1000-AU135*DU135)/(1000-AU135*DT135))/(100*DL135)</f>
        <v>0</v>
      </c>
      <c r="AH135">
        <f>1000*DX135*AU135*(DT135-DU135)/(100*DL135*(1000-AU135*DT135))</f>
        <v>0</v>
      </c>
      <c r="AI135">
        <f>(AJ135 - AK135 - DY135*1E3/(8.314*(EA135+273.15)) * AM135/DX135 * AL135) * DX135/(100*DL135) * (1000 - DU135)/1000</f>
        <v>0</v>
      </c>
      <c r="AJ135">
        <v>86.811857939816</v>
      </c>
      <c r="AK135">
        <v>99.0804478787879</v>
      </c>
      <c r="AL135">
        <v>-3.32783730303032</v>
      </c>
      <c r="AM135">
        <v>64.6</v>
      </c>
      <c r="AN135">
        <f>(AP135 - AO135 + DY135*1E3/(8.314*(EA135+273.15)) * AR135/DX135 * AQ135) * DX135/(100*DL135) * 1000/(1000 - AP135)</f>
        <v>0</v>
      </c>
      <c r="AO135">
        <v>21.6989932728744</v>
      </c>
      <c r="AP135">
        <v>23.1289945454545</v>
      </c>
      <c r="AQ135">
        <v>2.60097800143393e-05</v>
      </c>
      <c r="AR135">
        <v>120.712376557345</v>
      </c>
      <c r="AS135">
        <v>5</v>
      </c>
      <c r="AT135">
        <v>1</v>
      </c>
      <c r="AU135">
        <f>IF(AS135*$H$13&gt;=AW135,1.0,(AW135/(AW135-AS135*$H$13)))</f>
        <v>0</v>
      </c>
      <c r="AV135">
        <f>(AU135-1)*100</f>
        <v>0</v>
      </c>
      <c r="AW135">
        <f>MAX(0,($B$13+$C$13*EF135)/(1+$D$13*EF135)*DY135/(EA135+273)*$E$13)</f>
        <v>0</v>
      </c>
      <c r="AX135" t="s">
        <v>437</v>
      </c>
      <c r="AY135" t="s">
        <v>437</v>
      </c>
      <c r="AZ135">
        <v>0</v>
      </c>
      <c r="BA135">
        <v>0</v>
      </c>
      <c r="BB135">
        <f>1-AZ135/BA135</f>
        <v>0</v>
      </c>
      <c r="BC135">
        <v>0</v>
      </c>
      <c r="BD135" t="s">
        <v>437</v>
      </c>
      <c r="BE135" t="s">
        <v>437</v>
      </c>
      <c r="BF135">
        <v>0</v>
      </c>
      <c r="BG135">
        <v>0</v>
      </c>
      <c r="BH135">
        <f>1-BF135/BG135</f>
        <v>0</v>
      </c>
      <c r="BI135">
        <v>0.5</v>
      </c>
      <c r="BJ135">
        <f>DI135</f>
        <v>0</v>
      </c>
      <c r="BK135">
        <f>L135</f>
        <v>0</v>
      </c>
      <c r="BL135">
        <f>BH135*BI135*BJ135</f>
        <v>0</v>
      </c>
      <c r="BM135">
        <f>(BK135-BC135)/BJ135</f>
        <v>0</v>
      </c>
      <c r="BN135">
        <f>(BA135-BG135)/BG135</f>
        <v>0</v>
      </c>
      <c r="BO135">
        <f>AZ135/(BB135+AZ135/BG135)</f>
        <v>0</v>
      </c>
      <c r="BP135" t="s">
        <v>437</v>
      </c>
      <c r="BQ135">
        <v>0</v>
      </c>
      <c r="BR135">
        <f>IF(BQ135&lt;&gt;0, BQ135, BO135)</f>
        <v>0</v>
      </c>
      <c r="BS135">
        <f>1-BR135/BG135</f>
        <v>0</v>
      </c>
      <c r="BT135">
        <f>(BG135-BF135)/(BG135-BR135)</f>
        <v>0</v>
      </c>
      <c r="BU135">
        <f>(BA135-BG135)/(BA135-BR135)</f>
        <v>0</v>
      </c>
      <c r="BV135">
        <f>(BG135-BF135)/(BG135-AZ135)</f>
        <v>0</v>
      </c>
      <c r="BW135">
        <f>(BA135-BG135)/(BA135-AZ135)</f>
        <v>0</v>
      </c>
      <c r="BX135">
        <f>(BT135*BR135/BF135)</f>
        <v>0</v>
      </c>
      <c r="BY135">
        <f>(1-BX135)</f>
        <v>0</v>
      </c>
      <c r="DH135">
        <f>$B$11*EG135+$C$11*EH135+$F$11*ES135*(1-EV135)</f>
        <v>0</v>
      </c>
      <c r="DI135">
        <f>DH135*DJ135</f>
        <v>0</v>
      </c>
      <c r="DJ135">
        <f>($B$11*$D$9+$C$11*$D$9+$F$11*((FF135+EX135)/MAX(FF135+EX135+FG135, 0.1)*$I$9+FG135/MAX(FF135+EX135+FG135, 0.1)*$J$9))/($B$11+$C$11+$F$11)</f>
        <v>0</v>
      </c>
      <c r="DK135">
        <f>($B$11*$K$9+$C$11*$K$9+$F$11*((FF135+EX135)/MAX(FF135+EX135+FG135, 0.1)*$P$9+FG135/MAX(FF135+EX135+FG135, 0.1)*$Q$9))/($B$11+$C$11+$F$11)</f>
        <v>0</v>
      </c>
      <c r="DL135">
        <v>3.46</v>
      </c>
      <c r="DM135">
        <v>0.5</v>
      </c>
      <c r="DN135" t="s">
        <v>438</v>
      </c>
      <c r="DO135">
        <v>2</v>
      </c>
      <c r="DP135" t="b">
        <v>1</v>
      </c>
      <c r="DQ135">
        <v>1759423801.84615</v>
      </c>
      <c r="DR135">
        <v>119.978969230769</v>
      </c>
      <c r="DS135">
        <v>100.825353846154</v>
      </c>
      <c r="DT135">
        <v>23.1011769230769</v>
      </c>
      <c r="DU135">
        <v>21.7027461538462</v>
      </c>
      <c r="DV135">
        <v>118.799615384615</v>
      </c>
      <c r="DW135">
        <v>22.7805461538462</v>
      </c>
      <c r="DX135">
        <v>500.019230769231</v>
      </c>
      <c r="DY135">
        <v>90.7850230769231</v>
      </c>
      <c r="DZ135">
        <v>0.0319566307692308</v>
      </c>
      <c r="EA135">
        <v>29.6379230769231</v>
      </c>
      <c r="EB135">
        <v>29.9785153846154</v>
      </c>
      <c r="EC135">
        <v>999.9</v>
      </c>
      <c r="ED135">
        <v>0</v>
      </c>
      <c r="EE135">
        <v>0</v>
      </c>
      <c r="EF135">
        <v>9985.91692307692</v>
      </c>
      <c r="EG135">
        <v>0</v>
      </c>
      <c r="EH135">
        <v>13.1950307692308</v>
      </c>
      <c r="EI135">
        <v>19.1536</v>
      </c>
      <c r="EJ135">
        <v>122.815853846154</v>
      </c>
      <c r="EK135">
        <v>103.062246153846</v>
      </c>
      <c r="EL135">
        <v>1.39841076923077</v>
      </c>
      <c r="EM135">
        <v>100.825353846154</v>
      </c>
      <c r="EN135">
        <v>21.7027461538462</v>
      </c>
      <c r="EO135">
        <v>2.09723923076923</v>
      </c>
      <c r="EP135">
        <v>1.97028461538462</v>
      </c>
      <c r="EQ135">
        <v>18.1982461538462</v>
      </c>
      <c r="ER135">
        <v>17.2075384615385</v>
      </c>
      <c r="ES135">
        <v>2000.01153846154</v>
      </c>
      <c r="ET135">
        <v>0.980002307692308</v>
      </c>
      <c r="EU135">
        <v>0.0199973615384615</v>
      </c>
      <c r="EV135">
        <v>0</v>
      </c>
      <c r="EW135">
        <v>363.576153846154</v>
      </c>
      <c r="EX135">
        <v>5.00059</v>
      </c>
      <c r="EY135">
        <v>7342.31</v>
      </c>
      <c r="EZ135">
        <v>17360.4230769231</v>
      </c>
      <c r="FA135">
        <v>41.187</v>
      </c>
      <c r="FB135">
        <v>40.9951538461538</v>
      </c>
      <c r="FC135">
        <v>40.562</v>
      </c>
      <c r="FD135">
        <v>40.5</v>
      </c>
      <c r="FE135">
        <v>42.125</v>
      </c>
      <c r="FF135">
        <v>1955.11230769231</v>
      </c>
      <c r="FG135">
        <v>39.8969230769231</v>
      </c>
      <c r="FH135">
        <v>0</v>
      </c>
      <c r="FI135">
        <v>1759423808.2</v>
      </c>
      <c r="FJ135">
        <v>0</v>
      </c>
      <c r="FK135">
        <v>363.64504</v>
      </c>
      <c r="FL135">
        <v>7.78707692769842</v>
      </c>
      <c r="FM135">
        <v>144.663076928333</v>
      </c>
      <c r="FN135">
        <v>7344.6356</v>
      </c>
      <c r="FO135">
        <v>15</v>
      </c>
      <c r="FP135">
        <v>0</v>
      </c>
      <c r="FQ135" t="s">
        <v>439</v>
      </c>
      <c r="FR135">
        <v>0</v>
      </c>
      <c r="FS135">
        <v>0</v>
      </c>
      <c r="FT135">
        <v>0</v>
      </c>
      <c r="FU135">
        <v>0</v>
      </c>
      <c r="FV135">
        <v>0</v>
      </c>
      <c r="FW135">
        <v>0</v>
      </c>
      <c r="FX135">
        <v>0</v>
      </c>
      <c r="FY135">
        <v>0</v>
      </c>
      <c r="FZ135">
        <v>0</v>
      </c>
      <c r="GA135">
        <v>0</v>
      </c>
      <c r="GB135">
        <v>0</v>
      </c>
      <c r="GC135">
        <v>19.014135</v>
      </c>
      <c r="GD135">
        <v>4.61580902255638</v>
      </c>
      <c r="GE135">
        <v>0.480978176505961</v>
      </c>
      <c r="GF135">
        <v>0</v>
      </c>
      <c r="GG135">
        <v>363.187911764706</v>
      </c>
      <c r="GH135">
        <v>7.6061879327682</v>
      </c>
      <c r="GI135">
        <v>0.766509597332459</v>
      </c>
      <c r="GJ135">
        <v>-1</v>
      </c>
      <c r="GK135">
        <v>1.389406</v>
      </c>
      <c r="GL135">
        <v>0.241608721804511</v>
      </c>
      <c r="GM135">
        <v>0.0233174332635477</v>
      </c>
      <c r="GN135">
        <v>0</v>
      </c>
      <c r="GO135">
        <v>0</v>
      </c>
      <c r="GP135">
        <v>2</v>
      </c>
      <c r="GQ135" t="s">
        <v>463</v>
      </c>
      <c r="GR135">
        <v>3.13242</v>
      </c>
      <c r="GS135">
        <v>2.70988</v>
      </c>
      <c r="GT135">
        <v>0.0238294</v>
      </c>
      <c r="GU135">
        <v>0.0193069</v>
      </c>
      <c r="GV135">
        <v>0.100797</v>
      </c>
      <c r="GW135">
        <v>0.0969199</v>
      </c>
      <c r="GX135">
        <v>36798.9</v>
      </c>
      <c r="GY135">
        <v>39612.1</v>
      </c>
      <c r="GZ135">
        <v>34105.1</v>
      </c>
      <c r="HA135">
        <v>36570.1</v>
      </c>
      <c r="HB135">
        <v>43292.8</v>
      </c>
      <c r="HC135">
        <v>47396.6</v>
      </c>
      <c r="HD135">
        <v>53191.7</v>
      </c>
      <c r="HE135">
        <v>58438.9</v>
      </c>
      <c r="HF135">
        <v>1.94813</v>
      </c>
      <c r="HG135">
        <v>1.79732</v>
      </c>
      <c r="HH135">
        <v>0.118293</v>
      </c>
      <c r="HI135">
        <v>0</v>
      </c>
      <c r="HJ135">
        <v>28.054</v>
      </c>
      <c r="HK135">
        <v>999.9</v>
      </c>
      <c r="HL135">
        <v>53.736</v>
      </c>
      <c r="HM135">
        <v>30.434</v>
      </c>
      <c r="HN135">
        <v>25.8543</v>
      </c>
      <c r="HO135">
        <v>54.5983</v>
      </c>
      <c r="HP135">
        <v>45.3686</v>
      </c>
      <c r="HQ135">
        <v>1</v>
      </c>
      <c r="HR135">
        <v>0.0445351</v>
      </c>
      <c r="HS135">
        <v>-0.194845</v>
      </c>
      <c r="HT135">
        <v>20.1119</v>
      </c>
      <c r="HU135">
        <v>5.19647</v>
      </c>
      <c r="HV135">
        <v>12.004</v>
      </c>
      <c r="HW135">
        <v>4.9747</v>
      </c>
      <c r="HX135">
        <v>3.2939</v>
      </c>
      <c r="HY135">
        <v>999.9</v>
      </c>
      <c r="HZ135">
        <v>9999</v>
      </c>
      <c r="IA135">
        <v>9999</v>
      </c>
      <c r="IB135">
        <v>9999</v>
      </c>
      <c r="IC135">
        <v>1.86325</v>
      </c>
      <c r="ID135">
        <v>1.86813</v>
      </c>
      <c r="IE135">
        <v>1.86787</v>
      </c>
      <c r="IF135">
        <v>1.86905</v>
      </c>
      <c r="IG135">
        <v>1.86983</v>
      </c>
      <c r="IH135">
        <v>1.86591</v>
      </c>
      <c r="II135">
        <v>1.86707</v>
      </c>
      <c r="IJ135">
        <v>1.86844</v>
      </c>
      <c r="IK135">
        <v>5</v>
      </c>
      <c r="IL135">
        <v>0</v>
      </c>
      <c r="IM135">
        <v>0</v>
      </c>
      <c r="IN135">
        <v>0</v>
      </c>
      <c r="IO135" t="s">
        <v>441</v>
      </c>
      <c r="IP135" t="s">
        <v>442</v>
      </c>
      <c r="IQ135" t="s">
        <v>443</v>
      </c>
      <c r="IR135" t="s">
        <v>443</v>
      </c>
      <c r="IS135" t="s">
        <v>443</v>
      </c>
      <c r="IT135" t="s">
        <v>443</v>
      </c>
      <c r="IU135">
        <v>0</v>
      </c>
      <c r="IV135">
        <v>100</v>
      </c>
      <c r="IW135">
        <v>100</v>
      </c>
      <c r="IX135">
        <v>1.083</v>
      </c>
      <c r="IY135">
        <v>0.3219</v>
      </c>
      <c r="IZ135">
        <v>0.735386519928015</v>
      </c>
      <c r="JA135">
        <v>0.00382527381972642</v>
      </c>
      <c r="JB135">
        <v>-7.52988299776221e-07</v>
      </c>
      <c r="JC135">
        <v>2.3530235652091e-10</v>
      </c>
      <c r="JD135">
        <v>-0.102343420517576</v>
      </c>
      <c r="JE135">
        <v>-0.0169045395245839</v>
      </c>
      <c r="JF135">
        <v>0.00204458040624254</v>
      </c>
      <c r="JG135">
        <v>-2.13992253470799e-05</v>
      </c>
      <c r="JH135">
        <v>5</v>
      </c>
      <c r="JI135">
        <v>2167</v>
      </c>
      <c r="JJ135">
        <v>1</v>
      </c>
      <c r="JK135">
        <v>29</v>
      </c>
      <c r="JL135">
        <v>29323730.2</v>
      </c>
      <c r="JM135">
        <v>29323730.2</v>
      </c>
      <c r="JN135">
        <v>0.279541</v>
      </c>
      <c r="JO135">
        <v>2.68066</v>
      </c>
      <c r="JP135">
        <v>1.54785</v>
      </c>
      <c r="JQ135">
        <v>2.31079</v>
      </c>
      <c r="JR135">
        <v>1.64673</v>
      </c>
      <c r="JS135">
        <v>2.35107</v>
      </c>
      <c r="JT135">
        <v>34.1225</v>
      </c>
      <c r="JU135">
        <v>24.1926</v>
      </c>
      <c r="JV135">
        <v>18</v>
      </c>
      <c r="JW135">
        <v>497.702</v>
      </c>
      <c r="JX135">
        <v>400.739</v>
      </c>
      <c r="JY135">
        <v>27.2864</v>
      </c>
      <c r="JZ135">
        <v>27.9146</v>
      </c>
      <c r="KA135">
        <v>30.0004</v>
      </c>
      <c r="KB135">
        <v>27.876</v>
      </c>
      <c r="KC135">
        <v>27.8265</v>
      </c>
      <c r="KD135">
        <v>5.51451</v>
      </c>
      <c r="KE135">
        <v>19.2421</v>
      </c>
      <c r="KF135">
        <v>53.1408</v>
      </c>
      <c r="KG135">
        <v>27.2992</v>
      </c>
      <c r="KH135">
        <v>48.8476</v>
      </c>
      <c r="KI135">
        <v>21.5718</v>
      </c>
      <c r="KJ135">
        <v>96.6999</v>
      </c>
      <c r="KK135">
        <v>94.689</v>
      </c>
    </row>
    <row r="136" spans="1:297">
      <c r="A136">
        <v>120</v>
      </c>
      <c r="B136">
        <v>1759423815</v>
      </c>
      <c r="C136">
        <v>4594.90000009537</v>
      </c>
      <c r="D136" t="s">
        <v>683</v>
      </c>
      <c r="E136" t="s">
        <v>684</v>
      </c>
      <c r="F136">
        <v>5</v>
      </c>
      <c r="G136" t="s">
        <v>638</v>
      </c>
      <c r="H136" t="s">
        <v>436</v>
      </c>
      <c r="I136">
        <v>1759423806.84615</v>
      </c>
      <c r="J136">
        <f>(K136)/1000</f>
        <v>0</v>
      </c>
      <c r="K136">
        <f>IF(DP136, AN136, AH136)</f>
        <v>0</v>
      </c>
      <c r="L136">
        <f>IF(DP136, AI136, AG136)</f>
        <v>0</v>
      </c>
      <c r="M136">
        <f>DR136 - IF(AU136&gt;1, L136*DL136*100.0/(AW136), 0)</f>
        <v>0</v>
      </c>
      <c r="N136">
        <f>((T136-J136/2)*M136-L136)/(T136+J136/2)</f>
        <v>0</v>
      </c>
      <c r="O136">
        <f>N136*(DY136+DZ136)/1000.0</f>
        <v>0</v>
      </c>
      <c r="P136">
        <f>(DR136 - IF(AU136&gt;1, L136*DL136*100.0/(AW136), 0))*(DY136+DZ136)/1000.0</f>
        <v>0</v>
      </c>
      <c r="Q136">
        <f>2.0/((1/S136-1/R136)+SIGN(S136)*SQRT((1/S136-1/R136)*(1/S136-1/R136) + 4*DM136/((DM136+1)*(DM136+1))*(2*1/S136*1/R136-1/R136*1/R136)))</f>
        <v>0</v>
      </c>
      <c r="R136">
        <f>IF(LEFT(DN136,1)&lt;&gt;"0",IF(LEFT(DN136,1)="1",3.0,DO136),$D$5+$E$5*(EF136*DY136/($K$5*1000))+$F$5*(EF136*DY136/($K$5*1000))*MAX(MIN(DL136,$J$5),$I$5)*MAX(MIN(DL136,$J$5),$I$5)+$G$5*MAX(MIN(DL136,$J$5),$I$5)*(EF136*DY136/($K$5*1000))+$H$5*(EF136*DY136/($K$5*1000))*(EF136*DY136/($K$5*1000)))</f>
        <v>0</v>
      </c>
      <c r="S136">
        <f>J136*(1000-(1000*0.61365*exp(17.502*W136/(240.97+W136))/(DY136+DZ136)+DT136)/2)/(1000*0.61365*exp(17.502*W136/(240.97+W136))/(DY136+DZ136)-DT136)</f>
        <v>0</v>
      </c>
      <c r="T136">
        <f>1/((DM136+1)/(Q136/1.6)+1/(R136/1.37)) + DM136/((DM136+1)/(Q136/1.6) + DM136/(R136/1.37))</f>
        <v>0</v>
      </c>
      <c r="U136">
        <f>(DH136*DK136)</f>
        <v>0</v>
      </c>
      <c r="V136">
        <f>(EA136+(U136+2*0.95*5.67E-8*(((EA136+$B$7)+273)^4-(EA136+273)^4)-44100*J136)/(1.84*29.3*R136+8*0.95*5.67E-8*(EA136+273)^3))</f>
        <v>0</v>
      </c>
      <c r="W136">
        <f>($C$7*EB136+$D$7*EC136+$E$7*V136)</f>
        <v>0</v>
      </c>
      <c r="X136">
        <f>0.61365*exp(17.502*W136/(240.97+W136))</f>
        <v>0</v>
      </c>
      <c r="Y136">
        <f>(Z136/AA136*100)</f>
        <v>0</v>
      </c>
      <c r="Z136">
        <f>DT136*(DY136+DZ136)/1000</f>
        <v>0</v>
      </c>
      <c r="AA136">
        <f>0.61365*exp(17.502*EA136/(240.97+EA136))</f>
        <v>0</v>
      </c>
      <c r="AB136">
        <f>(X136-DT136*(DY136+DZ136)/1000)</f>
        <v>0</v>
      </c>
      <c r="AC136">
        <f>(-J136*44100)</f>
        <v>0</v>
      </c>
      <c r="AD136">
        <f>2*29.3*R136*0.92*(EA136-W136)</f>
        <v>0</v>
      </c>
      <c r="AE136">
        <f>2*0.95*5.67E-8*(((EA136+$B$7)+273)^4-(W136+273)^4)</f>
        <v>0</v>
      </c>
      <c r="AF136">
        <f>U136+AE136+AC136+AD136</f>
        <v>0</v>
      </c>
      <c r="AG136">
        <f>DX136*AU136*(DS136-DR136*(1000-AU136*DU136)/(1000-AU136*DT136))/(100*DL136)</f>
        <v>0</v>
      </c>
      <c r="AH136">
        <f>1000*DX136*AU136*(DT136-DU136)/(100*DL136*(1000-AU136*DT136))</f>
        <v>0</v>
      </c>
      <c r="AI136">
        <f>(AJ136 - AK136 - DY136*1E3/(8.314*(EA136+273.15)) * AM136/DX136 * AL136) * DX136/(100*DL136) * (1000 - DU136)/1000</f>
        <v>0</v>
      </c>
      <c r="AJ136">
        <v>70.3405306272186</v>
      </c>
      <c r="AK136">
        <v>82.8376078787879</v>
      </c>
      <c r="AL136">
        <v>-3.23160213636365</v>
      </c>
      <c r="AM136">
        <v>64.6</v>
      </c>
      <c r="AN136">
        <f>(AP136 - AO136 + DY136*1E3/(8.314*(EA136+273.15)) * AR136/DX136 * AQ136) * DX136/(100*DL136) * 1000/(1000 - AP136)</f>
        <v>0</v>
      </c>
      <c r="AO136">
        <v>21.67804081024</v>
      </c>
      <c r="AP136">
        <v>23.1499660606061</v>
      </c>
      <c r="AQ136">
        <v>2.58916393074524e-05</v>
      </c>
      <c r="AR136">
        <v>120.712376557345</v>
      </c>
      <c r="AS136">
        <v>5</v>
      </c>
      <c r="AT136">
        <v>1</v>
      </c>
      <c r="AU136">
        <f>IF(AS136*$H$13&gt;=AW136,1.0,(AW136/(AW136-AS136*$H$13)))</f>
        <v>0</v>
      </c>
      <c r="AV136">
        <f>(AU136-1)*100</f>
        <v>0</v>
      </c>
      <c r="AW136">
        <f>MAX(0,($B$13+$C$13*EF136)/(1+$D$13*EF136)*DY136/(EA136+273)*$E$13)</f>
        <v>0</v>
      </c>
      <c r="AX136" t="s">
        <v>437</v>
      </c>
      <c r="AY136" t="s">
        <v>437</v>
      </c>
      <c r="AZ136">
        <v>0</v>
      </c>
      <c r="BA136">
        <v>0</v>
      </c>
      <c r="BB136">
        <f>1-AZ136/BA136</f>
        <v>0</v>
      </c>
      <c r="BC136">
        <v>0</v>
      </c>
      <c r="BD136" t="s">
        <v>437</v>
      </c>
      <c r="BE136" t="s">
        <v>437</v>
      </c>
      <c r="BF136">
        <v>0</v>
      </c>
      <c r="BG136">
        <v>0</v>
      </c>
      <c r="BH136">
        <f>1-BF136/BG136</f>
        <v>0</v>
      </c>
      <c r="BI136">
        <v>0.5</v>
      </c>
      <c r="BJ136">
        <f>DI136</f>
        <v>0</v>
      </c>
      <c r="BK136">
        <f>L136</f>
        <v>0</v>
      </c>
      <c r="BL136">
        <f>BH136*BI136*BJ136</f>
        <v>0</v>
      </c>
      <c r="BM136">
        <f>(BK136-BC136)/BJ136</f>
        <v>0</v>
      </c>
      <c r="BN136">
        <f>(BA136-BG136)/BG136</f>
        <v>0</v>
      </c>
      <c r="BO136">
        <f>AZ136/(BB136+AZ136/BG136)</f>
        <v>0</v>
      </c>
      <c r="BP136" t="s">
        <v>437</v>
      </c>
      <c r="BQ136">
        <v>0</v>
      </c>
      <c r="BR136">
        <f>IF(BQ136&lt;&gt;0, BQ136, BO136)</f>
        <v>0</v>
      </c>
      <c r="BS136">
        <f>1-BR136/BG136</f>
        <v>0</v>
      </c>
      <c r="BT136">
        <f>(BG136-BF136)/(BG136-BR136)</f>
        <v>0</v>
      </c>
      <c r="BU136">
        <f>(BA136-BG136)/(BA136-BR136)</f>
        <v>0</v>
      </c>
      <c r="BV136">
        <f>(BG136-BF136)/(BG136-AZ136)</f>
        <v>0</v>
      </c>
      <c r="BW136">
        <f>(BA136-BG136)/(BA136-AZ136)</f>
        <v>0</v>
      </c>
      <c r="BX136">
        <f>(BT136*BR136/BF136)</f>
        <v>0</v>
      </c>
      <c r="BY136">
        <f>(1-BX136)</f>
        <v>0</v>
      </c>
      <c r="DH136">
        <f>$B$11*EG136+$C$11*EH136+$F$11*ES136*(1-EV136)</f>
        <v>0</v>
      </c>
      <c r="DI136">
        <f>DH136*DJ136</f>
        <v>0</v>
      </c>
      <c r="DJ136">
        <f>($B$11*$D$9+$C$11*$D$9+$F$11*((FF136+EX136)/MAX(FF136+EX136+FG136, 0.1)*$I$9+FG136/MAX(FF136+EX136+FG136, 0.1)*$J$9))/($B$11+$C$11+$F$11)</f>
        <v>0</v>
      </c>
      <c r="DK136">
        <f>($B$11*$K$9+$C$11*$K$9+$F$11*((FF136+EX136)/MAX(FF136+EX136+FG136, 0.1)*$P$9+FG136/MAX(FF136+EX136+FG136, 0.1)*$Q$9))/($B$11+$C$11+$F$11)</f>
        <v>0</v>
      </c>
      <c r="DL136">
        <v>3.46</v>
      </c>
      <c r="DM136">
        <v>0.5</v>
      </c>
      <c r="DN136" t="s">
        <v>438</v>
      </c>
      <c r="DO136">
        <v>2</v>
      </c>
      <c r="DP136" t="b">
        <v>1</v>
      </c>
      <c r="DQ136">
        <v>1759423806.84615</v>
      </c>
      <c r="DR136">
        <v>103.842284615385</v>
      </c>
      <c r="DS136">
        <v>84.3669538461538</v>
      </c>
      <c r="DT136">
        <v>23.1206538461538</v>
      </c>
      <c r="DU136">
        <v>21.6946076923077</v>
      </c>
      <c r="DV136">
        <v>102.721876923077</v>
      </c>
      <c r="DW136">
        <v>22.7992</v>
      </c>
      <c r="DX136">
        <v>499.971615384615</v>
      </c>
      <c r="DY136">
        <v>90.7855153846154</v>
      </c>
      <c r="DZ136">
        <v>0.0321973692307692</v>
      </c>
      <c r="EA136">
        <v>29.6403076923077</v>
      </c>
      <c r="EB136">
        <v>29.9809692307692</v>
      </c>
      <c r="EC136">
        <v>999.9</v>
      </c>
      <c r="ED136">
        <v>0</v>
      </c>
      <c r="EE136">
        <v>0</v>
      </c>
      <c r="EF136">
        <v>9973.60538461538</v>
      </c>
      <c r="EG136">
        <v>0</v>
      </c>
      <c r="EH136">
        <v>13.1971538461538</v>
      </c>
      <c r="EI136">
        <v>19.4753538461539</v>
      </c>
      <c r="EJ136">
        <v>106.299653846154</v>
      </c>
      <c r="EK136">
        <v>86.2380692307692</v>
      </c>
      <c r="EL136">
        <v>1.42602692307692</v>
      </c>
      <c r="EM136">
        <v>84.3669538461538</v>
      </c>
      <c r="EN136">
        <v>21.6946076923077</v>
      </c>
      <c r="EO136">
        <v>2.09901846153846</v>
      </c>
      <c r="EP136">
        <v>1.96955538461538</v>
      </c>
      <c r="EQ136">
        <v>18.2117384615385</v>
      </c>
      <c r="ER136">
        <v>17.2016846153846</v>
      </c>
      <c r="ES136">
        <v>1999.99153846154</v>
      </c>
      <c r="ET136">
        <v>0.980002</v>
      </c>
      <c r="EU136">
        <v>0.0199976</v>
      </c>
      <c r="EV136">
        <v>0</v>
      </c>
      <c r="EW136">
        <v>364.245769230769</v>
      </c>
      <c r="EX136">
        <v>5.00059</v>
      </c>
      <c r="EY136">
        <v>7355.04538461539</v>
      </c>
      <c r="EZ136">
        <v>17360.2461538462</v>
      </c>
      <c r="FA136">
        <v>41.187</v>
      </c>
      <c r="FB136">
        <v>40.9951538461538</v>
      </c>
      <c r="FC136">
        <v>40.562</v>
      </c>
      <c r="FD136">
        <v>40.5</v>
      </c>
      <c r="FE136">
        <v>42.125</v>
      </c>
      <c r="FF136">
        <v>1955.09153846154</v>
      </c>
      <c r="FG136">
        <v>39.8969230769231</v>
      </c>
      <c r="FH136">
        <v>0</v>
      </c>
      <c r="FI136">
        <v>1759423813</v>
      </c>
      <c r="FJ136">
        <v>0</v>
      </c>
      <c r="FK136">
        <v>364.27536</v>
      </c>
      <c r="FL136">
        <v>8.20461538191677</v>
      </c>
      <c r="FM136">
        <v>162.05769204792</v>
      </c>
      <c r="FN136">
        <v>7356.9364</v>
      </c>
      <c r="FO136">
        <v>15</v>
      </c>
      <c r="FP136">
        <v>0</v>
      </c>
      <c r="FQ136" t="s">
        <v>439</v>
      </c>
      <c r="FR136">
        <v>0</v>
      </c>
      <c r="FS136">
        <v>0</v>
      </c>
      <c r="FT136">
        <v>0</v>
      </c>
      <c r="FU136">
        <v>0</v>
      </c>
      <c r="FV136">
        <v>0</v>
      </c>
      <c r="FW136">
        <v>0</v>
      </c>
      <c r="FX136">
        <v>0</v>
      </c>
      <c r="FY136">
        <v>0</v>
      </c>
      <c r="FZ136">
        <v>0</v>
      </c>
      <c r="GA136">
        <v>0</v>
      </c>
      <c r="GB136">
        <v>0</v>
      </c>
      <c r="GC136">
        <v>19.2338</v>
      </c>
      <c r="GD136">
        <v>3.98460779220783</v>
      </c>
      <c r="GE136">
        <v>0.466274625801862</v>
      </c>
      <c r="GF136">
        <v>0</v>
      </c>
      <c r="GG136">
        <v>363.849529411765</v>
      </c>
      <c r="GH136">
        <v>7.67859434397857</v>
      </c>
      <c r="GI136">
        <v>0.775453159176055</v>
      </c>
      <c r="GJ136">
        <v>-1</v>
      </c>
      <c r="GK136">
        <v>1.41161857142857</v>
      </c>
      <c r="GL136">
        <v>0.318539220779222</v>
      </c>
      <c r="GM136">
        <v>0.0330890880136977</v>
      </c>
      <c r="GN136">
        <v>0</v>
      </c>
      <c r="GO136">
        <v>0</v>
      </c>
      <c r="GP136">
        <v>2</v>
      </c>
      <c r="GQ136" t="s">
        <v>463</v>
      </c>
      <c r="GR136">
        <v>3.13219</v>
      </c>
      <c r="GS136">
        <v>2.71061</v>
      </c>
      <c r="GT136">
        <v>0.0198823</v>
      </c>
      <c r="GU136">
        <v>0.0150735</v>
      </c>
      <c r="GV136">
        <v>0.100851</v>
      </c>
      <c r="GW136">
        <v>0.0967439</v>
      </c>
      <c r="GX136">
        <v>36947.4</v>
      </c>
      <c r="GY136">
        <v>39782.8</v>
      </c>
      <c r="GZ136">
        <v>34104.9</v>
      </c>
      <c r="HA136">
        <v>36569.9</v>
      </c>
      <c r="HB136">
        <v>43289.4</v>
      </c>
      <c r="HC136">
        <v>47405.3</v>
      </c>
      <c r="HD136">
        <v>53191.3</v>
      </c>
      <c r="HE136">
        <v>58438.6</v>
      </c>
      <c r="HF136">
        <v>1.94757</v>
      </c>
      <c r="HG136">
        <v>1.79725</v>
      </c>
      <c r="HH136">
        <v>0.117689</v>
      </c>
      <c r="HI136">
        <v>0</v>
      </c>
      <c r="HJ136">
        <v>28.0551</v>
      </c>
      <c r="HK136">
        <v>999.9</v>
      </c>
      <c r="HL136">
        <v>53.736</v>
      </c>
      <c r="HM136">
        <v>30.434</v>
      </c>
      <c r="HN136">
        <v>25.8521</v>
      </c>
      <c r="HO136">
        <v>54.6083</v>
      </c>
      <c r="HP136">
        <v>45.4567</v>
      </c>
      <c r="HQ136">
        <v>1</v>
      </c>
      <c r="HR136">
        <v>0.0448298</v>
      </c>
      <c r="HS136">
        <v>-0.191974</v>
      </c>
      <c r="HT136">
        <v>20.1119</v>
      </c>
      <c r="HU136">
        <v>5.19752</v>
      </c>
      <c r="HV136">
        <v>12.004</v>
      </c>
      <c r="HW136">
        <v>4.9751</v>
      </c>
      <c r="HX136">
        <v>3.29395</v>
      </c>
      <c r="HY136">
        <v>999.9</v>
      </c>
      <c r="HZ136">
        <v>9999</v>
      </c>
      <c r="IA136">
        <v>9999</v>
      </c>
      <c r="IB136">
        <v>9999</v>
      </c>
      <c r="IC136">
        <v>1.86325</v>
      </c>
      <c r="ID136">
        <v>1.86813</v>
      </c>
      <c r="IE136">
        <v>1.86789</v>
      </c>
      <c r="IF136">
        <v>1.86906</v>
      </c>
      <c r="IG136">
        <v>1.86985</v>
      </c>
      <c r="IH136">
        <v>1.86593</v>
      </c>
      <c r="II136">
        <v>1.86704</v>
      </c>
      <c r="IJ136">
        <v>1.86845</v>
      </c>
      <c r="IK136">
        <v>5</v>
      </c>
      <c r="IL136">
        <v>0</v>
      </c>
      <c r="IM136">
        <v>0</v>
      </c>
      <c r="IN136">
        <v>0</v>
      </c>
      <c r="IO136" t="s">
        <v>441</v>
      </c>
      <c r="IP136" t="s">
        <v>442</v>
      </c>
      <c r="IQ136" t="s">
        <v>443</v>
      </c>
      <c r="IR136" t="s">
        <v>443</v>
      </c>
      <c r="IS136" t="s">
        <v>443</v>
      </c>
      <c r="IT136" t="s">
        <v>443</v>
      </c>
      <c r="IU136">
        <v>0</v>
      </c>
      <c r="IV136">
        <v>100</v>
      </c>
      <c r="IW136">
        <v>100</v>
      </c>
      <c r="IX136">
        <v>1.024</v>
      </c>
      <c r="IY136">
        <v>0.3226</v>
      </c>
      <c r="IZ136">
        <v>0.735386519928015</v>
      </c>
      <c r="JA136">
        <v>0.00382527381972642</v>
      </c>
      <c r="JB136">
        <v>-7.52988299776221e-07</v>
      </c>
      <c r="JC136">
        <v>2.3530235652091e-10</v>
      </c>
      <c r="JD136">
        <v>-0.102343420517576</v>
      </c>
      <c r="JE136">
        <v>-0.0169045395245839</v>
      </c>
      <c r="JF136">
        <v>0.00204458040624254</v>
      </c>
      <c r="JG136">
        <v>-2.13992253470799e-05</v>
      </c>
      <c r="JH136">
        <v>5</v>
      </c>
      <c r="JI136">
        <v>2167</v>
      </c>
      <c r="JJ136">
        <v>1</v>
      </c>
      <c r="JK136">
        <v>29</v>
      </c>
      <c r="JL136">
        <v>29323730.2</v>
      </c>
      <c r="JM136">
        <v>29323730.2</v>
      </c>
      <c r="JN136">
        <v>0.24292</v>
      </c>
      <c r="JO136">
        <v>2.69287</v>
      </c>
      <c r="JP136">
        <v>1.54785</v>
      </c>
      <c r="JQ136">
        <v>2.31201</v>
      </c>
      <c r="JR136">
        <v>1.64673</v>
      </c>
      <c r="JS136">
        <v>2.33398</v>
      </c>
      <c r="JT136">
        <v>34.1225</v>
      </c>
      <c r="JU136">
        <v>24.1926</v>
      </c>
      <c r="JV136">
        <v>18</v>
      </c>
      <c r="JW136">
        <v>497.36</v>
      </c>
      <c r="JX136">
        <v>400.714</v>
      </c>
      <c r="JY136">
        <v>27.3002</v>
      </c>
      <c r="JZ136">
        <v>27.9176</v>
      </c>
      <c r="KA136">
        <v>30.0003</v>
      </c>
      <c r="KB136">
        <v>27.8778</v>
      </c>
      <c r="KC136">
        <v>27.8288</v>
      </c>
      <c r="KD136">
        <v>4.83104</v>
      </c>
      <c r="KE136">
        <v>19.5206</v>
      </c>
      <c r="KF136">
        <v>53.1408</v>
      </c>
      <c r="KG136">
        <v>27.3127</v>
      </c>
      <c r="KH136">
        <v>35.316</v>
      </c>
      <c r="KI136">
        <v>21.5274</v>
      </c>
      <c r="KJ136">
        <v>96.6992</v>
      </c>
      <c r="KK136">
        <v>94.6885</v>
      </c>
    </row>
    <row r="137" spans="1:297">
      <c r="A137">
        <v>121</v>
      </c>
      <c r="B137">
        <v>1759423912</v>
      </c>
      <c r="C137">
        <v>4691.90000009537</v>
      </c>
      <c r="D137" t="s">
        <v>685</v>
      </c>
      <c r="E137" t="s">
        <v>686</v>
      </c>
      <c r="F137">
        <v>5</v>
      </c>
      <c r="G137" t="s">
        <v>638</v>
      </c>
      <c r="H137" t="s">
        <v>436</v>
      </c>
      <c r="I137">
        <v>1759423903.5</v>
      </c>
      <c r="J137">
        <f>(K137)/1000</f>
        <v>0</v>
      </c>
      <c r="K137">
        <f>IF(DP137, AN137, AH137)</f>
        <v>0</v>
      </c>
      <c r="L137">
        <f>IF(DP137, AI137, AG137)</f>
        <v>0</v>
      </c>
      <c r="M137">
        <f>DR137 - IF(AU137&gt;1, L137*DL137*100.0/(AW137), 0)</f>
        <v>0</v>
      </c>
      <c r="N137">
        <f>((T137-J137/2)*M137-L137)/(T137+J137/2)</f>
        <v>0</v>
      </c>
      <c r="O137">
        <f>N137*(DY137+DZ137)/1000.0</f>
        <v>0</v>
      </c>
      <c r="P137">
        <f>(DR137 - IF(AU137&gt;1, L137*DL137*100.0/(AW137), 0))*(DY137+DZ137)/1000.0</f>
        <v>0</v>
      </c>
      <c r="Q137">
        <f>2.0/((1/S137-1/R137)+SIGN(S137)*SQRT((1/S137-1/R137)*(1/S137-1/R137) + 4*DM137/((DM137+1)*(DM137+1))*(2*1/S137*1/R137-1/R137*1/R137)))</f>
        <v>0</v>
      </c>
      <c r="R137">
        <f>IF(LEFT(DN137,1)&lt;&gt;"0",IF(LEFT(DN137,1)="1",3.0,DO137),$D$5+$E$5*(EF137*DY137/($K$5*1000))+$F$5*(EF137*DY137/($K$5*1000))*MAX(MIN(DL137,$J$5),$I$5)*MAX(MIN(DL137,$J$5),$I$5)+$G$5*MAX(MIN(DL137,$J$5),$I$5)*(EF137*DY137/($K$5*1000))+$H$5*(EF137*DY137/($K$5*1000))*(EF137*DY137/($K$5*1000)))</f>
        <v>0</v>
      </c>
      <c r="S137">
        <f>J137*(1000-(1000*0.61365*exp(17.502*W137/(240.97+W137))/(DY137+DZ137)+DT137)/2)/(1000*0.61365*exp(17.502*W137/(240.97+W137))/(DY137+DZ137)-DT137)</f>
        <v>0</v>
      </c>
      <c r="T137">
        <f>1/((DM137+1)/(Q137/1.6)+1/(R137/1.37)) + DM137/((DM137+1)/(Q137/1.6) + DM137/(R137/1.37))</f>
        <v>0</v>
      </c>
      <c r="U137">
        <f>(DH137*DK137)</f>
        <v>0</v>
      </c>
      <c r="V137">
        <f>(EA137+(U137+2*0.95*5.67E-8*(((EA137+$B$7)+273)^4-(EA137+273)^4)-44100*J137)/(1.84*29.3*R137+8*0.95*5.67E-8*(EA137+273)^3))</f>
        <v>0</v>
      </c>
      <c r="W137">
        <f>($C$7*EB137+$D$7*EC137+$E$7*V137)</f>
        <v>0</v>
      </c>
      <c r="X137">
        <f>0.61365*exp(17.502*W137/(240.97+W137))</f>
        <v>0</v>
      </c>
      <c r="Y137">
        <f>(Z137/AA137*100)</f>
        <v>0</v>
      </c>
      <c r="Z137">
        <f>DT137*(DY137+DZ137)/1000</f>
        <v>0</v>
      </c>
      <c r="AA137">
        <f>0.61365*exp(17.502*EA137/(240.97+EA137))</f>
        <v>0</v>
      </c>
      <c r="AB137">
        <f>(X137-DT137*(DY137+DZ137)/1000)</f>
        <v>0</v>
      </c>
      <c r="AC137">
        <f>(-J137*44100)</f>
        <v>0</v>
      </c>
      <c r="AD137">
        <f>2*29.3*R137*0.92*(EA137-W137)</f>
        <v>0</v>
      </c>
      <c r="AE137">
        <f>2*0.95*5.67E-8*(((EA137+$B$7)+273)^4-(W137+273)^4)</f>
        <v>0</v>
      </c>
      <c r="AF137">
        <f>U137+AE137+AC137+AD137</f>
        <v>0</v>
      </c>
      <c r="AG137">
        <f>DX137*AU137*(DS137-DR137*(1000-AU137*DU137)/(1000-AU137*DT137))/(100*DL137)</f>
        <v>0</v>
      </c>
      <c r="AH137">
        <f>1000*DX137*AU137*(DT137-DU137)/(100*DL137*(1000-AU137*DT137))</f>
        <v>0</v>
      </c>
      <c r="AI137">
        <f>(AJ137 - AK137 - DY137*1E3/(8.314*(EA137+273.15)) * AM137/DX137 * AL137) * DX137/(100*DL137) * (1000 - DU137)/1000</f>
        <v>0</v>
      </c>
      <c r="AJ137">
        <v>429.033277404546</v>
      </c>
      <c r="AK137">
        <v>421.159418181818</v>
      </c>
      <c r="AL137">
        <v>-0.00496832323232522</v>
      </c>
      <c r="AM137">
        <v>64.6</v>
      </c>
      <c r="AN137">
        <f>(AP137 - AO137 + DY137*1E3/(8.314*(EA137+273.15)) * AR137/DX137 * AQ137) * DX137/(100*DL137) * 1000/(1000 - AP137)</f>
        <v>0</v>
      </c>
      <c r="AO137">
        <v>21.2783321457886</v>
      </c>
      <c r="AP137">
        <v>22.9865115151515</v>
      </c>
      <c r="AQ137">
        <v>-0.000232985127099587</v>
      </c>
      <c r="AR137">
        <v>120.712376557345</v>
      </c>
      <c r="AS137">
        <v>4</v>
      </c>
      <c r="AT137">
        <v>1</v>
      </c>
      <c r="AU137">
        <f>IF(AS137*$H$13&gt;=AW137,1.0,(AW137/(AW137-AS137*$H$13)))</f>
        <v>0</v>
      </c>
      <c r="AV137">
        <f>(AU137-1)*100</f>
        <v>0</v>
      </c>
      <c r="AW137">
        <f>MAX(0,($B$13+$C$13*EF137)/(1+$D$13*EF137)*DY137/(EA137+273)*$E$13)</f>
        <v>0</v>
      </c>
      <c r="AX137" t="s">
        <v>437</v>
      </c>
      <c r="AY137" t="s">
        <v>437</v>
      </c>
      <c r="AZ137">
        <v>0</v>
      </c>
      <c r="BA137">
        <v>0</v>
      </c>
      <c r="BB137">
        <f>1-AZ137/BA137</f>
        <v>0</v>
      </c>
      <c r="BC137">
        <v>0</v>
      </c>
      <c r="BD137" t="s">
        <v>437</v>
      </c>
      <c r="BE137" t="s">
        <v>437</v>
      </c>
      <c r="BF137">
        <v>0</v>
      </c>
      <c r="BG137">
        <v>0</v>
      </c>
      <c r="BH137">
        <f>1-BF137/BG137</f>
        <v>0</v>
      </c>
      <c r="BI137">
        <v>0.5</v>
      </c>
      <c r="BJ137">
        <f>DI137</f>
        <v>0</v>
      </c>
      <c r="BK137">
        <f>L137</f>
        <v>0</v>
      </c>
      <c r="BL137">
        <f>BH137*BI137*BJ137</f>
        <v>0</v>
      </c>
      <c r="BM137">
        <f>(BK137-BC137)/BJ137</f>
        <v>0</v>
      </c>
      <c r="BN137">
        <f>(BA137-BG137)/BG137</f>
        <v>0</v>
      </c>
      <c r="BO137">
        <f>AZ137/(BB137+AZ137/BG137)</f>
        <v>0</v>
      </c>
      <c r="BP137" t="s">
        <v>437</v>
      </c>
      <c r="BQ137">
        <v>0</v>
      </c>
      <c r="BR137">
        <f>IF(BQ137&lt;&gt;0, BQ137, BO137)</f>
        <v>0</v>
      </c>
      <c r="BS137">
        <f>1-BR137/BG137</f>
        <v>0</v>
      </c>
      <c r="BT137">
        <f>(BG137-BF137)/(BG137-BR137)</f>
        <v>0</v>
      </c>
      <c r="BU137">
        <f>(BA137-BG137)/(BA137-BR137)</f>
        <v>0</v>
      </c>
      <c r="BV137">
        <f>(BG137-BF137)/(BG137-AZ137)</f>
        <v>0</v>
      </c>
      <c r="BW137">
        <f>(BA137-BG137)/(BA137-AZ137)</f>
        <v>0</v>
      </c>
      <c r="BX137">
        <f>(BT137*BR137/BF137)</f>
        <v>0</v>
      </c>
      <c r="BY137">
        <f>(1-BX137)</f>
        <v>0</v>
      </c>
      <c r="DH137">
        <f>$B$11*EG137+$C$11*EH137+$F$11*ES137*(1-EV137)</f>
        <v>0</v>
      </c>
      <c r="DI137">
        <f>DH137*DJ137</f>
        <v>0</v>
      </c>
      <c r="DJ137">
        <f>($B$11*$D$9+$C$11*$D$9+$F$11*((FF137+EX137)/MAX(FF137+EX137+FG137, 0.1)*$I$9+FG137/MAX(FF137+EX137+FG137, 0.1)*$J$9))/($B$11+$C$11+$F$11)</f>
        <v>0</v>
      </c>
      <c r="DK137">
        <f>($B$11*$K$9+$C$11*$K$9+$F$11*((FF137+EX137)/MAX(FF137+EX137+FG137, 0.1)*$P$9+FG137/MAX(FF137+EX137+FG137, 0.1)*$Q$9))/($B$11+$C$11+$F$11)</f>
        <v>0</v>
      </c>
      <c r="DL137">
        <v>3.46</v>
      </c>
      <c r="DM137">
        <v>0.5</v>
      </c>
      <c r="DN137" t="s">
        <v>438</v>
      </c>
      <c r="DO137">
        <v>2</v>
      </c>
      <c r="DP137" t="b">
        <v>1</v>
      </c>
      <c r="DQ137">
        <v>1759423903.5</v>
      </c>
      <c r="DR137">
        <v>411.562</v>
      </c>
      <c r="DS137">
        <v>419.923125</v>
      </c>
      <c r="DT137">
        <v>23.00331875</v>
      </c>
      <c r="DU137">
        <v>21.2784</v>
      </c>
      <c r="DV137">
        <v>409.3706875</v>
      </c>
      <c r="DW137">
        <v>22.68673125</v>
      </c>
      <c r="DX137">
        <v>500.0033125</v>
      </c>
      <c r="DY137">
        <v>90.781975</v>
      </c>
      <c r="DZ137">
        <v>0.03201570625</v>
      </c>
      <c r="EA137">
        <v>29.74805625</v>
      </c>
      <c r="EB137">
        <v>30.00601875</v>
      </c>
      <c r="EC137">
        <v>999.9</v>
      </c>
      <c r="ED137">
        <v>0</v>
      </c>
      <c r="EE137">
        <v>0</v>
      </c>
      <c r="EF137">
        <v>9993.98125</v>
      </c>
      <c r="EG137">
        <v>0</v>
      </c>
      <c r="EH137">
        <v>13.187825</v>
      </c>
      <c r="EI137">
        <v>-8.36129875</v>
      </c>
      <c r="EJ137">
        <v>421.2519375</v>
      </c>
      <c r="EK137">
        <v>429.05275</v>
      </c>
      <c r="EL137">
        <v>1.724915</v>
      </c>
      <c r="EM137">
        <v>419.923125</v>
      </c>
      <c r="EN137">
        <v>21.2784</v>
      </c>
      <c r="EO137">
        <v>2.088285625</v>
      </c>
      <c r="EP137">
        <v>1.931696875</v>
      </c>
      <c r="EQ137">
        <v>18.13010625</v>
      </c>
      <c r="ER137">
        <v>16.89530625</v>
      </c>
      <c r="ES137">
        <v>2000.000625</v>
      </c>
      <c r="ET137">
        <v>0.980002</v>
      </c>
      <c r="EU137">
        <v>0.0199976</v>
      </c>
      <c r="EV137">
        <v>0</v>
      </c>
      <c r="EW137">
        <v>354.167625</v>
      </c>
      <c r="EX137">
        <v>5.00059</v>
      </c>
      <c r="EY137">
        <v>7160.8075</v>
      </c>
      <c r="EZ137">
        <v>17360.3375</v>
      </c>
      <c r="FA137">
        <v>41.2303125</v>
      </c>
      <c r="FB137">
        <v>41.027125</v>
      </c>
      <c r="FC137">
        <v>40.625</v>
      </c>
      <c r="FD137">
        <v>40.5</v>
      </c>
      <c r="FE137">
        <v>42.1405</v>
      </c>
      <c r="FF137">
        <v>1955.100625</v>
      </c>
      <c r="FG137">
        <v>39.9</v>
      </c>
      <c r="FH137">
        <v>0</v>
      </c>
      <c r="FI137">
        <v>1759423910.2</v>
      </c>
      <c r="FJ137">
        <v>0</v>
      </c>
      <c r="FK137">
        <v>354.1994</v>
      </c>
      <c r="FL137">
        <v>-0.690000007213691</v>
      </c>
      <c r="FM137">
        <v>-6.41692309715859</v>
      </c>
      <c r="FN137">
        <v>7160.672</v>
      </c>
      <c r="FO137">
        <v>15</v>
      </c>
      <c r="FP137">
        <v>0</v>
      </c>
      <c r="FQ137" t="s">
        <v>439</v>
      </c>
      <c r="FR137">
        <v>0</v>
      </c>
      <c r="FS137">
        <v>0</v>
      </c>
      <c r="FT137">
        <v>0</v>
      </c>
      <c r="FU137">
        <v>0</v>
      </c>
      <c r="FV137">
        <v>0</v>
      </c>
      <c r="FW137">
        <v>0</v>
      </c>
      <c r="FX137">
        <v>0</v>
      </c>
      <c r="FY137">
        <v>0</v>
      </c>
      <c r="FZ137">
        <v>0</v>
      </c>
      <c r="GA137">
        <v>0</v>
      </c>
      <c r="GB137">
        <v>0</v>
      </c>
      <c r="GC137">
        <v>-8.32901238095238</v>
      </c>
      <c r="GD137">
        <v>-0.41224597402598</v>
      </c>
      <c r="GE137">
        <v>0.0551612032315296</v>
      </c>
      <c r="GF137">
        <v>1</v>
      </c>
      <c r="GG137">
        <v>354.243294117647</v>
      </c>
      <c r="GH137">
        <v>-0.800825057599599</v>
      </c>
      <c r="GI137">
        <v>0.238503117430823</v>
      </c>
      <c r="GJ137">
        <v>-1</v>
      </c>
      <c r="GK137">
        <v>1.72913619047619</v>
      </c>
      <c r="GL137">
        <v>-0.0728992207792213</v>
      </c>
      <c r="GM137">
        <v>0.00778510022334514</v>
      </c>
      <c r="GN137">
        <v>1</v>
      </c>
      <c r="GO137">
        <v>2</v>
      </c>
      <c r="GP137">
        <v>2</v>
      </c>
      <c r="GQ137" t="s">
        <v>440</v>
      </c>
      <c r="GR137">
        <v>3.13217</v>
      </c>
      <c r="GS137">
        <v>2.71022</v>
      </c>
      <c r="GT137">
        <v>0.0883998</v>
      </c>
      <c r="GU137">
        <v>0.090292</v>
      </c>
      <c r="GV137">
        <v>0.100326</v>
      </c>
      <c r="GW137">
        <v>0.0955616</v>
      </c>
      <c r="GX137">
        <v>34361.1</v>
      </c>
      <c r="GY137">
        <v>36739.3</v>
      </c>
      <c r="GZ137">
        <v>34101.8</v>
      </c>
      <c r="HA137">
        <v>36564.8</v>
      </c>
      <c r="HB137">
        <v>43320.2</v>
      </c>
      <c r="HC137">
        <v>47472.1</v>
      </c>
      <c r="HD137">
        <v>53187.8</v>
      </c>
      <c r="HE137">
        <v>58432</v>
      </c>
      <c r="HF137">
        <v>1.94753</v>
      </c>
      <c r="HG137">
        <v>1.79667</v>
      </c>
      <c r="HH137">
        <v>0.115614</v>
      </c>
      <c r="HI137">
        <v>0</v>
      </c>
      <c r="HJ137">
        <v>28.1181</v>
      </c>
      <c r="HK137">
        <v>999.9</v>
      </c>
      <c r="HL137">
        <v>53.687</v>
      </c>
      <c r="HM137">
        <v>30.454</v>
      </c>
      <c r="HN137">
        <v>25.8624</v>
      </c>
      <c r="HO137">
        <v>54.7183</v>
      </c>
      <c r="HP137">
        <v>45.3846</v>
      </c>
      <c r="HQ137">
        <v>1</v>
      </c>
      <c r="HR137">
        <v>0.0494284</v>
      </c>
      <c r="HS137">
        <v>0.0456155</v>
      </c>
      <c r="HT137">
        <v>20.1119</v>
      </c>
      <c r="HU137">
        <v>5.19752</v>
      </c>
      <c r="HV137">
        <v>12.004</v>
      </c>
      <c r="HW137">
        <v>4.9751</v>
      </c>
      <c r="HX137">
        <v>3.2939</v>
      </c>
      <c r="HY137">
        <v>999.9</v>
      </c>
      <c r="HZ137">
        <v>9999</v>
      </c>
      <c r="IA137">
        <v>9999</v>
      </c>
      <c r="IB137">
        <v>9999</v>
      </c>
      <c r="IC137">
        <v>1.86325</v>
      </c>
      <c r="ID137">
        <v>1.86813</v>
      </c>
      <c r="IE137">
        <v>1.86786</v>
      </c>
      <c r="IF137">
        <v>1.86905</v>
      </c>
      <c r="IG137">
        <v>1.86985</v>
      </c>
      <c r="IH137">
        <v>1.86592</v>
      </c>
      <c r="II137">
        <v>1.86703</v>
      </c>
      <c r="IJ137">
        <v>1.86844</v>
      </c>
      <c r="IK137">
        <v>5</v>
      </c>
      <c r="IL137">
        <v>0</v>
      </c>
      <c r="IM137">
        <v>0</v>
      </c>
      <c r="IN137">
        <v>0</v>
      </c>
      <c r="IO137" t="s">
        <v>441</v>
      </c>
      <c r="IP137" t="s">
        <v>442</v>
      </c>
      <c r="IQ137" t="s">
        <v>443</v>
      </c>
      <c r="IR137" t="s">
        <v>443</v>
      </c>
      <c r="IS137" t="s">
        <v>443</v>
      </c>
      <c r="IT137" t="s">
        <v>443</v>
      </c>
      <c r="IU137">
        <v>0</v>
      </c>
      <c r="IV137">
        <v>100</v>
      </c>
      <c r="IW137">
        <v>100</v>
      </c>
      <c r="IX137">
        <v>2.191</v>
      </c>
      <c r="IY137">
        <v>0.3159</v>
      </c>
      <c r="IZ137">
        <v>0.735386519928015</v>
      </c>
      <c r="JA137">
        <v>0.00382527381972642</v>
      </c>
      <c r="JB137">
        <v>-7.52988299776221e-07</v>
      </c>
      <c r="JC137">
        <v>2.3530235652091e-10</v>
      </c>
      <c r="JD137">
        <v>-0.102343420517576</v>
      </c>
      <c r="JE137">
        <v>-0.0169045395245839</v>
      </c>
      <c r="JF137">
        <v>0.00204458040624254</v>
      </c>
      <c r="JG137">
        <v>-2.13992253470799e-05</v>
      </c>
      <c r="JH137">
        <v>5</v>
      </c>
      <c r="JI137">
        <v>2167</v>
      </c>
      <c r="JJ137">
        <v>1</v>
      </c>
      <c r="JK137">
        <v>29</v>
      </c>
      <c r="JL137">
        <v>29323731.9</v>
      </c>
      <c r="JM137">
        <v>29323731.9</v>
      </c>
      <c r="JN137">
        <v>1.00708</v>
      </c>
      <c r="JO137">
        <v>2.64648</v>
      </c>
      <c r="JP137">
        <v>1.54785</v>
      </c>
      <c r="JQ137">
        <v>2.31079</v>
      </c>
      <c r="JR137">
        <v>1.64673</v>
      </c>
      <c r="JS137">
        <v>2.323</v>
      </c>
      <c r="JT137">
        <v>34.1678</v>
      </c>
      <c r="JU137">
        <v>24.1926</v>
      </c>
      <c r="JV137">
        <v>18</v>
      </c>
      <c r="JW137">
        <v>497.739</v>
      </c>
      <c r="JX137">
        <v>400.721</v>
      </c>
      <c r="JY137">
        <v>27.4766</v>
      </c>
      <c r="JZ137">
        <v>27.9716</v>
      </c>
      <c r="KA137">
        <v>29.9999</v>
      </c>
      <c r="KB137">
        <v>27.9248</v>
      </c>
      <c r="KC137">
        <v>27.8755</v>
      </c>
      <c r="KD137">
        <v>20.1691</v>
      </c>
      <c r="KE137">
        <v>20.6526</v>
      </c>
      <c r="KF137">
        <v>53.1408</v>
      </c>
      <c r="KG137">
        <v>27.5105</v>
      </c>
      <c r="KH137">
        <v>426.685</v>
      </c>
      <c r="KI137">
        <v>21.3995</v>
      </c>
      <c r="KJ137">
        <v>96.6919</v>
      </c>
      <c r="KK137">
        <v>94.6767</v>
      </c>
    </row>
    <row r="138" spans="1:297">
      <c r="A138">
        <v>122</v>
      </c>
      <c r="B138">
        <v>1759423917</v>
      </c>
      <c r="C138">
        <v>4696.90000009537</v>
      </c>
      <c r="D138" t="s">
        <v>687</v>
      </c>
      <c r="E138" t="s">
        <v>688</v>
      </c>
      <c r="F138">
        <v>5</v>
      </c>
      <c r="G138" t="s">
        <v>638</v>
      </c>
      <c r="H138" t="s">
        <v>436</v>
      </c>
      <c r="I138">
        <v>1759423908.26667</v>
      </c>
      <c r="J138">
        <f>(K138)/1000</f>
        <v>0</v>
      </c>
      <c r="K138">
        <f>IF(DP138, AN138, AH138)</f>
        <v>0</v>
      </c>
      <c r="L138">
        <f>IF(DP138, AI138, AG138)</f>
        <v>0</v>
      </c>
      <c r="M138">
        <f>DR138 - IF(AU138&gt;1, L138*DL138*100.0/(AW138), 0)</f>
        <v>0</v>
      </c>
      <c r="N138">
        <f>((T138-J138/2)*M138-L138)/(T138+J138/2)</f>
        <v>0</v>
      </c>
      <c r="O138">
        <f>N138*(DY138+DZ138)/1000.0</f>
        <v>0</v>
      </c>
      <c r="P138">
        <f>(DR138 - IF(AU138&gt;1, L138*DL138*100.0/(AW138), 0))*(DY138+DZ138)/1000.0</f>
        <v>0</v>
      </c>
      <c r="Q138">
        <f>2.0/((1/S138-1/R138)+SIGN(S138)*SQRT((1/S138-1/R138)*(1/S138-1/R138) + 4*DM138/((DM138+1)*(DM138+1))*(2*1/S138*1/R138-1/R138*1/R138)))</f>
        <v>0</v>
      </c>
      <c r="R138">
        <f>IF(LEFT(DN138,1)&lt;&gt;"0",IF(LEFT(DN138,1)="1",3.0,DO138),$D$5+$E$5*(EF138*DY138/($K$5*1000))+$F$5*(EF138*DY138/($K$5*1000))*MAX(MIN(DL138,$J$5),$I$5)*MAX(MIN(DL138,$J$5),$I$5)+$G$5*MAX(MIN(DL138,$J$5),$I$5)*(EF138*DY138/($K$5*1000))+$H$5*(EF138*DY138/($K$5*1000))*(EF138*DY138/($K$5*1000)))</f>
        <v>0</v>
      </c>
      <c r="S138">
        <f>J138*(1000-(1000*0.61365*exp(17.502*W138/(240.97+W138))/(DY138+DZ138)+DT138)/2)/(1000*0.61365*exp(17.502*W138/(240.97+W138))/(DY138+DZ138)-DT138)</f>
        <v>0</v>
      </c>
      <c r="T138">
        <f>1/((DM138+1)/(Q138/1.6)+1/(R138/1.37)) + DM138/((DM138+1)/(Q138/1.6) + DM138/(R138/1.37))</f>
        <v>0</v>
      </c>
      <c r="U138">
        <f>(DH138*DK138)</f>
        <v>0</v>
      </c>
      <c r="V138">
        <f>(EA138+(U138+2*0.95*5.67E-8*(((EA138+$B$7)+273)^4-(EA138+273)^4)-44100*J138)/(1.84*29.3*R138+8*0.95*5.67E-8*(EA138+273)^3))</f>
        <v>0</v>
      </c>
      <c r="W138">
        <f>($C$7*EB138+$D$7*EC138+$E$7*V138)</f>
        <v>0</v>
      </c>
      <c r="X138">
        <f>0.61365*exp(17.502*W138/(240.97+W138))</f>
        <v>0</v>
      </c>
      <c r="Y138">
        <f>(Z138/AA138*100)</f>
        <v>0</v>
      </c>
      <c r="Z138">
        <f>DT138*(DY138+DZ138)/1000</f>
        <v>0</v>
      </c>
      <c r="AA138">
        <f>0.61365*exp(17.502*EA138/(240.97+EA138))</f>
        <v>0</v>
      </c>
      <c r="AB138">
        <f>(X138-DT138*(DY138+DZ138)/1000)</f>
        <v>0</v>
      </c>
      <c r="AC138">
        <f>(-J138*44100)</f>
        <v>0</v>
      </c>
      <c r="AD138">
        <f>2*29.3*R138*0.92*(EA138-W138)</f>
        <v>0</v>
      </c>
      <c r="AE138">
        <f>2*0.95*5.67E-8*(((EA138+$B$7)+273)^4-(W138+273)^4)</f>
        <v>0</v>
      </c>
      <c r="AF138">
        <f>U138+AE138+AC138+AD138</f>
        <v>0</v>
      </c>
      <c r="AG138">
        <f>DX138*AU138*(DS138-DR138*(1000-AU138*DU138)/(1000-AU138*DT138))/(100*DL138)</f>
        <v>0</v>
      </c>
      <c r="AH138">
        <f>1000*DX138*AU138*(DT138-DU138)/(100*DL138*(1000-AU138*DT138))</f>
        <v>0</v>
      </c>
      <c r="AI138">
        <f>(AJ138 - AK138 - DY138*1E3/(8.314*(EA138+273.15)) * AM138/DX138 * AL138) * DX138/(100*DL138) * (1000 - DU138)/1000</f>
        <v>0</v>
      </c>
      <c r="AJ138">
        <v>429.224540833225</v>
      </c>
      <c r="AK138">
        <v>421.155151515152</v>
      </c>
      <c r="AL138">
        <v>0.000286090909082479</v>
      </c>
      <c r="AM138">
        <v>64.6</v>
      </c>
      <c r="AN138">
        <f>(AP138 - AO138 + DY138*1E3/(8.314*(EA138+273.15)) * AR138/DX138 * AQ138) * DX138/(100*DL138) * 1000/(1000 - AP138)</f>
        <v>0</v>
      </c>
      <c r="AO138">
        <v>21.2810069252969</v>
      </c>
      <c r="AP138">
        <v>22.9791696969697</v>
      </c>
      <c r="AQ138">
        <v>-0.000107937856653263</v>
      </c>
      <c r="AR138">
        <v>120.712376557345</v>
      </c>
      <c r="AS138">
        <v>4</v>
      </c>
      <c r="AT138">
        <v>1</v>
      </c>
      <c r="AU138">
        <f>IF(AS138*$H$13&gt;=AW138,1.0,(AW138/(AW138-AS138*$H$13)))</f>
        <v>0</v>
      </c>
      <c r="AV138">
        <f>(AU138-1)*100</f>
        <v>0</v>
      </c>
      <c r="AW138">
        <f>MAX(0,($B$13+$C$13*EF138)/(1+$D$13*EF138)*DY138/(EA138+273)*$E$13)</f>
        <v>0</v>
      </c>
      <c r="AX138" t="s">
        <v>437</v>
      </c>
      <c r="AY138" t="s">
        <v>437</v>
      </c>
      <c r="AZ138">
        <v>0</v>
      </c>
      <c r="BA138">
        <v>0</v>
      </c>
      <c r="BB138">
        <f>1-AZ138/BA138</f>
        <v>0</v>
      </c>
      <c r="BC138">
        <v>0</v>
      </c>
      <c r="BD138" t="s">
        <v>437</v>
      </c>
      <c r="BE138" t="s">
        <v>437</v>
      </c>
      <c r="BF138">
        <v>0</v>
      </c>
      <c r="BG138">
        <v>0</v>
      </c>
      <c r="BH138">
        <f>1-BF138/BG138</f>
        <v>0</v>
      </c>
      <c r="BI138">
        <v>0.5</v>
      </c>
      <c r="BJ138">
        <f>DI138</f>
        <v>0</v>
      </c>
      <c r="BK138">
        <f>L138</f>
        <v>0</v>
      </c>
      <c r="BL138">
        <f>BH138*BI138*BJ138</f>
        <v>0</v>
      </c>
      <c r="BM138">
        <f>(BK138-BC138)/BJ138</f>
        <v>0</v>
      </c>
      <c r="BN138">
        <f>(BA138-BG138)/BG138</f>
        <v>0</v>
      </c>
      <c r="BO138">
        <f>AZ138/(BB138+AZ138/BG138)</f>
        <v>0</v>
      </c>
      <c r="BP138" t="s">
        <v>437</v>
      </c>
      <c r="BQ138">
        <v>0</v>
      </c>
      <c r="BR138">
        <f>IF(BQ138&lt;&gt;0, BQ138, BO138)</f>
        <v>0</v>
      </c>
      <c r="BS138">
        <f>1-BR138/BG138</f>
        <v>0</v>
      </c>
      <c r="BT138">
        <f>(BG138-BF138)/(BG138-BR138)</f>
        <v>0</v>
      </c>
      <c r="BU138">
        <f>(BA138-BG138)/(BA138-BR138)</f>
        <v>0</v>
      </c>
      <c r="BV138">
        <f>(BG138-BF138)/(BG138-AZ138)</f>
        <v>0</v>
      </c>
      <c r="BW138">
        <f>(BA138-BG138)/(BA138-AZ138)</f>
        <v>0</v>
      </c>
      <c r="BX138">
        <f>(BT138*BR138/BF138)</f>
        <v>0</v>
      </c>
      <c r="BY138">
        <f>(1-BX138)</f>
        <v>0</v>
      </c>
      <c r="DH138">
        <f>$B$11*EG138+$C$11*EH138+$F$11*ES138*(1-EV138)</f>
        <v>0</v>
      </c>
      <c r="DI138">
        <f>DH138*DJ138</f>
        <v>0</v>
      </c>
      <c r="DJ138">
        <f>($B$11*$D$9+$C$11*$D$9+$F$11*((FF138+EX138)/MAX(FF138+EX138+FG138, 0.1)*$I$9+FG138/MAX(FF138+EX138+FG138, 0.1)*$J$9))/($B$11+$C$11+$F$11)</f>
        <v>0</v>
      </c>
      <c r="DK138">
        <f>($B$11*$K$9+$C$11*$K$9+$F$11*((FF138+EX138)/MAX(FF138+EX138+FG138, 0.1)*$P$9+FG138/MAX(FF138+EX138+FG138, 0.1)*$Q$9))/($B$11+$C$11+$F$11)</f>
        <v>0</v>
      </c>
      <c r="DL138">
        <v>3.46</v>
      </c>
      <c r="DM138">
        <v>0.5</v>
      </c>
      <c r="DN138" t="s">
        <v>438</v>
      </c>
      <c r="DO138">
        <v>2</v>
      </c>
      <c r="DP138" t="b">
        <v>1</v>
      </c>
      <c r="DQ138">
        <v>1759423908.26667</v>
      </c>
      <c r="DR138">
        <v>411.5222</v>
      </c>
      <c r="DS138">
        <v>420.002466666667</v>
      </c>
      <c r="DT138">
        <v>22.9949666666667</v>
      </c>
      <c r="DU138">
        <v>21.2787333333333</v>
      </c>
      <c r="DV138">
        <v>409.331066666667</v>
      </c>
      <c r="DW138">
        <v>22.67872</v>
      </c>
      <c r="DX138">
        <v>499.9858</v>
      </c>
      <c r="DY138">
        <v>90.78228</v>
      </c>
      <c r="DZ138">
        <v>0.03218698</v>
      </c>
      <c r="EA138">
        <v>29.7483866666667</v>
      </c>
      <c r="EB138">
        <v>30.0091333333333</v>
      </c>
      <c r="EC138">
        <v>999.9</v>
      </c>
      <c r="ED138">
        <v>0</v>
      </c>
      <c r="EE138">
        <v>0</v>
      </c>
      <c r="EF138">
        <v>9990.78533333333</v>
      </c>
      <c r="EG138">
        <v>0</v>
      </c>
      <c r="EH138">
        <v>13.1891733333333</v>
      </c>
      <c r="EI138">
        <v>-8.48035266666667</v>
      </c>
      <c r="EJ138">
        <v>421.207666666667</v>
      </c>
      <c r="EK138">
        <v>429.133866666667</v>
      </c>
      <c r="EL138">
        <v>1.716238</v>
      </c>
      <c r="EM138">
        <v>420.002466666667</v>
      </c>
      <c r="EN138">
        <v>21.2787333333333</v>
      </c>
      <c r="EO138">
        <v>2.08753533333333</v>
      </c>
      <c r="EP138">
        <v>1.93173333333333</v>
      </c>
      <c r="EQ138">
        <v>18.1243866666667</v>
      </c>
      <c r="ER138">
        <v>16.8956066666667</v>
      </c>
      <c r="ES138">
        <v>1999.99866666667</v>
      </c>
      <c r="ET138">
        <v>0.980002</v>
      </c>
      <c r="EU138">
        <v>0.0199976</v>
      </c>
      <c r="EV138">
        <v>0</v>
      </c>
      <c r="EW138">
        <v>354.1222</v>
      </c>
      <c r="EX138">
        <v>5.00059</v>
      </c>
      <c r="EY138">
        <v>7160.38666666667</v>
      </c>
      <c r="EZ138">
        <v>17360.32</v>
      </c>
      <c r="FA138">
        <v>41.2332</v>
      </c>
      <c r="FB138">
        <v>41.0330666666667</v>
      </c>
      <c r="FC138">
        <v>40.625</v>
      </c>
      <c r="FD138">
        <v>40.5</v>
      </c>
      <c r="FE138">
        <v>42.1374</v>
      </c>
      <c r="FF138">
        <v>1955.09866666667</v>
      </c>
      <c r="FG138">
        <v>39.9</v>
      </c>
      <c r="FH138">
        <v>0</v>
      </c>
      <c r="FI138">
        <v>1759423915</v>
      </c>
      <c r="FJ138">
        <v>0</v>
      </c>
      <c r="FK138">
        <v>354.16508</v>
      </c>
      <c r="FL138">
        <v>0.52123076226317</v>
      </c>
      <c r="FM138">
        <v>-1.10923077559539</v>
      </c>
      <c r="FN138">
        <v>7160.3212</v>
      </c>
      <c r="FO138">
        <v>15</v>
      </c>
      <c r="FP138">
        <v>0</v>
      </c>
      <c r="FQ138" t="s">
        <v>439</v>
      </c>
      <c r="FR138">
        <v>0</v>
      </c>
      <c r="FS138">
        <v>0</v>
      </c>
      <c r="FT138">
        <v>0</v>
      </c>
      <c r="FU138">
        <v>0</v>
      </c>
      <c r="FV138">
        <v>0</v>
      </c>
      <c r="FW138">
        <v>0</v>
      </c>
      <c r="FX138">
        <v>0</v>
      </c>
      <c r="FY138">
        <v>0</v>
      </c>
      <c r="FZ138">
        <v>0</v>
      </c>
      <c r="GA138">
        <v>0</v>
      </c>
      <c r="GB138">
        <v>0</v>
      </c>
      <c r="GC138">
        <v>-8.44910476190476</v>
      </c>
      <c r="GD138">
        <v>-1.44007480519481</v>
      </c>
      <c r="GE138">
        <v>0.238743850314597</v>
      </c>
      <c r="GF138">
        <v>0</v>
      </c>
      <c r="GG138">
        <v>354.200558823529</v>
      </c>
      <c r="GH138">
        <v>-0.617158141530771</v>
      </c>
      <c r="GI138">
        <v>0.230601539607186</v>
      </c>
      <c r="GJ138">
        <v>-1</v>
      </c>
      <c r="GK138">
        <v>1.71956190476191</v>
      </c>
      <c r="GL138">
        <v>-0.115863896103892</v>
      </c>
      <c r="GM138">
        <v>0.0122414824106387</v>
      </c>
      <c r="GN138">
        <v>0</v>
      </c>
      <c r="GO138">
        <v>0</v>
      </c>
      <c r="GP138">
        <v>2</v>
      </c>
      <c r="GQ138" t="s">
        <v>463</v>
      </c>
      <c r="GR138">
        <v>3.13227</v>
      </c>
      <c r="GS138">
        <v>2.71082</v>
      </c>
      <c r="GT138">
        <v>0.0884176</v>
      </c>
      <c r="GU138">
        <v>0.0906291</v>
      </c>
      <c r="GV138">
        <v>0.100304</v>
      </c>
      <c r="GW138">
        <v>0.0956463</v>
      </c>
      <c r="GX138">
        <v>34360.5</v>
      </c>
      <c r="GY138">
        <v>36725.5</v>
      </c>
      <c r="GZ138">
        <v>34101.9</v>
      </c>
      <c r="HA138">
        <v>36564.6</v>
      </c>
      <c r="HB138">
        <v>43321.2</v>
      </c>
      <c r="HC138">
        <v>47467.4</v>
      </c>
      <c r="HD138">
        <v>53187.7</v>
      </c>
      <c r="HE138">
        <v>58431.7</v>
      </c>
      <c r="HF138">
        <v>1.94778</v>
      </c>
      <c r="HG138">
        <v>1.7968</v>
      </c>
      <c r="HH138">
        <v>0.116013</v>
      </c>
      <c r="HI138">
        <v>0</v>
      </c>
      <c r="HJ138">
        <v>28.1235</v>
      </c>
      <c r="HK138">
        <v>999.9</v>
      </c>
      <c r="HL138">
        <v>53.687</v>
      </c>
      <c r="HM138">
        <v>30.454</v>
      </c>
      <c r="HN138">
        <v>25.8598</v>
      </c>
      <c r="HO138">
        <v>54.4283</v>
      </c>
      <c r="HP138">
        <v>45.3846</v>
      </c>
      <c r="HQ138">
        <v>1</v>
      </c>
      <c r="HR138">
        <v>0.0493877</v>
      </c>
      <c r="HS138">
        <v>-0.133532</v>
      </c>
      <c r="HT138">
        <v>20.1119</v>
      </c>
      <c r="HU138">
        <v>5.19662</v>
      </c>
      <c r="HV138">
        <v>12.004</v>
      </c>
      <c r="HW138">
        <v>4.97455</v>
      </c>
      <c r="HX138">
        <v>3.2939</v>
      </c>
      <c r="HY138">
        <v>999.9</v>
      </c>
      <c r="HZ138">
        <v>9999</v>
      </c>
      <c r="IA138">
        <v>9999</v>
      </c>
      <c r="IB138">
        <v>9999</v>
      </c>
      <c r="IC138">
        <v>1.86325</v>
      </c>
      <c r="ID138">
        <v>1.86813</v>
      </c>
      <c r="IE138">
        <v>1.86788</v>
      </c>
      <c r="IF138">
        <v>1.86905</v>
      </c>
      <c r="IG138">
        <v>1.86992</v>
      </c>
      <c r="IH138">
        <v>1.86592</v>
      </c>
      <c r="II138">
        <v>1.86705</v>
      </c>
      <c r="IJ138">
        <v>1.86844</v>
      </c>
      <c r="IK138">
        <v>5</v>
      </c>
      <c r="IL138">
        <v>0</v>
      </c>
      <c r="IM138">
        <v>0</v>
      </c>
      <c r="IN138">
        <v>0</v>
      </c>
      <c r="IO138" t="s">
        <v>441</v>
      </c>
      <c r="IP138" t="s">
        <v>442</v>
      </c>
      <c r="IQ138" t="s">
        <v>443</v>
      </c>
      <c r="IR138" t="s">
        <v>443</v>
      </c>
      <c r="IS138" t="s">
        <v>443</v>
      </c>
      <c r="IT138" t="s">
        <v>443</v>
      </c>
      <c r="IU138">
        <v>0</v>
      </c>
      <c r="IV138">
        <v>100</v>
      </c>
      <c r="IW138">
        <v>100</v>
      </c>
      <c r="IX138">
        <v>2.191</v>
      </c>
      <c r="IY138">
        <v>0.3156</v>
      </c>
      <c r="IZ138">
        <v>0.735386519928015</v>
      </c>
      <c r="JA138">
        <v>0.00382527381972642</v>
      </c>
      <c r="JB138">
        <v>-7.52988299776221e-07</v>
      </c>
      <c r="JC138">
        <v>2.3530235652091e-10</v>
      </c>
      <c r="JD138">
        <v>-0.102343420517576</v>
      </c>
      <c r="JE138">
        <v>-0.0169045395245839</v>
      </c>
      <c r="JF138">
        <v>0.00204458040624254</v>
      </c>
      <c r="JG138">
        <v>-2.13992253470799e-05</v>
      </c>
      <c r="JH138">
        <v>5</v>
      </c>
      <c r="JI138">
        <v>2167</v>
      </c>
      <c r="JJ138">
        <v>1</v>
      </c>
      <c r="JK138">
        <v>29</v>
      </c>
      <c r="JL138">
        <v>29323731.9</v>
      </c>
      <c r="JM138">
        <v>29323731.9</v>
      </c>
      <c r="JN138">
        <v>1.03027</v>
      </c>
      <c r="JO138">
        <v>2.64038</v>
      </c>
      <c r="JP138">
        <v>1.54785</v>
      </c>
      <c r="JQ138">
        <v>2.31079</v>
      </c>
      <c r="JR138">
        <v>1.64673</v>
      </c>
      <c r="JS138">
        <v>2.39014</v>
      </c>
      <c r="JT138">
        <v>34.1678</v>
      </c>
      <c r="JU138">
        <v>24.1926</v>
      </c>
      <c r="JV138">
        <v>18</v>
      </c>
      <c r="JW138">
        <v>497.928</v>
      </c>
      <c r="JX138">
        <v>400.809</v>
      </c>
      <c r="JY138">
        <v>27.4697</v>
      </c>
      <c r="JZ138">
        <v>27.9746</v>
      </c>
      <c r="KA138">
        <v>29.9999</v>
      </c>
      <c r="KB138">
        <v>27.9278</v>
      </c>
      <c r="KC138">
        <v>27.8785</v>
      </c>
      <c r="KD138">
        <v>20.6989</v>
      </c>
      <c r="KE138">
        <v>20.3745</v>
      </c>
      <c r="KF138">
        <v>53.1408</v>
      </c>
      <c r="KG138">
        <v>27.5031</v>
      </c>
      <c r="KH138">
        <v>440.222</v>
      </c>
      <c r="KI138">
        <v>21.4443</v>
      </c>
      <c r="KJ138">
        <v>96.6918</v>
      </c>
      <c r="KK138">
        <v>94.6763</v>
      </c>
    </row>
    <row r="139" spans="1:297">
      <c r="A139">
        <v>123</v>
      </c>
      <c r="B139">
        <v>1759423922</v>
      </c>
      <c r="C139">
        <v>4701.90000009537</v>
      </c>
      <c r="D139" t="s">
        <v>689</v>
      </c>
      <c r="E139" t="s">
        <v>690</v>
      </c>
      <c r="F139">
        <v>5</v>
      </c>
      <c r="G139" t="s">
        <v>638</v>
      </c>
      <c r="H139" t="s">
        <v>436</v>
      </c>
      <c r="I139">
        <v>1759423913.35714</v>
      </c>
      <c r="J139">
        <f>(K139)/1000</f>
        <v>0</v>
      </c>
      <c r="K139">
        <f>IF(DP139, AN139, AH139)</f>
        <v>0</v>
      </c>
      <c r="L139">
        <f>IF(DP139, AI139, AG139)</f>
        <v>0</v>
      </c>
      <c r="M139">
        <f>DR139 - IF(AU139&gt;1, L139*DL139*100.0/(AW139), 0)</f>
        <v>0</v>
      </c>
      <c r="N139">
        <f>((T139-J139/2)*M139-L139)/(T139+J139/2)</f>
        <v>0</v>
      </c>
      <c r="O139">
        <f>N139*(DY139+DZ139)/1000.0</f>
        <v>0</v>
      </c>
      <c r="P139">
        <f>(DR139 - IF(AU139&gt;1, L139*DL139*100.0/(AW139), 0))*(DY139+DZ139)/1000.0</f>
        <v>0</v>
      </c>
      <c r="Q139">
        <f>2.0/((1/S139-1/R139)+SIGN(S139)*SQRT((1/S139-1/R139)*(1/S139-1/R139) + 4*DM139/((DM139+1)*(DM139+1))*(2*1/S139*1/R139-1/R139*1/R139)))</f>
        <v>0</v>
      </c>
      <c r="R139">
        <f>IF(LEFT(DN139,1)&lt;&gt;"0",IF(LEFT(DN139,1)="1",3.0,DO139),$D$5+$E$5*(EF139*DY139/($K$5*1000))+$F$5*(EF139*DY139/($K$5*1000))*MAX(MIN(DL139,$J$5),$I$5)*MAX(MIN(DL139,$J$5),$I$5)+$G$5*MAX(MIN(DL139,$J$5),$I$5)*(EF139*DY139/($K$5*1000))+$H$5*(EF139*DY139/($K$5*1000))*(EF139*DY139/($K$5*1000)))</f>
        <v>0</v>
      </c>
      <c r="S139">
        <f>J139*(1000-(1000*0.61365*exp(17.502*W139/(240.97+W139))/(DY139+DZ139)+DT139)/2)/(1000*0.61365*exp(17.502*W139/(240.97+W139))/(DY139+DZ139)-DT139)</f>
        <v>0</v>
      </c>
      <c r="T139">
        <f>1/((DM139+1)/(Q139/1.6)+1/(R139/1.37)) + DM139/((DM139+1)/(Q139/1.6) + DM139/(R139/1.37))</f>
        <v>0</v>
      </c>
      <c r="U139">
        <f>(DH139*DK139)</f>
        <v>0</v>
      </c>
      <c r="V139">
        <f>(EA139+(U139+2*0.95*5.67E-8*(((EA139+$B$7)+273)^4-(EA139+273)^4)-44100*J139)/(1.84*29.3*R139+8*0.95*5.67E-8*(EA139+273)^3))</f>
        <v>0</v>
      </c>
      <c r="W139">
        <f>($C$7*EB139+$D$7*EC139+$E$7*V139)</f>
        <v>0</v>
      </c>
      <c r="X139">
        <f>0.61365*exp(17.502*W139/(240.97+W139))</f>
        <v>0</v>
      </c>
      <c r="Y139">
        <f>(Z139/AA139*100)</f>
        <v>0</v>
      </c>
      <c r="Z139">
        <f>DT139*(DY139+DZ139)/1000</f>
        <v>0</v>
      </c>
      <c r="AA139">
        <f>0.61365*exp(17.502*EA139/(240.97+EA139))</f>
        <v>0</v>
      </c>
      <c r="AB139">
        <f>(X139-DT139*(DY139+DZ139)/1000)</f>
        <v>0</v>
      </c>
      <c r="AC139">
        <f>(-J139*44100)</f>
        <v>0</v>
      </c>
      <c r="AD139">
        <f>2*29.3*R139*0.92*(EA139-W139)</f>
        <v>0</v>
      </c>
      <c r="AE139">
        <f>2*0.95*5.67E-8*(((EA139+$B$7)+273)^4-(W139+273)^4)</f>
        <v>0</v>
      </c>
      <c r="AF139">
        <f>U139+AE139+AC139+AD139</f>
        <v>0</v>
      </c>
      <c r="AG139">
        <f>DX139*AU139*(DS139-DR139*(1000-AU139*DU139)/(1000-AU139*DT139))/(100*DL139)</f>
        <v>0</v>
      </c>
      <c r="AH139">
        <f>1000*DX139*AU139*(DT139-DU139)/(100*DL139*(1000-AU139*DT139))</f>
        <v>0</v>
      </c>
      <c r="AI139">
        <f>(AJ139 - AK139 - DY139*1E3/(8.314*(EA139+273.15)) * AM139/DX139 * AL139) * DX139/(100*DL139) * (1000 - DU139)/1000</f>
        <v>0</v>
      </c>
      <c r="AJ139">
        <v>434.440689177706</v>
      </c>
      <c r="AK139">
        <v>423.496575757575</v>
      </c>
      <c r="AL139">
        <v>0.582934393939317</v>
      </c>
      <c r="AM139">
        <v>64.6</v>
      </c>
      <c r="AN139">
        <f>(AP139 - AO139 + DY139*1E3/(8.314*(EA139+273.15)) * AR139/DX139 * AQ139) * DX139/(100*DL139) * 1000/(1000 - AP139)</f>
        <v>0</v>
      </c>
      <c r="AO139">
        <v>21.3406788573439</v>
      </c>
      <c r="AP139">
        <v>22.9908660606061</v>
      </c>
      <c r="AQ139">
        <v>0.000200141273422009</v>
      </c>
      <c r="AR139">
        <v>120.712376557345</v>
      </c>
      <c r="AS139">
        <v>4</v>
      </c>
      <c r="AT139">
        <v>1</v>
      </c>
      <c r="AU139">
        <f>IF(AS139*$H$13&gt;=AW139,1.0,(AW139/(AW139-AS139*$H$13)))</f>
        <v>0</v>
      </c>
      <c r="AV139">
        <f>(AU139-1)*100</f>
        <v>0</v>
      </c>
      <c r="AW139">
        <f>MAX(0,($B$13+$C$13*EF139)/(1+$D$13*EF139)*DY139/(EA139+273)*$E$13)</f>
        <v>0</v>
      </c>
      <c r="AX139" t="s">
        <v>437</v>
      </c>
      <c r="AY139" t="s">
        <v>437</v>
      </c>
      <c r="AZ139">
        <v>0</v>
      </c>
      <c r="BA139">
        <v>0</v>
      </c>
      <c r="BB139">
        <f>1-AZ139/BA139</f>
        <v>0</v>
      </c>
      <c r="BC139">
        <v>0</v>
      </c>
      <c r="BD139" t="s">
        <v>437</v>
      </c>
      <c r="BE139" t="s">
        <v>437</v>
      </c>
      <c r="BF139">
        <v>0</v>
      </c>
      <c r="BG139">
        <v>0</v>
      </c>
      <c r="BH139">
        <f>1-BF139/BG139</f>
        <v>0</v>
      </c>
      <c r="BI139">
        <v>0.5</v>
      </c>
      <c r="BJ139">
        <f>DI139</f>
        <v>0</v>
      </c>
      <c r="BK139">
        <f>L139</f>
        <v>0</v>
      </c>
      <c r="BL139">
        <f>BH139*BI139*BJ139</f>
        <v>0</v>
      </c>
      <c r="BM139">
        <f>(BK139-BC139)/BJ139</f>
        <v>0</v>
      </c>
      <c r="BN139">
        <f>(BA139-BG139)/BG139</f>
        <v>0</v>
      </c>
      <c r="BO139">
        <f>AZ139/(BB139+AZ139/BG139)</f>
        <v>0</v>
      </c>
      <c r="BP139" t="s">
        <v>437</v>
      </c>
      <c r="BQ139">
        <v>0</v>
      </c>
      <c r="BR139">
        <f>IF(BQ139&lt;&gt;0, BQ139, BO139)</f>
        <v>0</v>
      </c>
      <c r="BS139">
        <f>1-BR139/BG139</f>
        <v>0</v>
      </c>
      <c r="BT139">
        <f>(BG139-BF139)/(BG139-BR139)</f>
        <v>0</v>
      </c>
      <c r="BU139">
        <f>(BA139-BG139)/(BA139-BR139)</f>
        <v>0</v>
      </c>
      <c r="BV139">
        <f>(BG139-BF139)/(BG139-AZ139)</f>
        <v>0</v>
      </c>
      <c r="BW139">
        <f>(BA139-BG139)/(BA139-AZ139)</f>
        <v>0</v>
      </c>
      <c r="BX139">
        <f>(BT139*BR139/BF139)</f>
        <v>0</v>
      </c>
      <c r="BY139">
        <f>(1-BX139)</f>
        <v>0</v>
      </c>
      <c r="DH139">
        <f>$B$11*EG139+$C$11*EH139+$F$11*ES139*(1-EV139)</f>
        <v>0</v>
      </c>
      <c r="DI139">
        <f>DH139*DJ139</f>
        <v>0</v>
      </c>
      <c r="DJ139">
        <f>($B$11*$D$9+$C$11*$D$9+$F$11*((FF139+EX139)/MAX(FF139+EX139+FG139, 0.1)*$I$9+FG139/MAX(FF139+EX139+FG139, 0.1)*$J$9))/($B$11+$C$11+$F$11)</f>
        <v>0</v>
      </c>
      <c r="DK139">
        <f>($B$11*$K$9+$C$11*$K$9+$F$11*((FF139+EX139)/MAX(FF139+EX139+FG139, 0.1)*$P$9+FG139/MAX(FF139+EX139+FG139, 0.1)*$Q$9))/($B$11+$C$11+$F$11)</f>
        <v>0</v>
      </c>
      <c r="DL139">
        <v>3.46</v>
      </c>
      <c r="DM139">
        <v>0.5</v>
      </c>
      <c r="DN139" t="s">
        <v>438</v>
      </c>
      <c r="DO139">
        <v>2</v>
      </c>
      <c r="DP139" t="b">
        <v>1</v>
      </c>
      <c r="DQ139">
        <v>1759423913.35714</v>
      </c>
      <c r="DR139">
        <v>411.851285714286</v>
      </c>
      <c r="DS139">
        <v>422.209071428571</v>
      </c>
      <c r="DT139">
        <v>22.98775</v>
      </c>
      <c r="DU139">
        <v>21.2967142857143</v>
      </c>
      <c r="DV139">
        <v>409.658928571429</v>
      </c>
      <c r="DW139">
        <v>22.6718</v>
      </c>
      <c r="DX139">
        <v>499.988785714286</v>
      </c>
      <c r="DY139">
        <v>90.7823785714286</v>
      </c>
      <c r="DZ139">
        <v>0.0322858357142857</v>
      </c>
      <c r="EA139">
        <v>29.7452928571429</v>
      </c>
      <c r="EB139">
        <v>30.0109142857143</v>
      </c>
      <c r="EC139">
        <v>999.9</v>
      </c>
      <c r="ED139">
        <v>0</v>
      </c>
      <c r="EE139">
        <v>0</v>
      </c>
      <c r="EF139">
        <v>9995.76285714286</v>
      </c>
      <c r="EG139">
        <v>0</v>
      </c>
      <c r="EH139">
        <v>13.1934714285714</v>
      </c>
      <c r="EI139">
        <v>-10.3579642857143</v>
      </c>
      <c r="EJ139">
        <v>421.541428571429</v>
      </c>
      <c r="EK139">
        <v>431.3965</v>
      </c>
      <c r="EL139">
        <v>1.69104642857143</v>
      </c>
      <c r="EM139">
        <v>422.209071428571</v>
      </c>
      <c r="EN139">
        <v>21.2967142857143</v>
      </c>
      <c r="EO139">
        <v>2.08688214285714</v>
      </c>
      <c r="EP139">
        <v>1.93336571428571</v>
      </c>
      <c r="EQ139">
        <v>18.1194071428571</v>
      </c>
      <c r="ER139">
        <v>16.9089214285714</v>
      </c>
      <c r="ES139">
        <v>1999.99571428571</v>
      </c>
      <c r="ET139">
        <v>0.980002</v>
      </c>
      <c r="EU139">
        <v>0.0199976</v>
      </c>
      <c r="EV139">
        <v>0</v>
      </c>
      <c r="EW139">
        <v>354.092142857143</v>
      </c>
      <c r="EX139">
        <v>5.00059</v>
      </c>
      <c r="EY139">
        <v>7159.91571428571</v>
      </c>
      <c r="EZ139">
        <v>17360.2928571429</v>
      </c>
      <c r="FA139">
        <v>41.241</v>
      </c>
      <c r="FB139">
        <v>41.0487142857143</v>
      </c>
      <c r="FC139">
        <v>40.625</v>
      </c>
      <c r="FD139">
        <v>40.5</v>
      </c>
      <c r="FE139">
        <v>42.1471428571429</v>
      </c>
      <c r="FF139">
        <v>1955.09571428571</v>
      </c>
      <c r="FG139">
        <v>39.9</v>
      </c>
      <c r="FH139">
        <v>0</v>
      </c>
      <c r="FI139">
        <v>1759423920.4</v>
      </c>
      <c r="FJ139">
        <v>0</v>
      </c>
      <c r="FK139">
        <v>354.114192307692</v>
      </c>
      <c r="FL139">
        <v>-0.574803416560684</v>
      </c>
      <c r="FM139">
        <v>-10.805470089119</v>
      </c>
      <c r="FN139">
        <v>7159.65230769231</v>
      </c>
      <c r="FO139">
        <v>15</v>
      </c>
      <c r="FP139">
        <v>0</v>
      </c>
      <c r="FQ139" t="s">
        <v>439</v>
      </c>
      <c r="FR139">
        <v>0</v>
      </c>
      <c r="FS139">
        <v>0</v>
      </c>
      <c r="FT139">
        <v>0</v>
      </c>
      <c r="FU139">
        <v>0</v>
      </c>
      <c r="FV139">
        <v>0</v>
      </c>
      <c r="FW139">
        <v>0</v>
      </c>
      <c r="FX139">
        <v>0</v>
      </c>
      <c r="FY139">
        <v>0</v>
      </c>
      <c r="FZ139">
        <v>0</v>
      </c>
      <c r="GA139">
        <v>0</v>
      </c>
      <c r="GB139">
        <v>0</v>
      </c>
      <c r="GC139">
        <v>-9.34518761904762</v>
      </c>
      <c r="GD139">
        <v>-13.8534662337663</v>
      </c>
      <c r="GE139">
        <v>2.01569879929164</v>
      </c>
      <c r="GF139">
        <v>0</v>
      </c>
      <c r="GG139">
        <v>354.147029411765</v>
      </c>
      <c r="GH139">
        <v>-0.495783042974684</v>
      </c>
      <c r="GI139">
        <v>0.238373962910743</v>
      </c>
      <c r="GJ139">
        <v>-1</v>
      </c>
      <c r="GK139">
        <v>1.70454142857143</v>
      </c>
      <c r="GL139">
        <v>-0.243995844155843</v>
      </c>
      <c r="GM139">
        <v>0.0274472386130735</v>
      </c>
      <c r="GN139">
        <v>0</v>
      </c>
      <c r="GO139">
        <v>0</v>
      </c>
      <c r="GP139">
        <v>2</v>
      </c>
      <c r="GQ139" t="s">
        <v>463</v>
      </c>
      <c r="GR139">
        <v>3.13227</v>
      </c>
      <c r="GS139">
        <v>2.71018</v>
      </c>
      <c r="GT139">
        <v>0.0890087</v>
      </c>
      <c r="GU139">
        <v>0.0926994</v>
      </c>
      <c r="GV139">
        <v>0.10036</v>
      </c>
      <c r="GW139">
        <v>0.0958461</v>
      </c>
      <c r="GX139">
        <v>34338</v>
      </c>
      <c r="GY139">
        <v>36641.9</v>
      </c>
      <c r="GZ139">
        <v>34101.6</v>
      </c>
      <c r="HA139">
        <v>36564.7</v>
      </c>
      <c r="HB139">
        <v>43318.6</v>
      </c>
      <c r="HC139">
        <v>47457</v>
      </c>
      <c r="HD139">
        <v>53187.8</v>
      </c>
      <c r="HE139">
        <v>58431.8</v>
      </c>
      <c r="HF139">
        <v>1.94772</v>
      </c>
      <c r="HG139">
        <v>1.7966</v>
      </c>
      <c r="HH139">
        <v>0.115659</v>
      </c>
      <c r="HI139">
        <v>0</v>
      </c>
      <c r="HJ139">
        <v>28.1282</v>
      </c>
      <c r="HK139">
        <v>999.9</v>
      </c>
      <c r="HL139">
        <v>53.687</v>
      </c>
      <c r="HM139">
        <v>30.454</v>
      </c>
      <c r="HN139">
        <v>25.8612</v>
      </c>
      <c r="HO139">
        <v>54.3783</v>
      </c>
      <c r="HP139">
        <v>45.4768</v>
      </c>
      <c r="HQ139">
        <v>1</v>
      </c>
      <c r="HR139">
        <v>0.0494919</v>
      </c>
      <c r="HS139">
        <v>-0.17732</v>
      </c>
      <c r="HT139">
        <v>20.1119</v>
      </c>
      <c r="HU139">
        <v>5.19662</v>
      </c>
      <c r="HV139">
        <v>12.004</v>
      </c>
      <c r="HW139">
        <v>4.97475</v>
      </c>
      <c r="HX139">
        <v>3.29385</v>
      </c>
      <c r="HY139">
        <v>999.9</v>
      </c>
      <c r="HZ139">
        <v>9999</v>
      </c>
      <c r="IA139">
        <v>9999</v>
      </c>
      <c r="IB139">
        <v>9999</v>
      </c>
      <c r="IC139">
        <v>1.86325</v>
      </c>
      <c r="ID139">
        <v>1.86813</v>
      </c>
      <c r="IE139">
        <v>1.86788</v>
      </c>
      <c r="IF139">
        <v>1.86905</v>
      </c>
      <c r="IG139">
        <v>1.86987</v>
      </c>
      <c r="IH139">
        <v>1.86589</v>
      </c>
      <c r="II139">
        <v>1.86703</v>
      </c>
      <c r="IJ139">
        <v>1.86844</v>
      </c>
      <c r="IK139">
        <v>5</v>
      </c>
      <c r="IL139">
        <v>0</v>
      </c>
      <c r="IM139">
        <v>0</v>
      </c>
      <c r="IN139">
        <v>0</v>
      </c>
      <c r="IO139" t="s">
        <v>441</v>
      </c>
      <c r="IP139" t="s">
        <v>442</v>
      </c>
      <c r="IQ139" t="s">
        <v>443</v>
      </c>
      <c r="IR139" t="s">
        <v>443</v>
      </c>
      <c r="IS139" t="s">
        <v>443</v>
      </c>
      <c r="IT139" t="s">
        <v>443</v>
      </c>
      <c r="IU139">
        <v>0</v>
      </c>
      <c r="IV139">
        <v>100</v>
      </c>
      <c r="IW139">
        <v>100</v>
      </c>
      <c r="IX139">
        <v>2.204</v>
      </c>
      <c r="IY139">
        <v>0.3164</v>
      </c>
      <c r="IZ139">
        <v>0.735386519928015</v>
      </c>
      <c r="JA139">
        <v>0.00382527381972642</v>
      </c>
      <c r="JB139">
        <v>-7.52988299776221e-07</v>
      </c>
      <c r="JC139">
        <v>2.3530235652091e-10</v>
      </c>
      <c r="JD139">
        <v>-0.102343420517576</v>
      </c>
      <c r="JE139">
        <v>-0.0169045395245839</v>
      </c>
      <c r="JF139">
        <v>0.00204458040624254</v>
      </c>
      <c r="JG139">
        <v>-2.13992253470799e-05</v>
      </c>
      <c r="JH139">
        <v>5</v>
      </c>
      <c r="JI139">
        <v>2167</v>
      </c>
      <c r="JJ139">
        <v>1</v>
      </c>
      <c r="JK139">
        <v>29</v>
      </c>
      <c r="JL139">
        <v>29323732</v>
      </c>
      <c r="JM139">
        <v>29323732</v>
      </c>
      <c r="JN139">
        <v>1.06079</v>
      </c>
      <c r="JO139">
        <v>2.65015</v>
      </c>
      <c r="JP139">
        <v>1.54785</v>
      </c>
      <c r="JQ139">
        <v>2.31079</v>
      </c>
      <c r="JR139">
        <v>1.64673</v>
      </c>
      <c r="JS139">
        <v>2.27173</v>
      </c>
      <c r="JT139">
        <v>34.1678</v>
      </c>
      <c r="JU139">
        <v>24.1926</v>
      </c>
      <c r="JV139">
        <v>18</v>
      </c>
      <c r="JW139">
        <v>497.919</v>
      </c>
      <c r="JX139">
        <v>400.72</v>
      </c>
      <c r="JY139">
        <v>27.4786</v>
      </c>
      <c r="JZ139">
        <v>27.977</v>
      </c>
      <c r="KA139">
        <v>30</v>
      </c>
      <c r="KB139">
        <v>27.9305</v>
      </c>
      <c r="KC139">
        <v>27.8814</v>
      </c>
      <c r="KD139">
        <v>21.2883</v>
      </c>
      <c r="KE139">
        <v>20.3745</v>
      </c>
      <c r="KF139">
        <v>53.1408</v>
      </c>
      <c r="KG139">
        <v>27.4891</v>
      </c>
      <c r="KH139">
        <v>460.391</v>
      </c>
      <c r="KI139">
        <v>21.457</v>
      </c>
      <c r="KJ139">
        <v>96.6916</v>
      </c>
      <c r="KK139">
        <v>94.6764</v>
      </c>
    </row>
    <row r="140" spans="1:297">
      <c r="A140">
        <v>124</v>
      </c>
      <c r="B140">
        <v>1759423927</v>
      </c>
      <c r="C140">
        <v>4706.90000009537</v>
      </c>
      <c r="D140" t="s">
        <v>691</v>
      </c>
      <c r="E140" t="s">
        <v>692</v>
      </c>
      <c r="F140">
        <v>5</v>
      </c>
      <c r="G140" t="s">
        <v>638</v>
      </c>
      <c r="H140" t="s">
        <v>436</v>
      </c>
      <c r="I140">
        <v>1759423918.84615</v>
      </c>
      <c r="J140">
        <f>(K140)/1000</f>
        <v>0</v>
      </c>
      <c r="K140">
        <f>IF(DP140, AN140, AH140)</f>
        <v>0</v>
      </c>
      <c r="L140">
        <f>IF(DP140, AI140, AG140)</f>
        <v>0</v>
      </c>
      <c r="M140">
        <f>DR140 - IF(AU140&gt;1, L140*DL140*100.0/(AW140), 0)</f>
        <v>0</v>
      </c>
      <c r="N140">
        <f>((T140-J140/2)*M140-L140)/(T140+J140/2)</f>
        <v>0</v>
      </c>
      <c r="O140">
        <f>N140*(DY140+DZ140)/1000.0</f>
        <v>0</v>
      </c>
      <c r="P140">
        <f>(DR140 - IF(AU140&gt;1, L140*DL140*100.0/(AW140), 0))*(DY140+DZ140)/1000.0</f>
        <v>0</v>
      </c>
      <c r="Q140">
        <f>2.0/((1/S140-1/R140)+SIGN(S140)*SQRT((1/S140-1/R140)*(1/S140-1/R140) + 4*DM140/((DM140+1)*(DM140+1))*(2*1/S140*1/R140-1/R140*1/R140)))</f>
        <v>0</v>
      </c>
      <c r="R140">
        <f>IF(LEFT(DN140,1)&lt;&gt;"0",IF(LEFT(DN140,1)="1",3.0,DO140),$D$5+$E$5*(EF140*DY140/($K$5*1000))+$F$5*(EF140*DY140/($K$5*1000))*MAX(MIN(DL140,$J$5),$I$5)*MAX(MIN(DL140,$J$5),$I$5)+$G$5*MAX(MIN(DL140,$J$5),$I$5)*(EF140*DY140/($K$5*1000))+$H$5*(EF140*DY140/($K$5*1000))*(EF140*DY140/($K$5*1000)))</f>
        <v>0</v>
      </c>
      <c r="S140">
        <f>J140*(1000-(1000*0.61365*exp(17.502*W140/(240.97+W140))/(DY140+DZ140)+DT140)/2)/(1000*0.61365*exp(17.502*W140/(240.97+W140))/(DY140+DZ140)-DT140)</f>
        <v>0</v>
      </c>
      <c r="T140">
        <f>1/((DM140+1)/(Q140/1.6)+1/(R140/1.37)) + DM140/((DM140+1)/(Q140/1.6) + DM140/(R140/1.37))</f>
        <v>0</v>
      </c>
      <c r="U140">
        <f>(DH140*DK140)</f>
        <v>0</v>
      </c>
      <c r="V140">
        <f>(EA140+(U140+2*0.95*5.67E-8*(((EA140+$B$7)+273)^4-(EA140+273)^4)-44100*J140)/(1.84*29.3*R140+8*0.95*5.67E-8*(EA140+273)^3))</f>
        <v>0</v>
      </c>
      <c r="W140">
        <f>($C$7*EB140+$D$7*EC140+$E$7*V140)</f>
        <v>0</v>
      </c>
      <c r="X140">
        <f>0.61365*exp(17.502*W140/(240.97+W140))</f>
        <v>0</v>
      </c>
      <c r="Y140">
        <f>(Z140/AA140*100)</f>
        <v>0</v>
      </c>
      <c r="Z140">
        <f>DT140*(DY140+DZ140)/1000</f>
        <v>0</v>
      </c>
      <c r="AA140">
        <f>0.61365*exp(17.502*EA140/(240.97+EA140))</f>
        <v>0</v>
      </c>
      <c r="AB140">
        <f>(X140-DT140*(DY140+DZ140)/1000)</f>
        <v>0</v>
      </c>
      <c r="AC140">
        <f>(-J140*44100)</f>
        <v>0</v>
      </c>
      <c r="AD140">
        <f>2*29.3*R140*0.92*(EA140-W140)</f>
        <v>0</v>
      </c>
      <c r="AE140">
        <f>2*0.95*5.67E-8*(((EA140+$B$7)+273)^4-(W140+273)^4)</f>
        <v>0</v>
      </c>
      <c r="AF140">
        <f>U140+AE140+AC140+AD140</f>
        <v>0</v>
      </c>
      <c r="AG140">
        <f>DX140*AU140*(DS140-DR140*(1000-AU140*DU140)/(1000-AU140*DT140))/(100*DL140)</f>
        <v>0</v>
      </c>
      <c r="AH140">
        <f>1000*DX140*AU140*(DT140-DU140)/(100*DL140*(1000-AU140*DT140))</f>
        <v>0</v>
      </c>
      <c r="AI140">
        <f>(AJ140 - AK140 - DY140*1E3/(8.314*(EA140+273.15)) * AM140/DX140 * AL140) * DX140/(100*DL140) * (1000 - DU140)/1000</f>
        <v>0</v>
      </c>
      <c r="AJ140">
        <v>449.541395672511</v>
      </c>
      <c r="AK140">
        <v>432.504545454545</v>
      </c>
      <c r="AL140">
        <v>1.93655363636357</v>
      </c>
      <c r="AM140">
        <v>64.6</v>
      </c>
      <c r="AN140">
        <f>(AP140 - AO140 + DY140*1E3/(8.314*(EA140+273.15)) * AR140/DX140 * AQ140) * DX140/(100*DL140) * 1000/(1000 - AP140)</f>
        <v>0</v>
      </c>
      <c r="AO140">
        <v>21.3856167650076</v>
      </c>
      <c r="AP140">
        <v>23.0175048484849</v>
      </c>
      <c r="AQ140">
        <v>0.00534969245114613</v>
      </c>
      <c r="AR140">
        <v>120.712376557345</v>
      </c>
      <c r="AS140">
        <v>4</v>
      </c>
      <c r="AT140">
        <v>1</v>
      </c>
      <c r="AU140">
        <f>IF(AS140*$H$13&gt;=AW140,1.0,(AW140/(AW140-AS140*$H$13)))</f>
        <v>0</v>
      </c>
      <c r="AV140">
        <f>(AU140-1)*100</f>
        <v>0</v>
      </c>
      <c r="AW140">
        <f>MAX(0,($B$13+$C$13*EF140)/(1+$D$13*EF140)*DY140/(EA140+273)*$E$13)</f>
        <v>0</v>
      </c>
      <c r="AX140" t="s">
        <v>437</v>
      </c>
      <c r="AY140" t="s">
        <v>437</v>
      </c>
      <c r="AZ140">
        <v>0</v>
      </c>
      <c r="BA140">
        <v>0</v>
      </c>
      <c r="BB140">
        <f>1-AZ140/BA140</f>
        <v>0</v>
      </c>
      <c r="BC140">
        <v>0</v>
      </c>
      <c r="BD140" t="s">
        <v>437</v>
      </c>
      <c r="BE140" t="s">
        <v>437</v>
      </c>
      <c r="BF140">
        <v>0</v>
      </c>
      <c r="BG140">
        <v>0</v>
      </c>
      <c r="BH140">
        <f>1-BF140/BG140</f>
        <v>0</v>
      </c>
      <c r="BI140">
        <v>0.5</v>
      </c>
      <c r="BJ140">
        <f>DI140</f>
        <v>0</v>
      </c>
      <c r="BK140">
        <f>L140</f>
        <v>0</v>
      </c>
      <c r="BL140">
        <f>BH140*BI140*BJ140</f>
        <v>0</v>
      </c>
      <c r="BM140">
        <f>(BK140-BC140)/BJ140</f>
        <v>0</v>
      </c>
      <c r="BN140">
        <f>(BA140-BG140)/BG140</f>
        <v>0</v>
      </c>
      <c r="BO140">
        <f>AZ140/(BB140+AZ140/BG140)</f>
        <v>0</v>
      </c>
      <c r="BP140" t="s">
        <v>437</v>
      </c>
      <c r="BQ140">
        <v>0</v>
      </c>
      <c r="BR140">
        <f>IF(BQ140&lt;&gt;0, BQ140, BO140)</f>
        <v>0</v>
      </c>
      <c r="BS140">
        <f>1-BR140/BG140</f>
        <v>0</v>
      </c>
      <c r="BT140">
        <f>(BG140-BF140)/(BG140-BR140)</f>
        <v>0</v>
      </c>
      <c r="BU140">
        <f>(BA140-BG140)/(BA140-BR140)</f>
        <v>0</v>
      </c>
      <c r="BV140">
        <f>(BG140-BF140)/(BG140-AZ140)</f>
        <v>0</v>
      </c>
      <c r="BW140">
        <f>(BA140-BG140)/(BA140-AZ140)</f>
        <v>0</v>
      </c>
      <c r="BX140">
        <f>(BT140*BR140/BF140)</f>
        <v>0</v>
      </c>
      <c r="BY140">
        <f>(1-BX140)</f>
        <v>0</v>
      </c>
      <c r="DH140">
        <f>$B$11*EG140+$C$11*EH140+$F$11*ES140*(1-EV140)</f>
        <v>0</v>
      </c>
      <c r="DI140">
        <f>DH140*DJ140</f>
        <v>0</v>
      </c>
      <c r="DJ140">
        <f>($B$11*$D$9+$C$11*$D$9+$F$11*((FF140+EX140)/MAX(FF140+EX140+FG140, 0.1)*$I$9+FG140/MAX(FF140+EX140+FG140, 0.1)*$J$9))/($B$11+$C$11+$F$11)</f>
        <v>0</v>
      </c>
      <c r="DK140">
        <f>($B$11*$K$9+$C$11*$K$9+$F$11*((FF140+EX140)/MAX(FF140+EX140+FG140, 0.1)*$P$9+FG140/MAX(FF140+EX140+FG140, 0.1)*$Q$9))/($B$11+$C$11+$F$11)</f>
        <v>0</v>
      </c>
      <c r="DL140">
        <v>3.46</v>
      </c>
      <c r="DM140">
        <v>0.5</v>
      </c>
      <c r="DN140" t="s">
        <v>438</v>
      </c>
      <c r="DO140">
        <v>2</v>
      </c>
      <c r="DP140" t="b">
        <v>1</v>
      </c>
      <c r="DQ140">
        <v>1759423918.84615</v>
      </c>
      <c r="DR140">
        <v>414.320846153846</v>
      </c>
      <c r="DS140">
        <v>429.497307692308</v>
      </c>
      <c r="DT140">
        <v>22.9914230769231</v>
      </c>
      <c r="DU140">
        <v>21.3308230769231</v>
      </c>
      <c r="DV140">
        <v>412.120230769231</v>
      </c>
      <c r="DW140">
        <v>22.6753230769231</v>
      </c>
      <c r="DX140">
        <v>500.002384615385</v>
      </c>
      <c r="DY140">
        <v>90.7827692307692</v>
      </c>
      <c r="DZ140">
        <v>0.0324559230769231</v>
      </c>
      <c r="EA140">
        <v>29.7411307692308</v>
      </c>
      <c r="EB140">
        <v>30.0118538461538</v>
      </c>
      <c r="EC140">
        <v>999.9</v>
      </c>
      <c r="ED140">
        <v>0</v>
      </c>
      <c r="EE140">
        <v>0</v>
      </c>
      <c r="EF140">
        <v>10000.4869230769</v>
      </c>
      <c r="EG140">
        <v>0</v>
      </c>
      <c r="EH140">
        <v>13.1918461538462</v>
      </c>
      <c r="EI140">
        <v>-15.1767023076923</v>
      </c>
      <c r="EJ140">
        <v>424.070923076923</v>
      </c>
      <c r="EK140">
        <v>438.859076923077</v>
      </c>
      <c r="EL140">
        <v>1.66062076923077</v>
      </c>
      <c r="EM140">
        <v>429.497307692308</v>
      </c>
      <c r="EN140">
        <v>21.3308230769231</v>
      </c>
      <c r="EO140">
        <v>2.08722692307692</v>
      </c>
      <c r="EP140">
        <v>1.93647</v>
      </c>
      <c r="EQ140">
        <v>18.1220153846154</v>
      </c>
      <c r="ER140">
        <v>16.9342076923077</v>
      </c>
      <c r="ES140">
        <v>1999.99230769231</v>
      </c>
      <c r="ET140">
        <v>0.980002</v>
      </c>
      <c r="EU140">
        <v>0.0199976</v>
      </c>
      <c r="EV140">
        <v>0</v>
      </c>
      <c r="EW140">
        <v>354.084153846154</v>
      </c>
      <c r="EX140">
        <v>5.00059</v>
      </c>
      <c r="EY140">
        <v>7159.14307692308</v>
      </c>
      <c r="EZ140">
        <v>17360.2692307692</v>
      </c>
      <c r="FA140">
        <v>41.2451538461538</v>
      </c>
      <c r="FB140">
        <v>41.0524615384615</v>
      </c>
      <c r="FC140">
        <v>40.625</v>
      </c>
      <c r="FD140">
        <v>40.5190769230769</v>
      </c>
      <c r="FE140">
        <v>42.1393076923077</v>
      </c>
      <c r="FF140">
        <v>1955.09230769231</v>
      </c>
      <c r="FG140">
        <v>39.9</v>
      </c>
      <c r="FH140">
        <v>0</v>
      </c>
      <c r="FI140">
        <v>1759423925.2</v>
      </c>
      <c r="FJ140">
        <v>0</v>
      </c>
      <c r="FK140">
        <v>354.114730769231</v>
      </c>
      <c r="FL140">
        <v>-0.594017092469867</v>
      </c>
      <c r="FM140">
        <v>-12.5764102532029</v>
      </c>
      <c r="FN140">
        <v>7158.92307692308</v>
      </c>
      <c r="FO140">
        <v>15</v>
      </c>
      <c r="FP140">
        <v>0</v>
      </c>
      <c r="FQ140" t="s">
        <v>439</v>
      </c>
      <c r="FR140">
        <v>0</v>
      </c>
      <c r="FS140">
        <v>0</v>
      </c>
      <c r="FT140">
        <v>0</v>
      </c>
      <c r="FU140">
        <v>0</v>
      </c>
      <c r="FV140">
        <v>0</v>
      </c>
      <c r="FW140">
        <v>0</v>
      </c>
      <c r="FX140">
        <v>0</v>
      </c>
      <c r="FY140">
        <v>0</v>
      </c>
      <c r="FZ140">
        <v>0</v>
      </c>
      <c r="GA140">
        <v>0</v>
      </c>
      <c r="GB140">
        <v>0</v>
      </c>
      <c r="GC140">
        <v>-13.2208938095238</v>
      </c>
      <c r="GD140">
        <v>-53.9112350649351</v>
      </c>
      <c r="GE140">
        <v>6.0068928111672</v>
      </c>
      <c r="GF140">
        <v>0</v>
      </c>
      <c r="GG140">
        <v>354.112147058824</v>
      </c>
      <c r="GH140">
        <v>-0.511520244279228</v>
      </c>
      <c r="GI140">
        <v>0.191119170145835</v>
      </c>
      <c r="GJ140">
        <v>-1</v>
      </c>
      <c r="GK140">
        <v>1.67553952380952</v>
      </c>
      <c r="GL140">
        <v>-0.362503636363636</v>
      </c>
      <c r="GM140">
        <v>0.0380592746316523</v>
      </c>
      <c r="GN140">
        <v>0</v>
      </c>
      <c r="GO140">
        <v>0</v>
      </c>
      <c r="GP140">
        <v>2</v>
      </c>
      <c r="GQ140" t="s">
        <v>463</v>
      </c>
      <c r="GR140">
        <v>3.13238</v>
      </c>
      <c r="GS140">
        <v>2.71037</v>
      </c>
      <c r="GT140">
        <v>0.0906095</v>
      </c>
      <c r="GU140">
        <v>0.0954359</v>
      </c>
      <c r="GV140">
        <v>0.100442</v>
      </c>
      <c r="GW140">
        <v>0.0959285</v>
      </c>
      <c r="GX140">
        <v>34277.3</v>
      </c>
      <c r="GY140">
        <v>36530.9</v>
      </c>
      <c r="GZ140">
        <v>34101.2</v>
      </c>
      <c r="HA140">
        <v>36564.2</v>
      </c>
      <c r="HB140">
        <v>43314.1</v>
      </c>
      <c r="HC140">
        <v>47452.4</v>
      </c>
      <c r="HD140">
        <v>53187</v>
      </c>
      <c r="HE140">
        <v>58431.1</v>
      </c>
      <c r="HF140">
        <v>1.94765</v>
      </c>
      <c r="HG140">
        <v>1.7966</v>
      </c>
      <c r="HH140">
        <v>0.115678</v>
      </c>
      <c r="HI140">
        <v>0</v>
      </c>
      <c r="HJ140">
        <v>28.1318</v>
      </c>
      <c r="HK140">
        <v>999.9</v>
      </c>
      <c r="HL140">
        <v>53.687</v>
      </c>
      <c r="HM140">
        <v>30.454</v>
      </c>
      <c r="HN140">
        <v>25.8645</v>
      </c>
      <c r="HO140">
        <v>54.6283</v>
      </c>
      <c r="HP140">
        <v>45.6731</v>
      </c>
      <c r="HQ140">
        <v>1</v>
      </c>
      <c r="HR140">
        <v>0.0498323</v>
      </c>
      <c r="HS140">
        <v>-0.161155</v>
      </c>
      <c r="HT140">
        <v>20.1121</v>
      </c>
      <c r="HU140">
        <v>5.19722</v>
      </c>
      <c r="HV140">
        <v>12.004</v>
      </c>
      <c r="HW140">
        <v>4.9751</v>
      </c>
      <c r="HX140">
        <v>3.29388</v>
      </c>
      <c r="HY140">
        <v>999.9</v>
      </c>
      <c r="HZ140">
        <v>9999</v>
      </c>
      <c r="IA140">
        <v>9999</v>
      </c>
      <c r="IB140">
        <v>9999</v>
      </c>
      <c r="IC140">
        <v>1.86325</v>
      </c>
      <c r="ID140">
        <v>1.86813</v>
      </c>
      <c r="IE140">
        <v>1.86787</v>
      </c>
      <c r="IF140">
        <v>1.86905</v>
      </c>
      <c r="IG140">
        <v>1.86988</v>
      </c>
      <c r="IH140">
        <v>1.86593</v>
      </c>
      <c r="II140">
        <v>1.86703</v>
      </c>
      <c r="IJ140">
        <v>1.86844</v>
      </c>
      <c r="IK140">
        <v>5</v>
      </c>
      <c r="IL140">
        <v>0</v>
      </c>
      <c r="IM140">
        <v>0</v>
      </c>
      <c r="IN140">
        <v>0</v>
      </c>
      <c r="IO140" t="s">
        <v>441</v>
      </c>
      <c r="IP140" t="s">
        <v>442</v>
      </c>
      <c r="IQ140" t="s">
        <v>443</v>
      </c>
      <c r="IR140" t="s">
        <v>443</v>
      </c>
      <c r="IS140" t="s">
        <v>443</v>
      </c>
      <c r="IT140" t="s">
        <v>443</v>
      </c>
      <c r="IU140">
        <v>0</v>
      </c>
      <c r="IV140">
        <v>100</v>
      </c>
      <c r="IW140">
        <v>100</v>
      </c>
      <c r="IX140">
        <v>2.235</v>
      </c>
      <c r="IY140">
        <v>0.3174</v>
      </c>
      <c r="IZ140">
        <v>0.735386519928015</v>
      </c>
      <c r="JA140">
        <v>0.00382527381972642</v>
      </c>
      <c r="JB140">
        <v>-7.52988299776221e-07</v>
      </c>
      <c r="JC140">
        <v>2.3530235652091e-10</v>
      </c>
      <c r="JD140">
        <v>-0.102343420517576</v>
      </c>
      <c r="JE140">
        <v>-0.0169045395245839</v>
      </c>
      <c r="JF140">
        <v>0.00204458040624254</v>
      </c>
      <c r="JG140">
        <v>-2.13992253470799e-05</v>
      </c>
      <c r="JH140">
        <v>5</v>
      </c>
      <c r="JI140">
        <v>2167</v>
      </c>
      <c r="JJ140">
        <v>1</v>
      </c>
      <c r="JK140">
        <v>29</v>
      </c>
      <c r="JL140">
        <v>29323732.1</v>
      </c>
      <c r="JM140">
        <v>29323732.1</v>
      </c>
      <c r="JN140">
        <v>1.09375</v>
      </c>
      <c r="JO140">
        <v>2.64771</v>
      </c>
      <c r="JP140">
        <v>1.54785</v>
      </c>
      <c r="JQ140">
        <v>2.31079</v>
      </c>
      <c r="JR140">
        <v>1.64673</v>
      </c>
      <c r="JS140">
        <v>2.29858</v>
      </c>
      <c r="JT140">
        <v>34.1678</v>
      </c>
      <c r="JU140">
        <v>24.1838</v>
      </c>
      <c r="JV140">
        <v>18</v>
      </c>
      <c r="JW140">
        <v>497.893</v>
      </c>
      <c r="JX140">
        <v>400.74</v>
      </c>
      <c r="JY140">
        <v>27.4783</v>
      </c>
      <c r="JZ140">
        <v>27.98</v>
      </c>
      <c r="KA140">
        <v>30.0004</v>
      </c>
      <c r="KB140">
        <v>27.9331</v>
      </c>
      <c r="KC140">
        <v>27.8843</v>
      </c>
      <c r="KD140">
        <v>21.9687</v>
      </c>
      <c r="KE140">
        <v>20.3745</v>
      </c>
      <c r="KF140">
        <v>53.1408</v>
      </c>
      <c r="KG140">
        <v>27.4762</v>
      </c>
      <c r="KH140">
        <v>473.977</v>
      </c>
      <c r="KI140">
        <v>21.4651</v>
      </c>
      <c r="KJ140">
        <v>96.6904</v>
      </c>
      <c r="KK140">
        <v>94.6753</v>
      </c>
    </row>
    <row r="141" spans="1:297">
      <c r="A141">
        <v>125</v>
      </c>
      <c r="B141">
        <v>1759423932</v>
      </c>
      <c r="C141">
        <v>4711.90000009537</v>
      </c>
      <c r="D141" t="s">
        <v>693</v>
      </c>
      <c r="E141" t="s">
        <v>694</v>
      </c>
      <c r="F141">
        <v>5</v>
      </c>
      <c r="G141" t="s">
        <v>638</v>
      </c>
      <c r="H141" t="s">
        <v>436</v>
      </c>
      <c r="I141">
        <v>1759423923.84615</v>
      </c>
      <c r="J141">
        <f>(K141)/1000</f>
        <v>0</v>
      </c>
      <c r="K141">
        <f>IF(DP141, AN141, AH141)</f>
        <v>0</v>
      </c>
      <c r="L141">
        <f>IF(DP141, AI141, AG141)</f>
        <v>0</v>
      </c>
      <c r="M141">
        <f>DR141 - IF(AU141&gt;1, L141*DL141*100.0/(AW141), 0)</f>
        <v>0</v>
      </c>
      <c r="N141">
        <f>((T141-J141/2)*M141-L141)/(T141+J141/2)</f>
        <v>0</v>
      </c>
      <c r="O141">
        <f>N141*(DY141+DZ141)/1000.0</f>
        <v>0</v>
      </c>
      <c r="P141">
        <f>(DR141 - IF(AU141&gt;1, L141*DL141*100.0/(AW141), 0))*(DY141+DZ141)/1000.0</f>
        <v>0</v>
      </c>
      <c r="Q141">
        <f>2.0/((1/S141-1/R141)+SIGN(S141)*SQRT((1/S141-1/R141)*(1/S141-1/R141) + 4*DM141/((DM141+1)*(DM141+1))*(2*1/S141*1/R141-1/R141*1/R141)))</f>
        <v>0</v>
      </c>
      <c r="R141">
        <f>IF(LEFT(DN141,1)&lt;&gt;"0",IF(LEFT(DN141,1)="1",3.0,DO141),$D$5+$E$5*(EF141*DY141/($K$5*1000))+$F$5*(EF141*DY141/($K$5*1000))*MAX(MIN(DL141,$J$5),$I$5)*MAX(MIN(DL141,$J$5),$I$5)+$G$5*MAX(MIN(DL141,$J$5),$I$5)*(EF141*DY141/($K$5*1000))+$H$5*(EF141*DY141/($K$5*1000))*(EF141*DY141/($K$5*1000)))</f>
        <v>0</v>
      </c>
      <c r="S141">
        <f>J141*(1000-(1000*0.61365*exp(17.502*W141/(240.97+W141))/(DY141+DZ141)+DT141)/2)/(1000*0.61365*exp(17.502*W141/(240.97+W141))/(DY141+DZ141)-DT141)</f>
        <v>0</v>
      </c>
      <c r="T141">
        <f>1/((DM141+1)/(Q141/1.6)+1/(R141/1.37)) + DM141/((DM141+1)/(Q141/1.6) + DM141/(R141/1.37))</f>
        <v>0</v>
      </c>
      <c r="U141">
        <f>(DH141*DK141)</f>
        <v>0</v>
      </c>
      <c r="V141">
        <f>(EA141+(U141+2*0.95*5.67E-8*(((EA141+$B$7)+273)^4-(EA141+273)^4)-44100*J141)/(1.84*29.3*R141+8*0.95*5.67E-8*(EA141+273)^3))</f>
        <v>0</v>
      </c>
      <c r="W141">
        <f>($C$7*EB141+$D$7*EC141+$E$7*V141)</f>
        <v>0</v>
      </c>
      <c r="X141">
        <f>0.61365*exp(17.502*W141/(240.97+W141))</f>
        <v>0</v>
      </c>
      <c r="Y141">
        <f>(Z141/AA141*100)</f>
        <v>0</v>
      </c>
      <c r="Z141">
        <f>DT141*(DY141+DZ141)/1000</f>
        <v>0</v>
      </c>
      <c r="AA141">
        <f>0.61365*exp(17.502*EA141/(240.97+EA141))</f>
        <v>0</v>
      </c>
      <c r="AB141">
        <f>(X141-DT141*(DY141+DZ141)/1000)</f>
        <v>0</v>
      </c>
      <c r="AC141">
        <f>(-J141*44100)</f>
        <v>0</v>
      </c>
      <c r="AD141">
        <f>2*29.3*R141*0.92*(EA141-W141)</f>
        <v>0</v>
      </c>
      <c r="AE141">
        <f>2*0.95*5.67E-8*(((EA141+$B$7)+273)^4-(W141+273)^4)</f>
        <v>0</v>
      </c>
      <c r="AF141">
        <f>U141+AE141+AC141+AD141</f>
        <v>0</v>
      </c>
      <c r="AG141">
        <f>DX141*AU141*(DS141-DR141*(1000-AU141*DU141)/(1000-AU141*DT141))/(100*DL141)</f>
        <v>0</v>
      </c>
      <c r="AH141">
        <f>1000*DX141*AU141*(DT141-DU141)/(100*DL141*(1000-AU141*DT141))</f>
        <v>0</v>
      </c>
      <c r="AI141">
        <f>(AJ141 - AK141 - DY141*1E3/(8.314*(EA141+273.15)) * AM141/DX141 * AL141) * DX141/(100*DL141) * (1000 - DU141)/1000</f>
        <v>0</v>
      </c>
      <c r="AJ141">
        <v>467.352245327381</v>
      </c>
      <c r="AK141">
        <v>446.1894</v>
      </c>
      <c r="AL141">
        <v>2.84538333333319</v>
      </c>
      <c r="AM141">
        <v>64.6</v>
      </c>
      <c r="AN141">
        <f>(AP141 - AO141 + DY141*1E3/(8.314*(EA141+273.15)) * AR141/DX141 * AQ141) * DX141/(100*DL141) * 1000/(1000 - AP141)</f>
        <v>0</v>
      </c>
      <c r="AO141">
        <v>21.3958198357296</v>
      </c>
      <c r="AP141">
        <v>23.0339648484848</v>
      </c>
      <c r="AQ141">
        <v>0.00159946936570206</v>
      </c>
      <c r="AR141">
        <v>120.712376557345</v>
      </c>
      <c r="AS141">
        <v>4</v>
      </c>
      <c r="AT141">
        <v>1</v>
      </c>
      <c r="AU141">
        <f>IF(AS141*$H$13&gt;=AW141,1.0,(AW141/(AW141-AS141*$H$13)))</f>
        <v>0</v>
      </c>
      <c r="AV141">
        <f>(AU141-1)*100</f>
        <v>0</v>
      </c>
      <c r="AW141">
        <f>MAX(0,($B$13+$C$13*EF141)/(1+$D$13*EF141)*DY141/(EA141+273)*$E$13)</f>
        <v>0</v>
      </c>
      <c r="AX141" t="s">
        <v>437</v>
      </c>
      <c r="AY141" t="s">
        <v>437</v>
      </c>
      <c r="AZ141">
        <v>0</v>
      </c>
      <c r="BA141">
        <v>0</v>
      </c>
      <c r="BB141">
        <f>1-AZ141/BA141</f>
        <v>0</v>
      </c>
      <c r="BC141">
        <v>0</v>
      </c>
      <c r="BD141" t="s">
        <v>437</v>
      </c>
      <c r="BE141" t="s">
        <v>437</v>
      </c>
      <c r="BF141">
        <v>0</v>
      </c>
      <c r="BG141">
        <v>0</v>
      </c>
      <c r="BH141">
        <f>1-BF141/BG141</f>
        <v>0</v>
      </c>
      <c r="BI141">
        <v>0.5</v>
      </c>
      <c r="BJ141">
        <f>DI141</f>
        <v>0</v>
      </c>
      <c r="BK141">
        <f>L141</f>
        <v>0</v>
      </c>
      <c r="BL141">
        <f>BH141*BI141*BJ141</f>
        <v>0</v>
      </c>
      <c r="BM141">
        <f>(BK141-BC141)/BJ141</f>
        <v>0</v>
      </c>
      <c r="BN141">
        <f>(BA141-BG141)/BG141</f>
        <v>0</v>
      </c>
      <c r="BO141">
        <f>AZ141/(BB141+AZ141/BG141)</f>
        <v>0</v>
      </c>
      <c r="BP141" t="s">
        <v>437</v>
      </c>
      <c r="BQ141">
        <v>0</v>
      </c>
      <c r="BR141">
        <f>IF(BQ141&lt;&gt;0, BQ141, BO141)</f>
        <v>0</v>
      </c>
      <c r="BS141">
        <f>1-BR141/BG141</f>
        <v>0</v>
      </c>
      <c r="BT141">
        <f>(BG141-BF141)/(BG141-BR141)</f>
        <v>0</v>
      </c>
      <c r="BU141">
        <f>(BA141-BG141)/(BA141-BR141)</f>
        <v>0</v>
      </c>
      <c r="BV141">
        <f>(BG141-BF141)/(BG141-AZ141)</f>
        <v>0</v>
      </c>
      <c r="BW141">
        <f>(BA141-BG141)/(BA141-AZ141)</f>
        <v>0</v>
      </c>
      <c r="BX141">
        <f>(BT141*BR141/BF141)</f>
        <v>0</v>
      </c>
      <c r="BY141">
        <f>(1-BX141)</f>
        <v>0</v>
      </c>
      <c r="DH141">
        <f>$B$11*EG141+$C$11*EH141+$F$11*ES141*(1-EV141)</f>
        <v>0</v>
      </c>
      <c r="DI141">
        <f>DH141*DJ141</f>
        <v>0</v>
      </c>
      <c r="DJ141">
        <f>($B$11*$D$9+$C$11*$D$9+$F$11*((FF141+EX141)/MAX(FF141+EX141+FG141, 0.1)*$I$9+FG141/MAX(FF141+EX141+FG141, 0.1)*$J$9))/($B$11+$C$11+$F$11)</f>
        <v>0</v>
      </c>
      <c r="DK141">
        <f>($B$11*$K$9+$C$11*$K$9+$F$11*((FF141+EX141)/MAX(FF141+EX141+FG141, 0.1)*$P$9+FG141/MAX(FF141+EX141+FG141, 0.1)*$Q$9))/($B$11+$C$11+$F$11)</f>
        <v>0</v>
      </c>
      <c r="DL141">
        <v>3.46</v>
      </c>
      <c r="DM141">
        <v>0.5</v>
      </c>
      <c r="DN141" t="s">
        <v>438</v>
      </c>
      <c r="DO141">
        <v>2</v>
      </c>
      <c r="DP141" t="b">
        <v>1</v>
      </c>
      <c r="DQ141">
        <v>1759423923.84615</v>
      </c>
      <c r="DR141">
        <v>420.514692307692</v>
      </c>
      <c r="DS141">
        <v>441.892384615385</v>
      </c>
      <c r="DT141">
        <v>23.0059923076923</v>
      </c>
      <c r="DU141">
        <v>21.3669923076923</v>
      </c>
      <c r="DV141">
        <v>418.293538461538</v>
      </c>
      <c r="DW141">
        <v>22.6892846153846</v>
      </c>
      <c r="DX141">
        <v>500.029076923077</v>
      </c>
      <c r="DY141">
        <v>90.7825</v>
      </c>
      <c r="DZ141">
        <v>0.0323444076923077</v>
      </c>
      <c r="EA141">
        <v>29.7399538461538</v>
      </c>
      <c r="EB141">
        <v>30.0164384615385</v>
      </c>
      <c r="EC141">
        <v>999.9</v>
      </c>
      <c r="ED141">
        <v>0</v>
      </c>
      <c r="EE141">
        <v>0</v>
      </c>
      <c r="EF141">
        <v>10005.1984615385</v>
      </c>
      <c r="EG141">
        <v>0</v>
      </c>
      <c r="EH141">
        <v>13.1958769230769</v>
      </c>
      <c r="EI141">
        <v>-21.3778876923077</v>
      </c>
      <c r="EJ141">
        <v>430.417076923077</v>
      </c>
      <c r="EK141">
        <v>451.541</v>
      </c>
      <c r="EL141">
        <v>1.63899692307692</v>
      </c>
      <c r="EM141">
        <v>441.892384615385</v>
      </c>
      <c r="EN141">
        <v>21.3669923076923</v>
      </c>
      <c r="EO141">
        <v>2.08854153846154</v>
      </c>
      <c r="EP141">
        <v>1.93974846153846</v>
      </c>
      <c r="EQ141">
        <v>18.1320384615385</v>
      </c>
      <c r="ER141">
        <v>16.9609</v>
      </c>
      <c r="ES141">
        <v>1999.98846153846</v>
      </c>
      <c r="ET141">
        <v>0.980002</v>
      </c>
      <c r="EU141">
        <v>0.0199976</v>
      </c>
      <c r="EV141">
        <v>0</v>
      </c>
      <c r="EW141">
        <v>354.026769230769</v>
      </c>
      <c r="EX141">
        <v>5.00059</v>
      </c>
      <c r="EY141">
        <v>7158.01846153846</v>
      </c>
      <c r="EZ141">
        <v>17360.2307692308</v>
      </c>
      <c r="FA141">
        <v>41.2451538461538</v>
      </c>
      <c r="FB141">
        <v>41.0524615384615</v>
      </c>
      <c r="FC141">
        <v>40.625</v>
      </c>
      <c r="FD141">
        <v>40.5381538461538</v>
      </c>
      <c r="FE141">
        <v>42.1536153846154</v>
      </c>
      <c r="FF141">
        <v>1955.08846153846</v>
      </c>
      <c r="FG141">
        <v>39.8969230769231</v>
      </c>
      <c r="FH141">
        <v>0</v>
      </c>
      <c r="FI141">
        <v>1759423930</v>
      </c>
      <c r="FJ141">
        <v>0</v>
      </c>
      <c r="FK141">
        <v>354.075923076923</v>
      </c>
      <c r="FL141">
        <v>-0.104136746195914</v>
      </c>
      <c r="FM141">
        <v>-10.1394871713022</v>
      </c>
      <c r="FN141">
        <v>7157.86307692308</v>
      </c>
      <c r="FO141">
        <v>15</v>
      </c>
      <c r="FP141">
        <v>0</v>
      </c>
      <c r="FQ141" t="s">
        <v>439</v>
      </c>
      <c r="FR141">
        <v>0</v>
      </c>
      <c r="FS141">
        <v>0</v>
      </c>
      <c r="FT141">
        <v>0</v>
      </c>
      <c r="FU141">
        <v>0</v>
      </c>
      <c r="FV141">
        <v>0</v>
      </c>
      <c r="FW141">
        <v>0</v>
      </c>
      <c r="FX141">
        <v>0</v>
      </c>
      <c r="FY141">
        <v>0</v>
      </c>
      <c r="FZ141">
        <v>0</v>
      </c>
      <c r="GA141">
        <v>0</v>
      </c>
      <c r="GB141">
        <v>0</v>
      </c>
      <c r="GC141">
        <v>-18.452201</v>
      </c>
      <c r="GD141">
        <v>-80.086744962406</v>
      </c>
      <c r="GE141">
        <v>7.80125470662758</v>
      </c>
      <c r="GF141">
        <v>0</v>
      </c>
      <c r="GG141">
        <v>354.106470588235</v>
      </c>
      <c r="GH141">
        <v>-0.331398011936975</v>
      </c>
      <c r="GI141">
        <v>0.193947572554168</v>
      </c>
      <c r="GJ141">
        <v>-1</v>
      </c>
      <c r="GK141">
        <v>1.65324</v>
      </c>
      <c r="GL141">
        <v>-0.268008721804513</v>
      </c>
      <c r="GM141">
        <v>0.0307490791732045</v>
      </c>
      <c r="GN141">
        <v>0</v>
      </c>
      <c r="GO141">
        <v>0</v>
      </c>
      <c r="GP141">
        <v>2</v>
      </c>
      <c r="GQ141" t="s">
        <v>463</v>
      </c>
      <c r="GR141">
        <v>3.13226</v>
      </c>
      <c r="GS141">
        <v>2.71013</v>
      </c>
      <c r="GT141">
        <v>0.09286</v>
      </c>
      <c r="GU141">
        <v>0.0980554</v>
      </c>
      <c r="GV141">
        <v>0.100475</v>
      </c>
      <c r="GW141">
        <v>0.0959423</v>
      </c>
      <c r="GX141">
        <v>34192.1</v>
      </c>
      <c r="GY141">
        <v>36424.7</v>
      </c>
      <c r="GZ141">
        <v>34100.9</v>
      </c>
      <c r="HA141">
        <v>36563.7</v>
      </c>
      <c r="HB141">
        <v>43312.4</v>
      </c>
      <c r="HC141">
        <v>47451.3</v>
      </c>
      <c r="HD141">
        <v>53186.5</v>
      </c>
      <c r="HE141">
        <v>58430.3</v>
      </c>
      <c r="HF141">
        <v>1.94778</v>
      </c>
      <c r="HG141">
        <v>1.79695</v>
      </c>
      <c r="HH141">
        <v>0.11614</v>
      </c>
      <c r="HI141">
        <v>0</v>
      </c>
      <c r="HJ141">
        <v>28.1342</v>
      </c>
      <c r="HK141">
        <v>999.9</v>
      </c>
      <c r="HL141">
        <v>53.687</v>
      </c>
      <c r="HM141">
        <v>30.434</v>
      </c>
      <c r="HN141">
        <v>25.8283</v>
      </c>
      <c r="HO141">
        <v>54.4283</v>
      </c>
      <c r="HP141">
        <v>45.3966</v>
      </c>
      <c r="HQ141">
        <v>1</v>
      </c>
      <c r="HR141">
        <v>0.0501016</v>
      </c>
      <c r="HS141">
        <v>-0.125373</v>
      </c>
      <c r="HT141">
        <v>20.1121</v>
      </c>
      <c r="HU141">
        <v>5.19707</v>
      </c>
      <c r="HV141">
        <v>12.004</v>
      </c>
      <c r="HW141">
        <v>4.97505</v>
      </c>
      <c r="HX141">
        <v>3.29395</v>
      </c>
      <c r="HY141">
        <v>999.9</v>
      </c>
      <c r="HZ141">
        <v>9999</v>
      </c>
      <c r="IA141">
        <v>9999</v>
      </c>
      <c r="IB141">
        <v>9999</v>
      </c>
      <c r="IC141">
        <v>1.86325</v>
      </c>
      <c r="ID141">
        <v>1.86813</v>
      </c>
      <c r="IE141">
        <v>1.86785</v>
      </c>
      <c r="IF141">
        <v>1.86905</v>
      </c>
      <c r="IG141">
        <v>1.86985</v>
      </c>
      <c r="IH141">
        <v>1.86591</v>
      </c>
      <c r="II141">
        <v>1.86704</v>
      </c>
      <c r="IJ141">
        <v>1.86844</v>
      </c>
      <c r="IK141">
        <v>5</v>
      </c>
      <c r="IL141">
        <v>0</v>
      </c>
      <c r="IM141">
        <v>0</v>
      </c>
      <c r="IN141">
        <v>0</v>
      </c>
      <c r="IO141" t="s">
        <v>441</v>
      </c>
      <c r="IP141" t="s">
        <v>442</v>
      </c>
      <c r="IQ141" t="s">
        <v>443</v>
      </c>
      <c r="IR141" t="s">
        <v>443</v>
      </c>
      <c r="IS141" t="s">
        <v>443</v>
      </c>
      <c r="IT141" t="s">
        <v>443</v>
      </c>
      <c r="IU141">
        <v>0</v>
      </c>
      <c r="IV141">
        <v>100</v>
      </c>
      <c r="IW141">
        <v>100</v>
      </c>
      <c r="IX141">
        <v>2.281</v>
      </c>
      <c r="IY141">
        <v>0.3178</v>
      </c>
      <c r="IZ141">
        <v>0.735386519928015</v>
      </c>
      <c r="JA141">
        <v>0.00382527381972642</v>
      </c>
      <c r="JB141">
        <v>-7.52988299776221e-07</v>
      </c>
      <c r="JC141">
        <v>2.3530235652091e-10</v>
      </c>
      <c r="JD141">
        <v>-0.102343420517576</v>
      </c>
      <c r="JE141">
        <v>-0.0169045395245839</v>
      </c>
      <c r="JF141">
        <v>0.00204458040624254</v>
      </c>
      <c r="JG141">
        <v>-2.13992253470799e-05</v>
      </c>
      <c r="JH141">
        <v>5</v>
      </c>
      <c r="JI141">
        <v>2167</v>
      </c>
      <c r="JJ141">
        <v>1</v>
      </c>
      <c r="JK141">
        <v>29</v>
      </c>
      <c r="JL141">
        <v>29323732.2</v>
      </c>
      <c r="JM141">
        <v>29323732.2</v>
      </c>
      <c r="JN141">
        <v>1.12427</v>
      </c>
      <c r="JO141">
        <v>2.63794</v>
      </c>
      <c r="JP141">
        <v>1.54785</v>
      </c>
      <c r="JQ141">
        <v>2.31079</v>
      </c>
      <c r="JR141">
        <v>1.64673</v>
      </c>
      <c r="JS141">
        <v>2.37305</v>
      </c>
      <c r="JT141">
        <v>34.1678</v>
      </c>
      <c r="JU141">
        <v>24.1926</v>
      </c>
      <c r="JV141">
        <v>18</v>
      </c>
      <c r="JW141">
        <v>498.001</v>
      </c>
      <c r="JX141">
        <v>400.948</v>
      </c>
      <c r="JY141">
        <v>27.4706</v>
      </c>
      <c r="JZ141">
        <v>27.983</v>
      </c>
      <c r="KA141">
        <v>30.0003</v>
      </c>
      <c r="KB141">
        <v>27.9361</v>
      </c>
      <c r="KC141">
        <v>27.8867</v>
      </c>
      <c r="KD141">
        <v>22.5576</v>
      </c>
      <c r="KE141">
        <v>20.0874</v>
      </c>
      <c r="KF141">
        <v>53.1408</v>
      </c>
      <c r="KG141">
        <v>27.4566</v>
      </c>
      <c r="KH141">
        <v>487.501</v>
      </c>
      <c r="KI141">
        <v>21.4827</v>
      </c>
      <c r="KJ141">
        <v>96.6895</v>
      </c>
      <c r="KK141">
        <v>94.674</v>
      </c>
    </row>
    <row r="142" spans="1:297">
      <c r="A142">
        <v>126</v>
      </c>
      <c r="B142">
        <v>1759423937</v>
      </c>
      <c r="C142">
        <v>4716.90000009537</v>
      </c>
      <c r="D142" t="s">
        <v>695</v>
      </c>
      <c r="E142" t="s">
        <v>696</v>
      </c>
      <c r="F142">
        <v>5</v>
      </c>
      <c r="G142" t="s">
        <v>638</v>
      </c>
      <c r="H142" t="s">
        <v>436</v>
      </c>
      <c r="I142">
        <v>1759423928.84615</v>
      </c>
      <c r="J142">
        <f>(K142)/1000</f>
        <v>0</v>
      </c>
      <c r="K142">
        <f>IF(DP142, AN142, AH142)</f>
        <v>0</v>
      </c>
      <c r="L142">
        <f>IF(DP142, AI142, AG142)</f>
        <v>0</v>
      </c>
      <c r="M142">
        <f>DR142 - IF(AU142&gt;1, L142*DL142*100.0/(AW142), 0)</f>
        <v>0</v>
      </c>
      <c r="N142">
        <f>((T142-J142/2)*M142-L142)/(T142+J142/2)</f>
        <v>0</v>
      </c>
      <c r="O142">
        <f>N142*(DY142+DZ142)/1000.0</f>
        <v>0</v>
      </c>
      <c r="P142">
        <f>(DR142 - IF(AU142&gt;1, L142*DL142*100.0/(AW142), 0))*(DY142+DZ142)/1000.0</f>
        <v>0</v>
      </c>
      <c r="Q142">
        <f>2.0/((1/S142-1/R142)+SIGN(S142)*SQRT((1/S142-1/R142)*(1/S142-1/R142) + 4*DM142/((DM142+1)*(DM142+1))*(2*1/S142*1/R142-1/R142*1/R142)))</f>
        <v>0</v>
      </c>
      <c r="R142">
        <f>IF(LEFT(DN142,1)&lt;&gt;"0",IF(LEFT(DN142,1)="1",3.0,DO142),$D$5+$E$5*(EF142*DY142/($K$5*1000))+$F$5*(EF142*DY142/($K$5*1000))*MAX(MIN(DL142,$J$5),$I$5)*MAX(MIN(DL142,$J$5),$I$5)+$G$5*MAX(MIN(DL142,$J$5),$I$5)*(EF142*DY142/($K$5*1000))+$H$5*(EF142*DY142/($K$5*1000))*(EF142*DY142/($K$5*1000)))</f>
        <v>0</v>
      </c>
      <c r="S142">
        <f>J142*(1000-(1000*0.61365*exp(17.502*W142/(240.97+W142))/(DY142+DZ142)+DT142)/2)/(1000*0.61365*exp(17.502*W142/(240.97+W142))/(DY142+DZ142)-DT142)</f>
        <v>0</v>
      </c>
      <c r="T142">
        <f>1/((DM142+1)/(Q142/1.6)+1/(R142/1.37)) + DM142/((DM142+1)/(Q142/1.6) + DM142/(R142/1.37))</f>
        <v>0</v>
      </c>
      <c r="U142">
        <f>(DH142*DK142)</f>
        <v>0</v>
      </c>
      <c r="V142">
        <f>(EA142+(U142+2*0.95*5.67E-8*(((EA142+$B$7)+273)^4-(EA142+273)^4)-44100*J142)/(1.84*29.3*R142+8*0.95*5.67E-8*(EA142+273)^3))</f>
        <v>0</v>
      </c>
      <c r="W142">
        <f>($C$7*EB142+$D$7*EC142+$E$7*V142)</f>
        <v>0</v>
      </c>
      <c r="X142">
        <f>0.61365*exp(17.502*W142/(240.97+W142))</f>
        <v>0</v>
      </c>
      <c r="Y142">
        <f>(Z142/AA142*100)</f>
        <v>0</v>
      </c>
      <c r="Z142">
        <f>DT142*(DY142+DZ142)/1000</f>
        <v>0</v>
      </c>
      <c r="AA142">
        <f>0.61365*exp(17.502*EA142/(240.97+EA142))</f>
        <v>0</v>
      </c>
      <c r="AB142">
        <f>(X142-DT142*(DY142+DZ142)/1000)</f>
        <v>0</v>
      </c>
      <c r="AC142">
        <f>(-J142*44100)</f>
        <v>0</v>
      </c>
      <c r="AD142">
        <f>2*29.3*R142*0.92*(EA142-W142)</f>
        <v>0</v>
      </c>
      <c r="AE142">
        <f>2*0.95*5.67E-8*(((EA142+$B$7)+273)^4-(W142+273)^4)</f>
        <v>0</v>
      </c>
      <c r="AF142">
        <f>U142+AE142+AC142+AD142</f>
        <v>0</v>
      </c>
      <c r="AG142">
        <f>DX142*AU142*(DS142-DR142*(1000-AU142*DU142)/(1000-AU142*DT142))/(100*DL142)</f>
        <v>0</v>
      </c>
      <c r="AH142">
        <f>1000*DX142*AU142*(DT142-DU142)/(100*DL142*(1000-AU142*DT142))</f>
        <v>0</v>
      </c>
      <c r="AI142">
        <f>(AJ142 - AK142 - DY142*1E3/(8.314*(EA142+273.15)) * AM142/DX142 * AL142) * DX142/(100*DL142) * (1000 - DU142)/1000</f>
        <v>0</v>
      </c>
      <c r="AJ142">
        <v>484.313959190801</v>
      </c>
      <c r="AK142">
        <v>461.611157575758</v>
      </c>
      <c r="AL142">
        <v>3.1306339393939</v>
      </c>
      <c r="AM142">
        <v>64.6</v>
      </c>
      <c r="AN142">
        <f>(AP142 - AO142 + DY142*1E3/(8.314*(EA142+273.15)) * AR142/DX142 * AQ142) * DX142/(100*DL142) * 1000/(1000 - AP142)</f>
        <v>0</v>
      </c>
      <c r="AO142">
        <v>21.4121244178176</v>
      </c>
      <c r="AP142">
        <v>23.0369981818182</v>
      </c>
      <c r="AQ142">
        <v>0.000182658778356988</v>
      </c>
      <c r="AR142">
        <v>120.712376557345</v>
      </c>
      <c r="AS142">
        <v>4</v>
      </c>
      <c r="AT142">
        <v>1</v>
      </c>
      <c r="AU142">
        <f>IF(AS142*$H$13&gt;=AW142,1.0,(AW142/(AW142-AS142*$H$13)))</f>
        <v>0</v>
      </c>
      <c r="AV142">
        <f>(AU142-1)*100</f>
        <v>0</v>
      </c>
      <c r="AW142">
        <f>MAX(0,($B$13+$C$13*EF142)/(1+$D$13*EF142)*DY142/(EA142+273)*$E$13)</f>
        <v>0</v>
      </c>
      <c r="AX142" t="s">
        <v>437</v>
      </c>
      <c r="AY142" t="s">
        <v>437</v>
      </c>
      <c r="AZ142">
        <v>0</v>
      </c>
      <c r="BA142">
        <v>0</v>
      </c>
      <c r="BB142">
        <f>1-AZ142/BA142</f>
        <v>0</v>
      </c>
      <c r="BC142">
        <v>0</v>
      </c>
      <c r="BD142" t="s">
        <v>437</v>
      </c>
      <c r="BE142" t="s">
        <v>437</v>
      </c>
      <c r="BF142">
        <v>0</v>
      </c>
      <c r="BG142">
        <v>0</v>
      </c>
      <c r="BH142">
        <f>1-BF142/BG142</f>
        <v>0</v>
      </c>
      <c r="BI142">
        <v>0.5</v>
      </c>
      <c r="BJ142">
        <f>DI142</f>
        <v>0</v>
      </c>
      <c r="BK142">
        <f>L142</f>
        <v>0</v>
      </c>
      <c r="BL142">
        <f>BH142*BI142*BJ142</f>
        <v>0</v>
      </c>
      <c r="BM142">
        <f>(BK142-BC142)/BJ142</f>
        <v>0</v>
      </c>
      <c r="BN142">
        <f>(BA142-BG142)/BG142</f>
        <v>0</v>
      </c>
      <c r="BO142">
        <f>AZ142/(BB142+AZ142/BG142)</f>
        <v>0</v>
      </c>
      <c r="BP142" t="s">
        <v>437</v>
      </c>
      <c r="BQ142">
        <v>0</v>
      </c>
      <c r="BR142">
        <f>IF(BQ142&lt;&gt;0, BQ142, BO142)</f>
        <v>0</v>
      </c>
      <c r="BS142">
        <f>1-BR142/BG142</f>
        <v>0</v>
      </c>
      <c r="BT142">
        <f>(BG142-BF142)/(BG142-BR142)</f>
        <v>0</v>
      </c>
      <c r="BU142">
        <f>(BA142-BG142)/(BA142-BR142)</f>
        <v>0</v>
      </c>
      <c r="BV142">
        <f>(BG142-BF142)/(BG142-AZ142)</f>
        <v>0</v>
      </c>
      <c r="BW142">
        <f>(BA142-BG142)/(BA142-AZ142)</f>
        <v>0</v>
      </c>
      <c r="BX142">
        <f>(BT142*BR142/BF142)</f>
        <v>0</v>
      </c>
      <c r="BY142">
        <f>(1-BX142)</f>
        <v>0</v>
      </c>
      <c r="DH142">
        <f>$B$11*EG142+$C$11*EH142+$F$11*ES142*(1-EV142)</f>
        <v>0</v>
      </c>
      <c r="DI142">
        <f>DH142*DJ142</f>
        <v>0</v>
      </c>
      <c r="DJ142">
        <f>($B$11*$D$9+$C$11*$D$9+$F$11*((FF142+EX142)/MAX(FF142+EX142+FG142, 0.1)*$I$9+FG142/MAX(FF142+EX142+FG142, 0.1)*$J$9))/($B$11+$C$11+$F$11)</f>
        <v>0</v>
      </c>
      <c r="DK142">
        <f>($B$11*$K$9+$C$11*$K$9+$F$11*((FF142+EX142)/MAX(FF142+EX142+FG142, 0.1)*$P$9+FG142/MAX(FF142+EX142+FG142, 0.1)*$Q$9))/($B$11+$C$11+$F$11)</f>
        <v>0</v>
      </c>
      <c r="DL142">
        <v>3.46</v>
      </c>
      <c r="DM142">
        <v>0.5</v>
      </c>
      <c r="DN142" t="s">
        <v>438</v>
      </c>
      <c r="DO142">
        <v>2</v>
      </c>
      <c r="DP142" t="b">
        <v>1</v>
      </c>
      <c r="DQ142">
        <v>1759423928.84615</v>
      </c>
      <c r="DR142">
        <v>431.046076923077</v>
      </c>
      <c r="DS142">
        <v>457.884153846154</v>
      </c>
      <c r="DT142">
        <v>23.0228615384615</v>
      </c>
      <c r="DU142">
        <v>21.3937153846154</v>
      </c>
      <c r="DV142">
        <v>428.790307692308</v>
      </c>
      <c r="DW142">
        <v>22.7054692307692</v>
      </c>
      <c r="DX142">
        <v>500.006692307692</v>
      </c>
      <c r="DY142">
        <v>90.7825538461538</v>
      </c>
      <c r="DZ142">
        <v>0.0322801615384615</v>
      </c>
      <c r="EA142">
        <v>29.7402230769231</v>
      </c>
      <c r="EB142">
        <v>30.0214692307692</v>
      </c>
      <c r="EC142">
        <v>999.9</v>
      </c>
      <c r="ED142">
        <v>0</v>
      </c>
      <c r="EE142">
        <v>0</v>
      </c>
      <c r="EF142">
        <v>10002.55</v>
      </c>
      <c r="EG142">
        <v>0</v>
      </c>
      <c r="EH142">
        <v>13.1937538461538</v>
      </c>
      <c r="EI142">
        <v>-26.8379846153846</v>
      </c>
      <c r="EJ142">
        <v>441.204230769231</v>
      </c>
      <c r="EK142">
        <v>467.894461538462</v>
      </c>
      <c r="EL142">
        <v>1.62914923076923</v>
      </c>
      <c r="EM142">
        <v>457.884153846154</v>
      </c>
      <c r="EN142">
        <v>21.3937153846154</v>
      </c>
      <c r="EO142">
        <v>2.09007615384615</v>
      </c>
      <c r="EP142">
        <v>1.94217692307692</v>
      </c>
      <c r="EQ142">
        <v>18.1437307692308</v>
      </c>
      <c r="ER142">
        <v>16.9806538461538</v>
      </c>
      <c r="ES142">
        <v>1999.98307692308</v>
      </c>
      <c r="ET142">
        <v>0.980002</v>
      </c>
      <c r="EU142">
        <v>0.0199976</v>
      </c>
      <c r="EV142">
        <v>0</v>
      </c>
      <c r="EW142">
        <v>354.048461538462</v>
      </c>
      <c r="EX142">
        <v>5.00059</v>
      </c>
      <c r="EY142">
        <v>7156.98384615385</v>
      </c>
      <c r="EZ142">
        <v>17360.1615384615</v>
      </c>
      <c r="FA142">
        <v>41.25</v>
      </c>
      <c r="FB142">
        <v>41.0572307692308</v>
      </c>
      <c r="FC142">
        <v>40.625</v>
      </c>
      <c r="FD142">
        <v>40.5572307692308</v>
      </c>
      <c r="FE142">
        <v>42.1679230769231</v>
      </c>
      <c r="FF142">
        <v>1955.08307692308</v>
      </c>
      <c r="FG142">
        <v>39.8938461538461</v>
      </c>
      <c r="FH142">
        <v>0</v>
      </c>
      <c r="FI142">
        <v>1759423935.4</v>
      </c>
      <c r="FJ142">
        <v>0</v>
      </c>
      <c r="FK142">
        <v>354.01996</v>
      </c>
      <c r="FL142">
        <v>-1.009692300014</v>
      </c>
      <c r="FM142">
        <v>-10.327692278792</v>
      </c>
      <c r="FN142">
        <v>7156.9456</v>
      </c>
      <c r="FO142">
        <v>15</v>
      </c>
      <c r="FP142">
        <v>0</v>
      </c>
      <c r="FQ142" t="s">
        <v>439</v>
      </c>
      <c r="FR142">
        <v>0</v>
      </c>
      <c r="FS142">
        <v>0</v>
      </c>
      <c r="FT142">
        <v>0</v>
      </c>
      <c r="FU142">
        <v>0</v>
      </c>
      <c r="FV142">
        <v>0</v>
      </c>
      <c r="FW142">
        <v>0</v>
      </c>
      <c r="FX142">
        <v>0</v>
      </c>
      <c r="FY142">
        <v>0</v>
      </c>
      <c r="FZ142">
        <v>0</v>
      </c>
      <c r="GA142">
        <v>0</v>
      </c>
      <c r="GB142">
        <v>0</v>
      </c>
      <c r="GC142">
        <v>-23.17224</v>
      </c>
      <c r="GD142">
        <v>-68.0168025974026</v>
      </c>
      <c r="GE142">
        <v>7.13240510407053</v>
      </c>
      <c r="GF142">
        <v>0</v>
      </c>
      <c r="GG142">
        <v>354.036823529412</v>
      </c>
      <c r="GH142">
        <v>-0.211245224942697</v>
      </c>
      <c r="GI142">
        <v>0.194860654675298</v>
      </c>
      <c r="GJ142">
        <v>-1</v>
      </c>
      <c r="GK142">
        <v>1.63727904761905</v>
      </c>
      <c r="GL142">
        <v>-0.111042077922076</v>
      </c>
      <c r="GM142">
        <v>0.0174206054524826</v>
      </c>
      <c r="GN142">
        <v>0</v>
      </c>
      <c r="GO142">
        <v>0</v>
      </c>
      <c r="GP142">
        <v>2</v>
      </c>
      <c r="GQ142" t="s">
        <v>463</v>
      </c>
      <c r="GR142">
        <v>3.13222</v>
      </c>
      <c r="GS142">
        <v>2.7104</v>
      </c>
      <c r="GT142">
        <v>0.0953116</v>
      </c>
      <c r="GU142">
        <v>0.100711</v>
      </c>
      <c r="GV142">
        <v>0.100489</v>
      </c>
      <c r="GW142">
        <v>0.0960999</v>
      </c>
      <c r="GX142">
        <v>34099</v>
      </c>
      <c r="GY142">
        <v>36317.1</v>
      </c>
      <c r="GZ142">
        <v>34100.2</v>
      </c>
      <c r="HA142">
        <v>36563.4</v>
      </c>
      <c r="HB142">
        <v>43311.1</v>
      </c>
      <c r="HC142">
        <v>47442.7</v>
      </c>
      <c r="HD142">
        <v>53185.5</v>
      </c>
      <c r="HE142">
        <v>58429.6</v>
      </c>
      <c r="HF142">
        <v>1.94735</v>
      </c>
      <c r="HG142">
        <v>1.79705</v>
      </c>
      <c r="HH142">
        <v>0.11611</v>
      </c>
      <c r="HI142">
        <v>0</v>
      </c>
      <c r="HJ142">
        <v>28.1365</v>
      </c>
      <c r="HK142">
        <v>999.9</v>
      </c>
      <c r="HL142">
        <v>53.687</v>
      </c>
      <c r="HM142">
        <v>30.454</v>
      </c>
      <c r="HN142">
        <v>25.8586</v>
      </c>
      <c r="HO142">
        <v>54.7083</v>
      </c>
      <c r="HP142">
        <v>45.4367</v>
      </c>
      <c r="HQ142">
        <v>1</v>
      </c>
      <c r="HR142">
        <v>0.050188</v>
      </c>
      <c r="HS142">
        <v>-0.0626634</v>
      </c>
      <c r="HT142">
        <v>20.112</v>
      </c>
      <c r="HU142">
        <v>5.19618</v>
      </c>
      <c r="HV142">
        <v>12.004</v>
      </c>
      <c r="HW142">
        <v>4.9749</v>
      </c>
      <c r="HX142">
        <v>3.2939</v>
      </c>
      <c r="HY142">
        <v>999.9</v>
      </c>
      <c r="HZ142">
        <v>9999</v>
      </c>
      <c r="IA142">
        <v>9999</v>
      </c>
      <c r="IB142">
        <v>9999</v>
      </c>
      <c r="IC142">
        <v>1.86325</v>
      </c>
      <c r="ID142">
        <v>1.86813</v>
      </c>
      <c r="IE142">
        <v>1.86786</v>
      </c>
      <c r="IF142">
        <v>1.86905</v>
      </c>
      <c r="IG142">
        <v>1.86988</v>
      </c>
      <c r="IH142">
        <v>1.86591</v>
      </c>
      <c r="II142">
        <v>1.86706</v>
      </c>
      <c r="IJ142">
        <v>1.86844</v>
      </c>
      <c r="IK142">
        <v>5</v>
      </c>
      <c r="IL142">
        <v>0</v>
      </c>
      <c r="IM142">
        <v>0</v>
      </c>
      <c r="IN142">
        <v>0</v>
      </c>
      <c r="IO142" t="s">
        <v>441</v>
      </c>
      <c r="IP142" t="s">
        <v>442</v>
      </c>
      <c r="IQ142" t="s">
        <v>443</v>
      </c>
      <c r="IR142" t="s">
        <v>443</v>
      </c>
      <c r="IS142" t="s">
        <v>443</v>
      </c>
      <c r="IT142" t="s">
        <v>443</v>
      </c>
      <c r="IU142">
        <v>0</v>
      </c>
      <c r="IV142">
        <v>100</v>
      </c>
      <c r="IW142">
        <v>100</v>
      </c>
      <c r="IX142">
        <v>2.332</v>
      </c>
      <c r="IY142">
        <v>0.3181</v>
      </c>
      <c r="IZ142">
        <v>0.735386519928015</v>
      </c>
      <c r="JA142">
        <v>0.00382527381972642</v>
      </c>
      <c r="JB142">
        <v>-7.52988299776221e-07</v>
      </c>
      <c r="JC142">
        <v>2.3530235652091e-10</v>
      </c>
      <c r="JD142">
        <v>-0.102343420517576</v>
      </c>
      <c r="JE142">
        <v>-0.0169045395245839</v>
      </c>
      <c r="JF142">
        <v>0.00204458040624254</v>
      </c>
      <c r="JG142">
        <v>-2.13992253470799e-05</v>
      </c>
      <c r="JH142">
        <v>5</v>
      </c>
      <c r="JI142">
        <v>2167</v>
      </c>
      <c r="JJ142">
        <v>1</v>
      </c>
      <c r="JK142">
        <v>29</v>
      </c>
      <c r="JL142">
        <v>29323732.3</v>
      </c>
      <c r="JM142">
        <v>29323732.3</v>
      </c>
      <c r="JN142">
        <v>1.15112</v>
      </c>
      <c r="JO142">
        <v>2.63428</v>
      </c>
      <c r="JP142">
        <v>1.54785</v>
      </c>
      <c r="JQ142">
        <v>2.31079</v>
      </c>
      <c r="JR142">
        <v>1.64551</v>
      </c>
      <c r="JS142">
        <v>2.37183</v>
      </c>
      <c r="JT142">
        <v>34.1678</v>
      </c>
      <c r="JU142">
        <v>24.1926</v>
      </c>
      <c r="JV142">
        <v>18</v>
      </c>
      <c r="JW142">
        <v>497.749</v>
      </c>
      <c r="JX142">
        <v>401.023</v>
      </c>
      <c r="JY142">
        <v>27.4532</v>
      </c>
      <c r="JZ142">
        <v>27.9865</v>
      </c>
      <c r="KA142">
        <v>30.0001</v>
      </c>
      <c r="KB142">
        <v>27.939</v>
      </c>
      <c r="KC142">
        <v>27.8896</v>
      </c>
      <c r="KD142">
        <v>23.1885</v>
      </c>
      <c r="KE142">
        <v>20.0874</v>
      </c>
      <c r="KF142">
        <v>53.1408</v>
      </c>
      <c r="KG142">
        <v>27.4278</v>
      </c>
      <c r="KH142">
        <v>507.733</v>
      </c>
      <c r="KI142">
        <v>21.494</v>
      </c>
      <c r="KJ142">
        <v>96.6876</v>
      </c>
      <c r="KK142">
        <v>94.673</v>
      </c>
    </row>
    <row r="143" spans="1:297">
      <c r="A143">
        <v>127</v>
      </c>
      <c r="B143">
        <v>1759423942</v>
      </c>
      <c r="C143">
        <v>4721.90000009537</v>
      </c>
      <c r="D143" t="s">
        <v>697</v>
      </c>
      <c r="E143" t="s">
        <v>698</v>
      </c>
      <c r="F143">
        <v>5</v>
      </c>
      <c r="G143" t="s">
        <v>638</v>
      </c>
      <c r="H143" t="s">
        <v>436</v>
      </c>
      <c r="I143">
        <v>1759423933.84615</v>
      </c>
      <c r="J143">
        <f>(K143)/1000</f>
        <v>0</v>
      </c>
      <c r="K143">
        <f>IF(DP143, AN143, AH143)</f>
        <v>0</v>
      </c>
      <c r="L143">
        <f>IF(DP143, AI143, AG143)</f>
        <v>0</v>
      </c>
      <c r="M143">
        <f>DR143 - IF(AU143&gt;1, L143*DL143*100.0/(AW143), 0)</f>
        <v>0</v>
      </c>
      <c r="N143">
        <f>((T143-J143/2)*M143-L143)/(T143+J143/2)</f>
        <v>0</v>
      </c>
      <c r="O143">
        <f>N143*(DY143+DZ143)/1000.0</f>
        <v>0</v>
      </c>
      <c r="P143">
        <f>(DR143 - IF(AU143&gt;1, L143*DL143*100.0/(AW143), 0))*(DY143+DZ143)/1000.0</f>
        <v>0</v>
      </c>
      <c r="Q143">
        <f>2.0/((1/S143-1/R143)+SIGN(S143)*SQRT((1/S143-1/R143)*(1/S143-1/R143) + 4*DM143/((DM143+1)*(DM143+1))*(2*1/S143*1/R143-1/R143*1/R143)))</f>
        <v>0</v>
      </c>
      <c r="R143">
        <f>IF(LEFT(DN143,1)&lt;&gt;"0",IF(LEFT(DN143,1)="1",3.0,DO143),$D$5+$E$5*(EF143*DY143/($K$5*1000))+$F$5*(EF143*DY143/($K$5*1000))*MAX(MIN(DL143,$J$5),$I$5)*MAX(MIN(DL143,$J$5),$I$5)+$G$5*MAX(MIN(DL143,$J$5),$I$5)*(EF143*DY143/($K$5*1000))+$H$5*(EF143*DY143/($K$5*1000))*(EF143*DY143/($K$5*1000)))</f>
        <v>0</v>
      </c>
      <c r="S143">
        <f>J143*(1000-(1000*0.61365*exp(17.502*W143/(240.97+W143))/(DY143+DZ143)+DT143)/2)/(1000*0.61365*exp(17.502*W143/(240.97+W143))/(DY143+DZ143)-DT143)</f>
        <v>0</v>
      </c>
      <c r="T143">
        <f>1/((DM143+1)/(Q143/1.6)+1/(R143/1.37)) + DM143/((DM143+1)/(Q143/1.6) + DM143/(R143/1.37))</f>
        <v>0</v>
      </c>
      <c r="U143">
        <f>(DH143*DK143)</f>
        <v>0</v>
      </c>
      <c r="V143">
        <f>(EA143+(U143+2*0.95*5.67E-8*(((EA143+$B$7)+273)^4-(EA143+273)^4)-44100*J143)/(1.84*29.3*R143+8*0.95*5.67E-8*(EA143+273)^3))</f>
        <v>0</v>
      </c>
      <c r="W143">
        <f>($C$7*EB143+$D$7*EC143+$E$7*V143)</f>
        <v>0</v>
      </c>
      <c r="X143">
        <f>0.61365*exp(17.502*W143/(240.97+W143))</f>
        <v>0</v>
      </c>
      <c r="Y143">
        <f>(Z143/AA143*100)</f>
        <v>0</v>
      </c>
      <c r="Z143">
        <f>DT143*(DY143+DZ143)/1000</f>
        <v>0</v>
      </c>
      <c r="AA143">
        <f>0.61365*exp(17.502*EA143/(240.97+EA143))</f>
        <v>0</v>
      </c>
      <c r="AB143">
        <f>(X143-DT143*(DY143+DZ143)/1000)</f>
        <v>0</v>
      </c>
      <c r="AC143">
        <f>(-J143*44100)</f>
        <v>0</v>
      </c>
      <c r="AD143">
        <f>2*29.3*R143*0.92*(EA143-W143)</f>
        <v>0</v>
      </c>
      <c r="AE143">
        <f>2*0.95*5.67E-8*(((EA143+$B$7)+273)^4-(W143+273)^4)</f>
        <v>0</v>
      </c>
      <c r="AF143">
        <f>U143+AE143+AC143+AD143</f>
        <v>0</v>
      </c>
      <c r="AG143">
        <f>DX143*AU143*(DS143-DR143*(1000-AU143*DU143)/(1000-AU143*DT143))/(100*DL143)</f>
        <v>0</v>
      </c>
      <c r="AH143">
        <f>1000*DX143*AU143*(DT143-DU143)/(100*DL143*(1000-AU143*DT143))</f>
        <v>0</v>
      </c>
      <c r="AI143">
        <f>(AJ143 - AK143 - DY143*1E3/(8.314*(EA143+273.15)) * AM143/DX143 * AL143) * DX143/(100*DL143) * (1000 - DU143)/1000</f>
        <v>0</v>
      </c>
      <c r="AJ143">
        <v>501.554880929545</v>
      </c>
      <c r="AK143">
        <v>478.095533333333</v>
      </c>
      <c r="AL143">
        <v>3.31408666666657</v>
      </c>
      <c r="AM143">
        <v>64.6</v>
      </c>
      <c r="AN143">
        <f>(AP143 - AO143 + DY143*1E3/(8.314*(EA143+273.15)) * AR143/DX143 * AQ143) * DX143/(100*DL143) * 1000/(1000 - AP143)</f>
        <v>0</v>
      </c>
      <c r="AO143">
        <v>21.4699980636399</v>
      </c>
      <c r="AP143">
        <v>23.0587266666667</v>
      </c>
      <c r="AQ143">
        <v>0.0011146201264021</v>
      </c>
      <c r="AR143">
        <v>120.712376557345</v>
      </c>
      <c r="AS143">
        <v>4</v>
      </c>
      <c r="AT143">
        <v>1</v>
      </c>
      <c r="AU143">
        <f>IF(AS143*$H$13&gt;=AW143,1.0,(AW143/(AW143-AS143*$H$13)))</f>
        <v>0</v>
      </c>
      <c r="AV143">
        <f>(AU143-1)*100</f>
        <v>0</v>
      </c>
      <c r="AW143">
        <f>MAX(0,($B$13+$C$13*EF143)/(1+$D$13*EF143)*DY143/(EA143+273)*$E$13)</f>
        <v>0</v>
      </c>
      <c r="AX143" t="s">
        <v>437</v>
      </c>
      <c r="AY143" t="s">
        <v>437</v>
      </c>
      <c r="AZ143">
        <v>0</v>
      </c>
      <c r="BA143">
        <v>0</v>
      </c>
      <c r="BB143">
        <f>1-AZ143/BA143</f>
        <v>0</v>
      </c>
      <c r="BC143">
        <v>0</v>
      </c>
      <c r="BD143" t="s">
        <v>437</v>
      </c>
      <c r="BE143" t="s">
        <v>437</v>
      </c>
      <c r="BF143">
        <v>0</v>
      </c>
      <c r="BG143">
        <v>0</v>
      </c>
      <c r="BH143">
        <f>1-BF143/BG143</f>
        <v>0</v>
      </c>
      <c r="BI143">
        <v>0.5</v>
      </c>
      <c r="BJ143">
        <f>DI143</f>
        <v>0</v>
      </c>
      <c r="BK143">
        <f>L143</f>
        <v>0</v>
      </c>
      <c r="BL143">
        <f>BH143*BI143*BJ143</f>
        <v>0</v>
      </c>
      <c r="BM143">
        <f>(BK143-BC143)/BJ143</f>
        <v>0</v>
      </c>
      <c r="BN143">
        <f>(BA143-BG143)/BG143</f>
        <v>0</v>
      </c>
      <c r="BO143">
        <f>AZ143/(BB143+AZ143/BG143)</f>
        <v>0</v>
      </c>
      <c r="BP143" t="s">
        <v>437</v>
      </c>
      <c r="BQ143">
        <v>0</v>
      </c>
      <c r="BR143">
        <f>IF(BQ143&lt;&gt;0, BQ143, BO143)</f>
        <v>0</v>
      </c>
      <c r="BS143">
        <f>1-BR143/BG143</f>
        <v>0</v>
      </c>
      <c r="BT143">
        <f>(BG143-BF143)/(BG143-BR143)</f>
        <v>0</v>
      </c>
      <c r="BU143">
        <f>(BA143-BG143)/(BA143-BR143)</f>
        <v>0</v>
      </c>
      <c r="BV143">
        <f>(BG143-BF143)/(BG143-AZ143)</f>
        <v>0</v>
      </c>
      <c r="BW143">
        <f>(BA143-BG143)/(BA143-AZ143)</f>
        <v>0</v>
      </c>
      <c r="BX143">
        <f>(BT143*BR143/BF143)</f>
        <v>0</v>
      </c>
      <c r="BY143">
        <f>(1-BX143)</f>
        <v>0</v>
      </c>
      <c r="DH143">
        <f>$B$11*EG143+$C$11*EH143+$F$11*ES143*(1-EV143)</f>
        <v>0</v>
      </c>
      <c r="DI143">
        <f>DH143*DJ143</f>
        <v>0</v>
      </c>
      <c r="DJ143">
        <f>($B$11*$D$9+$C$11*$D$9+$F$11*((FF143+EX143)/MAX(FF143+EX143+FG143, 0.1)*$I$9+FG143/MAX(FF143+EX143+FG143, 0.1)*$J$9))/($B$11+$C$11+$F$11)</f>
        <v>0</v>
      </c>
      <c r="DK143">
        <f>($B$11*$K$9+$C$11*$K$9+$F$11*((FF143+EX143)/MAX(FF143+EX143+FG143, 0.1)*$P$9+FG143/MAX(FF143+EX143+FG143, 0.1)*$Q$9))/($B$11+$C$11+$F$11)</f>
        <v>0</v>
      </c>
      <c r="DL143">
        <v>3.46</v>
      </c>
      <c r="DM143">
        <v>0.5</v>
      </c>
      <c r="DN143" t="s">
        <v>438</v>
      </c>
      <c r="DO143">
        <v>2</v>
      </c>
      <c r="DP143" t="b">
        <v>1</v>
      </c>
      <c r="DQ143">
        <v>1759423933.84615</v>
      </c>
      <c r="DR143">
        <v>444.854230769231</v>
      </c>
      <c r="DS143">
        <v>474.681230769231</v>
      </c>
      <c r="DT143">
        <v>23.0375846153846</v>
      </c>
      <c r="DU143">
        <v>21.4224615384615</v>
      </c>
      <c r="DV143">
        <v>442.553</v>
      </c>
      <c r="DW143">
        <v>22.7195769230769</v>
      </c>
      <c r="DX143">
        <v>500.007769230769</v>
      </c>
      <c r="DY143">
        <v>90.7822615384615</v>
      </c>
      <c r="DZ143">
        <v>0.0323126</v>
      </c>
      <c r="EA143">
        <v>29.7399</v>
      </c>
      <c r="EB143">
        <v>30.0280230769231</v>
      </c>
      <c r="EC143">
        <v>999.9</v>
      </c>
      <c r="ED143">
        <v>0</v>
      </c>
      <c r="EE143">
        <v>0</v>
      </c>
      <c r="EF143">
        <v>9997.69384615385</v>
      </c>
      <c r="EG143">
        <v>0</v>
      </c>
      <c r="EH143">
        <v>13.1999076923077</v>
      </c>
      <c r="EI143">
        <v>-29.8268692307692</v>
      </c>
      <c r="EJ143">
        <v>455.344538461538</v>
      </c>
      <c r="EK143">
        <v>485.073076923077</v>
      </c>
      <c r="EL143">
        <v>1.61512692307692</v>
      </c>
      <c r="EM143">
        <v>474.681230769231</v>
      </c>
      <c r="EN143">
        <v>21.4224615384615</v>
      </c>
      <c r="EO143">
        <v>2.09140615384615</v>
      </c>
      <c r="EP143">
        <v>1.94478</v>
      </c>
      <c r="EQ143">
        <v>18.1538615384615</v>
      </c>
      <c r="ER143">
        <v>17.0017615384615</v>
      </c>
      <c r="ES143">
        <v>1999.97615384615</v>
      </c>
      <c r="ET143">
        <v>0.980002</v>
      </c>
      <c r="EU143">
        <v>0.0199975923076923</v>
      </c>
      <c r="EV143">
        <v>0</v>
      </c>
      <c r="EW143">
        <v>353.946923076923</v>
      </c>
      <c r="EX143">
        <v>5.00059</v>
      </c>
      <c r="EY143">
        <v>7156.18153846154</v>
      </c>
      <c r="EZ143">
        <v>17360.1076923077</v>
      </c>
      <c r="FA143">
        <v>41.25</v>
      </c>
      <c r="FB143">
        <v>41.0572307692308</v>
      </c>
      <c r="FC143">
        <v>40.625</v>
      </c>
      <c r="FD143">
        <v>40.562</v>
      </c>
      <c r="FE143">
        <v>42.1822307692308</v>
      </c>
      <c r="FF143">
        <v>1955.07615384615</v>
      </c>
      <c r="FG143">
        <v>39.8907692307692</v>
      </c>
      <c r="FH143">
        <v>0</v>
      </c>
      <c r="FI143">
        <v>1759423940.2</v>
      </c>
      <c r="FJ143">
        <v>0</v>
      </c>
      <c r="FK143">
        <v>353.9598</v>
      </c>
      <c r="FL143">
        <v>-0.485923083165302</v>
      </c>
      <c r="FM143">
        <v>-9.32153845780137</v>
      </c>
      <c r="FN143">
        <v>7156.074</v>
      </c>
      <c r="FO143">
        <v>15</v>
      </c>
      <c r="FP143">
        <v>0</v>
      </c>
      <c r="FQ143" t="s">
        <v>439</v>
      </c>
      <c r="FR143">
        <v>0</v>
      </c>
      <c r="FS143">
        <v>0</v>
      </c>
      <c r="FT143">
        <v>0</v>
      </c>
      <c r="FU143">
        <v>0</v>
      </c>
      <c r="FV143">
        <v>0</v>
      </c>
      <c r="FW143">
        <v>0</v>
      </c>
      <c r="FX143">
        <v>0</v>
      </c>
      <c r="FY143">
        <v>0</v>
      </c>
      <c r="FZ143">
        <v>0</v>
      </c>
      <c r="GA143">
        <v>0</v>
      </c>
      <c r="GB143">
        <v>0</v>
      </c>
      <c r="GC143">
        <v>-28.184315</v>
      </c>
      <c r="GD143">
        <v>-33.4720827067669</v>
      </c>
      <c r="GE143">
        <v>3.53932069587866</v>
      </c>
      <c r="GF143">
        <v>0</v>
      </c>
      <c r="GG143">
        <v>353.9945</v>
      </c>
      <c r="GH143">
        <v>-0.907242169317177</v>
      </c>
      <c r="GI143">
        <v>0.192337517370472</v>
      </c>
      <c r="GJ143">
        <v>-1</v>
      </c>
      <c r="GK143">
        <v>1.6180915</v>
      </c>
      <c r="GL143">
        <v>-0.159158345864662</v>
      </c>
      <c r="GM143">
        <v>0.0211375346895043</v>
      </c>
      <c r="GN143">
        <v>0</v>
      </c>
      <c r="GO143">
        <v>0</v>
      </c>
      <c r="GP143">
        <v>2</v>
      </c>
      <c r="GQ143" t="s">
        <v>463</v>
      </c>
      <c r="GR143">
        <v>3.1323</v>
      </c>
      <c r="GS143">
        <v>2.71031</v>
      </c>
      <c r="GT143">
        <v>0.097837</v>
      </c>
      <c r="GU143">
        <v>0.103089</v>
      </c>
      <c r="GV143">
        <v>0.100557</v>
      </c>
      <c r="GW143">
        <v>0.096199</v>
      </c>
      <c r="GX143">
        <v>34003.9</v>
      </c>
      <c r="GY143">
        <v>36221.3</v>
      </c>
      <c r="GZ143">
        <v>34100.3</v>
      </c>
      <c r="HA143">
        <v>36563.6</v>
      </c>
      <c r="HB143">
        <v>43307.9</v>
      </c>
      <c r="HC143">
        <v>47437.8</v>
      </c>
      <c r="HD143">
        <v>53185.4</v>
      </c>
      <c r="HE143">
        <v>58429.7</v>
      </c>
      <c r="HF143">
        <v>1.94753</v>
      </c>
      <c r="HG143">
        <v>1.7969</v>
      </c>
      <c r="HH143">
        <v>0.116557</v>
      </c>
      <c r="HI143">
        <v>0</v>
      </c>
      <c r="HJ143">
        <v>28.1384</v>
      </c>
      <c r="HK143">
        <v>999.9</v>
      </c>
      <c r="HL143">
        <v>53.663</v>
      </c>
      <c r="HM143">
        <v>30.454</v>
      </c>
      <c r="HN143">
        <v>25.847</v>
      </c>
      <c r="HO143">
        <v>54.2683</v>
      </c>
      <c r="HP143">
        <v>45.7011</v>
      </c>
      <c r="HQ143">
        <v>1</v>
      </c>
      <c r="HR143">
        <v>0.0502642</v>
      </c>
      <c r="HS143">
        <v>-0.0143219</v>
      </c>
      <c r="HT143">
        <v>20.1121</v>
      </c>
      <c r="HU143">
        <v>5.19573</v>
      </c>
      <c r="HV143">
        <v>12.004</v>
      </c>
      <c r="HW143">
        <v>4.97465</v>
      </c>
      <c r="HX143">
        <v>3.29393</v>
      </c>
      <c r="HY143">
        <v>999.9</v>
      </c>
      <c r="HZ143">
        <v>9999</v>
      </c>
      <c r="IA143">
        <v>9999</v>
      </c>
      <c r="IB143">
        <v>9999</v>
      </c>
      <c r="IC143">
        <v>1.86325</v>
      </c>
      <c r="ID143">
        <v>1.86813</v>
      </c>
      <c r="IE143">
        <v>1.86786</v>
      </c>
      <c r="IF143">
        <v>1.86905</v>
      </c>
      <c r="IG143">
        <v>1.8699</v>
      </c>
      <c r="IH143">
        <v>1.86593</v>
      </c>
      <c r="II143">
        <v>1.86705</v>
      </c>
      <c r="IJ143">
        <v>1.86844</v>
      </c>
      <c r="IK143">
        <v>5</v>
      </c>
      <c r="IL143">
        <v>0</v>
      </c>
      <c r="IM143">
        <v>0</v>
      </c>
      <c r="IN143">
        <v>0</v>
      </c>
      <c r="IO143" t="s">
        <v>441</v>
      </c>
      <c r="IP143" t="s">
        <v>442</v>
      </c>
      <c r="IQ143" t="s">
        <v>443</v>
      </c>
      <c r="IR143" t="s">
        <v>443</v>
      </c>
      <c r="IS143" t="s">
        <v>443</v>
      </c>
      <c r="IT143" t="s">
        <v>443</v>
      </c>
      <c r="IU143">
        <v>0</v>
      </c>
      <c r="IV143">
        <v>100</v>
      </c>
      <c r="IW143">
        <v>100</v>
      </c>
      <c r="IX143">
        <v>2.384</v>
      </c>
      <c r="IY143">
        <v>0.319</v>
      </c>
      <c r="IZ143">
        <v>0.735386519928015</v>
      </c>
      <c r="JA143">
        <v>0.00382527381972642</v>
      </c>
      <c r="JB143">
        <v>-7.52988299776221e-07</v>
      </c>
      <c r="JC143">
        <v>2.3530235652091e-10</v>
      </c>
      <c r="JD143">
        <v>-0.102343420517576</v>
      </c>
      <c r="JE143">
        <v>-0.0169045395245839</v>
      </c>
      <c r="JF143">
        <v>0.00204458040624254</v>
      </c>
      <c r="JG143">
        <v>-2.13992253470799e-05</v>
      </c>
      <c r="JH143">
        <v>5</v>
      </c>
      <c r="JI143">
        <v>2167</v>
      </c>
      <c r="JJ143">
        <v>1</v>
      </c>
      <c r="JK143">
        <v>29</v>
      </c>
      <c r="JL143">
        <v>29323732.4</v>
      </c>
      <c r="JM143">
        <v>29323732.4</v>
      </c>
      <c r="JN143">
        <v>1.18408</v>
      </c>
      <c r="JO143">
        <v>2.6416</v>
      </c>
      <c r="JP143">
        <v>1.54785</v>
      </c>
      <c r="JQ143">
        <v>2.31079</v>
      </c>
      <c r="JR143">
        <v>1.64673</v>
      </c>
      <c r="JS143">
        <v>2.30347</v>
      </c>
      <c r="JT143">
        <v>34.1678</v>
      </c>
      <c r="JU143">
        <v>24.1838</v>
      </c>
      <c r="JV143">
        <v>18</v>
      </c>
      <c r="JW143">
        <v>497.889</v>
      </c>
      <c r="JX143">
        <v>400.961</v>
      </c>
      <c r="JY143">
        <v>27.423</v>
      </c>
      <c r="JZ143">
        <v>27.9895</v>
      </c>
      <c r="KA143">
        <v>30.0002</v>
      </c>
      <c r="KB143">
        <v>27.9419</v>
      </c>
      <c r="KC143">
        <v>27.8925</v>
      </c>
      <c r="KD143">
        <v>23.7615</v>
      </c>
      <c r="KE143">
        <v>20.0874</v>
      </c>
      <c r="KF143">
        <v>53.1408</v>
      </c>
      <c r="KG143">
        <v>27.3961</v>
      </c>
      <c r="KH143">
        <v>521.233</v>
      </c>
      <c r="KI143">
        <v>21.4934</v>
      </c>
      <c r="KJ143">
        <v>96.6876</v>
      </c>
      <c r="KK143">
        <v>94.6733</v>
      </c>
    </row>
    <row r="144" spans="1:297">
      <c r="A144">
        <v>128</v>
      </c>
      <c r="B144">
        <v>1759423947</v>
      </c>
      <c r="C144">
        <v>4726.90000009537</v>
      </c>
      <c r="D144" t="s">
        <v>699</v>
      </c>
      <c r="E144" t="s">
        <v>700</v>
      </c>
      <c r="F144">
        <v>5</v>
      </c>
      <c r="G144" t="s">
        <v>638</v>
      </c>
      <c r="H144" t="s">
        <v>436</v>
      </c>
      <c r="I144">
        <v>1759423938.84615</v>
      </c>
      <c r="J144">
        <f>(K144)/1000</f>
        <v>0</v>
      </c>
      <c r="K144">
        <f>IF(DP144, AN144, AH144)</f>
        <v>0</v>
      </c>
      <c r="L144">
        <f>IF(DP144, AI144, AG144)</f>
        <v>0</v>
      </c>
      <c r="M144">
        <f>DR144 - IF(AU144&gt;1, L144*DL144*100.0/(AW144), 0)</f>
        <v>0</v>
      </c>
      <c r="N144">
        <f>((T144-J144/2)*M144-L144)/(T144+J144/2)</f>
        <v>0</v>
      </c>
      <c r="O144">
        <f>N144*(DY144+DZ144)/1000.0</f>
        <v>0</v>
      </c>
      <c r="P144">
        <f>(DR144 - IF(AU144&gt;1, L144*DL144*100.0/(AW144), 0))*(DY144+DZ144)/1000.0</f>
        <v>0</v>
      </c>
      <c r="Q144">
        <f>2.0/((1/S144-1/R144)+SIGN(S144)*SQRT((1/S144-1/R144)*(1/S144-1/R144) + 4*DM144/((DM144+1)*(DM144+1))*(2*1/S144*1/R144-1/R144*1/R144)))</f>
        <v>0</v>
      </c>
      <c r="R144">
        <f>IF(LEFT(DN144,1)&lt;&gt;"0",IF(LEFT(DN144,1)="1",3.0,DO144),$D$5+$E$5*(EF144*DY144/($K$5*1000))+$F$5*(EF144*DY144/($K$5*1000))*MAX(MIN(DL144,$J$5),$I$5)*MAX(MIN(DL144,$J$5),$I$5)+$G$5*MAX(MIN(DL144,$J$5),$I$5)*(EF144*DY144/($K$5*1000))+$H$5*(EF144*DY144/($K$5*1000))*(EF144*DY144/($K$5*1000)))</f>
        <v>0</v>
      </c>
      <c r="S144">
        <f>J144*(1000-(1000*0.61365*exp(17.502*W144/(240.97+W144))/(DY144+DZ144)+DT144)/2)/(1000*0.61365*exp(17.502*W144/(240.97+W144))/(DY144+DZ144)-DT144)</f>
        <v>0</v>
      </c>
      <c r="T144">
        <f>1/((DM144+1)/(Q144/1.6)+1/(R144/1.37)) + DM144/((DM144+1)/(Q144/1.6) + DM144/(R144/1.37))</f>
        <v>0</v>
      </c>
      <c r="U144">
        <f>(DH144*DK144)</f>
        <v>0</v>
      </c>
      <c r="V144">
        <f>(EA144+(U144+2*0.95*5.67E-8*(((EA144+$B$7)+273)^4-(EA144+273)^4)-44100*J144)/(1.84*29.3*R144+8*0.95*5.67E-8*(EA144+273)^3))</f>
        <v>0</v>
      </c>
      <c r="W144">
        <f>($C$7*EB144+$D$7*EC144+$E$7*V144)</f>
        <v>0</v>
      </c>
      <c r="X144">
        <f>0.61365*exp(17.502*W144/(240.97+W144))</f>
        <v>0</v>
      </c>
      <c r="Y144">
        <f>(Z144/AA144*100)</f>
        <v>0</v>
      </c>
      <c r="Z144">
        <f>DT144*(DY144+DZ144)/1000</f>
        <v>0</v>
      </c>
      <c r="AA144">
        <f>0.61365*exp(17.502*EA144/(240.97+EA144))</f>
        <v>0</v>
      </c>
      <c r="AB144">
        <f>(X144-DT144*(DY144+DZ144)/1000)</f>
        <v>0</v>
      </c>
      <c r="AC144">
        <f>(-J144*44100)</f>
        <v>0</v>
      </c>
      <c r="AD144">
        <f>2*29.3*R144*0.92*(EA144-W144)</f>
        <v>0</v>
      </c>
      <c r="AE144">
        <f>2*0.95*5.67E-8*(((EA144+$B$7)+273)^4-(W144+273)^4)</f>
        <v>0</v>
      </c>
      <c r="AF144">
        <f>U144+AE144+AC144+AD144</f>
        <v>0</v>
      </c>
      <c r="AG144">
        <f>DX144*AU144*(DS144-DR144*(1000-AU144*DU144)/(1000-AU144*DT144))/(100*DL144)</f>
        <v>0</v>
      </c>
      <c r="AH144">
        <f>1000*DX144*AU144*(DT144-DU144)/(100*DL144*(1000-AU144*DT144))</f>
        <v>0</v>
      </c>
      <c r="AI144">
        <f>(AJ144 - AK144 - DY144*1E3/(8.314*(EA144+273.15)) * AM144/DX144 * AL144) * DX144/(100*DL144) * (1000 - DU144)/1000</f>
        <v>0</v>
      </c>
      <c r="AJ144">
        <v>517.446822050649</v>
      </c>
      <c r="AK144">
        <v>494.247909090909</v>
      </c>
      <c r="AL144">
        <v>3.23689439393935</v>
      </c>
      <c r="AM144">
        <v>64.6</v>
      </c>
      <c r="AN144">
        <f>(AP144 - AO144 + DY144*1E3/(8.314*(EA144+273.15)) * AR144/DX144 * AQ144) * DX144/(100*DL144) * 1000/(1000 - AP144)</f>
        <v>0</v>
      </c>
      <c r="AO144">
        <v>21.4802311302037</v>
      </c>
      <c r="AP144">
        <v>23.0718872727273</v>
      </c>
      <c r="AQ144">
        <v>0.0004543117626778</v>
      </c>
      <c r="AR144">
        <v>120.712376557345</v>
      </c>
      <c r="AS144">
        <v>4</v>
      </c>
      <c r="AT144">
        <v>1</v>
      </c>
      <c r="AU144">
        <f>IF(AS144*$H$13&gt;=AW144,1.0,(AW144/(AW144-AS144*$H$13)))</f>
        <v>0</v>
      </c>
      <c r="AV144">
        <f>(AU144-1)*100</f>
        <v>0</v>
      </c>
      <c r="AW144">
        <f>MAX(0,($B$13+$C$13*EF144)/(1+$D$13*EF144)*DY144/(EA144+273)*$E$13)</f>
        <v>0</v>
      </c>
      <c r="AX144" t="s">
        <v>437</v>
      </c>
      <c r="AY144" t="s">
        <v>437</v>
      </c>
      <c r="AZ144">
        <v>0</v>
      </c>
      <c r="BA144">
        <v>0</v>
      </c>
      <c r="BB144">
        <f>1-AZ144/BA144</f>
        <v>0</v>
      </c>
      <c r="BC144">
        <v>0</v>
      </c>
      <c r="BD144" t="s">
        <v>437</v>
      </c>
      <c r="BE144" t="s">
        <v>437</v>
      </c>
      <c r="BF144">
        <v>0</v>
      </c>
      <c r="BG144">
        <v>0</v>
      </c>
      <c r="BH144">
        <f>1-BF144/BG144</f>
        <v>0</v>
      </c>
      <c r="BI144">
        <v>0.5</v>
      </c>
      <c r="BJ144">
        <f>DI144</f>
        <v>0</v>
      </c>
      <c r="BK144">
        <f>L144</f>
        <v>0</v>
      </c>
      <c r="BL144">
        <f>BH144*BI144*BJ144</f>
        <v>0</v>
      </c>
      <c r="BM144">
        <f>(BK144-BC144)/BJ144</f>
        <v>0</v>
      </c>
      <c r="BN144">
        <f>(BA144-BG144)/BG144</f>
        <v>0</v>
      </c>
      <c r="BO144">
        <f>AZ144/(BB144+AZ144/BG144)</f>
        <v>0</v>
      </c>
      <c r="BP144" t="s">
        <v>437</v>
      </c>
      <c r="BQ144">
        <v>0</v>
      </c>
      <c r="BR144">
        <f>IF(BQ144&lt;&gt;0, BQ144, BO144)</f>
        <v>0</v>
      </c>
      <c r="BS144">
        <f>1-BR144/BG144</f>
        <v>0</v>
      </c>
      <c r="BT144">
        <f>(BG144-BF144)/(BG144-BR144)</f>
        <v>0</v>
      </c>
      <c r="BU144">
        <f>(BA144-BG144)/(BA144-BR144)</f>
        <v>0</v>
      </c>
      <c r="BV144">
        <f>(BG144-BF144)/(BG144-AZ144)</f>
        <v>0</v>
      </c>
      <c r="BW144">
        <f>(BA144-BG144)/(BA144-AZ144)</f>
        <v>0</v>
      </c>
      <c r="BX144">
        <f>(BT144*BR144/BF144)</f>
        <v>0</v>
      </c>
      <c r="BY144">
        <f>(1-BX144)</f>
        <v>0</v>
      </c>
      <c r="DH144">
        <f>$B$11*EG144+$C$11*EH144+$F$11*ES144*(1-EV144)</f>
        <v>0</v>
      </c>
      <c r="DI144">
        <f>DH144*DJ144</f>
        <v>0</v>
      </c>
      <c r="DJ144">
        <f>($B$11*$D$9+$C$11*$D$9+$F$11*((FF144+EX144)/MAX(FF144+EX144+FG144, 0.1)*$I$9+FG144/MAX(FF144+EX144+FG144, 0.1)*$J$9))/($B$11+$C$11+$F$11)</f>
        <v>0</v>
      </c>
      <c r="DK144">
        <f>($B$11*$K$9+$C$11*$K$9+$F$11*((FF144+EX144)/MAX(FF144+EX144+FG144, 0.1)*$P$9+FG144/MAX(FF144+EX144+FG144, 0.1)*$Q$9))/($B$11+$C$11+$F$11)</f>
        <v>0</v>
      </c>
      <c r="DL144">
        <v>3.46</v>
      </c>
      <c r="DM144">
        <v>0.5</v>
      </c>
      <c r="DN144" t="s">
        <v>438</v>
      </c>
      <c r="DO144">
        <v>2</v>
      </c>
      <c r="DP144" t="b">
        <v>1</v>
      </c>
      <c r="DQ144">
        <v>1759423938.84615</v>
      </c>
      <c r="DR144">
        <v>460.189</v>
      </c>
      <c r="DS144">
        <v>490.995769230769</v>
      </c>
      <c r="DT144">
        <v>23.0505538461538</v>
      </c>
      <c r="DU144">
        <v>21.4488923076923</v>
      </c>
      <c r="DV144">
        <v>457.837538461538</v>
      </c>
      <c r="DW144">
        <v>22.7320153846154</v>
      </c>
      <c r="DX144">
        <v>500.022692307692</v>
      </c>
      <c r="DY144">
        <v>90.7822461538462</v>
      </c>
      <c r="DZ144">
        <v>0.0321375153846154</v>
      </c>
      <c r="EA144">
        <v>29.7388615384615</v>
      </c>
      <c r="EB144">
        <v>30.0307307692308</v>
      </c>
      <c r="EC144">
        <v>999.9</v>
      </c>
      <c r="ED144">
        <v>0</v>
      </c>
      <c r="EE144">
        <v>0</v>
      </c>
      <c r="EF144">
        <v>10017.6415384615</v>
      </c>
      <c r="EG144">
        <v>0</v>
      </c>
      <c r="EH144">
        <v>13.1977846153846</v>
      </c>
      <c r="EI144">
        <v>-30.8066615384615</v>
      </c>
      <c r="EJ144">
        <v>471.047230769231</v>
      </c>
      <c r="EK144">
        <v>501.758307692308</v>
      </c>
      <c r="EL144">
        <v>1.60167230769231</v>
      </c>
      <c r="EM144">
        <v>490.995769230769</v>
      </c>
      <c r="EN144">
        <v>21.4488923076923</v>
      </c>
      <c r="EO144">
        <v>2.09258307692308</v>
      </c>
      <c r="EP144">
        <v>1.94717923076923</v>
      </c>
      <c r="EQ144">
        <v>18.1628230769231</v>
      </c>
      <c r="ER144">
        <v>17.0212230769231</v>
      </c>
      <c r="ES144">
        <v>1999.97461538462</v>
      </c>
      <c r="ET144">
        <v>0.980002</v>
      </c>
      <c r="EU144">
        <v>0.0199975923076923</v>
      </c>
      <c r="EV144">
        <v>0</v>
      </c>
      <c r="EW144">
        <v>353.907692307692</v>
      </c>
      <c r="EX144">
        <v>5.00059</v>
      </c>
      <c r="EY144">
        <v>7155.53307692307</v>
      </c>
      <c r="EZ144">
        <v>17360.1076923077</v>
      </c>
      <c r="FA144">
        <v>41.25</v>
      </c>
      <c r="FB144">
        <v>41.062</v>
      </c>
      <c r="FC144">
        <v>40.625</v>
      </c>
      <c r="FD144">
        <v>40.562</v>
      </c>
      <c r="FE144">
        <v>42.187</v>
      </c>
      <c r="FF144">
        <v>1955.07461538462</v>
      </c>
      <c r="FG144">
        <v>39.89</v>
      </c>
      <c r="FH144">
        <v>0</v>
      </c>
      <c r="FI144">
        <v>1759423945</v>
      </c>
      <c r="FJ144">
        <v>0</v>
      </c>
      <c r="FK144">
        <v>353.91348</v>
      </c>
      <c r="FL144">
        <v>0.270076912750204</v>
      </c>
      <c r="FM144">
        <v>-7.74769227828755</v>
      </c>
      <c r="FN144">
        <v>7155.45</v>
      </c>
      <c r="FO144">
        <v>15</v>
      </c>
      <c r="FP144">
        <v>0</v>
      </c>
      <c r="FQ144" t="s">
        <v>439</v>
      </c>
      <c r="FR144">
        <v>0</v>
      </c>
      <c r="FS144">
        <v>0</v>
      </c>
      <c r="FT144">
        <v>0</v>
      </c>
      <c r="FU144">
        <v>0</v>
      </c>
      <c r="FV144">
        <v>0</v>
      </c>
      <c r="FW144">
        <v>0</v>
      </c>
      <c r="FX144">
        <v>0</v>
      </c>
      <c r="FY144">
        <v>0</v>
      </c>
      <c r="FZ144">
        <v>0</v>
      </c>
      <c r="GA144">
        <v>0</v>
      </c>
      <c r="GB144">
        <v>0</v>
      </c>
      <c r="GC144">
        <v>-30.0313238095238</v>
      </c>
      <c r="GD144">
        <v>-12.8062597402598</v>
      </c>
      <c r="GE144">
        <v>1.5624721461608</v>
      </c>
      <c r="GF144">
        <v>0</v>
      </c>
      <c r="GG144">
        <v>353.966470588235</v>
      </c>
      <c r="GH144">
        <v>-0.60861726707921</v>
      </c>
      <c r="GI144">
        <v>0.191630348096067</v>
      </c>
      <c r="GJ144">
        <v>-1</v>
      </c>
      <c r="GK144">
        <v>1.60955523809524</v>
      </c>
      <c r="GL144">
        <v>-0.198036623376624</v>
      </c>
      <c r="GM144">
        <v>0.0234899335317123</v>
      </c>
      <c r="GN144">
        <v>0</v>
      </c>
      <c r="GO144">
        <v>0</v>
      </c>
      <c r="GP144">
        <v>2</v>
      </c>
      <c r="GQ144" t="s">
        <v>463</v>
      </c>
      <c r="GR144">
        <v>3.13231</v>
      </c>
      <c r="GS144">
        <v>2.71011</v>
      </c>
      <c r="GT144">
        <v>0.100291</v>
      </c>
      <c r="GU144">
        <v>0.105421</v>
      </c>
      <c r="GV144">
        <v>0.100591</v>
      </c>
      <c r="GW144">
        <v>0.0962107</v>
      </c>
      <c r="GX144">
        <v>33911.4</v>
      </c>
      <c r="GY144">
        <v>36126.9</v>
      </c>
      <c r="GZ144">
        <v>34100.3</v>
      </c>
      <c r="HA144">
        <v>36563.3</v>
      </c>
      <c r="HB144">
        <v>43306.4</v>
      </c>
      <c r="HC144">
        <v>47437.1</v>
      </c>
      <c r="HD144">
        <v>53185.2</v>
      </c>
      <c r="HE144">
        <v>58429.2</v>
      </c>
      <c r="HF144">
        <v>1.94757</v>
      </c>
      <c r="HG144">
        <v>1.797</v>
      </c>
      <c r="HH144">
        <v>0.115089</v>
      </c>
      <c r="HI144">
        <v>0</v>
      </c>
      <c r="HJ144">
        <v>28.1408</v>
      </c>
      <c r="HK144">
        <v>999.9</v>
      </c>
      <c r="HL144">
        <v>53.687</v>
      </c>
      <c r="HM144">
        <v>30.454</v>
      </c>
      <c r="HN144">
        <v>25.8615</v>
      </c>
      <c r="HO144">
        <v>54.4883</v>
      </c>
      <c r="HP144">
        <v>45.5008</v>
      </c>
      <c r="HQ144">
        <v>1</v>
      </c>
      <c r="HR144">
        <v>0.0504599</v>
      </c>
      <c r="HS144">
        <v>0.028592</v>
      </c>
      <c r="HT144">
        <v>20.112</v>
      </c>
      <c r="HU144">
        <v>5.19468</v>
      </c>
      <c r="HV144">
        <v>12.004</v>
      </c>
      <c r="HW144">
        <v>4.97475</v>
      </c>
      <c r="HX144">
        <v>3.29388</v>
      </c>
      <c r="HY144">
        <v>999.9</v>
      </c>
      <c r="HZ144">
        <v>9999</v>
      </c>
      <c r="IA144">
        <v>9999</v>
      </c>
      <c r="IB144">
        <v>9999</v>
      </c>
      <c r="IC144">
        <v>1.86325</v>
      </c>
      <c r="ID144">
        <v>1.86813</v>
      </c>
      <c r="IE144">
        <v>1.86786</v>
      </c>
      <c r="IF144">
        <v>1.86905</v>
      </c>
      <c r="IG144">
        <v>1.8699</v>
      </c>
      <c r="IH144">
        <v>1.86591</v>
      </c>
      <c r="II144">
        <v>1.86705</v>
      </c>
      <c r="IJ144">
        <v>1.86844</v>
      </c>
      <c r="IK144">
        <v>5</v>
      </c>
      <c r="IL144">
        <v>0</v>
      </c>
      <c r="IM144">
        <v>0</v>
      </c>
      <c r="IN144">
        <v>0</v>
      </c>
      <c r="IO144" t="s">
        <v>441</v>
      </c>
      <c r="IP144" t="s">
        <v>442</v>
      </c>
      <c r="IQ144" t="s">
        <v>443</v>
      </c>
      <c r="IR144" t="s">
        <v>443</v>
      </c>
      <c r="IS144" t="s">
        <v>443</v>
      </c>
      <c r="IT144" t="s">
        <v>443</v>
      </c>
      <c r="IU144">
        <v>0</v>
      </c>
      <c r="IV144">
        <v>100</v>
      </c>
      <c r="IW144">
        <v>100</v>
      </c>
      <c r="IX144">
        <v>2.436</v>
      </c>
      <c r="IY144">
        <v>0.3195</v>
      </c>
      <c r="IZ144">
        <v>0.735386519928015</v>
      </c>
      <c r="JA144">
        <v>0.00382527381972642</v>
      </c>
      <c r="JB144">
        <v>-7.52988299776221e-07</v>
      </c>
      <c r="JC144">
        <v>2.3530235652091e-10</v>
      </c>
      <c r="JD144">
        <v>-0.102343420517576</v>
      </c>
      <c r="JE144">
        <v>-0.0169045395245839</v>
      </c>
      <c r="JF144">
        <v>0.00204458040624254</v>
      </c>
      <c r="JG144">
        <v>-2.13992253470799e-05</v>
      </c>
      <c r="JH144">
        <v>5</v>
      </c>
      <c r="JI144">
        <v>2167</v>
      </c>
      <c r="JJ144">
        <v>1</v>
      </c>
      <c r="JK144">
        <v>29</v>
      </c>
      <c r="JL144">
        <v>29323732.4</v>
      </c>
      <c r="JM144">
        <v>29323732.4</v>
      </c>
      <c r="JN144">
        <v>1.21338</v>
      </c>
      <c r="JO144">
        <v>2.63306</v>
      </c>
      <c r="JP144">
        <v>1.54785</v>
      </c>
      <c r="JQ144">
        <v>2.31201</v>
      </c>
      <c r="JR144">
        <v>1.64673</v>
      </c>
      <c r="JS144">
        <v>2.36938</v>
      </c>
      <c r="JT144">
        <v>34.1678</v>
      </c>
      <c r="JU144">
        <v>24.1926</v>
      </c>
      <c r="JV144">
        <v>18</v>
      </c>
      <c r="JW144">
        <v>497.946</v>
      </c>
      <c r="JX144">
        <v>401.032</v>
      </c>
      <c r="JY144">
        <v>27.3889</v>
      </c>
      <c r="JZ144">
        <v>27.9925</v>
      </c>
      <c r="KA144">
        <v>30.0003</v>
      </c>
      <c r="KB144">
        <v>27.9447</v>
      </c>
      <c r="KC144">
        <v>27.8949</v>
      </c>
      <c r="KD144">
        <v>24.4233</v>
      </c>
      <c r="KE144">
        <v>20.0874</v>
      </c>
      <c r="KF144">
        <v>53.1408</v>
      </c>
      <c r="KG144">
        <v>27.3619</v>
      </c>
      <c r="KH144">
        <v>541.532</v>
      </c>
      <c r="KI144">
        <v>21.4982</v>
      </c>
      <c r="KJ144">
        <v>96.6873</v>
      </c>
      <c r="KK144">
        <v>94.6726</v>
      </c>
    </row>
    <row r="145" spans="1:297">
      <c r="A145">
        <v>129</v>
      </c>
      <c r="B145">
        <v>1759423952</v>
      </c>
      <c r="C145">
        <v>4731.90000009537</v>
      </c>
      <c r="D145" t="s">
        <v>701</v>
      </c>
      <c r="E145" t="s">
        <v>702</v>
      </c>
      <c r="F145">
        <v>5</v>
      </c>
      <c r="G145" t="s">
        <v>638</v>
      </c>
      <c r="H145" t="s">
        <v>436</v>
      </c>
      <c r="I145">
        <v>1759423943.84615</v>
      </c>
      <c r="J145">
        <f>(K145)/1000</f>
        <v>0</v>
      </c>
      <c r="K145">
        <f>IF(DP145, AN145, AH145)</f>
        <v>0</v>
      </c>
      <c r="L145">
        <f>IF(DP145, AI145, AG145)</f>
        <v>0</v>
      </c>
      <c r="M145">
        <f>DR145 - IF(AU145&gt;1, L145*DL145*100.0/(AW145), 0)</f>
        <v>0</v>
      </c>
      <c r="N145">
        <f>((T145-J145/2)*M145-L145)/(T145+J145/2)</f>
        <v>0</v>
      </c>
      <c r="O145">
        <f>N145*(DY145+DZ145)/1000.0</f>
        <v>0</v>
      </c>
      <c r="P145">
        <f>(DR145 - IF(AU145&gt;1, L145*DL145*100.0/(AW145), 0))*(DY145+DZ145)/1000.0</f>
        <v>0</v>
      </c>
      <c r="Q145">
        <f>2.0/((1/S145-1/R145)+SIGN(S145)*SQRT((1/S145-1/R145)*(1/S145-1/R145) + 4*DM145/((DM145+1)*(DM145+1))*(2*1/S145*1/R145-1/R145*1/R145)))</f>
        <v>0</v>
      </c>
      <c r="R145">
        <f>IF(LEFT(DN145,1)&lt;&gt;"0",IF(LEFT(DN145,1)="1",3.0,DO145),$D$5+$E$5*(EF145*DY145/($K$5*1000))+$F$5*(EF145*DY145/($K$5*1000))*MAX(MIN(DL145,$J$5),$I$5)*MAX(MIN(DL145,$J$5),$I$5)+$G$5*MAX(MIN(DL145,$J$5),$I$5)*(EF145*DY145/($K$5*1000))+$H$5*(EF145*DY145/($K$5*1000))*(EF145*DY145/($K$5*1000)))</f>
        <v>0</v>
      </c>
      <c r="S145">
        <f>J145*(1000-(1000*0.61365*exp(17.502*W145/(240.97+W145))/(DY145+DZ145)+DT145)/2)/(1000*0.61365*exp(17.502*W145/(240.97+W145))/(DY145+DZ145)-DT145)</f>
        <v>0</v>
      </c>
      <c r="T145">
        <f>1/((DM145+1)/(Q145/1.6)+1/(R145/1.37)) + DM145/((DM145+1)/(Q145/1.6) + DM145/(R145/1.37))</f>
        <v>0</v>
      </c>
      <c r="U145">
        <f>(DH145*DK145)</f>
        <v>0</v>
      </c>
      <c r="V145">
        <f>(EA145+(U145+2*0.95*5.67E-8*(((EA145+$B$7)+273)^4-(EA145+273)^4)-44100*J145)/(1.84*29.3*R145+8*0.95*5.67E-8*(EA145+273)^3))</f>
        <v>0</v>
      </c>
      <c r="W145">
        <f>($C$7*EB145+$D$7*EC145+$E$7*V145)</f>
        <v>0</v>
      </c>
      <c r="X145">
        <f>0.61365*exp(17.502*W145/(240.97+W145))</f>
        <v>0</v>
      </c>
      <c r="Y145">
        <f>(Z145/AA145*100)</f>
        <v>0</v>
      </c>
      <c r="Z145">
        <f>DT145*(DY145+DZ145)/1000</f>
        <v>0</v>
      </c>
      <c r="AA145">
        <f>0.61365*exp(17.502*EA145/(240.97+EA145))</f>
        <v>0</v>
      </c>
      <c r="AB145">
        <f>(X145-DT145*(DY145+DZ145)/1000)</f>
        <v>0</v>
      </c>
      <c r="AC145">
        <f>(-J145*44100)</f>
        <v>0</v>
      </c>
      <c r="AD145">
        <f>2*29.3*R145*0.92*(EA145-W145)</f>
        <v>0</v>
      </c>
      <c r="AE145">
        <f>2*0.95*5.67E-8*(((EA145+$B$7)+273)^4-(W145+273)^4)</f>
        <v>0</v>
      </c>
      <c r="AF145">
        <f>U145+AE145+AC145+AD145</f>
        <v>0</v>
      </c>
      <c r="AG145">
        <f>DX145*AU145*(DS145-DR145*(1000-AU145*DU145)/(1000-AU145*DT145))/(100*DL145)</f>
        <v>0</v>
      </c>
      <c r="AH145">
        <f>1000*DX145*AU145*(DT145-DU145)/(100*DL145*(1000-AU145*DT145))</f>
        <v>0</v>
      </c>
      <c r="AI145">
        <f>(AJ145 - AK145 - DY145*1E3/(8.314*(EA145+273.15)) * AM145/DX145 * AL145) * DX145/(100*DL145) * (1000 - DU145)/1000</f>
        <v>0</v>
      </c>
      <c r="AJ145">
        <v>533.726788286797</v>
      </c>
      <c r="AK145">
        <v>510.433818181818</v>
      </c>
      <c r="AL145">
        <v>3.23430045454543</v>
      </c>
      <c r="AM145">
        <v>64.6</v>
      </c>
      <c r="AN145">
        <f>(AP145 - AO145 + DY145*1E3/(8.314*(EA145+273.15)) * AR145/DX145 * AQ145) * DX145/(100*DL145) * 1000/(1000 - AP145)</f>
        <v>0</v>
      </c>
      <c r="AO145">
        <v>21.4827327101993</v>
      </c>
      <c r="AP145">
        <v>23.0742703030303</v>
      </c>
      <c r="AQ145">
        <v>4.47287737457597e-05</v>
      </c>
      <c r="AR145">
        <v>120.712376557345</v>
      </c>
      <c r="AS145">
        <v>4</v>
      </c>
      <c r="AT145">
        <v>1</v>
      </c>
      <c r="AU145">
        <f>IF(AS145*$H$13&gt;=AW145,1.0,(AW145/(AW145-AS145*$H$13)))</f>
        <v>0</v>
      </c>
      <c r="AV145">
        <f>(AU145-1)*100</f>
        <v>0</v>
      </c>
      <c r="AW145">
        <f>MAX(0,($B$13+$C$13*EF145)/(1+$D$13*EF145)*DY145/(EA145+273)*$E$13)</f>
        <v>0</v>
      </c>
      <c r="AX145" t="s">
        <v>437</v>
      </c>
      <c r="AY145" t="s">
        <v>437</v>
      </c>
      <c r="AZ145">
        <v>0</v>
      </c>
      <c r="BA145">
        <v>0</v>
      </c>
      <c r="BB145">
        <f>1-AZ145/BA145</f>
        <v>0</v>
      </c>
      <c r="BC145">
        <v>0</v>
      </c>
      <c r="BD145" t="s">
        <v>437</v>
      </c>
      <c r="BE145" t="s">
        <v>437</v>
      </c>
      <c r="BF145">
        <v>0</v>
      </c>
      <c r="BG145">
        <v>0</v>
      </c>
      <c r="BH145">
        <f>1-BF145/BG145</f>
        <v>0</v>
      </c>
      <c r="BI145">
        <v>0.5</v>
      </c>
      <c r="BJ145">
        <f>DI145</f>
        <v>0</v>
      </c>
      <c r="BK145">
        <f>L145</f>
        <v>0</v>
      </c>
      <c r="BL145">
        <f>BH145*BI145*BJ145</f>
        <v>0</v>
      </c>
      <c r="BM145">
        <f>(BK145-BC145)/BJ145</f>
        <v>0</v>
      </c>
      <c r="BN145">
        <f>(BA145-BG145)/BG145</f>
        <v>0</v>
      </c>
      <c r="BO145">
        <f>AZ145/(BB145+AZ145/BG145)</f>
        <v>0</v>
      </c>
      <c r="BP145" t="s">
        <v>437</v>
      </c>
      <c r="BQ145">
        <v>0</v>
      </c>
      <c r="BR145">
        <f>IF(BQ145&lt;&gt;0, BQ145, BO145)</f>
        <v>0</v>
      </c>
      <c r="BS145">
        <f>1-BR145/BG145</f>
        <v>0</v>
      </c>
      <c r="BT145">
        <f>(BG145-BF145)/(BG145-BR145)</f>
        <v>0</v>
      </c>
      <c r="BU145">
        <f>(BA145-BG145)/(BA145-BR145)</f>
        <v>0</v>
      </c>
      <c r="BV145">
        <f>(BG145-BF145)/(BG145-AZ145)</f>
        <v>0</v>
      </c>
      <c r="BW145">
        <f>(BA145-BG145)/(BA145-AZ145)</f>
        <v>0</v>
      </c>
      <c r="BX145">
        <f>(BT145*BR145/BF145)</f>
        <v>0</v>
      </c>
      <c r="BY145">
        <f>(1-BX145)</f>
        <v>0</v>
      </c>
      <c r="DH145">
        <f>$B$11*EG145+$C$11*EH145+$F$11*ES145*(1-EV145)</f>
        <v>0</v>
      </c>
      <c r="DI145">
        <f>DH145*DJ145</f>
        <v>0</v>
      </c>
      <c r="DJ145">
        <f>($B$11*$D$9+$C$11*$D$9+$F$11*((FF145+EX145)/MAX(FF145+EX145+FG145, 0.1)*$I$9+FG145/MAX(FF145+EX145+FG145, 0.1)*$J$9))/($B$11+$C$11+$F$11)</f>
        <v>0</v>
      </c>
      <c r="DK145">
        <f>($B$11*$K$9+$C$11*$K$9+$F$11*((FF145+EX145)/MAX(FF145+EX145+FG145, 0.1)*$P$9+FG145/MAX(FF145+EX145+FG145, 0.1)*$Q$9))/($B$11+$C$11+$F$11)</f>
        <v>0</v>
      </c>
      <c r="DL145">
        <v>3.46</v>
      </c>
      <c r="DM145">
        <v>0.5</v>
      </c>
      <c r="DN145" t="s">
        <v>438</v>
      </c>
      <c r="DO145">
        <v>2</v>
      </c>
      <c r="DP145" t="b">
        <v>1</v>
      </c>
      <c r="DQ145">
        <v>1759423943.84615</v>
      </c>
      <c r="DR145">
        <v>475.986461538462</v>
      </c>
      <c r="DS145">
        <v>507.208384615385</v>
      </c>
      <c r="DT145">
        <v>23.0625153846154</v>
      </c>
      <c r="DU145">
        <v>21.4734538461538</v>
      </c>
      <c r="DV145">
        <v>473.583384615385</v>
      </c>
      <c r="DW145">
        <v>22.7434846153846</v>
      </c>
      <c r="DX145">
        <v>500.027538461538</v>
      </c>
      <c r="DY145">
        <v>90.7819153846154</v>
      </c>
      <c r="DZ145">
        <v>0.0322566692307692</v>
      </c>
      <c r="EA145">
        <v>29.7378461538462</v>
      </c>
      <c r="EB145">
        <v>30.0272615384615</v>
      </c>
      <c r="EC145">
        <v>999.9</v>
      </c>
      <c r="ED145">
        <v>0</v>
      </c>
      <c r="EE145">
        <v>0</v>
      </c>
      <c r="EF145">
        <v>10009.7130769231</v>
      </c>
      <c r="EG145">
        <v>0</v>
      </c>
      <c r="EH145">
        <v>13.1977846153846</v>
      </c>
      <c r="EI145">
        <v>-31.2220769230769</v>
      </c>
      <c r="EJ145">
        <v>487.223230769231</v>
      </c>
      <c r="EK145">
        <v>518.339307692308</v>
      </c>
      <c r="EL145">
        <v>1.58906307692308</v>
      </c>
      <c r="EM145">
        <v>507.208384615385</v>
      </c>
      <c r="EN145">
        <v>21.4734538461538</v>
      </c>
      <c r="EO145">
        <v>2.09366</v>
      </c>
      <c r="EP145">
        <v>1.94940153846154</v>
      </c>
      <c r="EQ145">
        <v>18.1710230769231</v>
      </c>
      <c r="ER145">
        <v>17.0392384615385</v>
      </c>
      <c r="ES145">
        <v>1999.99692307692</v>
      </c>
      <c r="ET145">
        <v>0.980002307692308</v>
      </c>
      <c r="EU145">
        <v>0.0199973538461538</v>
      </c>
      <c r="EV145">
        <v>0</v>
      </c>
      <c r="EW145">
        <v>353.874923076923</v>
      </c>
      <c r="EX145">
        <v>5.00059</v>
      </c>
      <c r="EY145">
        <v>7155.09</v>
      </c>
      <c r="EZ145">
        <v>17360.3153846154</v>
      </c>
      <c r="FA145">
        <v>41.25</v>
      </c>
      <c r="FB145">
        <v>41.062</v>
      </c>
      <c r="FC145">
        <v>40.625</v>
      </c>
      <c r="FD145">
        <v>40.562</v>
      </c>
      <c r="FE145">
        <v>42.187</v>
      </c>
      <c r="FF145">
        <v>1955.09769230769</v>
      </c>
      <c r="FG145">
        <v>39.89</v>
      </c>
      <c r="FH145">
        <v>0</v>
      </c>
      <c r="FI145">
        <v>1759423950.4</v>
      </c>
      <c r="FJ145">
        <v>0</v>
      </c>
      <c r="FK145">
        <v>353.9225</v>
      </c>
      <c r="FL145">
        <v>-0.088444451850874</v>
      </c>
      <c r="FM145">
        <v>-5.47418802404278</v>
      </c>
      <c r="FN145">
        <v>7155.01692307692</v>
      </c>
      <c r="FO145">
        <v>15</v>
      </c>
      <c r="FP145">
        <v>0</v>
      </c>
      <c r="FQ145" t="s">
        <v>439</v>
      </c>
      <c r="FR145">
        <v>0</v>
      </c>
      <c r="FS145">
        <v>0</v>
      </c>
      <c r="FT145">
        <v>0</v>
      </c>
      <c r="FU145">
        <v>0</v>
      </c>
      <c r="FV145">
        <v>0</v>
      </c>
      <c r="FW145">
        <v>0</v>
      </c>
      <c r="FX145">
        <v>0</v>
      </c>
      <c r="FY145">
        <v>0</v>
      </c>
      <c r="FZ145">
        <v>0</v>
      </c>
      <c r="GA145">
        <v>0</v>
      </c>
      <c r="GB145">
        <v>0</v>
      </c>
      <c r="GC145">
        <v>-30.974815</v>
      </c>
      <c r="GD145">
        <v>-3.39462406015036</v>
      </c>
      <c r="GE145">
        <v>0.59007296012866</v>
      </c>
      <c r="GF145">
        <v>0</v>
      </c>
      <c r="GG145">
        <v>353.922588235294</v>
      </c>
      <c r="GH145">
        <v>-0.145912912687786</v>
      </c>
      <c r="GI145">
        <v>0.20309446044044</v>
      </c>
      <c r="GJ145">
        <v>-1</v>
      </c>
      <c r="GK145">
        <v>1.5979385</v>
      </c>
      <c r="GL145">
        <v>-0.124995338345865</v>
      </c>
      <c r="GM145">
        <v>0.0186912132498134</v>
      </c>
      <c r="GN145">
        <v>0</v>
      </c>
      <c r="GO145">
        <v>0</v>
      </c>
      <c r="GP145">
        <v>2</v>
      </c>
      <c r="GQ145" t="s">
        <v>463</v>
      </c>
      <c r="GR145">
        <v>3.13225</v>
      </c>
      <c r="GS145">
        <v>2.7106</v>
      </c>
      <c r="GT145">
        <v>0.102723</v>
      </c>
      <c r="GU145">
        <v>0.108065</v>
      </c>
      <c r="GV145">
        <v>0.100591</v>
      </c>
      <c r="GW145">
        <v>0.096218</v>
      </c>
      <c r="GX145">
        <v>33819.2</v>
      </c>
      <c r="GY145">
        <v>36019.8</v>
      </c>
      <c r="GZ145">
        <v>34099.7</v>
      </c>
      <c r="HA145">
        <v>36563.1</v>
      </c>
      <c r="HB145">
        <v>43306.5</v>
      </c>
      <c r="HC145">
        <v>47436.8</v>
      </c>
      <c r="HD145">
        <v>53185</v>
      </c>
      <c r="HE145">
        <v>58429</v>
      </c>
      <c r="HF145">
        <v>1.94725</v>
      </c>
      <c r="HG145">
        <v>1.79725</v>
      </c>
      <c r="HH145">
        <v>0.115104</v>
      </c>
      <c r="HI145">
        <v>0</v>
      </c>
      <c r="HJ145">
        <v>28.1426</v>
      </c>
      <c r="HK145">
        <v>999.9</v>
      </c>
      <c r="HL145">
        <v>53.687</v>
      </c>
      <c r="HM145">
        <v>30.454</v>
      </c>
      <c r="HN145">
        <v>25.8599</v>
      </c>
      <c r="HO145">
        <v>54.7983</v>
      </c>
      <c r="HP145">
        <v>45.3285</v>
      </c>
      <c r="HQ145">
        <v>1</v>
      </c>
      <c r="HR145">
        <v>0.0508765</v>
      </c>
      <c r="HS145">
        <v>0.0211029</v>
      </c>
      <c r="HT145">
        <v>20.112</v>
      </c>
      <c r="HU145">
        <v>5.19303</v>
      </c>
      <c r="HV145">
        <v>12.004</v>
      </c>
      <c r="HW145">
        <v>4.9747</v>
      </c>
      <c r="HX145">
        <v>3.2939</v>
      </c>
      <c r="HY145">
        <v>999.9</v>
      </c>
      <c r="HZ145">
        <v>9999</v>
      </c>
      <c r="IA145">
        <v>9999</v>
      </c>
      <c r="IB145">
        <v>9999</v>
      </c>
      <c r="IC145">
        <v>1.86325</v>
      </c>
      <c r="ID145">
        <v>1.86813</v>
      </c>
      <c r="IE145">
        <v>1.86786</v>
      </c>
      <c r="IF145">
        <v>1.86905</v>
      </c>
      <c r="IG145">
        <v>1.86989</v>
      </c>
      <c r="IH145">
        <v>1.86593</v>
      </c>
      <c r="II145">
        <v>1.86705</v>
      </c>
      <c r="IJ145">
        <v>1.86844</v>
      </c>
      <c r="IK145">
        <v>5</v>
      </c>
      <c r="IL145">
        <v>0</v>
      </c>
      <c r="IM145">
        <v>0</v>
      </c>
      <c r="IN145">
        <v>0</v>
      </c>
      <c r="IO145" t="s">
        <v>441</v>
      </c>
      <c r="IP145" t="s">
        <v>442</v>
      </c>
      <c r="IQ145" t="s">
        <v>443</v>
      </c>
      <c r="IR145" t="s">
        <v>443</v>
      </c>
      <c r="IS145" t="s">
        <v>443</v>
      </c>
      <c r="IT145" t="s">
        <v>443</v>
      </c>
      <c r="IU145">
        <v>0</v>
      </c>
      <c r="IV145">
        <v>100</v>
      </c>
      <c r="IW145">
        <v>100</v>
      </c>
      <c r="IX145">
        <v>2.487</v>
      </c>
      <c r="IY145">
        <v>0.3195</v>
      </c>
      <c r="IZ145">
        <v>0.735386519928015</v>
      </c>
      <c r="JA145">
        <v>0.00382527381972642</v>
      </c>
      <c r="JB145">
        <v>-7.52988299776221e-07</v>
      </c>
      <c r="JC145">
        <v>2.3530235652091e-10</v>
      </c>
      <c r="JD145">
        <v>-0.102343420517576</v>
      </c>
      <c r="JE145">
        <v>-0.0169045395245839</v>
      </c>
      <c r="JF145">
        <v>0.00204458040624254</v>
      </c>
      <c r="JG145">
        <v>-2.13992253470799e-05</v>
      </c>
      <c r="JH145">
        <v>5</v>
      </c>
      <c r="JI145">
        <v>2167</v>
      </c>
      <c r="JJ145">
        <v>1</v>
      </c>
      <c r="JK145">
        <v>29</v>
      </c>
      <c r="JL145">
        <v>29323732.5</v>
      </c>
      <c r="JM145">
        <v>29323732.5</v>
      </c>
      <c r="JN145">
        <v>1.24512</v>
      </c>
      <c r="JO145">
        <v>2.63306</v>
      </c>
      <c r="JP145">
        <v>1.54785</v>
      </c>
      <c r="JQ145">
        <v>2.31079</v>
      </c>
      <c r="JR145">
        <v>1.64673</v>
      </c>
      <c r="JS145">
        <v>2.31812</v>
      </c>
      <c r="JT145">
        <v>34.1678</v>
      </c>
      <c r="JU145">
        <v>24.1926</v>
      </c>
      <c r="JV145">
        <v>18</v>
      </c>
      <c r="JW145">
        <v>497.756</v>
      </c>
      <c r="JX145">
        <v>401.189</v>
      </c>
      <c r="JY145">
        <v>27.3539</v>
      </c>
      <c r="JZ145">
        <v>27.9955</v>
      </c>
      <c r="KA145">
        <v>30.0003</v>
      </c>
      <c r="KB145">
        <v>27.9472</v>
      </c>
      <c r="KC145">
        <v>27.8978</v>
      </c>
      <c r="KD145">
        <v>25.012</v>
      </c>
      <c r="KE145">
        <v>20.0874</v>
      </c>
      <c r="KF145">
        <v>53.1408</v>
      </c>
      <c r="KG145">
        <v>27.344</v>
      </c>
      <c r="KH145">
        <v>555.216</v>
      </c>
      <c r="KI145">
        <v>21.5032</v>
      </c>
      <c r="KJ145">
        <v>96.6866</v>
      </c>
      <c r="KK145">
        <v>94.6721</v>
      </c>
    </row>
    <row r="146" spans="1:297">
      <c r="A146">
        <v>130</v>
      </c>
      <c r="B146">
        <v>1759423957</v>
      </c>
      <c r="C146">
        <v>4736.90000009537</v>
      </c>
      <c r="D146" t="s">
        <v>703</v>
      </c>
      <c r="E146" t="s">
        <v>704</v>
      </c>
      <c r="F146">
        <v>5</v>
      </c>
      <c r="G146" t="s">
        <v>638</v>
      </c>
      <c r="H146" t="s">
        <v>436</v>
      </c>
      <c r="I146">
        <v>1759423948.84615</v>
      </c>
      <c r="J146">
        <f>(K146)/1000</f>
        <v>0</v>
      </c>
      <c r="K146">
        <f>IF(DP146, AN146, AH146)</f>
        <v>0</v>
      </c>
      <c r="L146">
        <f>IF(DP146, AI146, AG146)</f>
        <v>0</v>
      </c>
      <c r="M146">
        <f>DR146 - IF(AU146&gt;1, L146*DL146*100.0/(AW146), 0)</f>
        <v>0</v>
      </c>
      <c r="N146">
        <f>((T146-J146/2)*M146-L146)/(T146+J146/2)</f>
        <v>0</v>
      </c>
      <c r="O146">
        <f>N146*(DY146+DZ146)/1000.0</f>
        <v>0</v>
      </c>
      <c r="P146">
        <f>(DR146 - IF(AU146&gt;1, L146*DL146*100.0/(AW146), 0))*(DY146+DZ146)/1000.0</f>
        <v>0</v>
      </c>
      <c r="Q146">
        <f>2.0/((1/S146-1/R146)+SIGN(S146)*SQRT((1/S146-1/R146)*(1/S146-1/R146) + 4*DM146/((DM146+1)*(DM146+1))*(2*1/S146*1/R146-1/R146*1/R146)))</f>
        <v>0</v>
      </c>
      <c r="R146">
        <f>IF(LEFT(DN146,1)&lt;&gt;"0",IF(LEFT(DN146,1)="1",3.0,DO146),$D$5+$E$5*(EF146*DY146/($K$5*1000))+$F$5*(EF146*DY146/($K$5*1000))*MAX(MIN(DL146,$J$5),$I$5)*MAX(MIN(DL146,$J$5),$I$5)+$G$5*MAX(MIN(DL146,$J$5),$I$5)*(EF146*DY146/($K$5*1000))+$H$5*(EF146*DY146/($K$5*1000))*(EF146*DY146/($K$5*1000)))</f>
        <v>0</v>
      </c>
      <c r="S146">
        <f>J146*(1000-(1000*0.61365*exp(17.502*W146/(240.97+W146))/(DY146+DZ146)+DT146)/2)/(1000*0.61365*exp(17.502*W146/(240.97+W146))/(DY146+DZ146)-DT146)</f>
        <v>0</v>
      </c>
      <c r="T146">
        <f>1/((DM146+1)/(Q146/1.6)+1/(R146/1.37)) + DM146/((DM146+1)/(Q146/1.6) + DM146/(R146/1.37))</f>
        <v>0</v>
      </c>
      <c r="U146">
        <f>(DH146*DK146)</f>
        <v>0</v>
      </c>
      <c r="V146">
        <f>(EA146+(U146+2*0.95*5.67E-8*(((EA146+$B$7)+273)^4-(EA146+273)^4)-44100*J146)/(1.84*29.3*R146+8*0.95*5.67E-8*(EA146+273)^3))</f>
        <v>0</v>
      </c>
      <c r="W146">
        <f>($C$7*EB146+$D$7*EC146+$E$7*V146)</f>
        <v>0</v>
      </c>
      <c r="X146">
        <f>0.61365*exp(17.502*W146/(240.97+W146))</f>
        <v>0</v>
      </c>
      <c r="Y146">
        <f>(Z146/AA146*100)</f>
        <v>0</v>
      </c>
      <c r="Z146">
        <f>DT146*(DY146+DZ146)/1000</f>
        <v>0</v>
      </c>
      <c r="AA146">
        <f>0.61365*exp(17.502*EA146/(240.97+EA146))</f>
        <v>0</v>
      </c>
      <c r="AB146">
        <f>(X146-DT146*(DY146+DZ146)/1000)</f>
        <v>0</v>
      </c>
      <c r="AC146">
        <f>(-J146*44100)</f>
        <v>0</v>
      </c>
      <c r="AD146">
        <f>2*29.3*R146*0.92*(EA146-W146)</f>
        <v>0</v>
      </c>
      <c r="AE146">
        <f>2*0.95*5.67E-8*(((EA146+$B$7)+273)^4-(W146+273)^4)</f>
        <v>0</v>
      </c>
      <c r="AF146">
        <f>U146+AE146+AC146+AD146</f>
        <v>0</v>
      </c>
      <c r="AG146">
        <f>DX146*AU146*(DS146-DR146*(1000-AU146*DU146)/(1000-AU146*DT146))/(100*DL146)</f>
        <v>0</v>
      </c>
      <c r="AH146">
        <f>1000*DX146*AU146*(DT146-DU146)/(100*DL146*(1000-AU146*DT146))</f>
        <v>0</v>
      </c>
      <c r="AI146">
        <f>(AJ146 - AK146 - DY146*1E3/(8.314*(EA146+273.15)) * AM146/DX146 * AL146) * DX146/(100*DL146) * (1000 - DU146)/1000</f>
        <v>0</v>
      </c>
      <c r="AJ146">
        <v>551.95332937987</v>
      </c>
      <c r="AK146">
        <v>527.780145454546</v>
      </c>
      <c r="AL146">
        <v>3.48223196969696</v>
      </c>
      <c r="AM146">
        <v>64.6</v>
      </c>
      <c r="AN146">
        <f>(AP146 - AO146 + DY146*1E3/(8.314*(EA146+273.15)) * AR146/DX146 * AQ146) * DX146/(100*DL146) * 1000/(1000 - AP146)</f>
        <v>0</v>
      </c>
      <c r="AO146">
        <v>21.4833861217165</v>
      </c>
      <c r="AP146">
        <v>23.0686672727273</v>
      </c>
      <c r="AQ146">
        <v>-0.000148453322633794</v>
      </c>
      <c r="AR146">
        <v>120.712376557345</v>
      </c>
      <c r="AS146">
        <v>4</v>
      </c>
      <c r="AT146">
        <v>1</v>
      </c>
      <c r="AU146">
        <f>IF(AS146*$H$13&gt;=AW146,1.0,(AW146/(AW146-AS146*$H$13)))</f>
        <v>0</v>
      </c>
      <c r="AV146">
        <f>(AU146-1)*100</f>
        <v>0</v>
      </c>
      <c r="AW146">
        <f>MAX(0,($B$13+$C$13*EF146)/(1+$D$13*EF146)*DY146/(EA146+273)*$E$13)</f>
        <v>0</v>
      </c>
      <c r="AX146" t="s">
        <v>437</v>
      </c>
      <c r="AY146" t="s">
        <v>437</v>
      </c>
      <c r="AZ146">
        <v>0</v>
      </c>
      <c r="BA146">
        <v>0</v>
      </c>
      <c r="BB146">
        <f>1-AZ146/BA146</f>
        <v>0</v>
      </c>
      <c r="BC146">
        <v>0</v>
      </c>
      <c r="BD146" t="s">
        <v>437</v>
      </c>
      <c r="BE146" t="s">
        <v>437</v>
      </c>
      <c r="BF146">
        <v>0</v>
      </c>
      <c r="BG146">
        <v>0</v>
      </c>
      <c r="BH146">
        <f>1-BF146/BG146</f>
        <v>0</v>
      </c>
      <c r="BI146">
        <v>0.5</v>
      </c>
      <c r="BJ146">
        <f>DI146</f>
        <v>0</v>
      </c>
      <c r="BK146">
        <f>L146</f>
        <v>0</v>
      </c>
      <c r="BL146">
        <f>BH146*BI146*BJ146</f>
        <v>0</v>
      </c>
      <c r="BM146">
        <f>(BK146-BC146)/BJ146</f>
        <v>0</v>
      </c>
      <c r="BN146">
        <f>(BA146-BG146)/BG146</f>
        <v>0</v>
      </c>
      <c r="BO146">
        <f>AZ146/(BB146+AZ146/BG146)</f>
        <v>0</v>
      </c>
      <c r="BP146" t="s">
        <v>437</v>
      </c>
      <c r="BQ146">
        <v>0</v>
      </c>
      <c r="BR146">
        <f>IF(BQ146&lt;&gt;0, BQ146, BO146)</f>
        <v>0</v>
      </c>
      <c r="BS146">
        <f>1-BR146/BG146</f>
        <v>0</v>
      </c>
      <c r="BT146">
        <f>(BG146-BF146)/(BG146-BR146)</f>
        <v>0</v>
      </c>
      <c r="BU146">
        <f>(BA146-BG146)/(BA146-BR146)</f>
        <v>0</v>
      </c>
      <c r="BV146">
        <f>(BG146-BF146)/(BG146-AZ146)</f>
        <v>0</v>
      </c>
      <c r="BW146">
        <f>(BA146-BG146)/(BA146-AZ146)</f>
        <v>0</v>
      </c>
      <c r="BX146">
        <f>(BT146*BR146/BF146)</f>
        <v>0</v>
      </c>
      <c r="BY146">
        <f>(1-BX146)</f>
        <v>0</v>
      </c>
      <c r="DH146">
        <f>$B$11*EG146+$C$11*EH146+$F$11*ES146*(1-EV146)</f>
        <v>0</v>
      </c>
      <c r="DI146">
        <f>DH146*DJ146</f>
        <v>0</v>
      </c>
      <c r="DJ146">
        <f>($B$11*$D$9+$C$11*$D$9+$F$11*((FF146+EX146)/MAX(FF146+EX146+FG146, 0.1)*$I$9+FG146/MAX(FF146+EX146+FG146, 0.1)*$J$9))/($B$11+$C$11+$F$11)</f>
        <v>0</v>
      </c>
      <c r="DK146">
        <f>($B$11*$K$9+$C$11*$K$9+$F$11*((FF146+EX146)/MAX(FF146+EX146+FG146, 0.1)*$P$9+FG146/MAX(FF146+EX146+FG146, 0.1)*$Q$9))/($B$11+$C$11+$F$11)</f>
        <v>0</v>
      </c>
      <c r="DL146">
        <v>3.46</v>
      </c>
      <c r="DM146">
        <v>0.5</v>
      </c>
      <c r="DN146" t="s">
        <v>438</v>
      </c>
      <c r="DO146">
        <v>2</v>
      </c>
      <c r="DP146" t="b">
        <v>1</v>
      </c>
      <c r="DQ146">
        <v>1759423948.84615</v>
      </c>
      <c r="DR146">
        <v>492.075461538462</v>
      </c>
      <c r="DS146">
        <v>523.647230769231</v>
      </c>
      <c r="DT146">
        <v>23.0702153846154</v>
      </c>
      <c r="DU146">
        <v>21.4812076923077</v>
      </c>
      <c r="DV146">
        <v>489.620153846154</v>
      </c>
      <c r="DW146">
        <v>22.7508692307692</v>
      </c>
      <c r="DX146">
        <v>500.039769230769</v>
      </c>
      <c r="DY146">
        <v>90.7821692307692</v>
      </c>
      <c r="DZ146">
        <v>0.0323026384615385</v>
      </c>
      <c r="EA146">
        <v>29.7369538461538</v>
      </c>
      <c r="EB146">
        <v>30.0241615384615</v>
      </c>
      <c r="EC146">
        <v>999.9</v>
      </c>
      <c r="ED146">
        <v>0</v>
      </c>
      <c r="EE146">
        <v>0</v>
      </c>
      <c r="EF146">
        <v>10013.45</v>
      </c>
      <c r="EG146">
        <v>0</v>
      </c>
      <c r="EH146">
        <v>13.1933230769231</v>
      </c>
      <c r="EI146">
        <v>-31.5719384615385</v>
      </c>
      <c r="EJ146">
        <v>503.695846153846</v>
      </c>
      <c r="EK146">
        <v>535.143</v>
      </c>
      <c r="EL146">
        <v>1.58900230769231</v>
      </c>
      <c r="EM146">
        <v>523.647230769231</v>
      </c>
      <c r="EN146">
        <v>21.4812076923077</v>
      </c>
      <c r="EO146">
        <v>2.09436384615385</v>
      </c>
      <c r="EP146">
        <v>1.95011230769231</v>
      </c>
      <c r="EQ146">
        <v>18.1763923076923</v>
      </c>
      <c r="ER146">
        <v>17.0449846153846</v>
      </c>
      <c r="ES146">
        <v>2000.01692307692</v>
      </c>
      <c r="ET146">
        <v>0.980002615384616</v>
      </c>
      <c r="EU146">
        <v>0.0199971230769231</v>
      </c>
      <c r="EV146">
        <v>0</v>
      </c>
      <c r="EW146">
        <v>353.825769230769</v>
      </c>
      <c r="EX146">
        <v>5.00059</v>
      </c>
      <c r="EY146">
        <v>7154.58307692308</v>
      </c>
      <c r="EZ146">
        <v>17360.5</v>
      </c>
      <c r="FA146">
        <v>41.25</v>
      </c>
      <c r="FB146">
        <v>41.062</v>
      </c>
      <c r="FC146">
        <v>40.625</v>
      </c>
      <c r="FD146">
        <v>40.5668461538462</v>
      </c>
      <c r="FE146">
        <v>42.187</v>
      </c>
      <c r="FF146">
        <v>1955.11846153846</v>
      </c>
      <c r="FG146">
        <v>39.89</v>
      </c>
      <c r="FH146">
        <v>0</v>
      </c>
      <c r="FI146">
        <v>1759423955.2</v>
      </c>
      <c r="FJ146">
        <v>0</v>
      </c>
      <c r="FK146">
        <v>353.863576923077</v>
      </c>
      <c r="FL146">
        <v>-0.58629059700345</v>
      </c>
      <c r="FM146">
        <v>-6.23692307844816</v>
      </c>
      <c r="FN146">
        <v>7154.45192307692</v>
      </c>
      <c r="FO146">
        <v>15</v>
      </c>
      <c r="FP146">
        <v>0</v>
      </c>
      <c r="FQ146" t="s">
        <v>439</v>
      </c>
      <c r="FR146">
        <v>0</v>
      </c>
      <c r="FS146">
        <v>0</v>
      </c>
      <c r="FT146">
        <v>0</v>
      </c>
      <c r="FU146">
        <v>0</v>
      </c>
      <c r="FV146">
        <v>0</v>
      </c>
      <c r="FW146">
        <v>0</v>
      </c>
      <c r="FX146">
        <v>0</v>
      </c>
      <c r="FY146">
        <v>0</v>
      </c>
      <c r="FZ146">
        <v>0</v>
      </c>
      <c r="GA146">
        <v>0</v>
      </c>
      <c r="GB146">
        <v>0</v>
      </c>
      <c r="GC146">
        <v>-31.4920047619048</v>
      </c>
      <c r="GD146">
        <v>-4.0617428571429</v>
      </c>
      <c r="GE146">
        <v>0.654043085428148</v>
      </c>
      <c r="GF146">
        <v>0</v>
      </c>
      <c r="GG146">
        <v>353.877764705882</v>
      </c>
      <c r="GH146">
        <v>-0.581909855778421</v>
      </c>
      <c r="GI146">
        <v>0.217639077755102</v>
      </c>
      <c r="GJ146">
        <v>-1</v>
      </c>
      <c r="GK146">
        <v>1.58892428571429</v>
      </c>
      <c r="GL146">
        <v>-0.00203376623376716</v>
      </c>
      <c r="GM146">
        <v>0.00604811625252702</v>
      </c>
      <c r="GN146">
        <v>1</v>
      </c>
      <c r="GO146">
        <v>1</v>
      </c>
      <c r="GP146">
        <v>2</v>
      </c>
      <c r="GQ146" t="s">
        <v>448</v>
      </c>
      <c r="GR146">
        <v>3.1325</v>
      </c>
      <c r="GS146">
        <v>2.71025</v>
      </c>
      <c r="GT146">
        <v>0.10526</v>
      </c>
      <c r="GU146">
        <v>0.11044</v>
      </c>
      <c r="GV146">
        <v>0.100576</v>
      </c>
      <c r="GW146">
        <v>0.0962253</v>
      </c>
      <c r="GX146">
        <v>33723.7</v>
      </c>
      <c r="GY146">
        <v>35923.7</v>
      </c>
      <c r="GZ146">
        <v>34099.9</v>
      </c>
      <c r="HA146">
        <v>36562.8</v>
      </c>
      <c r="HB146">
        <v>43307.5</v>
      </c>
      <c r="HC146">
        <v>47436.6</v>
      </c>
      <c r="HD146">
        <v>53184.9</v>
      </c>
      <c r="HE146">
        <v>58428.9</v>
      </c>
      <c r="HF146">
        <v>1.94785</v>
      </c>
      <c r="HG146">
        <v>1.7967</v>
      </c>
      <c r="HH146">
        <v>0.115454</v>
      </c>
      <c r="HI146">
        <v>0</v>
      </c>
      <c r="HJ146">
        <v>28.1437</v>
      </c>
      <c r="HK146">
        <v>999.9</v>
      </c>
      <c r="HL146">
        <v>53.687</v>
      </c>
      <c r="HM146">
        <v>30.454</v>
      </c>
      <c r="HN146">
        <v>25.8611</v>
      </c>
      <c r="HO146">
        <v>54.5083</v>
      </c>
      <c r="HP146">
        <v>45.4647</v>
      </c>
      <c r="HQ146">
        <v>1</v>
      </c>
      <c r="HR146">
        <v>0.0509045</v>
      </c>
      <c r="HS146">
        <v>0.00295207</v>
      </c>
      <c r="HT146">
        <v>20.112</v>
      </c>
      <c r="HU146">
        <v>5.19408</v>
      </c>
      <c r="HV146">
        <v>12.004</v>
      </c>
      <c r="HW146">
        <v>4.97465</v>
      </c>
      <c r="HX146">
        <v>3.29393</v>
      </c>
      <c r="HY146">
        <v>999.9</v>
      </c>
      <c r="HZ146">
        <v>9999</v>
      </c>
      <c r="IA146">
        <v>9999</v>
      </c>
      <c r="IB146">
        <v>9999</v>
      </c>
      <c r="IC146">
        <v>1.86325</v>
      </c>
      <c r="ID146">
        <v>1.86813</v>
      </c>
      <c r="IE146">
        <v>1.86789</v>
      </c>
      <c r="IF146">
        <v>1.86905</v>
      </c>
      <c r="IG146">
        <v>1.86987</v>
      </c>
      <c r="IH146">
        <v>1.86591</v>
      </c>
      <c r="II146">
        <v>1.86703</v>
      </c>
      <c r="IJ146">
        <v>1.86844</v>
      </c>
      <c r="IK146">
        <v>5</v>
      </c>
      <c r="IL146">
        <v>0</v>
      </c>
      <c r="IM146">
        <v>0</v>
      </c>
      <c r="IN146">
        <v>0</v>
      </c>
      <c r="IO146" t="s">
        <v>441</v>
      </c>
      <c r="IP146" t="s">
        <v>442</v>
      </c>
      <c r="IQ146" t="s">
        <v>443</v>
      </c>
      <c r="IR146" t="s">
        <v>443</v>
      </c>
      <c r="IS146" t="s">
        <v>443</v>
      </c>
      <c r="IT146" t="s">
        <v>443</v>
      </c>
      <c r="IU146">
        <v>0</v>
      </c>
      <c r="IV146">
        <v>100</v>
      </c>
      <c r="IW146">
        <v>100</v>
      </c>
      <c r="IX146">
        <v>2.542</v>
      </c>
      <c r="IY146">
        <v>0.3193</v>
      </c>
      <c r="IZ146">
        <v>0.735386519928015</v>
      </c>
      <c r="JA146">
        <v>0.00382527381972642</v>
      </c>
      <c r="JB146">
        <v>-7.52988299776221e-07</v>
      </c>
      <c r="JC146">
        <v>2.3530235652091e-10</v>
      </c>
      <c r="JD146">
        <v>-0.102343420517576</v>
      </c>
      <c r="JE146">
        <v>-0.0169045395245839</v>
      </c>
      <c r="JF146">
        <v>0.00204458040624254</v>
      </c>
      <c r="JG146">
        <v>-2.13992253470799e-05</v>
      </c>
      <c r="JH146">
        <v>5</v>
      </c>
      <c r="JI146">
        <v>2167</v>
      </c>
      <c r="JJ146">
        <v>1</v>
      </c>
      <c r="JK146">
        <v>29</v>
      </c>
      <c r="JL146">
        <v>29323732.6</v>
      </c>
      <c r="JM146">
        <v>29323732.6</v>
      </c>
      <c r="JN146">
        <v>1.27441</v>
      </c>
      <c r="JO146">
        <v>2.64526</v>
      </c>
      <c r="JP146">
        <v>1.54785</v>
      </c>
      <c r="JQ146">
        <v>2.31079</v>
      </c>
      <c r="JR146">
        <v>1.64673</v>
      </c>
      <c r="JS146">
        <v>2.27417</v>
      </c>
      <c r="JT146">
        <v>34.1905</v>
      </c>
      <c r="JU146">
        <v>24.1838</v>
      </c>
      <c r="JV146">
        <v>18</v>
      </c>
      <c r="JW146">
        <v>498.168</v>
      </c>
      <c r="JX146">
        <v>400.904</v>
      </c>
      <c r="JY146">
        <v>27.3324</v>
      </c>
      <c r="JZ146">
        <v>27.9987</v>
      </c>
      <c r="KA146">
        <v>30.0003</v>
      </c>
      <c r="KB146">
        <v>27.9496</v>
      </c>
      <c r="KC146">
        <v>27.9001</v>
      </c>
      <c r="KD146">
        <v>25.6617</v>
      </c>
      <c r="KE146">
        <v>20.0874</v>
      </c>
      <c r="KF146">
        <v>53.1408</v>
      </c>
      <c r="KG146">
        <v>27.3234</v>
      </c>
      <c r="KH146">
        <v>575.386</v>
      </c>
      <c r="KI146">
        <v>21.5166</v>
      </c>
      <c r="KJ146">
        <v>96.6866</v>
      </c>
      <c r="KK146">
        <v>94.6717</v>
      </c>
    </row>
    <row r="147" spans="1:297">
      <c r="A147">
        <v>131</v>
      </c>
      <c r="B147">
        <v>1759423962</v>
      </c>
      <c r="C147">
        <v>4741.90000009537</v>
      </c>
      <c r="D147" t="s">
        <v>705</v>
      </c>
      <c r="E147" t="s">
        <v>706</v>
      </c>
      <c r="F147">
        <v>5</v>
      </c>
      <c r="G147" t="s">
        <v>638</v>
      </c>
      <c r="H147" t="s">
        <v>436</v>
      </c>
      <c r="I147">
        <v>1759423953.84615</v>
      </c>
      <c r="J147">
        <f>(K147)/1000</f>
        <v>0</v>
      </c>
      <c r="K147">
        <f>IF(DP147, AN147, AH147)</f>
        <v>0</v>
      </c>
      <c r="L147">
        <f>IF(DP147, AI147, AG147)</f>
        <v>0</v>
      </c>
      <c r="M147">
        <f>DR147 - IF(AU147&gt;1, L147*DL147*100.0/(AW147), 0)</f>
        <v>0</v>
      </c>
      <c r="N147">
        <f>((T147-J147/2)*M147-L147)/(T147+J147/2)</f>
        <v>0</v>
      </c>
      <c r="O147">
        <f>N147*(DY147+DZ147)/1000.0</f>
        <v>0</v>
      </c>
      <c r="P147">
        <f>(DR147 - IF(AU147&gt;1, L147*DL147*100.0/(AW147), 0))*(DY147+DZ147)/1000.0</f>
        <v>0</v>
      </c>
      <c r="Q147">
        <f>2.0/((1/S147-1/R147)+SIGN(S147)*SQRT((1/S147-1/R147)*(1/S147-1/R147) + 4*DM147/((DM147+1)*(DM147+1))*(2*1/S147*1/R147-1/R147*1/R147)))</f>
        <v>0</v>
      </c>
      <c r="R147">
        <f>IF(LEFT(DN147,1)&lt;&gt;"0",IF(LEFT(DN147,1)="1",3.0,DO147),$D$5+$E$5*(EF147*DY147/($K$5*1000))+$F$5*(EF147*DY147/($K$5*1000))*MAX(MIN(DL147,$J$5),$I$5)*MAX(MIN(DL147,$J$5),$I$5)+$G$5*MAX(MIN(DL147,$J$5),$I$5)*(EF147*DY147/($K$5*1000))+$H$5*(EF147*DY147/($K$5*1000))*(EF147*DY147/($K$5*1000)))</f>
        <v>0</v>
      </c>
      <c r="S147">
        <f>J147*(1000-(1000*0.61365*exp(17.502*W147/(240.97+W147))/(DY147+DZ147)+DT147)/2)/(1000*0.61365*exp(17.502*W147/(240.97+W147))/(DY147+DZ147)-DT147)</f>
        <v>0</v>
      </c>
      <c r="T147">
        <f>1/((DM147+1)/(Q147/1.6)+1/(R147/1.37)) + DM147/((DM147+1)/(Q147/1.6) + DM147/(R147/1.37))</f>
        <v>0</v>
      </c>
      <c r="U147">
        <f>(DH147*DK147)</f>
        <v>0</v>
      </c>
      <c r="V147">
        <f>(EA147+(U147+2*0.95*5.67E-8*(((EA147+$B$7)+273)^4-(EA147+273)^4)-44100*J147)/(1.84*29.3*R147+8*0.95*5.67E-8*(EA147+273)^3))</f>
        <v>0</v>
      </c>
      <c r="W147">
        <f>($C$7*EB147+$D$7*EC147+$E$7*V147)</f>
        <v>0</v>
      </c>
      <c r="X147">
        <f>0.61365*exp(17.502*W147/(240.97+W147))</f>
        <v>0</v>
      </c>
      <c r="Y147">
        <f>(Z147/AA147*100)</f>
        <v>0</v>
      </c>
      <c r="Z147">
        <f>DT147*(DY147+DZ147)/1000</f>
        <v>0</v>
      </c>
      <c r="AA147">
        <f>0.61365*exp(17.502*EA147/(240.97+EA147))</f>
        <v>0</v>
      </c>
      <c r="AB147">
        <f>(X147-DT147*(DY147+DZ147)/1000)</f>
        <v>0</v>
      </c>
      <c r="AC147">
        <f>(-J147*44100)</f>
        <v>0</v>
      </c>
      <c r="AD147">
        <f>2*29.3*R147*0.92*(EA147-W147)</f>
        <v>0</v>
      </c>
      <c r="AE147">
        <f>2*0.95*5.67E-8*(((EA147+$B$7)+273)^4-(W147+273)^4)</f>
        <v>0</v>
      </c>
      <c r="AF147">
        <f>U147+AE147+AC147+AD147</f>
        <v>0</v>
      </c>
      <c r="AG147">
        <f>DX147*AU147*(DS147-DR147*(1000-AU147*DU147)/(1000-AU147*DT147))/(100*DL147)</f>
        <v>0</v>
      </c>
      <c r="AH147">
        <f>1000*DX147*AU147*(DT147-DU147)/(100*DL147*(1000-AU147*DT147))</f>
        <v>0</v>
      </c>
      <c r="AI147">
        <f>(AJ147 - AK147 - DY147*1E3/(8.314*(EA147+273.15)) * AM147/DX147 * AL147) * DX147/(100*DL147) * (1000 - DU147)/1000</f>
        <v>0</v>
      </c>
      <c r="AJ147">
        <v>568.691833909307</v>
      </c>
      <c r="AK147">
        <v>544.627303030303</v>
      </c>
      <c r="AL147">
        <v>3.36849257575758</v>
      </c>
      <c r="AM147">
        <v>64.6</v>
      </c>
      <c r="AN147">
        <f>(AP147 - AO147 + DY147*1E3/(8.314*(EA147+273.15)) * AR147/DX147 * AQ147) * DX147/(100*DL147) * 1000/(1000 - AP147)</f>
        <v>0</v>
      </c>
      <c r="AO147">
        <v>21.4869753055641</v>
      </c>
      <c r="AP147">
        <v>23.0657812121212</v>
      </c>
      <c r="AQ147">
        <v>-7.7056874915268e-05</v>
      </c>
      <c r="AR147">
        <v>120.712376557345</v>
      </c>
      <c r="AS147">
        <v>4</v>
      </c>
      <c r="AT147">
        <v>1</v>
      </c>
      <c r="AU147">
        <f>IF(AS147*$H$13&gt;=AW147,1.0,(AW147/(AW147-AS147*$H$13)))</f>
        <v>0</v>
      </c>
      <c r="AV147">
        <f>(AU147-1)*100</f>
        <v>0</v>
      </c>
      <c r="AW147">
        <f>MAX(0,($B$13+$C$13*EF147)/(1+$D$13*EF147)*DY147/(EA147+273)*$E$13)</f>
        <v>0</v>
      </c>
      <c r="AX147" t="s">
        <v>437</v>
      </c>
      <c r="AY147" t="s">
        <v>437</v>
      </c>
      <c r="AZ147">
        <v>0</v>
      </c>
      <c r="BA147">
        <v>0</v>
      </c>
      <c r="BB147">
        <f>1-AZ147/BA147</f>
        <v>0</v>
      </c>
      <c r="BC147">
        <v>0</v>
      </c>
      <c r="BD147" t="s">
        <v>437</v>
      </c>
      <c r="BE147" t="s">
        <v>437</v>
      </c>
      <c r="BF147">
        <v>0</v>
      </c>
      <c r="BG147">
        <v>0</v>
      </c>
      <c r="BH147">
        <f>1-BF147/BG147</f>
        <v>0</v>
      </c>
      <c r="BI147">
        <v>0.5</v>
      </c>
      <c r="BJ147">
        <f>DI147</f>
        <v>0</v>
      </c>
      <c r="BK147">
        <f>L147</f>
        <v>0</v>
      </c>
      <c r="BL147">
        <f>BH147*BI147*BJ147</f>
        <v>0</v>
      </c>
      <c r="BM147">
        <f>(BK147-BC147)/BJ147</f>
        <v>0</v>
      </c>
      <c r="BN147">
        <f>(BA147-BG147)/BG147</f>
        <v>0</v>
      </c>
      <c r="BO147">
        <f>AZ147/(BB147+AZ147/BG147)</f>
        <v>0</v>
      </c>
      <c r="BP147" t="s">
        <v>437</v>
      </c>
      <c r="BQ147">
        <v>0</v>
      </c>
      <c r="BR147">
        <f>IF(BQ147&lt;&gt;0, BQ147, BO147)</f>
        <v>0</v>
      </c>
      <c r="BS147">
        <f>1-BR147/BG147</f>
        <v>0</v>
      </c>
      <c r="BT147">
        <f>(BG147-BF147)/(BG147-BR147)</f>
        <v>0</v>
      </c>
      <c r="BU147">
        <f>(BA147-BG147)/(BA147-BR147)</f>
        <v>0</v>
      </c>
      <c r="BV147">
        <f>(BG147-BF147)/(BG147-AZ147)</f>
        <v>0</v>
      </c>
      <c r="BW147">
        <f>(BA147-BG147)/(BA147-AZ147)</f>
        <v>0</v>
      </c>
      <c r="BX147">
        <f>(BT147*BR147/BF147)</f>
        <v>0</v>
      </c>
      <c r="BY147">
        <f>(1-BX147)</f>
        <v>0</v>
      </c>
      <c r="DH147">
        <f>$B$11*EG147+$C$11*EH147+$F$11*ES147*(1-EV147)</f>
        <v>0</v>
      </c>
      <c r="DI147">
        <f>DH147*DJ147</f>
        <v>0</v>
      </c>
      <c r="DJ147">
        <f>($B$11*$D$9+$C$11*$D$9+$F$11*((FF147+EX147)/MAX(FF147+EX147+FG147, 0.1)*$I$9+FG147/MAX(FF147+EX147+FG147, 0.1)*$J$9))/($B$11+$C$11+$F$11)</f>
        <v>0</v>
      </c>
      <c r="DK147">
        <f>($B$11*$K$9+$C$11*$K$9+$F$11*((FF147+EX147)/MAX(FF147+EX147+FG147, 0.1)*$P$9+FG147/MAX(FF147+EX147+FG147, 0.1)*$Q$9))/($B$11+$C$11+$F$11)</f>
        <v>0</v>
      </c>
      <c r="DL147">
        <v>3.46</v>
      </c>
      <c r="DM147">
        <v>0.5</v>
      </c>
      <c r="DN147" t="s">
        <v>438</v>
      </c>
      <c r="DO147">
        <v>2</v>
      </c>
      <c r="DP147" t="b">
        <v>1</v>
      </c>
      <c r="DQ147">
        <v>1759423953.84615</v>
      </c>
      <c r="DR147">
        <v>508.382153846154</v>
      </c>
      <c r="DS147">
        <v>540.367615384615</v>
      </c>
      <c r="DT147">
        <v>23.0707307692308</v>
      </c>
      <c r="DU147">
        <v>21.4839230769231</v>
      </c>
      <c r="DV147">
        <v>505.873923076923</v>
      </c>
      <c r="DW147">
        <v>22.7513769230769</v>
      </c>
      <c r="DX147">
        <v>500.009769230769</v>
      </c>
      <c r="DY147">
        <v>90.7817692307692</v>
      </c>
      <c r="DZ147">
        <v>0.0324695846153846</v>
      </c>
      <c r="EA147">
        <v>29.7349615384615</v>
      </c>
      <c r="EB147">
        <v>30.0245538461538</v>
      </c>
      <c r="EC147">
        <v>999.9</v>
      </c>
      <c r="ED147">
        <v>0</v>
      </c>
      <c r="EE147">
        <v>0</v>
      </c>
      <c r="EF147">
        <v>9999.51923076923</v>
      </c>
      <c r="EG147">
        <v>0</v>
      </c>
      <c r="EH147">
        <v>13.1916307692308</v>
      </c>
      <c r="EI147">
        <v>-31.9856384615385</v>
      </c>
      <c r="EJ147">
        <v>520.387769230769</v>
      </c>
      <c r="EK147">
        <v>552.231923076923</v>
      </c>
      <c r="EL147">
        <v>1.58680538461538</v>
      </c>
      <c r="EM147">
        <v>540.367615384615</v>
      </c>
      <c r="EN147">
        <v>21.4839230769231</v>
      </c>
      <c r="EO147">
        <v>2.09440153846154</v>
      </c>
      <c r="EP147">
        <v>1.95034923076923</v>
      </c>
      <c r="EQ147">
        <v>18.1766692307692</v>
      </c>
      <c r="ER147">
        <v>17.0469</v>
      </c>
      <c r="ES147">
        <v>2000.01230769231</v>
      </c>
      <c r="ET147">
        <v>0.980002615384616</v>
      </c>
      <c r="EU147">
        <v>0.0199971230769231</v>
      </c>
      <c r="EV147">
        <v>0</v>
      </c>
      <c r="EW147">
        <v>353.781153846154</v>
      </c>
      <c r="EX147">
        <v>5.00059</v>
      </c>
      <c r="EY147">
        <v>7154.14923076923</v>
      </c>
      <c r="EZ147">
        <v>17360.4384615385</v>
      </c>
      <c r="FA147">
        <v>41.25</v>
      </c>
      <c r="FB147">
        <v>41.062</v>
      </c>
      <c r="FC147">
        <v>40.625</v>
      </c>
      <c r="FD147">
        <v>40.5668461538462</v>
      </c>
      <c r="FE147">
        <v>42.187</v>
      </c>
      <c r="FF147">
        <v>1955.11384615385</v>
      </c>
      <c r="FG147">
        <v>39.89</v>
      </c>
      <c r="FH147">
        <v>0</v>
      </c>
      <c r="FI147">
        <v>1759423960</v>
      </c>
      <c r="FJ147">
        <v>0</v>
      </c>
      <c r="FK147">
        <v>353.800692307692</v>
      </c>
      <c r="FL147">
        <v>-1.08717948101773</v>
      </c>
      <c r="FM147">
        <v>-4.94735040594831</v>
      </c>
      <c r="FN147">
        <v>7154.12269230769</v>
      </c>
      <c r="FO147">
        <v>15</v>
      </c>
      <c r="FP147">
        <v>0</v>
      </c>
      <c r="FQ147" t="s">
        <v>439</v>
      </c>
      <c r="FR147">
        <v>0</v>
      </c>
      <c r="FS147">
        <v>0</v>
      </c>
      <c r="FT147">
        <v>0</v>
      </c>
      <c r="FU147">
        <v>0</v>
      </c>
      <c r="FV147">
        <v>0</v>
      </c>
      <c r="FW147">
        <v>0</v>
      </c>
      <c r="FX147">
        <v>0</v>
      </c>
      <c r="FY147">
        <v>0</v>
      </c>
      <c r="FZ147">
        <v>0</v>
      </c>
      <c r="GA147">
        <v>0</v>
      </c>
      <c r="GB147">
        <v>0</v>
      </c>
      <c r="GC147">
        <v>-31.75249</v>
      </c>
      <c r="GD147">
        <v>-6.38689624060156</v>
      </c>
      <c r="GE147">
        <v>0.759771804491323</v>
      </c>
      <c r="GF147">
        <v>0</v>
      </c>
      <c r="GG147">
        <v>353.854352941177</v>
      </c>
      <c r="GH147">
        <v>-0.859343010220546</v>
      </c>
      <c r="GI147">
        <v>0.217451398539179</v>
      </c>
      <c r="GJ147">
        <v>-1</v>
      </c>
      <c r="GK147">
        <v>1.5871265</v>
      </c>
      <c r="GL147">
        <v>-0.0319114285714292</v>
      </c>
      <c r="GM147">
        <v>0.00450334905931131</v>
      </c>
      <c r="GN147">
        <v>1</v>
      </c>
      <c r="GO147">
        <v>1</v>
      </c>
      <c r="GP147">
        <v>2</v>
      </c>
      <c r="GQ147" t="s">
        <v>448</v>
      </c>
      <c r="GR147">
        <v>3.13239</v>
      </c>
      <c r="GS147">
        <v>2.71026</v>
      </c>
      <c r="GT147">
        <v>0.107716</v>
      </c>
      <c r="GU147">
        <v>0.112988</v>
      </c>
      <c r="GV147">
        <v>0.100559</v>
      </c>
      <c r="GW147">
        <v>0.0962284</v>
      </c>
      <c r="GX147">
        <v>33630.9</v>
      </c>
      <c r="GY147">
        <v>35820.6</v>
      </c>
      <c r="GZ147">
        <v>34099.6</v>
      </c>
      <c r="HA147">
        <v>36562.6</v>
      </c>
      <c r="HB147">
        <v>43308.6</v>
      </c>
      <c r="HC147">
        <v>47436.4</v>
      </c>
      <c r="HD147">
        <v>53184.9</v>
      </c>
      <c r="HE147">
        <v>58428.5</v>
      </c>
      <c r="HF147">
        <v>1.94755</v>
      </c>
      <c r="HG147">
        <v>1.7968</v>
      </c>
      <c r="HH147">
        <v>0.116102</v>
      </c>
      <c r="HI147">
        <v>0</v>
      </c>
      <c r="HJ147">
        <v>28.1443</v>
      </c>
      <c r="HK147">
        <v>999.9</v>
      </c>
      <c r="HL147">
        <v>53.663</v>
      </c>
      <c r="HM147">
        <v>30.464</v>
      </c>
      <c r="HN147">
        <v>25.8624</v>
      </c>
      <c r="HO147">
        <v>54.5183</v>
      </c>
      <c r="HP147">
        <v>45.601</v>
      </c>
      <c r="HQ147">
        <v>1</v>
      </c>
      <c r="HR147">
        <v>0.0510747</v>
      </c>
      <c r="HS147">
        <v>0.0372495</v>
      </c>
      <c r="HT147">
        <v>20.112</v>
      </c>
      <c r="HU147">
        <v>5.19333</v>
      </c>
      <c r="HV147">
        <v>12.004</v>
      </c>
      <c r="HW147">
        <v>4.9746</v>
      </c>
      <c r="HX147">
        <v>3.29385</v>
      </c>
      <c r="HY147">
        <v>999.9</v>
      </c>
      <c r="HZ147">
        <v>9999</v>
      </c>
      <c r="IA147">
        <v>9999</v>
      </c>
      <c r="IB147">
        <v>9999</v>
      </c>
      <c r="IC147">
        <v>1.86326</v>
      </c>
      <c r="ID147">
        <v>1.86813</v>
      </c>
      <c r="IE147">
        <v>1.86791</v>
      </c>
      <c r="IF147">
        <v>1.86906</v>
      </c>
      <c r="IG147">
        <v>1.86992</v>
      </c>
      <c r="IH147">
        <v>1.86596</v>
      </c>
      <c r="II147">
        <v>1.86705</v>
      </c>
      <c r="IJ147">
        <v>1.86846</v>
      </c>
      <c r="IK147">
        <v>5</v>
      </c>
      <c r="IL147">
        <v>0</v>
      </c>
      <c r="IM147">
        <v>0</v>
      </c>
      <c r="IN147">
        <v>0</v>
      </c>
      <c r="IO147" t="s">
        <v>441</v>
      </c>
      <c r="IP147" t="s">
        <v>442</v>
      </c>
      <c r="IQ147" t="s">
        <v>443</v>
      </c>
      <c r="IR147" t="s">
        <v>443</v>
      </c>
      <c r="IS147" t="s">
        <v>443</v>
      </c>
      <c r="IT147" t="s">
        <v>443</v>
      </c>
      <c r="IU147">
        <v>0</v>
      </c>
      <c r="IV147">
        <v>100</v>
      </c>
      <c r="IW147">
        <v>100</v>
      </c>
      <c r="IX147">
        <v>2.595</v>
      </c>
      <c r="IY147">
        <v>0.319</v>
      </c>
      <c r="IZ147">
        <v>0.735386519928015</v>
      </c>
      <c r="JA147">
        <v>0.00382527381972642</v>
      </c>
      <c r="JB147">
        <v>-7.52988299776221e-07</v>
      </c>
      <c r="JC147">
        <v>2.3530235652091e-10</v>
      </c>
      <c r="JD147">
        <v>-0.102343420517576</v>
      </c>
      <c r="JE147">
        <v>-0.0169045395245839</v>
      </c>
      <c r="JF147">
        <v>0.00204458040624254</v>
      </c>
      <c r="JG147">
        <v>-2.13992253470799e-05</v>
      </c>
      <c r="JH147">
        <v>5</v>
      </c>
      <c r="JI147">
        <v>2167</v>
      </c>
      <c r="JJ147">
        <v>1</v>
      </c>
      <c r="JK147">
        <v>29</v>
      </c>
      <c r="JL147">
        <v>29323732.7</v>
      </c>
      <c r="JM147">
        <v>29323732.7</v>
      </c>
      <c r="JN147">
        <v>1.30737</v>
      </c>
      <c r="JO147">
        <v>2.63672</v>
      </c>
      <c r="JP147">
        <v>1.54785</v>
      </c>
      <c r="JQ147">
        <v>2.31201</v>
      </c>
      <c r="JR147">
        <v>1.64673</v>
      </c>
      <c r="JS147">
        <v>2.3584</v>
      </c>
      <c r="JT147">
        <v>34.1905</v>
      </c>
      <c r="JU147">
        <v>24.1926</v>
      </c>
      <c r="JV147">
        <v>18</v>
      </c>
      <c r="JW147">
        <v>497.998</v>
      </c>
      <c r="JX147">
        <v>400.979</v>
      </c>
      <c r="JY147">
        <v>27.3135</v>
      </c>
      <c r="JZ147">
        <v>28.0021</v>
      </c>
      <c r="KA147">
        <v>30.0003</v>
      </c>
      <c r="KB147">
        <v>27.9526</v>
      </c>
      <c r="KC147">
        <v>27.9031</v>
      </c>
      <c r="KD147">
        <v>26.2397</v>
      </c>
      <c r="KE147">
        <v>20.0874</v>
      </c>
      <c r="KF147">
        <v>53.1408</v>
      </c>
      <c r="KG147">
        <v>27.2931</v>
      </c>
      <c r="KH147">
        <v>588.903</v>
      </c>
      <c r="KI147">
        <v>21.5312</v>
      </c>
      <c r="KJ147">
        <v>96.6863</v>
      </c>
      <c r="KK147">
        <v>94.6711</v>
      </c>
    </row>
    <row r="148" spans="1:297">
      <c r="A148">
        <v>132</v>
      </c>
      <c r="B148">
        <v>1759423967</v>
      </c>
      <c r="C148">
        <v>4746.90000009537</v>
      </c>
      <c r="D148" t="s">
        <v>707</v>
      </c>
      <c r="E148" t="s">
        <v>708</v>
      </c>
      <c r="F148">
        <v>5</v>
      </c>
      <c r="G148" t="s">
        <v>638</v>
      </c>
      <c r="H148" t="s">
        <v>436</v>
      </c>
      <c r="I148">
        <v>1759423958.84615</v>
      </c>
      <c r="J148">
        <f>(K148)/1000</f>
        <v>0</v>
      </c>
      <c r="K148">
        <f>IF(DP148, AN148, AH148)</f>
        <v>0</v>
      </c>
      <c r="L148">
        <f>IF(DP148, AI148, AG148)</f>
        <v>0</v>
      </c>
      <c r="M148">
        <f>DR148 - IF(AU148&gt;1, L148*DL148*100.0/(AW148), 0)</f>
        <v>0</v>
      </c>
      <c r="N148">
        <f>((T148-J148/2)*M148-L148)/(T148+J148/2)</f>
        <v>0</v>
      </c>
      <c r="O148">
        <f>N148*(DY148+DZ148)/1000.0</f>
        <v>0</v>
      </c>
      <c r="P148">
        <f>(DR148 - IF(AU148&gt;1, L148*DL148*100.0/(AW148), 0))*(DY148+DZ148)/1000.0</f>
        <v>0</v>
      </c>
      <c r="Q148">
        <f>2.0/((1/S148-1/R148)+SIGN(S148)*SQRT((1/S148-1/R148)*(1/S148-1/R148) + 4*DM148/((DM148+1)*(DM148+1))*(2*1/S148*1/R148-1/R148*1/R148)))</f>
        <v>0</v>
      </c>
      <c r="R148">
        <f>IF(LEFT(DN148,1)&lt;&gt;"0",IF(LEFT(DN148,1)="1",3.0,DO148),$D$5+$E$5*(EF148*DY148/($K$5*1000))+$F$5*(EF148*DY148/($K$5*1000))*MAX(MIN(DL148,$J$5),$I$5)*MAX(MIN(DL148,$J$5),$I$5)+$G$5*MAX(MIN(DL148,$J$5),$I$5)*(EF148*DY148/($K$5*1000))+$H$5*(EF148*DY148/($K$5*1000))*(EF148*DY148/($K$5*1000)))</f>
        <v>0</v>
      </c>
      <c r="S148">
        <f>J148*(1000-(1000*0.61365*exp(17.502*W148/(240.97+W148))/(DY148+DZ148)+DT148)/2)/(1000*0.61365*exp(17.502*W148/(240.97+W148))/(DY148+DZ148)-DT148)</f>
        <v>0</v>
      </c>
      <c r="T148">
        <f>1/((DM148+1)/(Q148/1.6)+1/(R148/1.37)) + DM148/((DM148+1)/(Q148/1.6) + DM148/(R148/1.37))</f>
        <v>0</v>
      </c>
      <c r="U148">
        <f>(DH148*DK148)</f>
        <v>0</v>
      </c>
      <c r="V148">
        <f>(EA148+(U148+2*0.95*5.67E-8*(((EA148+$B$7)+273)^4-(EA148+273)^4)-44100*J148)/(1.84*29.3*R148+8*0.95*5.67E-8*(EA148+273)^3))</f>
        <v>0</v>
      </c>
      <c r="W148">
        <f>($C$7*EB148+$D$7*EC148+$E$7*V148)</f>
        <v>0</v>
      </c>
      <c r="X148">
        <f>0.61365*exp(17.502*W148/(240.97+W148))</f>
        <v>0</v>
      </c>
      <c r="Y148">
        <f>(Z148/AA148*100)</f>
        <v>0</v>
      </c>
      <c r="Z148">
        <f>DT148*(DY148+DZ148)/1000</f>
        <v>0</v>
      </c>
      <c r="AA148">
        <f>0.61365*exp(17.502*EA148/(240.97+EA148))</f>
        <v>0</v>
      </c>
      <c r="AB148">
        <f>(X148-DT148*(DY148+DZ148)/1000)</f>
        <v>0</v>
      </c>
      <c r="AC148">
        <f>(-J148*44100)</f>
        <v>0</v>
      </c>
      <c r="AD148">
        <f>2*29.3*R148*0.92*(EA148-W148)</f>
        <v>0</v>
      </c>
      <c r="AE148">
        <f>2*0.95*5.67E-8*(((EA148+$B$7)+273)^4-(W148+273)^4)</f>
        <v>0</v>
      </c>
      <c r="AF148">
        <f>U148+AE148+AC148+AD148</f>
        <v>0</v>
      </c>
      <c r="AG148">
        <f>DX148*AU148*(DS148-DR148*(1000-AU148*DU148)/(1000-AU148*DT148))/(100*DL148)</f>
        <v>0</v>
      </c>
      <c r="AH148">
        <f>1000*DX148*AU148*(DT148-DU148)/(100*DL148*(1000-AU148*DT148))</f>
        <v>0</v>
      </c>
      <c r="AI148">
        <f>(AJ148 - AK148 - DY148*1E3/(8.314*(EA148+273.15)) * AM148/DX148 * AL148) * DX148/(100*DL148) * (1000 - DU148)/1000</f>
        <v>0</v>
      </c>
      <c r="AJ148">
        <v>586.711015730087</v>
      </c>
      <c r="AK148">
        <v>562.197818181818</v>
      </c>
      <c r="AL148">
        <v>3.50958545454543</v>
      </c>
      <c r="AM148">
        <v>64.6</v>
      </c>
      <c r="AN148">
        <f>(AP148 - AO148 + DY148*1E3/(8.314*(EA148+273.15)) * AR148/DX148 * AQ148) * DX148/(100*DL148) * 1000/(1000 - AP148)</f>
        <v>0</v>
      </c>
      <c r="AO148">
        <v>21.4873243562592</v>
      </c>
      <c r="AP148">
        <v>23.0554890909091</v>
      </c>
      <c r="AQ148">
        <v>-0.000182984912267333</v>
      </c>
      <c r="AR148">
        <v>120.712376557345</v>
      </c>
      <c r="AS148">
        <v>4</v>
      </c>
      <c r="AT148">
        <v>1</v>
      </c>
      <c r="AU148">
        <f>IF(AS148*$H$13&gt;=AW148,1.0,(AW148/(AW148-AS148*$H$13)))</f>
        <v>0</v>
      </c>
      <c r="AV148">
        <f>(AU148-1)*100</f>
        <v>0</v>
      </c>
      <c r="AW148">
        <f>MAX(0,($B$13+$C$13*EF148)/(1+$D$13*EF148)*DY148/(EA148+273)*$E$13)</f>
        <v>0</v>
      </c>
      <c r="AX148" t="s">
        <v>437</v>
      </c>
      <c r="AY148" t="s">
        <v>437</v>
      </c>
      <c r="AZ148">
        <v>0</v>
      </c>
      <c r="BA148">
        <v>0</v>
      </c>
      <c r="BB148">
        <f>1-AZ148/BA148</f>
        <v>0</v>
      </c>
      <c r="BC148">
        <v>0</v>
      </c>
      <c r="BD148" t="s">
        <v>437</v>
      </c>
      <c r="BE148" t="s">
        <v>437</v>
      </c>
      <c r="BF148">
        <v>0</v>
      </c>
      <c r="BG148">
        <v>0</v>
      </c>
      <c r="BH148">
        <f>1-BF148/BG148</f>
        <v>0</v>
      </c>
      <c r="BI148">
        <v>0.5</v>
      </c>
      <c r="BJ148">
        <f>DI148</f>
        <v>0</v>
      </c>
      <c r="BK148">
        <f>L148</f>
        <v>0</v>
      </c>
      <c r="BL148">
        <f>BH148*BI148*BJ148</f>
        <v>0</v>
      </c>
      <c r="BM148">
        <f>(BK148-BC148)/BJ148</f>
        <v>0</v>
      </c>
      <c r="BN148">
        <f>(BA148-BG148)/BG148</f>
        <v>0</v>
      </c>
      <c r="BO148">
        <f>AZ148/(BB148+AZ148/BG148)</f>
        <v>0</v>
      </c>
      <c r="BP148" t="s">
        <v>437</v>
      </c>
      <c r="BQ148">
        <v>0</v>
      </c>
      <c r="BR148">
        <f>IF(BQ148&lt;&gt;0, BQ148, BO148)</f>
        <v>0</v>
      </c>
      <c r="BS148">
        <f>1-BR148/BG148</f>
        <v>0</v>
      </c>
      <c r="BT148">
        <f>(BG148-BF148)/(BG148-BR148)</f>
        <v>0</v>
      </c>
      <c r="BU148">
        <f>(BA148-BG148)/(BA148-BR148)</f>
        <v>0</v>
      </c>
      <c r="BV148">
        <f>(BG148-BF148)/(BG148-AZ148)</f>
        <v>0</v>
      </c>
      <c r="BW148">
        <f>(BA148-BG148)/(BA148-AZ148)</f>
        <v>0</v>
      </c>
      <c r="BX148">
        <f>(BT148*BR148/BF148)</f>
        <v>0</v>
      </c>
      <c r="BY148">
        <f>(1-BX148)</f>
        <v>0</v>
      </c>
      <c r="DH148">
        <f>$B$11*EG148+$C$11*EH148+$F$11*ES148*(1-EV148)</f>
        <v>0</v>
      </c>
      <c r="DI148">
        <f>DH148*DJ148</f>
        <v>0</v>
      </c>
      <c r="DJ148">
        <f>($B$11*$D$9+$C$11*$D$9+$F$11*((FF148+EX148)/MAX(FF148+EX148+FG148, 0.1)*$I$9+FG148/MAX(FF148+EX148+FG148, 0.1)*$J$9))/($B$11+$C$11+$F$11)</f>
        <v>0</v>
      </c>
      <c r="DK148">
        <f>($B$11*$K$9+$C$11*$K$9+$F$11*((FF148+EX148)/MAX(FF148+EX148+FG148, 0.1)*$P$9+FG148/MAX(FF148+EX148+FG148, 0.1)*$Q$9))/($B$11+$C$11+$F$11)</f>
        <v>0</v>
      </c>
      <c r="DL148">
        <v>3.46</v>
      </c>
      <c r="DM148">
        <v>0.5</v>
      </c>
      <c r="DN148" t="s">
        <v>438</v>
      </c>
      <c r="DO148">
        <v>2</v>
      </c>
      <c r="DP148" t="b">
        <v>1</v>
      </c>
      <c r="DQ148">
        <v>1759423958.84615</v>
      </c>
      <c r="DR148">
        <v>525.038230769231</v>
      </c>
      <c r="DS148">
        <v>557.564615384615</v>
      </c>
      <c r="DT148">
        <v>23.0660076923077</v>
      </c>
      <c r="DU148">
        <v>21.4856769230769</v>
      </c>
      <c r="DV148">
        <v>522.476230769231</v>
      </c>
      <c r="DW148">
        <v>22.7468384615385</v>
      </c>
      <c r="DX148">
        <v>500.015846153846</v>
      </c>
      <c r="DY148">
        <v>90.7820076923077</v>
      </c>
      <c r="DZ148">
        <v>0.0324084461538462</v>
      </c>
      <c r="EA148">
        <v>29.7306076923077</v>
      </c>
      <c r="EB148">
        <v>30.0291615384615</v>
      </c>
      <c r="EC148">
        <v>999.9</v>
      </c>
      <c r="ED148">
        <v>0</v>
      </c>
      <c r="EE148">
        <v>0</v>
      </c>
      <c r="EF148">
        <v>10000.5746153846</v>
      </c>
      <c r="EG148">
        <v>0</v>
      </c>
      <c r="EH148">
        <v>13.1929076923077</v>
      </c>
      <c r="EI148">
        <v>-32.5265307692308</v>
      </c>
      <c r="EJ148">
        <v>537.434461538462</v>
      </c>
      <c r="EK148">
        <v>569.807461538462</v>
      </c>
      <c r="EL148">
        <v>1.58032538461538</v>
      </c>
      <c r="EM148">
        <v>557.564615384615</v>
      </c>
      <c r="EN148">
        <v>21.4856769230769</v>
      </c>
      <c r="EO148">
        <v>2.09397923076923</v>
      </c>
      <c r="EP148">
        <v>1.95051384615385</v>
      </c>
      <c r="EQ148">
        <v>18.1734461538462</v>
      </c>
      <c r="ER148">
        <v>17.0482307692308</v>
      </c>
      <c r="ES148">
        <v>1999.98076923077</v>
      </c>
      <c r="ET148">
        <v>0.980002307692308</v>
      </c>
      <c r="EU148">
        <v>0.0199973615384615</v>
      </c>
      <c r="EV148">
        <v>0</v>
      </c>
      <c r="EW148">
        <v>353.810615384615</v>
      </c>
      <c r="EX148">
        <v>5.00059</v>
      </c>
      <c r="EY148">
        <v>7153.81538461539</v>
      </c>
      <c r="EZ148">
        <v>17360.1538461538</v>
      </c>
      <c r="FA148">
        <v>41.25</v>
      </c>
      <c r="FB148">
        <v>41.062</v>
      </c>
      <c r="FC148">
        <v>40.625</v>
      </c>
      <c r="FD148">
        <v>40.5813846153846</v>
      </c>
      <c r="FE148">
        <v>42.187</v>
      </c>
      <c r="FF148">
        <v>1955.08153846154</v>
      </c>
      <c r="FG148">
        <v>39.89</v>
      </c>
      <c r="FH148">
        <v>0</v>
      </c>
      <c r="FI148">
        <v>1759423965.4</v>
      </c>
      <c r="FJ148">
        <v>0</v>
      </c>
      <c r="FK148">
        <v>353.81932</v>
      </c>
      <c r="FL148">
        <v>1.59823076843587</v>
      </c>
      <c r="FM148">
        <v>4.51076924523905</v>
      </c>
      <c r="FN148">
        <v>7153.954</v>
      </c>
      <c r="FO148">
        <v>15</v>
      </c>
      <c r="FP148">
        <v>0</v>
      </c>
      <c r="FQ148" t="s">
        <v>439</v>
      </c>
      <c r="FR148">
        <v>0</v>
      </c>
      <c r="FS148">
        <v>0</v>
      </c>
      <c r="FT148">
        <v>0</v>
      </c>
      <c r="FU148">
        <v>0</v>
      </c>
      <c r="FV148">
        <v>0</v>
      </c>
      <c r="FW148">
        <v>0</v>
      </c>
      <c r="FX148">
        <v>0</v>
      </c>
      <c r="FY148">
        <v>0</v>
      </c>
      <c r="FZ148">
        <v>0</v>
      </c>
      <c r="GA148">
        <v>0</v>
      </c>
      <c r="GB148">
        <v>0</v>
      </c>
      <c r="GC148">
        <v>-32.1609380952381</v>
      </c>
      <c r="GD148">
        <v>-5.96036103896108</v>
      </c>
      <c r="GE148">
        <v>0.763262766010058</v>
      </c>
      <c r="GF148">
        <v>0</v>
      </c>
      <c r="GG148">
        <v>353.836147058824</v>
      </c>
      <c r="GH148">
        <v>-0.127960273343729</v>
      </c>
      <c r="GI148">
        <v>0.224023125428258</v>
      </c>
      <c r="GJ148">
        <v>-1</v>
      </c>
      <c r="GK148">
        <v>1.58344095238095</v>
      </c>
      <c r="GL148">
        <v>-0.0753864935064951</v>
      </c>
      <c r="GM148">
        <v>0.00782401425695089</v>
      </c>
      <c r="GN148">
        <v>1</v>
      </c>
      <c r="GO148">
        <v>1</v>
      </c>
      <c r="GP148">
        <v>2</v>
      </c>
      <c r="GQ148" t="s">
        <v>448</v>
      </c>
      <c r="GR148">
        <v>3.13221</v>
      </c>
      <c r="GS148">
        <v>2.71029</v>
      </c>
      <c r="GT148">
        <v>0.110196</v>
      </c>
      <c r="GU148">
        <v>0.115271</v>
      </c>
      <c r="GV148">
        <v>0.100533</v>
      </c>
      <c r="GW148">
        <v>0.0962311</v>
      </c>
      <c r="GX148">
        <v>33537.2</v>
      </c>
      <c r="GY148">
        <v>35728.2</v>
      </c>
      <c r="GZ148">
        <v>34099.4</v>
      </c>
      <c r="HA148">
        <v>36562.4</v>
      </c>
      <c r="HB148">
        <v>43310.1</v>
      </c>
      <c r="HC148">
        <v>47436.4</v>
      </c>
      <c r="HD148">
        <v>53184.8</v>
      </c>
      <c r="HE148">
        <v>58428.2</v>
      </c>
      <c r="HF148">
        <v>1.94722</v>
      </c>
      <c r="HG148">
        <v>1.7971</v>
      </c>
      <c r="HH148">
        <v>0.115708</v>
      </c>
      <c r="HI148">
        <v>0</v>
      </c>
      <c r="HJ148">
        <v>28.1437</v>
      </c>
      <c r="HK148">
        <v>999.9</v>
      </c>
      <c r="HL148">
        <v>53.663</v>
      </c>
      <c r="HM148">
        <v>30.454</v>
      </c>
      <c r="HN148">
        <v>25.8497</v>
      </c>
      <c r="HO148">
        <v>54.2283</v>
      </c>
      <c r="HP148">
        <v>45.3405</v>
      </c>
      <c r="HQ148">
        <v>1</v>
      </c>
      <c r="HR148">
        <v>0.0516057</v>
      </c>
      <c r="HS148">
        <v>0.0826688</v>
      </c>
      <c r="HT148">
        <v>20.1118</v>
      </c>
      <c r="HU148">
        <v>5.19363</v>
      </c>
      <c r="HV148">
        <v>12.004</v>
      </c>
      <c r="HW148">
        <v>4.9749</v>
      </c>
      <c r="HX148">
        <v>3.2939</v>
      </c>
      <c r="HY148">
        <v>999.9</v>
      </c>
      <c r="HZ148">
        <v>9999</v>
      </c>
      <c r="IA148">
        <v>9999</v>
      </c>
      <c r="IB148">
        <v>9999</v>
      </c>
      <c r="IC148">
        <v>1.86326</v>
      </c>
      <c r="ID148">
        <v>1.86813</v>
      </c>
      <c r="IE148">
        <v>1.86786</v>
      </c>
      <c r="IF148">
        <v>1.86905</v>
      </c>
      <c r="IG148">
        <v>1.86989</v>
      </c>
      <c r="IH148">
        <v>1.86589</v>
      </c>
      <c r="II148">
        <v>1.86705</v>
      </c>
      <c r="IJ148">
        <v>1.86844</v>
      </c>
      <c r="IK148">
        <v>5</v>
      </c>
      <c r="IL148">
        <v>0</v>
      </c>
      <c r="IM148">
        <v>0</v>
      </c>
      <c r="IN148">
        <v>0</v>
      </c>
      <c r="IO148" t="s">
        <v>441</v>
      </c>
      <c r="IP148" t="s">
        <v>442</v>
      </c>
      <c r="IQ148" t="s">
        <v>443</v>
      </c>
      <c r="IR148" t="s">
        <v>443</v>
      </c>
      <c r="IS148" t="s">
        <v>443</v>
      </c>
      <c r="IT148" t="s">
        <v>443</v>
      </c>
      <c r="IU148">
        <v>0</v>
      </c>
      <c r="IV148">
        <v>100</v>
      </c>
      <c r="IW148">
        <v>100</v>
      </c>
      <c r="IX148">
        <v>2.65</v>
      </c>
      <c r="IY148">
        <v>0.3187</v>
      </c>
      <c r="IZ148">
        <v>0.735386519928015</v>
      </c>
      <c r="JA148">
        <v>0.00382527381972642</v>
      </c>
      <c r="JB148">
        <v>-7.52988299776221e-07</v>
      </c>
      <c r="JC148">
        <v>2.3530235652091e-10</v>
      </c>
      <c r="JD148">
        <v>-0.102343420517576</v>
      </c>
      <c r="JE148">
        <v>-0.0169045395245839</v>
      </c>
      <c r="JF148">
        <v>0.00204458040624254</v>
      </c>
      <c r="JG148">
        <v>-2.13992253470799e-05</v>
      </c>
      <c r="JH148">
        <v>5</v>
      </c>
      <c r="JI148">
        <v>2167</v>
      </c>
      <c r="JJ148">
        <v>1</v>
      </c>
      <c r="JK148">
        <v>29</v>
      </c>
      <c r="JL148">
        <v>29323732.8</v>
      </c>
      <c r="JM148">
        <v>29323732.8</v>
      </c>
      <c r="JN148">
        <v>1.33545</v>
      </c>
      <c r="JO148">
        <v>2.62817</v>
      </c>
      <c r="JP148">
        <v>1.54785</v>
      </c>
      <c r="JQ148">
        <v>2.31079</v>
      </c>
      <c r="JR148">
        <v>1.64551</v>
      </c>
      <c r="JS148">
        <v>2.34863</v>
      </c>
      <c r="JT148">
        <v>34.1678</v>
      </c>
      <c r="JU148">
        <v>24.1926</v>
      </c>
      <c r="JV148">
        <v>18</v>
      </c>
      <c r="JW148">
        <v>497.806</v>
      </c>
      <c r="JX148">
        <v>401.159</v>
      </c>
      <c r="JY148">
        <v>27.2845</v>
      </c>
      <c r="JZ148">
        <v>28.0044</v>
      </c>
      <c r="KA148">
        <v>30.0004</v>
      </c>
      <c r="KB148">
        <v>27.9549</v>
      </c>
      <c r="KC148">
        <v>27.9054</v>
      </c>
      <c r="KD148">
        <v>26.8833</v>
      </c>
      <c r="KE148">
        <v>20.0874</v>
      </c>
      <c r="KF148">
        <v>53.1408</v>
      </c>
      <c r="KG148">
        <v>27.2583</v>
      </c>
      <c r="KH148">
        <v>609.175</v>
      </c>
      <c r="KI148">
        <v>21.5506</v>
      </c>
      <c r="KJ148">
        <v>96.686</v>
      </c>
      <c r="KK148">
        <v>94.6706</v>
      </c>
    </row>
    <row r="149" spans="1:297">
      <c r="A149">
        <v>133</v>
      </c>
      <c r="B149">
        <v>1759423972</v>
      </c>
      <c r="C149">
        <v>4751.90000009537</v>
      </c>
      <c r="D149" t="s">
        <v>709</v>
      </c>
      <c r="E149" t="s">
        <v>710</v>
      </c>
      <c r="F149">
        <v>5</v>
      </c>
      <c r="G149" t="s">
        <v>638</v>
      </c>
      <c r="H149" t="s">
        <v>436</v>
      </c>
      <c r="I149">
        <v>1759423963.84615</v>
      </c>
      <c r="J149">
        <f>(K149)/1000</f>
        <v>0</v>
      </c>
      <c r="K149">
        <f>IF(DP149, AN149, AH149)</f>
        <v>0</v>
      </c>
      <c r="L149">
        <f>IF(DP149, AI149, AG149)</f>
        <v>0</v>
      </c>
      <c r="M149">
        <f>DR149 - IF(AU149&gt;1, L149*DL149*100.0/(AW149), 0)</f>
        <v>0</v>
      </c>
      <c r="N149">
        <f>((T149-J149/2)*M149-L149)/(T149+J149/2)</f>
        <v>0</v>
      </c>
      <c r="O149">
        <f>N149*(DY149+DZ149)/1000.0</f>
        <v>0</v>
      </c>
      <c r="P149">
        <f>(DR149 - IF(AU149&gt;1, L149*DL149*100.0/(AW149), 0))*(DY149+DZ149)/1000.0</f>
        <v>0</v>
      </c>
      <c r="Q149">
        <f>2.0/((1/S149-1/R149)+SIGN(S149)*SQRT((1/S149-1/R149)*(1/S149-1/R149) + 4*DM149/((DM149+1)*(DM149+1))*(2*1/S149*1/R149-1/R149*1/R149)))</f>
        <v>0</v>
      </c>
      <c r="R149">
        <f>IF(LEFT(DN149,1)&lt;&gt;"0",IF(LEFT(DN149,1)="1",3.0,DO149),$D$5+$E$5*(EF149*DY149/($K$5*1000))+$F$5*(EF149*DY149/($K$5*1000))*MAX(MIN(DL149,$J$5),$I$5)*MAX(MIN(DL149,$J$5),$I$5)+$G$5*MAX(MIN(DL149,$J$5),$I$5)*(EF149*DY149/($K$5*1000))+$H$5*(EF149*DY149/($K$5*1000))*(EF149*DY149/($K$5*1000)))</f>
        <v>0</v>
      </c>
      <c r="S149">
        <f>J149*(1000-(1000*0.61365*exp(17.502*W149/(240.97+W149))/(DY149+DZ149)+DT149)/2)/(1000*0.61365*exp(17.502*W149/(240.97+W149))/(DY149+DZ149)-DT149)</f>
        <v>0</v>
      </c>
      <c r="T149">
        <f>1/((DM149+1)/(Q149/1.6)+1/(R149/1.37)) + DM149/((DM149+1)/(Q149/1.6) + DM149/(R149/1.37))</f>
        <v>0</v>
      </c>
      <c r="U149">
        <f>(DH149*DK149)</f>
        <v>0</v>
      </c>
      <c r="V149">
        <f>(EA149+(U149+2*0.95*5.67E-8*(((EA149+$B$7)+273)^4-(EA149+273)^4)-44100*J149)/(1.84*29.3*R149+8*0.95*5.67E-8*(EA149+273)^3))</f>
        <v>0</v>
      </c>
      <c r="W149">
        <f>($C$7*EB149+$D$7*EC149+$E$7*V149)</f>
        <v>0</v>
      </c>
      <c r="X149">
        <f>0.61365*exp(17.502*W149/(240.97+W149))</f>
        <v>0</v>
      </c>
      <c r="Y149">
        <f>(Z149/AA149*100)</f>
        <v>0</v>
      </c>
      <c r="Z149">
        <f>DT149*(DY149+DZ149)/1000</f>
        <v>0</v>
      </c>
      <c r="AA149">
        <f>0.61365*exp(17.502*EA149/(240.97+EA149))</f>
        <v>0</v>
      </c>
      <c r="AB149">
        <f>(X149-DT149*(DY149+DZ149)/1000)</f>
        <v>0</v>
      </c>
      <c r="AC149">
        <f>(-J149*44100)</f>
        <v>0</v>
      </c>
      <c r="AD149">
        <f>2*29.3*R149*0.92*(EA149-W149)</f>
        <v>0</v>
      </c>
      <c r="AE149">
        <f>2*0.95*5.67E-8*(((EA149+$B$7)+273)^4-(W149+273)^4)</f>
        <v>0</v>
      </c>
      <c r="AF149">
        <f>U149+AE149+AC149+AD149</f>
        <v>0</v>
      </c>
      <c r="AG149">
        <f>DX149*AU149*(DS149-DR149*(1000-AU149*DU149)/(1000-AU149*DT149))/(100*DL149)</f>
        <v>0</v>
      </c>
      <c r="AH149">
        <f>1000*DX149*AU149*(DT149-DU149)/(100*DL149*(1000-AU149*DT149))</f>
        <v>0</v>
      </c>
      <c r="AI149">
        <f>(AJ149 - AK149 - DY149*1E3/(8.314*(EA149+273.15)) * AM149/DX149 * AL149) * DX149/(100*DL149) * (1000 - DU149)/1000</f>
        <v>0</v>
      </c>
      <c r="AJ149">
        <v>603.323326448268</v>
      </c>
      <c r="AK149">
        <v>579.205672727273</v>
      </c>
      <c r="AL149">
        <v>3.40436181818176</v>
      </c>
      <c r="AM149">
        <v>64.6</v>
      </c>
      <c r="AN149">
        <f>(AP149 - AO149 + DY149*1E3/(8.314*(EA149+273.15)) * AR149/DX149 * AQ149) * DX149/(100*DL149) * 1000/(1000 - AP149)</f>
        <v>0</v>
      </c>
      <c r="AO149">
        <v>21.4890095895807</v>
      </c>
      <c r="AP149">
        <v>23.0467296969697</v>
      </c>
      <c r="AQ149">
        <v>-0.000163262841512015</v>
      </c>
      <c r="AR149">
        <v>120.712376557345</v>
      </c>
      <c r="AS149">
        <v>4</v>
      </c>
      <c r="AT149">
        <v>1</v>
      </c>
      <c r="AU149">
        <f>IF(AS149*$H$13&gt;=AW149,1.0,(AW149/(AW149-AS149*$H$13)))</f>
        <v>0</v>
      </c>
      <c r="AV149">
        <f>(AU149-1)*100</f>
        <v>0</v>
      </c>
      <c r="AW149">
        <f>MAX(0,($B$13+$C$13*EF149)/(1+$D$13*EF149)*DY149/(EA149+273)*$E$13)</f>
        <v>0</v>
      </c>
      <c r="AX149" t="s">
        <v>437</v>
      </c>
      <c r="AY149" t="s">
        <v>437</v>
      </c>
      <c r="AZ149">
        <v>0</v>
      </c>
      <c r="BA149">
        <v>0</v>
      </c>
      <c r="BB149">
        <f>1-AZ149/BA149</f>
        <v>0</v>
      </c>
      <c r="BC149">
        <v>0</v>
      </c>
      <c r="BD149" t="s">
        <v>437</v>
      </c>
      <c r="BE149" t="s">
        <v>437</v>
      </c>
      <c r="BF149">
        <v>0</v>
      </c>
      <c r="BG149">
        <v>0</v>
      </c>
      <c r="BH149">
        <f>1-BF149/BG149</f>
        <v>0</v>
      </c>
      <c r="BI149">
        <v>0.5</v>
      </c>
      <c r="BJ149">
        <f>DI149</f>
        <v>0</v>
      </c>
      <c r="BK149">
        <f>L149</f>
        <v>0</v>
      </c>
      <c r="BL149">
        <f>BH149*BI149*BJ149</f>
        <v>0</v>
      </c>
      <c r="BM149">
        <f>(BK149-BC149)/BJ149</f>
        <v>0</v>
      </c>
      <c r="BN149">
        <f>(BA149-BG149)/BG149</f>
        <v>0</v>
      </c>
      <c r="BO149">
        <f>AZ149/(BB149+AZ149/BG149)</f>
        <v>0</v>
      </c>
      <c r="BP149" t="s">
        <v>437</v>
      </c>
      <c r="BQ149">
        <v>0</v>
      </c>
      <c r="BR149">
        <f>IF(BQ149&lt;&gt;0, BQ149, BO149)</f>
        <v>0</v>
      </c>
      <c r="BS149">
        <f>1-BR149/BG149</f>
        <v>0</v>
      </c>
      <c r="BT149">
        <f>(BG149-BF149)/(BG149-BR149)</f>
        <v>0</v>
      </c>
      <c r="BU149">
        <f>(BA149-BG149)/(BA149-BR149)</f>
        <v>0</v>
      </c>
      <c r="BV149">
        <f>(BG149-BF149)/(BG149-AZ149)</f>
        <v>0</v>
      </c>
      <c r="BW149">
        <f>(BA149-BG149)/(BA149-AZ149)</f>
        <v>0</v>
      </c>
      <c r="BX149">
        <f>(BT149*BR149/BF149)</f>
        <v>0</v>
      </c>
      <c r="BY149">
        <f>(1-BX149)</f>
        <v>0</v>
      </c>
      <c r="DH149">
        <f>$B$11*EG149+$C$11*EH149+$F$11*ES149*(1-EV149)</f>
        <v>0</v>
      </c>
      <c r="DI149">
        <f>DH149*DJ149</f>
        <v>0</v>
      </c>
      <c r="DJ149">
        <f>($B$11*$D$9+$C$11*$D$9+$F$11*((FF149+EX149)/MAX(FF149+EX149+FG149, 0.1)*$I$9+FG149/MAX(FF149+EX149+FG149, 0.1)*$J$9))/($B$11+$C$11+$F$11)</f>
        <v>0</v>
      </c>
      <c r="DK149">
        <f>($B$11*$K$9+$C$11*$K$9+$F$11*((FF149+EX149)/MAX(FF149+EX149+FG149, 0.1)*$P$9+FG149/MAX(FF149+EX149+FG149, 0.1)*$Q$9))/($B$11+$C$11+$F$11)</f>
        <v>0</v>
      </c>
      <c r="DL149">
        <v>3.46</v>
      </c>
      <c r="DM149">
        <v>0.5</v>
      </c>
      <c r="DN149" t="s">
        <v>438</v>
      </c>
      <c r="DO149">
        <v>2</v>
      </c>
      <c r="DP149" t="b">
        <v>1</v>
      </c>
      <c r="DQ149">
        <v>1759423963.84615</v>
      </c>
      <c r="DR149">
        <v>541.844076923077</v>
      </c>
      <c r="DS149">
        <v>574.393230769231</v>
      </c>
      <c r="DT149">
        <v>23.0591307692308</v>
      </c>
      <c r="DU149">
        <v>21.4875076923077</v>
      </c>
      <c r="DV149">
        <v>539.228076923077</v>
      </c>
      <c r="DW149">
        <v>22.7402461538462</v>
      </c>
      <c r="DX149">
        <v>500.028307692308</v>
      </c>
      <c r="DY149">
        <v>90.7815846153846</v>
      </c>
      <c r="DZ149">
        <v>0.0323551230769231</v>
      </c>
      <c r="EA149">
        <v>29.7258846153846</v>
      </c>
      <c r="EB149">
        <v>30.0337461538462</v>
      </c>
      <c r="EC149">
        <v>999.9</v>
      </c>
      <c r="ED149">
        <v>0</v>
      </c>
      <c r="EE149">
        <v>0</v>
      </c>
      <c r="EF149">
        <v>9993.27076923077</v>
      </c>
      <c r="EG149">
        <v>0</v>
      </c>
      <c r="EH149">
        <v>13.1970461538462</v>
      </c>
      <c r="EI149">
        <v>-32.5492923076923</v>
      </c>
      <c r="EJ149">
        <v>554.633230769231</v>
      </c>
      <c r="EK149">
        <v>587.006692307692</v>
      </c>
      <c r="EL149">
        <v>1.57162230769231</v>
      </c>
      <c r="EM149">
        <v>574.393230769231</v>
      </c>
      <c r="EN149">
        <v>21.4875076923077</v>
      </c>
      <c r="EO149">
        <v>2.09334461538462</v>
      </c>
      <c r="EP149">
        <v>1.95067</v>
      </c>
      <c r="EQ149">
        <v>18.1686153846154</v>
      </c>
      <c r="ER149">
        <v>17.0495076923077</v>
      </c>
      <c r="ES149">
        <v>1999.97692307692</v>
      </c>
      <c r="ET149">
        <v>0.980002307692308</v>
      </c>
      <c r="EU149">
        <v>0.0199973615384615</v>
      </c>
      <c r="EV149">
        <v>0</v>
      </c>
      <c r="EW149">
        <v>353.816153846154</v>
      </c>
      <c r="EX149">
        <v>5.00059</v>
      </c>
      <c r="EY149">
        <v>7153.76846153846</v>
      </c>
      <c r="EZ149">
        <v>17360.1153846154</v>
      </c>
      <c r="FA149">
        <v>41.2547692307692</v>
      </c>
      <c r="FB149">
        <v>41.062</v>
      </c>
      <c r="FC149">
        <v>40.625</v>
      </c>
      <c r="FD149">
        <v>40.6007692307692</v>
      </c>
      <c r="FE149">
        <v>42.187</v>
      </c>
      <c r="FF149">
        <v>1955.07769230769</v>
      </c>
      <c r="FG149">
        <v>39.89</v>
      </c>
      <c r="FH149">
        <v>0</v>
      </c>
      <c r="FI149">
        <v>1759423970.2</v>
      </c>
      <c r="FJ149">
        <v>0</v>
      </c>
      <c r="FK149">
        <v>353.81876</v>
      </c>
      <c r="FL149">
        <v>0.517076929318742</v>
      </c>
      <c r="FM149">
        <v>0.648461551541091</v>
      </c>
      <c r="FN149">
        <v>7153.9792</v>
      </c>
      <c r="FO149">
        <v>15</v>
      </c>
      <c r="FP149">
        <v>0</v>
      </c>
      <c r="FQ149" t="s">
        <v>439</v>
      </c>
      <c r="FR149">
        <v>0</v>
      </c>
      <c r="FS149">
        <v>0</v>
      </c>
      <c r="FT149">
        <v>0</v>
      </c>
      <c r="FU149">
        <v>0</v>
      </c>
      <c r="FV149">
        <v>0</v>
      </c>
      <c r="FW149">
        <v>0</v>
      </c>
      <c r="FX149">
        <v>0</v>
      </c>
      <c r="FY149">
        <v>0</v>
      </c>
      <c r="FZ149">
        <v>0</v>
      </c>
      <c r="GA149">
        <v>0</v>
      </c>
      <c r="GB149">
        <v>0</v>
      </c>
      <c r="GC149">
        <v>-32.52813</v>
      </c>
      <c r="GD149">
        <v>-0.985642105263182</v>
      </c>
      <c r="GE149">
        <v>0.392645911859527</v>
      </c>
      <c r="GF149">
        <v>0</v>
      </c>
      <c r="GG149">
        <v>353.806176470588</v>
      </c>
      <c r="GH149">
        <v>0.303834992152333</v>
      </c>
      <c r="GI149">
        <v>0.217633862875006</v>
      </c>
      <c r="GJ149">
        <v>-1</v>
      </c>
      <c r="GK149">
        <v>1.575576</v>
      </c>
      <c r="GL149">
        <v>-0.103329022556389</v>
      </c>
      <c r="GM149">
        <v>0.00999734984883495</v>
      </c>
      <c r="GN149">
        <v>0</v>
      </c>
      <c r="GO149">
        <v>0</v>
      </c>
      <c r="GP149">
        <v>2</v>
      </c>
      <c r="GQ149" t="s">
        <v>463</v>
      </c>
      <c r="GR149">
        <v>3.13224</v>
      </c>
      <c r="GS149">
        <v>2.7104</v>
      </c>
      <c r="GT149">
        <v>0.112599</v>
      </c>
      <c r="GU149">
        <v>0.117783</v>
      </c>
      <c r="GV149">
        <v>0.100497</v>
      </c>
      <c r="GW149">
        <v>0.0962377</v>
      </c>
      <c r="GX149">
        <v>33447</v>
      </c>
      <c r="GY149">
        <v>35626.3</v>
      </c>
      <c r="GZ149">
        <v>34099.8</v>
      </c>
      <c r="HA149">
        <v>36562</v>
      </c>
      <c r="HB149">
        <v>43312.2</v>
      </c>
      <c r="HC149">
        <v>47435.9</v>
      </c>
      <c r="HD149">
        <v>53185</v>
      </c>
      <c r="HE149">
        <v>58427.6</v>
      </c>
      <c r="HF149">
        <v>1.94743</v>
      </c>
      <c r="HG149">
        <v>1.79697</v>
      </c>
      <c r="HH149">
        <v>0.116773</v>
      </c>
      <c r="HI149">
        <v>0</v>
      </c>
      <c r="HJ149">
        <v>28.1436</v>
      </c>
      <c r="HK149">
        <v>999.9</v>
      </c>
      <c r="HL149">
        <v>53.663</v>
      </c>
      <c r="HM149">
        <v>30.434</v>
      </c>
      <c r="HN149">
        <v>25.8207</v>
      </c>
      <c r="HO149">
        <v>54.4783</v>
      </c>
      <c r="HP149">
        <v>45.4207</v>
      </c>
      <c r="HQ149">
        <v>1</v>
      </c>
      <c r="HR149">
        <v>0.051997</v>
      </c>
      <c r="HS149">
        <v>0.117307</v>
      </c>
      <c r="HT149">
        <v>20.1117</v>
      </c>
      <c r="HU149">
        <v>5.19348</v>
      </c>
      <c r="HV149">
        <v>12.004</v>
      </c>
      <c r="HW149">
        <v>4.97475</v>
      </c>
      <c r="HX149">
        <v>3.29385</v>
      </c>
      <c r="HY149">
        <v>999.9</v>
      </c>
      <c r="HZ149">
        <v>9999</v>
      </c>
      <c r="IA149">
        <v>9999</v>
      </c>
      <c r="IB149">
        <v>9999</v>
      </c>
      <c r="IC149">
        <v>1.86325</v>
      </c>
      <c r="ID149">
        <v>1.86813</v>
      </c>
      <c r="IE149">
        <v>1.86784</v>
      </c>
      <c r="IF149">
        <v>1.86905</v>
      </c>
      <c r="IG149">
        <v>1.86992</v>
      </c>
      <c r="IH149">
        <v>1.86589</v>
      </c>
      <c r="II149">
        <v>1.86705</v>
      </c>
      <c r="IJ149">
        <v>1.86844</v>
      </c>
      <c r="IK149">
        <v>5</v>
      </c>
      <c r="IL149">
        <v>0</v>
      </c>
      <c r="IM149">
        <v>0</v>
      </c>
      <c r="IN149">
        <v>0</v>
      </c>
      <c r="IO149" t="s">
        <v>441</v>
      </c>
      <c r="IP149" t="s">
        <v>442</v>
      </c>
      <c r="IQ149" t="s">
        <v>443</v>
      </c>
      <c r="IR149" t="s">
        <v>443</v>
      </c>
      <c r="IS149" t="s">
        <v>443</v>
      </c>
      <c r="IT149" t="s">
        <v>443</v>
      </c>
      <c r="IU149">
        <v>0</v>
      </c>
      <c r="IV149">
        <v>100</v>
      </c>
      <c r="IW149">
        <v>100</v>
      </c>
      <c r="IX149">
        <v>2.704</v>
      </c>
      <c r="IY149">
        <v>0.3183</v>
      </c>
      <c r="IZ149">
        <v>0.735386519928015</v>
      </c>
      <c r="JA149">
        <v>0.00382527381972642</v>
      </c>
      <c r="JB149">
        <v>-7.52988299776221e-07</v>
      </c>
      <c r="JC149">
        <v>2.3530235652091e-10</v>
      </c>
      <c r="JD149">
        <v>-0.102343420517576</v>
      </c>
      <c r="JE149">
        <v>-0.0169045395245839</v>
      </c>
      <c r="JF149">
        <v>0.00204458040624254</v>
      </c>
      <c r="JG149">
        <v>-2.13992253470799e-05</v>
      </c>
      <c r="JH149">
        <v>5</v>
      </c>
      <c r="JI149">
        <v>2167</v>
      </c>
      <c r="JJ149">
        <v>1</v>
      </c>
      <c r="JK149">
        <v>29</v>
      </c>
      <c r="JL149">
        <v>29323732.9</v>
      </c>
      <c r="JM149">
        <v>29323732.9</v>
      </c>
      <c r="JN149">
        <v>1.36963</v>
      </c>
      <c r="JO149">
        <v>2.64038</v>
      </c>
      <c r="JP149">
        <v>1.54785</v>
      </c>
      <c r="JQ149">
        <v>2.31079</v>
      </c>
      <c r="JR149">
        <v>1.64673</v>
      </c>
      <c r="JS149">
        <v>2.26074</v>
      </c>
      <c r="JT149">
        <v>34.1678</v>
      </c>
      <c r="JU149">
        <v>24.1838</v>
      </c>
      <c r="JV149">
        <v>18</v>
      </c>
      <c r="JW149">
        <v>497.963</v>
      </c>
      <c r="JX149">
        <v>401.11</v>
      </c>
      <c r="JY149">
        <v>27.2496</v>
      </c>
      <c r="JZ149">
        <v>28.0074</v>
      </c>
      <c r="KA149">
        <v>30.0004</v>
      </c>
      <c r="KB149">
        <v>27.9578</v>
      </c>
      <c r="KC149">
        <v>27.9082</v>
      </c>
      <c r="KD149">
        <v>27.4689</v>
      </c>
      <c r="KE149">
        <v>20.0874</v>
      </c>
      <c r="KF149">
        <v>53.1408</v>
      </c>
      <c r="KG149">
        <v>27.2258</v>
      </c>
      <c r="KH149">
        <v>622.733</v>
      </c>
      <c r="KI149">
        <v>21.5782</v>
      </c>
      <c r="KJ149">
        <v>96.6866</v>
      </c>
      <c r="KK149">
        <v>94.6696</v>
      </c>
    </row>
    <row r="150" spans="1:297">
      <c r="A150">
        <v>134</v>
      </c>
      <c r="B150">
        <v>1759423977</v>
      </c>
      <c r="C150">
        <v>4756.90000009537</v>
      </c>
      <c r="D150" t="s">
        <v>711</v>
      </c>
      <c r="E150" t="s">
        <v>712</v>
      </c>
      <c r="F150">
        <v>5</v>
      </c>
      <c r="G150" t="s">
        <v>638</v>
      </c>
      <c r="H150" t="s">
        <v>436</v>
      </c>
      <c r="I150">
        <v>1759423968.84615</v>
      </c>
      <c r="J150">
        <f>(K150)/1000</f>
        <v>0</v>
      </c>
      <c r="K150">
        <f>IF(DP150, AN150, AH150)</f>
        <v>0</v>
      </c>
      <c r="L150">
        <f>IF(DP150, AI150, AG150)</f>
        <v>0</v>
      </c>
      <c r="M150">
        <f>DR150 - IF(AU150&gt;1, L150*DL150*100.0/(AW150), 0)</f>
        <v>0</v>
      </c>
      <c r="N150">
        <f>((T150-J150/2)*M150-L150)/(T150+J150/2)</f>
        <v>0</v>
      </c>
      <c r="O150">
        <f>N150*(DY150+DZ150)/1000.0</f>
        <v>0</v>
      </c>
      <c r="P150">
        <f>(DR150 - IF(AU150&gt;1, L150*DL150*100.0/(AW150), 0))*(DY150+DZ150)/1000.0</f>
        <v>0</v>
      </c>
      <c r="Q150">
        <f>2.0/((1/S150-1/R150)+SIGN(S150)*SQRT((1/S150-1/R150)*(1/S150-1/R150) + 4*DM150/((DM150+1)*(DM150+1))*(2*1/S150*1/R150-1/R150*1/R150)))</f>
        <v>0</v>
      </c>
      <c r="R150">
        <f>IF(LEFT(DN150,1)&lt;&gt;"0",IF(LEFT(DN150,1)="1",3.0,DO150),$D$5+$E$5*(EF150*DY150/($K$5*1000))+$F$5*(EF150*DY150/($K$5*1000))*MAX(MIN(DL150,$J$5),$I$5)*MAX(MIN(DL150,$J$5),$I$5)+$G$5*MAX(MIN(DL150,$J$5),$I$5)*(EF150*DY150/($K$5*1000))+$H$5*(EF150*DY150/($K$5*1000))*(EF150*DY150/($K$5*1000)))</f>
        <v>0</v>
      </c>
      <c r="S150">
        <f>J150*(1000-(1000*0.61365*exp(17.502*W150/(240.97+W150))/(DY150+DZ150)+DT150)/2)/(1000*0.61365*exp(17.502*W150/(240.97+W150))/(DY150+DZ150)-DT150)</f>
        <v>0</v>
      </c>
      <c r="T150">
        <f>1/((DM150+1)/(Q150/1.6)+1/(R150/1.37)) + DM150/((DM150+1)/(Q150/1.6) + DM150/(R150/1.37))</f>
        <v>0</v>
      </c>
      <c r="U150">
        <f>(DH150*DK150)</f>
        <v>0</v>
      </c>
      <c r="V150">
        <f>(EA150+(U150+2*0.95*5.67E-8*(((EA150+$B$7)+273)^4-(EA150+273)^4)-44100*J150)/(1.84*29.3*R150+8*0.95*5.67E-8*(EA150+273)^3))</f>
        <v>0</v>
      </c>
      <c r="W150">
        <f>($C$7*EB150+$D$7*EC150+$E$7*V150)</f>
        <v>0</v>
      </c>
      <c r="X150">
        <f>0.61365*exp(17.502*W150/(240.97+W150))</f>
        <v>0</v>
      </c>
      <c r="Y150">
        <f>(Z150/AA150*100)</f>
        <v>0</v>
      </c>
      <c r="Z150">
        <f>DT150*(DY150+DZ150)/1000</f>
        <v>0</v>
      </c>
      <c r="AA150">
        <f>0.61365*exp(17.502*EA150/(240.97+EA150))</f>
        <v>0</v>
      </c>
      <c r="AB150">
        <f>(X150-DT150*(DY150+DZ150)/1000)</f>
        <v>0</v>
      </c>
      <c r="AC150">
        <f>(-J150*44100)</f>
        <v>0</v>
      </c>
      <c r="AD150">
        <f>2*29.3*R150*0.92*(EA150-W150)</f>
        <v>0</v>
      </c>
      <c r="AE150">
        <f>2*0.95*5.67E-8*(((EA150+$B$7)+273)^4-(W150+273)^4)</f>
        <v>0</v>
      </c>
      <c r="AF150">
        <f>U150+AE150+AC150+AD150</f>
        <v>0</v>
      </c>
      <c r="AG150">
        <f>DX150*AU150*(DS150-DR150*(1000-AU150*DU150)/(1000-AU150*DT150))/(100*DL150)</f>
        <v>0</v>
      </c>
      <c r="AH150">
        <f>1000*DX150*AU150*(DT150-DU150)/(100*DL150*(1000-AU150*DT150))</f>
        <v>0</v>
      </c>
      <c r="AI150">
        <f>(AJ150 - AK150 - DY150*1E3/(8.314*(EA150+273.15)) * AM150/DX150 * AL150) * DX150/(100*DL150) * (1000 - DU150)/1000</f>
        <v>0</v>
      </c>
      <c r="AJ150">
        <v>621.807751055303</v>
      </c>
      <c r="AK150">
        <v>597.025206060606</v>
      </c>
      <c r="AL150">
        <v>3.57095015151514</v>
      </c>
      <c r="AM150">
        <v>64.6</v>
      </c>
      <c r="AN150">
        <f>(AP150 - AO150 + DY150*1E3/(8.314*(EA150+273.15)) * AR150/DX150 * AQ150) * DX150/(100*DL150) * 1000/(1000 - AP150)</f>
        <v>0</v>
      </c>
      <c r="AO150">
        <v>21.4928849055748</v>
      </c>
      <c r="AP150">
        <v>23.0350315151515</v>
      </c>
      <c r="AQ150">
        <v>-0.000180033078377054</v>
      </c>
      <c r="AR150">
        <v>120.712376557345</v>
      </c>
      <c r="AS150">
        <v>4</v>
      </c>
      <c r="AT150">
        <v>1</v>
      </c>
      <c r="AU150">
        <f>IF(AS150*$H$13&gt;=AW150,1.0,(AW150/(AW150-AS150*$H$13)))</f>
        <v>0</v>
      </c>
      <c r="AV150">
        <f>(AU150-1)*100</f>
        <v>0</v>
      </c>
      <c r="AW150">
        <f>MAX(0,($B$13+$C$13*EF150)/(1+$D$13*EF150)*DY150/(EA150+273)*$E$13)</f>
        <v>0</v>
      </c>
      <c r="AX150" t="s">
        <v>437</v>
      </c>
      <c r="AY150" t="s">
        <v>437</v>
      </c>
      <c r="AZ150">
        <v>0</v>
      </c>
      <c r="BA150">
        <v>0</v>
      </c>
      <c r="BB150">
        <f>1-AZ150/BA150</f>
        <v>0</v>
      </c>
      <c r="BC150">
        <v>0</v>
      </c>
      <c r="BD150" t="s">
        <v>437</v>
      </c>
      <c r="BE150" t="s">
        <v>437</v>
      </c>
      <c r="BF150">
        <v>0</v>
      </c>
      <c r="BG150">
        <v>0</v>
      </c>
      <c r="BH150">
        <f>1-BF150/BG150</f>
        <v>0</v>
      </c>
      <c r="BI150">
        <v>0.5</v>
      </c>
      <c r="BJ150">
        <f>DI150</f>
        <v>0</v>
      </c>
      <c r="BK150">
        <f>L150</f>
        <v>0</v>
      </c>
      <c r="BL150">
        <f>BH150*BI150*BJ150</f>
        <v>0</v>
      </c>
      <c r="BM150">
        <f>(BK150-BC150)/BJ150</f>
        <v>0</v>
      </c>
      <c r="BN150">
        <f>(BA150-BG150)/BG150</f>
        <v>0</v>
      </c>
      <c r="BO150">
        <f>AZ150/(BB150+AZ150/BG150)</f>
        <v>0</v>
      </c>
      <c r="BP150" t="s">
        <v>437</v>
      </c>
      <c r="BQ150">
        <v>0</v>
      </c>
      <c r="BR150">
        <f>IF(BQ150&lt;&gt;0, BQ150, BO150)</f>
        <v>0</v>
      </c>
      <c r="BS150">
        <f>1-BR150/BG150</f>
        <v>0</v>
      </c>
      <c r="BT150">
        <f>(BG150-BF150)/(BG150-BR150)</f>
        <v>0</v>
      </c>
      <c r="BU150">
        <f>(BA150-BG150)/(BA150-BR150)</f>
        <v>0</v>
      </c>
      <c r="BV150">
        <f>(BG150-BF150)/(BG150-AZ150)</f>
        <v>0</v>
      </c>
      <c r="BW150">
        <f>(BA150-BG150)/(BA150-AZ150)</f>
        <v>0</v>
      </c>
      <c r="BX150">
        <f>(BT150*BR150/BF150)</f>
        <v>0</v>
      </c>
      <c r="BY150">
        <f>(1-BX150)</f>
        <v>0</v>
      </c>
      <c r="DH150">
        <f>$B$11*EG150+$C$11*EH150+$F$11*ES150*(1-EV150)</f>
        <v>0</v>
      </c>
      <c r="DI150">
        <f>DH150*DJ150</f>
        <v>0</v>
      </c>
      <c r="DJ150">
        <f>($B$11*$D$9+$C$11*$D$9+$F$11*((FF150+EX150)/MAX(FF150+EX150+FG150, 0.1)*$I$9+FG150/MAX(FF150+EX150+FG150, 0.1)*$J$9))/($B$11+$C$11+$F$11)</f>
        <v>0</v>
      </c>
      <c r="DK150">
        <f>($B$11*$K$9+$C$11*$K$9+$F$11*((FF150+EX150)/MAX(FF150+EX150+FG150, 0.1)*$P$9+FG150/MAX(FF150+EX150+FG150, 0.1)*$Q$9))/($B$11+$C$11+$F$11)</f>
        <v>0</v>
      </c>
      <c r="DL150">
        <v>3.46</v>
      </c>
      <c r="DM150">
        <v>0.5</v>
      </c>
      <c r="DN150" t="s">
        <v>438</v>
      </c>
      <c r="DO150">
        <v>2</v>
      </c>
      <c r="DP150" t="b">
        <v>1</v>
      </c>
      <c r="DQ150">
        <v>1759423968.84615</v>
      </c>
      <c r="DR150">
        <v>558.770384615385</v>
      </c>
      <c r="DS150">
        <v>591.682</v>
      </c>
      <c r="DT150">
        <v>23.0501230769231</v>
      </c>
      <c r="DU150">
        <v>21.4895153846154</v>
      </c>
      <c r="DV150">
        <v>556.100230769231</v>
      </c>
      <c r="DW150">
        <v>22.7316076923077</v>
      </c>
      <c r="DX150">
        <v>500.005692307692</v>
      </c>
      <c r="DY150">
        <v>90.7809461538461</v>
      </c>
      <c r="DZ150">
        <v>0.0323974076923077</v>
      </c>
      <c r="EA150">
        <v>29.7210153846154</v>
      </c>
      <c r="EB150">
        <v>30.0349846153846</v>
      </c>
      <c r="EC150">
        <v>999.9</v>
      </c>
      <c r="ED150">
        <v>0</v>
      </c>
      <c r="EE150">
        <v>0</v>
      </c>
      <c r="EF150">
        <v>9984.66538461539</v>
      </c>
      <c r="EG150">
        <v>0</v>
      </c>
      <c r="EH150">
        <v>13.2027692307692</v>
      </c>
      <c r="EI150">
        <v>-32.9116769230769</v>
      </c>
      <c r="EJ150">
        <v>571.953769230769</v>
      </c>
      <c r="EK150">
        <v>604.676307692308</v>
      </c>
      <c r="EL150">
        <v>1.56059769230769</v>
      </c>
      <c r="EM150">
        <v>591.682</v>
      </c>
      <c r="EN150">
        <v>21.4895153846154</v>
      </c>
      <c r="EO150">
        <v>2.09251307692308</v>
      </c>
      <c r="EP150">
        <v>1.95083923076923</v>
      </c>
      <c r="EQ150">
        <v>18.1622923076923</v>
      </c>
      <c r="ER150">
        <v>17.0508769230769</v>
      </c>
      <c r="ES150">
        <v>1999.94769230769</v>
      </c>
      <c r="ET150">
        <v>0.980002</v>
      </c>
      <c r="EU150">
        <v>0.0199975923076923</v>
      </c>
      <c r="EV150">
        <v>0</v>
      </c>
      <c r="EW150">
        <v>353.818</v>
      </c>
      <c r="EX150">
        <v>5.00059</v>
      </c>
      <c r="EY150">
        <v>7153.73076923077</v>
      </c>
      <c r="EZ150">
        <v>17359.8769230769</v>
      </c>
      <c r="FA150">
        <v>41.2595384615385</v>
      </c>
      <c r="FB150">
        <v>41.062</v>
      </c>
      <c r="FC150">
        <v>40.625</v>
      </c>
      <c r="FD150">
        <v>40.6153076923077</v>
      </c>
      <c r="FE150">
        <v>42.187</v>
      </c>
      <c r="FF150">
        <v>1955.04769230769</v>
      </c>
      <c r="FG150">
        <v>39.89</v>
      </c>
      <c r="FH150">
        <v>0</v>
      </c>
      <c r="FI150">
        <v>1759423975</v>
      </c>
      <c r="FJ150">
        <v>0</v>
      </c>
      <c r="FK150">
        <v>353.86672</v>
      </c>
      <c r="FL150">
        <v>-0.504153836239038</v>
      </c>
      <c r="FM150">
        <v>-2.24846153768693</v>
      </c>
      <c r="FN150">
        <v>7153.954</v>
      </c>
      <c r="FO150">
        <v>15</v>
      </c>
      <c r="FP150">
        <v>0</v>
      </c>
      <c r="FQ150" t="s">
        <v>439</v>
      </c>
      <c r="FR150">
        <v>0</v>
      </c>
      <c r="FS150">
        <v>0</v>
      </c>
      <c r="FT150">
        <v>0</v>
      </c>
      <c r="FU150">
        <v>0</v>
      </c>
      <c r="FV150">
        <v>0</v>
      </c>
      <c r="FW150">
        <v>0</v>
      </c>
      <c r="FX150">
        <v>0</v>
      </c>
      <c r="FY150">
        <v>0</v>
      </c>
      <c r="FZ150">
        <v>0</v>
      </c>
      <c r="GA150">
        <v>0</v>
      </c>
      <c r="GB150">
        <v>0</v>
      </c>
      <c r="GC150">
        <v>-32.729519047619</v>
      </c>
      <c r="GD150">
        <v>-3.39910909090912</v>
      </c>
      <c r="GE150">
        <v>0.538130406941741</v>
      </c>
      <c r="GF150">
        <v>0</v>
      </c>
      <c r="GG150">
        <v>353.8305</v>
      </c>
      <c r="GH150">
        <v>0.0955691400555034</v>
      </c>
      <c r="GI150">
        <v>0.2167804866951</v>
      </c>
      <c r="GJ150">
        <v>-1</v>
      </c>
      <c r="GK150">
        <v>1.56628047619048</v>
      </c>
      <c r="GL150">
        <v>-0.128121818181817</v>
      </c>
      <c r="GM150">
        <v>0.0130912473399634</v>
      </c>
      <c r="GN150">
        <v>0</v>
      </c>
      <c r="GO150">
        <v>0</v>
      </c>
      <c r="GP150">
        <v>2</v>
      </c>
      <c r="GQ150" t="s">
        <v>463</v>
      </c>
      <c r="GR150">
        <v>3.13217</v>
      </c>
      <c r="GS150">
        <v>2.71044</v>
      </c>
      <c r="GT150">
        <v>0.115053</v>
      </c>
      <c r="GU150">
        <v>0.120014</v>
      </c>
      <c r="GV150">
        <v>0.100463</v>
      </c>
      <c r="GW150">
        <v>0.0962477</v>
      </c>
      <c r="GX150">
        <v>33354.3</v>
      </c>
      <c r="GY150">
        <v>35535.9</v>
      </c>
      <c r="GZ150">
        <v>34099.5</v>
      </c>
      <c r="HA150">
        <v>36561.6</v>
      </c>
      <c r="HB150">
        <v>43314.1</v>
      </c>
      <c r="HC150">
        <v>47435.2</v>
      </c>
      <c r="HD150">
        <v>53184.8</v>
      </c>
      <c r="HE150">
        <v>58427.1</v>
      </c>
      <c r="HF150">
        <v>1.9469</v>
      </c>
      <c r="HG150">
        <v>1.7973</v>
      </c>
      <c r="HH150">
        <v>0.115216</v>
      </c>
      <c r="HI150">
        <v>0</v>
      </c>
      <c r="HJ150">
        <v>28.1413</v>
      </c>
      <c r="HK150">
        <v>999.9</v>
      </c>
      <c r="HL150">
        <v>53.663</v>
      </c>
      <c r="HM150">
        <v>30.434</v>
      </c>
      <c r="HN150">
        <v>25.8193</v>
      </c>
      <c r="HO150">
        <v>54.5783</v>
      </c>
      <c r="HP150">
        <v>45.7332</v>
      </c>
      <c r="HQ150">
        <v>1</v>
      </c>
      <c r="HR150">
        <v>0.0522917</v>
      </c>
      <c r="HS150">
        <v>0.16402</v>
      </c>
      <c r="HT150">
        <v>20.1116</v>
      </c>
      <c r="HU150">
        <v>5.19333</v>
      </c>
      <c r="HV150">
        <v>12.004</v>
      </c>
      <c r="HW150">
        <v>4.9746</v>
      </c>
      <c r="HX150">
        <v>3.29388</v>
      </c>
      <c r="HY150">
        <v>999.9</v>
      </c>
      <c r="HZ150">
        <v>9999</v>
      </c>
      <c r="IA150">
        <v>9999</v>
      </c>
      <c r="IB150">
        <v>9999</v>
      </c>
      <c r="IC150">
        <v>1.86325</v>
      </c>
      <c r="ID150">
        <v>1.86813</v>
      </c>
      <c r="IE150">
        <v>1.86788</v>
      </c>
      <c r="IF150">
        <v>1.86905</v>
      </c>
      <c r="IG150">
        <v>1.86993</v>
      </c>
      <c r="IH150">
        <v>1.86588</v>
      </c>
      <c r="II150">
        <v>1.86705</v>
      </c>
      <c r="IJ150">
        <v>1.86844</v>
      </c>
      <c r="IK150">
        <v>5</v>
      </c>
      <c r="IL150">
        <v>0</v>
      </c>
      <c r="IM150">
        <v>0</v>
      </c>
      <c r="IN150">
        <v>0</v>
      </c>
      <c r="IO150" t="s">
        <v>441</v>
      </c>
      <c r="IP150" t="s">
        <v>442</v>
      </c>
      <c r="IQ150" t="s">
        <v>443</v>
      </c>
      <c r="IR150" t="s">
        <v>443</v>
      </c>
      <c r="IS150" t="s">
        <v>443</v>
      </c>
      <c r="IT150" t="s">
        <v>443</v>
      </c>
      <c r="IU150">
        <v>0</v>
      </c>
      <c r="IV150">
        <v>100</v>
      </c>
      <c r="IW150">
        <v>100</v>
      </c>
      <c r="IX150">
        <v>2.759</v>
      </c>
      <c r="IY150">
        <v>0.3178</v>
      </c>
      <c r="IZ150">
        <v>0.735386519928015</v>
      </c>
      <c r="JA150">
        <v>0.00382527381972642</v>
      </c>
      <c r="JB150">
        <v>-7.52988299776221e-07</v>
      </c>
      <c r="JC150">
        <v>2.3530235652091e-10</v>
      </c>
      <c r="JD150">
        <v>-0.102343420517576</v>
      </c>
      <c r="JE150">
        <v>-0.0169045395245839</v>
      </c>
      <c r="JF150">
        <v>0.00204458040624254</v>
      </c>
      <c r="JG150">
        <v>-2.13992253470799e-05</v>
      </c>
      <c r="JH150">
        <v>5</v>
      </c>
      <c r="JI150">
        <v>2167</v>
      </c>
      <c r="JJ150">
        <v>1</v>
      </c>
      <c r="JK150">
        <v>29</v>
      </c>
      <c r="JL150">
        <v>29323732.9</v>
      </c>
      <c r="JM150">
        <v>29323732.9</v>
      </c>
      <c r="JN150">
        <v>1.39648</v>
      </c>
      <c r="JO150">
        <v>2.63306</v>
      </c>
      <c r="JP150">
        <v>1.54785</v>
      </c>
      <c r="JQ150">
        <v>2.31079</v>
      </c>
      <c r="JR150">
        <v>1.64673</v>
      </c>
      <c r="JS150">
        <v>2.36816</v>
      </c>
      <c r="JT150">
        <v>34.1905</v>
      </c>
      <c r="JU150">
        <v>24.1926</v>
      </c>
      <c r="JV150">
        <v>18</v>
      </c>
      <c r="JW150">
        <v>497.647</v>
      </c>
      <c r="JX150">
        <v>401.305</v>
      </c>
      <c r="JY150">
        <v>27.2153</v>
      </c>
      <c r="JZ150">
        <v>28.0104</v>
      </c>
      <c r="KA150">
        <v>30.0003</v>
      </c>
      <c r="KB150">
        <v>27.9608</v>
      </c>
      <c r="KC150">
        <v>27.9107</v>
      </c>
      <c r="KD150">
        <v>28.0984</v>
      </c>
      <c r="KE150">
        <v>19.8164</v>
      </c>
      <c r="KF150">
        <v>53.1408</v>
      </c>
      <c r="KG150">
        <v>27.1844</v>
      </c>
      <c r="KH150">
        <v>642.987</v>
      </c>
      <c r="KI150">
        <v>21.6029</v>
      </c>
      <c r="KJ150">
        <v>96.6861</v>
      </c>
      <c r="KK150">
        <v>94.6687</v>
      </c>
    </row>
    <row r="151" spans="1:297">
      <c r="A151">
        <v>135</v>
      </c>
      <c r="B151">
        <v>1759423982</v>
      </c>
      <c r="C151">
        <v>4761.90000009537</v>
      </c>
      <c r="D151" t="s">
        <v>713</v>
      </c>
      <c r="E151" t="s">
        <v>714</v>
      </c>
      <c r="F151">
        <v>5</v>
      </c>
      <c r="G151" t="s">
        <v>638</v>
      </c>
      <c r="H151" t="s">
        <v>436</v>
      </c>
      <c r="I151">
        <v>1759423973.84615</v>
      </c>
      <c r="J151">
        <f>(K151)/1000</f>
        <v>0</v>
      </c>
      <c r="K151">
        <f>IF(DP151, AN151, AH151)</f>
        <v>0</v>
      </c>
      <c r="L151">
        <f>IF(DP151, AI151, AG151)</f>
        <v>0</v>
      </c>
      <c r="M151">
        <f>DR151 - IF(AU151&gt;1, L151*DL151*100.0/(AW151), 0)</f>
        <v>0</v>
      </c>
      <c r="N151">
        <f>((T151-J151/2)*M151-L151)/(T151+J151/2)</f>
        <v>0</v>
      </c>
      <c r="O151">
        <f>N151*(DY151+DZ151)/1000.0</f>
        <v>0</v>
      </c>
      <c r="P151">
        <f>(DR151 - IF(AU151&gt;1, L151*DL151*100.0/(AW151), 0))*(DY151+DZ151)/1000.0</f>
        <v>0</v>
      </c>
      <c r="Q151">
        <f>2.0/((1/S151-1/R151)+SIGN(S151)*SQRT((1/S151-1/R151)*(1/S151-1/R151) + 4*DM151/((DM151+1)*(DM151+1))*(2*1/S151*1/R151-1/R151*1/R151)))</f>
        <v>0</v>
      </c>
      <c r="R151">
        <f>IF(LEFT(DN151,1)&lt;&gt;"0",IF(LEFT(DN151,1)="1",3.0,DO151),$D$5+$E$5*(EF151*DY151/($K$5*1000))+$F$5*(EF151*DY151/($K$5*1000))*MAX(MIN(DL151,$J$5),$I$5)*MAX(MIN(DL151,$J$5),$I$5)+$G$5*MAX(MIN(DL151,$J$5),$I$5)*(EF151*DY151/($K$5*1000))+$H$5*(EF151*DY151/($K$5*1000))*(EF151*DY151/($K$5*1000)))</f>
        <v>0</v>
      </c>
      <c r="S151">
        <f>J151*(1000-(1000*0.61365*exp(17.502*W151/(240.97+W151))/(DY151+DZ151)+DT151)/2)/(1000*0.61365*exp(17.502*W151/(240.97+W151))/(DY151+DZ151)-DT151)</f>
        <v>0</v>
      </c>
      <c r="T151">
        <f>1/((DM151+1)/(Q151/1.6)+1/(R151/1.37)) + DM151/((DM151+1)/(Q151/1.6) + DM151/(R151/1.37))</f>
        <v>0</v>
      </c>
      <c r="U151">
        <f>(DH151*DK151)</f>
        <v>0</v>
      </c>
      <c r="V151">
        <f>(EA151+(U151+2*0.95*5.67E-8*(((EA151+$B$7)+273)^4-(EA151+273)^4)-44100*J151)/(1.84*29.3*R151+8*0.95*5.67E-8*(EA151+273)^3))</f>
        <v>0</v>
      </c>
      <c r="W151">
        <f>($C$7*EB151+$D$7*EC151+$E$7*V151)</f>
        <v>0</v>
      </c>
      <c r="X151">
        <f>0.61365*exp(17.502*W151/(240.97+W151))</f>
        <v>0</v>
      </c>
      <c r="Y151">
        <f>(Z151/AA151*100)</f>
        <v>0</v>
      </c>
      <c r="Z151">
        <f>DT151*(DY151+DZ151)/1000</f>
        <v>0</v>
      </c>
      <c r="AA151">
        <f>0.61365*exp(17.502*EA151/(240.97+EA151))</f>
        <v>0</v>
      </c>
      <c r="AB151">
        <f>(X151-DT151*(DY151+DZ151)/1000)</f>
        <v>0</v>
      </c>
      <c r="AC151">
        <f>(-J151*44100)</f>
        <v>0</v>
      </c>
      <c r="AD151">
        <f>2*29.3*R151*0.92*(EA151-W151)</f>
        <v>0</v>
      </c>
      <c r="AE151">
        <f>2*0.95*5.67E-8*(((EA151+$B$7)+273)^4-(W151+273)^4)</f>
        <v>0</v>
      </c>
      <c r="AF151">
        <f>U151+AE151+AC151+AD151</f>
        <v>0</v>
      </c>
      <c r="AG151">
        <f>DX151*AU151*(DS151-DR151*(1000-AU151*DU151)/(1000-AU151*DT151))/(100*DL151)</f>
        <v>0</v>
      </c>
      <c r="AH151">
        <f>1000*DX151*AU151*(DT151-DU151)/(100*DL151*(1000-AU151*DT151))</f>
        <v>0</v>
      </c>
      <c r="AI151">
        <f>(AJ151 - AK151 - DY151*1E3/(8.314*(EA151+273.15)) * AM151/DX151 * AL151) * DX151/(100*DL151) * (1000 - DU151)/1000</f>
        <v>0</v>
      </c>
      <c r="AJ151">
        <v>638.193297254438</v>
      </c>
      <c r="AK151">
        <v>613.98663030303</v>
      </c>
      <c r="AL151">
        <v>3.37189742424235</v>
      </c>
      <c r="AM151">
        <v>64.6</v>
      </c>
      <c r="AN151">
        <f>(AP151 - AO151 + DY151*1E3/(8.314*(EA151+273.15)) * AR151/DX151 * AQ151) * DX151/(100*DL151) * 1000/(1000 - AP151)</f>
        <v>0</v>
      </c>
      <c r="AO151">
        <v>21.5118589738272</v>
      </c>
      <c r="AP151">
        <v>23.0267042424242</v>
      </c>
      <c r="AQ151">
        <v>-0.000107607873705828</v>
      </c>
      <c r="AR151">
        <v>120.712376557345</v>
      </c>
      <c r="AS151">
        <v>4</v>
      </c>
      <c r="AT151">
        <v>1</v>
      </c>
      <c r="AU151">
        <f>IF(AS151*$H$13&gt;=AW151,1.0,(AW151/(AW151-AS151*$H$13)))</f>
        <v>0</v>
      </c>
      <c r="AV151">
        <f>(AU151-1)*100</f>
        <v>0</v>
      </c>
      <c r="AW151">
        <f>MAX(0,($B$13+$C$13*EF151)/(1+$D$13*EF151)*DY151/(EA151+273)*$E$13)</f>
        <v>0</v>
      </c>
      <c r="AX151" t="s">
        <v>437</v>
      </c>
      <c r="AY151" t="s">
        <v>437</v>
      </c>
      <c r="AZ151">
        <v>0</v>
      </c>
      <c r="BA151">
        <v>0</v>
      </c>
      <c r="BB151">
        <f>1-AZ151/BA151</f>
        <v>0</v>
      </c>
      <c r="BC151">
        <v>0</v>
      </c>
      <c r="BD151" t="s">
        <v>437</v>
      </c>
      <c r="BE151" t="s">
        <v>437</v>
      </c>
      <c r="BF151">
        <v>0</v>
      </c>
      <c r="BG151">
        <v>0</v>
      </c>
      <c r="BH151">
        <f>1-BF151/BG151</f>
        <v>0</v>
      </c>
      <c r="BI151">
        <v>0.5</v>
      </c>
      <c r="BJ151">
        <f>DI151</f>
        <v>0</v>
      </c>
      <c r="BK151">
        <f>L151</f>
        <v>0</v>
      </c>
      <c r="BL151">
        <f>BH151*BI151*BJ151</f>
        <v>0</v>
      </c>
      <c r="BM151">
        <f>(BK151-BC151)/BJ151</f>
        <v>0</v>
      </c>
      <c r="BN151">
        <f>(BA151-BG151)/BG151</f>
        <v>0</v>
      </c>
      <c r="BO151">
        <f>AZ151/(BB151+AZ151/BG151)</f>
        <v>0</v>
      </c>
      <c r="BP151" t="s">
        <v>437</v>
      </c>
      <c r="BQ151">
        <v>0</v>
      </c>
      <c r="BR151">
        <f>IF(BQ151&lt;&gt;0, BQ151, BO151)</f>
        <v>0</v>
      </c>
      <c r="BS151">
        <f>1-BR151/BG151</f>
        <v>0</v>
      </c>
      <c r="BT151">
        <f>(BG151-BF151)/(BG151-BR151)</f>
        <v>0</v>
      </c>
      <c r="BU151">
        <f>(BA151-BG151)/(BA151-BR151)</f>
        <v>0</v>
      </c>
      <c r="BV151">
        <f>(BG151-BF151)/(BG151-AZ151)</f>
        <v>0</v>
      </c>
      <c r="BW151">
        <f>(BA151-BG151)/(BA151-AZ151)</f>
        <v>0</v>
      </c>
      <c r="BX151">
        <f>(BT151*BR151/BF151)</f>
        <v>0</v>
      </c>
      <c r="BY151">
        <f>(1-BX151)</f>
        <v>0</v>
      </c>
      <c r="DH151">
        <f>$B$11*EG151+$C$11*EH151+$F$11*ES151*(1-EV151)</f>
        <v>0</v>
      </c>
      <c r="DI151">
        <f>DH151*DJ151</f>
        <v>0</v>
      </c>
      <c r="DJ151">
        <f>($B$11*$D$9+$C$11*$D$9+$F$11*((FF151+EX151)/MAX(FF151+EX151+FG151, 0.1)*$I$9+FG151/MAX(FF151+EX151+FG151, 0.1)*$J$9))/($B$11+$C$11+$F$11)</f>
        <v>0</v>
      </c>
      <c r="DK151">
        <f>($B$11*$K$9+$C$11*$K$9+$F$11*((FF151+EX151)/MAX(FF151+EX151+FG151, 0.1)*$P$9+FG151/MAX(FF151+EX151+FG151, 0.1)*$Q$9))/($B$11+$C$11+$F$11)</f>
        <v>0</v>
      </c>
      <c r="DL151">
        <v>3.46</v>
      </c>
      <c r="DM151">
        <v>0.5</v>
      </c>
      <c r="DN151" t="s">
        <v>438</v>
      </c>
      <c r="DO151">
        <v>2</v>
      </c>
      <c r="DP151" t="b">
        <v>1</v>
      </c>
      <c r="DQ151">
        <v>1759423973.84615</v>
      </c>
      <c r="DR151">
        <v>575.733307692308</v>
      </c>
      <c r="DS151">
        <v>608.486307692308</v>
      </c>
      <c r="DT151">
        <v>23.0402846153846</v>
      </c>
      <c r="DU151">
        <v>21.4970307692308</v>
      </c>
      <c r="DV151">
        <v>573.009076923077</v>
      </c>
      <c r="DW151">
        <v>22.7221769230769</v>
      </c>
      <c r="DX151">
        <v>499.990307692308</v>
      </c>
      <c r="DY151">
        <v>90.7801923076923</v>
      </c>
      <c r="DZ151">
        <v>0.0325714769230769</v>
      </c>
      <c r="EA151">
        <v>29.7161615384615</v>
      </c>
      <c r="EB151">
        <v>30.0320538461538</v>
      </c>
      <c r="EC151">
        <v>999.9</v>
      </c>
      <c r="ED151">
        <v>0</v>
      </c>
      <c r="EE151">
        <v>0</v>
      </c>
      <c r="EF151">
        <v>9982.35615384615</v>
      </c>
      <c r="EG151">
        <v>0</v>
      </c>
      <c r="EH151">
        <v>13.1993692307692</v>
      </c>
      <c r="EI151">
        <v>-32.7530076923077</v>
      </c>
      <c r="EJ151">
        <v>589.310923076923</v>
      </c>
      <c r="EK151">
        <v>621.854538461538</v>
      </c>
      <c r="EL151">
        <v>1.54325230769231</v>
      </c>
      <c r="EM151">
        <v>608.486307692308</v>
      </c>
      <c r="EN151">
        <v>21.4970307692308</v>
      </c>
      <c r="EO151">
        <v>2.09160230769231</v>
      </c>
      <c r="EP151">
        <v>1.95150538461538</v>
      </c>
      <c r="EQ151">
        <v>18.1553692307692</v>
      </c>
      <c r="ER151">
        <v>17.0562615384615</v>
      </c>
      <c r="ES151">
        <v>1999.96923076923</v>
      </c>
      <c r="ET151">
        <v>0.980002307692308</v>
      </c>
      <c r="EU151">
        <v>0.0199973538461538</v>
      </c>
      <c r="EV151">
        <v>0</v>
      </c>
      <c r="EW151">
        <v>353.785461538462</v>
      </c>
      <c r="EX151">
        <v>5.00059</v>
      </c>
      <c r="EY151">
        <v>7153.73846153846</v>
      </c>
      <c r="EZ151">
        <v>17360.0615384615</v>
      </c>
      <c r="FA151">
        <v>41.2690769230769</v>
      </c>
      <c r="FB151">
        <v>41.062</v>
      </c>
      <c r="FC151">
        <v>40.625</v>
      </c>
      <c r="FD151">
        <v>40.625</v>
      </c>
      <c r="FE151">
        <v>42.187</v>
      </c>
      <c r="FF151">
        <v>1955.07</v>
      </c>
      <c r="FG151">
        <v>39.89</v>
      </c>
      <c r="FH151">
        <v>0</v>
      </c>
      <c r="FI151">
        <v>1759423980.4</v>
      </c>
      <c r="FJ151">
        <v>0</v>
      </c>
      <c r="FK151">
        <v>353.799692307692</v>
      </c>
      <c r="FL151">
        <v>-0.151658104683669</v>
      </c>
      <c r="FM151">
        <v>-1.17743589239151</v>
      </c>
      <c r="FN151">
        <v>7153.79769230769</v>
      </c>
      <c r="FO151">
        <v>15</v>
      </c>
      <c r="FP151">
        <v>0</v>
      </c>
      <c r="FQ151" t="s">
        <v>439</v>
      </c>
      <c r="FR151">
        <v>0</v>
      </c>
      <c r="FS151">
        <v>0</v>
      </c>
      <c r="FT151">
        <v>0</v>
      </c>
      <c r="FU151">
        <v>0</v>
      </c>
      <c r="FV151">
        <v>0</v>
      </c>
      <c r="FW151">
        <v>0</v>
      </c>
      <c r="FX151">
        <v>0</v>
      </c>
      <c r="FY151">
        <v>0</v>
      </c>
      <c r="FZ151">
        <v>0</v>
      </c>
      <c r="GA151">
        <v>0</v>
      </c>
      <c r="GB151">
        <v>0</v>
      </c>
      <c r="GC151">
        <v>-32.782825</v>
      </c>
      <c r="GD151">
        <v>0.380693233082718</v>
      </c>
      <c r="GE151">
        <v>0.504106896277962</v>
      </c>
      <c r="GF151">
        <v>1</v>
      </c>
      <c r="GG151">
        <v>353.818058823529</v>
      </c>
      <c r="GH151">
        <v>-0.187196329340849</v>
      </c>
      <c r="GI151">
        <v>0.227612278844899</v>
      </c>
      <c r="GJ151">
        <v>-1</v>
      </c>
      <c r="GK151">
        <v>1.5506255</v>
      </c>
      <c r="GL151">
        <v>-0.202251879699248</v>
      </c>
      <c r="GM151">
        <v>0.0203015941430716</v>
      </c>
      <c r="GN151">
        <v>0</v>
      </c>
      <c r="GO151">
        <v>1</v>
      </c>
      <c r="GP151">
        <v>2</v>
      </c>
      <c r="GQ151" t="s">
        <v>448</v>
      </c>
      <c r="GR151">
        <v>3.13239</v>
      </c>
      <c r="GS151">
        <v>2.71069</v>
      </c>
      <c r="GT151">
        <v>0.117373</v>
      </c>
      <c r="GU151">
        <v>0.122386</v>
      </c>
      <c r="GV151">
        <v>0.100443</v>
      </c>
      <c r="GW151">
        <v>0.0963615</v>
      </c>
      <c r="GX151">
        <v>33266.6</v>
      </c>
      <c r="GY151">
        <v>35439.7</v>
      </c>
      <c r="GZ151">
        <v>34099.3</v>
      </c>
      <c r="HA151">
        <v>36561.1</v>
      </c>
      <c r="HB151">
        <v>43315.1</v>
      </c>
      <c r="HC151">
        <v>47428.9</v>
      </c>
      <c r="HD151">
        <v>53184.5</v>
      </c>
      <c r="HE151">
        <v>58426.4</v>
      </c>
      <c r="HF151">
        <v>1.9477</v>
      </c>
      <c r="HG151">
        <v>1.79692</v>
      </c>
      <c r="HH151">
        <v>0.115797</v>
      </c>
      <c r="HI151">
        <v>0</v>
      </c>
      <c r="HJ151">
        <v>28.1394</v>
      </c>
      <c r="HK151">
        <v>999.9</v>
      </c>
      <c r="HL151">
        <v>53.663</v>
      </c>
      <c r="HM151">
        <v>30.454</v>
      </c>
      <c r="HN151">
        <v>25.849</v>
      </c>
      <c r="HO151">
        <v>54.2583</v>
      </c>
      <c r="HP151">
        <v>45.3806</v>
      </c>
      <c r="HQ151">
        <v>1</v>
      </c>
      <c r="HR151">
        <v>0.0527769</v>
      </c>
      <c r="HS151">
        <v>0.162922</v>
      </c>
      <c r="HT151">
        <v>20.1119</v>
      </c>
      <c r="HU151">
        <v>5.19318</v>
      </c>
      <c r="HV151">
        <v>12.004</v>
      </c>
      <c r="HW151">
        <v>4.97495</v>
      </c>
      <c r="HX151">
        <v>3.29375</v>
      </c>
      <c r="HY151">
        <v>999.9</v>
      </c>
      <c r="HZ151">
        <v>9999</v>
      </c>
      <c r="IA151">
        <v>9999</v>
      </c>
      <c r="IB151">
        <v>9999</v>
      </c>
      <c r="IC151">
        <v>1.86325</v>
      </c>
      <c r="ID151">
        <v>1.86813</v>
      </c>
      <c r="IE151">
        <v>1.86786</v>
      </c>
      <c r="IF151">
        <v>1.86905</v>
      </c>
      <c r="IG151">
        <v>1.86991</v>
      </c>
      <c r="IH151">
        <v>1.8659</v>
      </c>
      <c r="II151">
        <v>1.86704</v>
      </c>
      <c r="IJ151">
        <v>1.86844</v>
      </c>
      <c r="IK151">
        <v>5</v>
      </c>
      <c r="IL151">
        <v>0</v>
      </c>
      <c r="IM151">
        <v>0</v>
      </c>
      <c r="IN151">
        <v>0</v>
      </c>
      <c r="IO151" t="s">
        <v>441</v>
      </c>
      <c r="IP151" t="s">
        <v>442</v>
      </c>
      <c r="IQ151" t="s">
        <v>443</v>
      </c>
      <c r="IR151" t="s">
        <v>443</v>
      </c>
      <c r="IS151" t="s">
        <v>443</v>
      </c>
      <c r="IT151" t="s">
        <v>443</v>
      </c>
      <c r="IU151">
        <v>0</v>
      </c>
      <c r="IV151">
        <v>100</v>
      </c>
      <c r="IW151">
        <v>100</v>
      </c>
      <c r="IX151">
        <v>2.812</v>
      </c>
      <c r="IY151">
        <v>0.3175</v>
      </c>
      <c r="IZ151">
        <v>0.735386519928015</v>
      </c>
      <c r="JA151">
        <v>0.00382527381972642</v>
      </c>
      <c r="JB151">
        <v>-7.52988299776221e-07</v>
      </c>
      <c r="JC151">
        <v>2.3530235652091e-10</v>
      </c>
      <c r="JD151">
        <v>-0.102343420517576</v>
      </c>
      <c r="JE151">
        <v>-0.0169045395245839</v>
      </c>
      <c r="JF151">
        <v>0.00204458040624254</v>
      </c>
      <c r="JG151">
        <v>-2.13992253470799e-05</v>
      </c>
      <c r="JH151">
        <v>5</v>
      </c>
      <c r="JI151">
        <v>2167</v>
      </c>
      <c r="JJ151">
        <v>1</v>
      </c>
      <c r="JK151">
        <v>29</v>
      </c>
      <c r="JL151">
        <v>29323733</v>
      </c>
      <c r="JM151">
        <v>29323733</v>
      </c>
      <c r="JN151">
        <v>1.42822</v>
      </c>
      <c r="JO151">
        <v>2.62329</v>
      </c>
      <c r="JP151">
        <v>1.54785</v>
      </c>
      <c r="JQ151">
        <v>2.31079</v>
      </c>
      <c r="JR151">
        <v>1.64673</v>
      </c>
      <c r="JS151">
        <v>2.3877</v>
      </c>
      <c r="JT151">
        <v>34.1905</v>
      </c>
      <c r="JU151">
        <v>24.1926</v>
      </c>
      <c r="JV151">
        <v>18</v>
      </c>
      <c r="JW151">
        <v>498.189</v>
      </c>
      <c r="JX151">
        <v>401.12</v>
      </c>
      <c r="JY151">
        <v>27.1746</v>
      </c>
      <c r="JZ151">
        <v>28.0133</v>
      </c>
      <c r="KA151">
        <v>30.0004</v>
      </c>
      <c r="KB151">
        <v>27.9632</v>
      </c>
      <c r="KC151">
        <v>27.9136</v>
      </c>
      <c r="KD151">
        <v>28.666</v>
      </c>
      <c r="KE151">
        <v>19.537</v>
      </c>
      <c r="KF151">
        <v>53.1408</v>
      </c>
      <c r="KG151">
        <v>27.1614</v>
      </c>
      <c r="KH151">
        <v>656.528</v>
      </c>
      <c r="KI151">
        <v>21.6289</v>
      </c>
      <c r="KJ151">
        <v>96.6855</v>
      </c>
      <c r="KK151">
        <v>94.6676</v>
      </c>
    </row>
    <row r="152" spans="1:297">
      <c r="A152">
        <v>136</v>
      </c>
      <c r="B152">
        <v>1759423987</v>
      </c>
      <c r="C152">
        <v>4766.90000009537</v>
      </c>
      <c r="D152" t="s">
        <v>715</v>
      </c>
      <c r="E152" t="s">
        <v>716</v>
      </c>
      <c r="F152">
        <v>5</v>
      </c>
      <c r="G152" t="s">
        <v>638</v>
      </c>
      <c r="H152" t="s">
        <v>436</v>
      </c>
      <c r="I152">
        <v>1759423978.84615</v>
      </c>
      <c r="J152">
        <f>(K152)/1000</f>
        <v>0</v>
      </c>
      <c r="K152">
        <f>IF(DP152, AN152, AH152)</f>
        <v>0</v>
      </c>
      <c r="L152">
        <f>IF(DP152, AI152, AG152)</f>
        <v>0</v>
      </c>
      <c r="M152">
        <f>DR152 - IF(AU152&gt;1, L152*DL152*100.0/(AW152), 0)</f>
        <v>0</v>
      </c>
      <c r="N152">
        <f>((T152-J152/2)*M152-L152)/(T152+J152/2)</f>
        <v>0</v>
      </c>
      <c r="O152">
        <f>N152*(DY152+DZ152)/1000.0</f>
        <v>0</v>
      </c>
      <c r="P152">
        <f>(DR152 - IF(AU152&gt;1, L152*DL152*100.0/(AW152), 0))*(DY152+DZ152)/1000.0</f>
        <v>0</v>
      </c>
      <c r="Q152">
        <f>2.0/((1/S152-1/R152)+SIGN(S152)*SQRT((1/S152-1/R152)*(1/S152-1/R152) + 4*DM152/((DM152+1)*(DM152+1))*(2*1/S152*1/R152-1/R152*1/R152)))</f>
        <v>0</v>
      </c>
      <c r="R152">
        <f>IF(LEFT(DN152,1)&lt;&gt;"0",IF(LEFT(DN152,1)="1",3.0,DO152),$D$5+$E$5*(EF152*DY152/($K$5*1000))+$F$5*(EF152*DY152/($K$5*1000))*MAX(MIN(DL152,$J$5),$I$5)*MAX(MIN(DL152,$J$5),$I$5)+$G$5*MAX(MIN(DL152,$J$5),$I$5)*(EF152*DY152/($K$5*1000))+$H$5*(EF152*DY152/($K$5*1000))*(EF152*DY152/($K$5*1000)))</f>
        <v>0</v>
      </c>
      <c r="S152">
        <f>J152*(1000-(1000*0.61365*exp(17.502*W152/(240.97+W152))/(DY152+DZ152)+DT152)/2)/(1000*0.61365*exp(17.502*W152/(240.97+W152))/(DY152+DZ152)-DT152)</f>
        <v>0</v>
      </c>
      <c r="T152">
        <f>1/((DM152+1)/(Q152/1.6)+1/(R152/1.37)) + DM152/((DM152+1)/(Q152/1.6) + DM152/(R152/1.37))</f>
        <v>0</v>
      </c>
      <c r="U152">
        <f>(DH152*DK152)</f>
        <v>0</v>
      </c>
      <c r="V152">
        <f>(EA152+(U152+2*0.95*5.67E-8*(((EA152+$B$7)+273)^4-(EA152+273)^4)-44100*J152)/(1.84*29.3*R152+8*0.95*5.67E-8*(EA152+273)^3))</f>
        <v>0</v>
      </c>
      <c r="W152">
        <f>($C$7*EB152+$D$7*EC152+$E$7*V152)</f>
        <v>0</v>
      </c>
      <c r="X152">
        <f>0.61365*exp(17.502*W152/(240.97+W152))</f>
        <v>0</v>
      </c>
      <c r="Y152">
        <f>(Z152/AA152*100)</f>
        <v>0</v>
      </c>
      <c r="Z152">
        <f>DT152*(DY152+DZ152)/1000</f>
        <v>0</v>
      </c>
      <c r="AA152">
        <f>0.61365*exp(17.502*EA152/(240.97+EA152))</f>
        <v>0</v>
      </c>
      <c r="AB152">
        <f>(X152-DT152*(DY152+DZ152)/1000)</f>
        <v>0</v>
      </c>
      <c r="AC152">
        <f>(-J152*44100)</f>
        <v>0</v>
      </c>
      <c r="AD152">
        <f>2*29.3*R152*0.92*(EA152-W152)</f>
        <v>0</v>
      </c>
      <c r="AE152">
        <f>2*0.95*5.67E-8*(((EA152+$B$7)+273)^4-(W152+273)^4)</f>
        <v>0</v>
      </c>
      <c r="AF152">
        <f>U152+AE152+AC152+AD152</f>
        <v>0</v>
      </c>
      <c r="AG152">
        <f>DX152*AU152*(DS152-DR152*(1000-AU152*DU152)/(1000-AU152*DT152))/(100*DL152)</f>
        <v>0</v>
      </c>
      <c r="AH152">
        <f>1000*DX152*AU152*(DT152-DU152)/(100*DL152*(1000-AU152*DT152))</f>
        <v>0</v>
      </c>
      <c r="AI152">
        <f>(AJ152 - AK152 - DY152*1E3/(8.314*(EA152+273.15)) * AM152/DX152 * AL152) * DX152/(100*DL152) * (1000 - DU152)/1000</f>
        <v>0</v>
      </c>
      <c r="AJ152">
        <v>656.043400111905</v>
      </c>
      <c r="AK152">
        <v>631.621521212121</v>
      </c>
      <c r="AL152">
        <v>3.52835136363629</v>
      </c>
      <c r="AM152">
        <v>64.6</v>
      </c>
      <c r="AN152">
        <f>(AP152 - AO152 + DY152*1E3/(8.314*(EA152+273.15)) * AR152/DX152 * AQ152) * DX152/(100*DL152) * 1000/(1000 - AP152)</f>
        <v>0</v>
      </c>
      <c r="AO152">
        <v>21.5408329704274</v>
      </c>
      <c r="AP152">
        <v>23.0281939393939</v>
      </c>
      <c r="AQ152">
        <v>2.07201318271516e-05</v>
      </c>
      <c r="AR152">
        <v>120.712376557345</v>
      </c>
      <c r="AS152">
        <v>5</v>
      </c>
      <c r="AT152">
        <v>1</v>
      </c>
      <c r="AU152">
        <f>IF(AS152*$H$13&gt;=AW152,1.0,(AW152/(AW152-AS152*$H$13)))</f>
        <v>0</v>
      </c>
      <c r="AV152">
        <f>(AU152-1)*100</f>
        <v>0</v>
      </c>
      <c r="AW152">
        <f>MAX(0,($B$13+$C$13*EF152)/(1+$D$13*EF152)*DY152/(EA152+273)*$E$13)</f>
        <v>0</v>
      </c>
      <c r="AX152" t="s">
        <v>437</v>
      </c>
      <c r="AY152" t="s">
        <v>437</v>
      </c>
      <c r="AZ152">
        <v>0</v>
      </c>
      <c r="BA152">
        <v>0</v>
      </c>
      <c r="BB152">
        <f>1-AZ152/BA152</f>
        <v>0</v>
      </c>
      <c r="BC152">
        <v>0</v>
      </c>
      <c r="BD152" t="s">
        <v>437</v>
      </c>
      <c r="BE152" t="s">
        <v>437</v>
      </c>
      <c r="BF152">
        <v>0</v>
      </c>
      <c r="BG152">
        <v>0</v>
      </c>
      <c r="BH152">
        <f>1-BF152/BG152</f>
        <v>0</v>
      </c>
      <c r="BI152">
        <v>0.5</v>
      </c>
      <c r="BJ152">
        <f>DI152</f>
        <v>0</v>
      </c>
      <c r="BK152">
        <f>L152</f>
        <v>0</v>
      </c>
      <c r="BL152">
        <f>BH152*BI152*BJ152</f>
        <v>0</v>
      </c>
      <c r="BM152">
        <f>(BK152-BC152)/BJ152</f>
        <v>0</v>
      </c>
      <c r="BN152">
        <f>(BA152-BG152)/BG152</f>
        <v>0</v>
      </c>
      <c r="BO152">
        <f>AZ152/(BB152+AZ152/BG152)</f>
        <v>0</v>
      </c>
      <c r="BP152" t="s">
        <v>437</v>
      </c>
      <c r="BQ152">
        <v>0</v>
      </c>
      <c r="BR152">
        <f>IF(BQ152&lt;&gt;0, BQ152, BO152)</f>
        <v>0</v>
      </c>
      <c r="BS152">
        <f>1-BR152/BG152</f>
        <v>0</v>
      </c>
      <c r="BT152">
        <f>(BG152-BF152)/(BG152-BR152)</f>
        <v>0</v>
      </c>
      <c r="BU152">
        <f>(BA152-BG152)/(BA152-BR152)</f>
        <v>0</v>
      </c>
      <c r="BV152">
        <f>(BG152-BF152)/(BG152-AZ152)</f>
        <v>0</v>
      </c>
      <c r="BW152">
        <f>(BA152-BG152)/(BA152-AZ152)</f>
        <v>0</v>
      </c>
      <c r="BX152">
        <f>(BT152*BR152/BF152)</f>
        <v>0</v>
      </c>
      <c r="BY152">
        <f>(1-BX152)</f>
        <v>0</v>
      </c>
      <c r="DH152">
        <f>$B$11*EG152+$C$11*EH152+$F$11*ES152*(1-EV152)</f>
        <v>0</v>
      </c>
      <c r="DI152">
        <f>DH152*DJ152</f>
        <v>0</v>
      </c>
      <c r="DJ152">
        <f>($B$11*$D$9+$C$11*$D$9+$F$11*((FF152+EX152)/MAX(FF152+EX152+FG152, 0.1)*$I$9+FG152/MAX(FF152+EX152+FG152, 0.1)*$J$9))/($B$11+$C$11+$F$11)</f>
        <v>0</v>
      </c>
      <c r="DK152">
        <f>($B$11*$K$9+$C$11*$K$9+$F$11*((FF152+EX152)/MAX(FF152+EX152+FG152, 0.1)*$P$9+FG152/MAX(FF152+EX152+FG152, 0.1)*$Q$9))/($B$11+$C$11+$F$11)</f>
        <v>0</v>
      </c>
      <c r="DL152">
        <v>3.46</v>
      </c>
      <c r="DM152">
        <v>0.5</v>
      </c>
      <c r="DN152" t="s">
        <v>438</v>
      </c>
      <c r="DO152">
        <v>2</v>
      </c>
      <c r="DP152" t="b">
        <v>1</v>
      </c>
      <c r="DQ152">
        <v>1759423978.84615</v>
      </c>
      <c r="DR152">
        <v>592.717384615385</v>
      </c>
      <c r="DS152">
        <v>625.613615384615</v>
      </c>
      <c r="DT152">
        <v>23.0327846153846</v>
      </c>
      <c r="DU152">
        <v>21.5126615384615</v>
      </c>
      <c r="DV152">
        <v>589.939076923077</v>
      </c>
      <c r="DW152">
        <v>22.7149769230769</v>
      </c>
      <c r="DX152">
        <v>500.015615384615</v>
      </c>
      <c r="DY152">
        <v>90.7797846153846</v>
      </c>
      <c r="DZ152">
        <v>0.0324890923076923</v>
      </c>
      <c r="EA152">
        <v>29.7123615384615</v>
      </c>
      <c r="EB152">
        <v>30.0282307692308</v>
      </c>
      <c r="EC152">
        <v>999.9</v>
      </c>
      <c r="ED152">
        <v>0</v>
      </c>
      <c r="EE152">
        <v>0</v>
      </c>
      <c r="EF152">
        <v>9993.89076923077</v>
      </c>
      <c r="EG152">
        <v>0</v>
      </c>
      <c r="EH152">
        <v>13.1931076923077</v>
      </c>
      <c r="EI152">
        <v>-32.8963</v>
      </c>
      <c r="EJ152">
        <v>606.691</v>
      </c>
      <c r="EK152">
        <v>639.368538461538</v>
      </c>
      <c r="EL152">
        <v>1.52011076923077</v>
      </c>
      <c r="EM152">
        <v>625.613615384615</v>
      </c>
      <c r="EN152">
        <v>21.5126615384615</v>
      </c>
      <c r="EO152">
        <v>2.09091076923077</v>
      </c>
      <c r="EP152">
        <v>1.95291692307692</v>
      </c>
      <c r="EQ152">
        <v>18.1501153846154</v>
      </c>
      <c r="ER152">
        <v>17.0676615384615</v>
      </c>
      <c r="ES152">
        <v>1999.96846153846</v>
      </c>
      <c r="ET152">
        <v>0.980002307692308</v>
      </c>
      <c r="EU152">
        <v>0.0199973538461538</v>
      </c>
      <c r="EV152">
        <v>0</v>
      </c>
      <c r="EW152">
        <v>353.780384615385</v>
      </c>
      <c r="EX152">
        <v>5.00059</v>
      </c>
      <c r="EY152">
        <v>7153.76846153846</v>
      </c>
      <c r="EZ152">
        <v>17360.0538461538</v>
      </c>
      <c r="FA152">
        <v>41.2786153846154</v>
      </c>
      <c r="FB152">
        <v>41.062</v>
      </c>
      <c r="FC152">
        <v>40.625</v>
      </c>
      <c r="FD152">
        <v>40.625</v>
      </c>
      <c r="FE152">
        <v>42.187</v>
      </c>
      <c r="FF152">
        <v>1955.06923076923</v>
      </c>
      <c r="FG152">
        <v>39.89</v>
      </c>
      <c r="FH152">
        <v>0</v>
      </c>
      <c r="FI152">
        <v>1759423985.2</v>
      </c>
      <c r="FJ152">
        <v>0</v>
      </c>
      <c r="FK152">
        <v>353.799269230769</v>
      </c>
      <c r="FL152">
        <v>-0.35948716638172</v>
      </c>
      <c r="FM152">
        <v>-0.951452991315869</v>
      </c>
      <c r="FN152">
        <v>7153.71730769231</v>
      </c>
      <c r="FO152">
        <v>15</v>
      </c>
      <c r="FP152">
        <v>0</v>
      </c>
      <c r="FQ152" t="s">
        <v>439</v>
      </c>
      <c r="FR152">
        <v>0</v>
      </c>
      <c r="FS152">
        <v>0</v>
      </c>
      <c r="FT152">
        <v>0</v>
      </c>
      <c r="FU152">
        <v>0</v>
      </c>
      <c r="FV152">
        <v>0</v>
      </c>
      <c r="FW152">
        <v>0</v>
      </c>
      <c r="FX152">
        <v>0</v>
      </c>
      <c r="FY152">
        <v>0</v>
      </c>
      <c r="FZ152">
        <v>0</v>
      </c>
      <c r="GA152">
        <v>0</v>
      </c>
      <c r="GB152">
        <v>0</v>
      </c>
      <c r="GC152">
        <v>-32.792535</v>
      </c>
      <c r="GD152">
        <v>-0.980945864661606</v>
      </c>
      <c r="GE152">
        <v>0.508609874338869</v>
      </c>
      <c r="GF152">
        <v>0</v>
      </c>
      <c r="GG152">
        <v>353.821029411765</v>
      </c>
      <c r="GH152">
        <v>-0.313353698383182</v>
      </c>
      <c r="GI152">
        <v>0.204672261015177</v>
      </c>
      <c r="GJ152">
        <v>-1</v>
      </c>
      <c r="GK152">
        <v>1.534567</v>
      </c>
      <c r="GL152">
        <v>-0.274316390977445</v>
      </c>
      <c r="GM152">
        <v>0.0270514526597002</v>
      </c>
      <c r="GN152">
        <v>0</v>
      </c>
      <c r="GO152">
        <v>0</v>
      </c>
      <c r="GP152">
        <v>2</v>
      </c>
      <c r="GQ152" t="s">
        <v>463</v>
      </c>
      <c r="GR152">
        <v>3.13246</v>
      </c>
      <c r="GS152">
        <v>2.70999</v>
      </c>
      <c r="GT152">
        <v>0.119725</v>
      </c>
      <c r="GU152">
        <v>0.124564</v>
      </c>
      <c r="GV152">
        <v>0.100447</v>
      </c>
      <c r="GW152">
        <v>0.0964432</v>
      </c>
      <c r="GX152">
        <v>33178.1</v>
      </c>
      <c r="GY152">
        <v>35351.6</v>
      </c>
      <c r="GZ152">
        <v>34099.5</v>
      </c>
      <c r="HA152">
        <v>36561</v>
      </c>
      <c r="HB152">
        <v>43315.1</v>
      </c>
      <c r="HC152">
        <v>47424.6</v>
      </c>
      <c r="HD152">
        <v>53184.5</v>
      </c>
      <c r="HE152">
        <v>58426.3</v>
      </c>
      <c r="HF152">
        <v>1.94722</v>
      </c>
      <c r="HG152">
        <v>1.79718</v>
      </c>
      <c r="HH152">
        <v>0.115559</v>
      </c>
      <c r="HI152">
        <v>0</v>
      </c>
      <c r="HJ152">
        <v>28.1365</v>
      </c>
      <c r="HK152">
        <v>999.9</v>
      </c>
      <c r="HL152">
        <v>53.663</v>
      </c>
      <c r="HM152">
        <v>30.454</v>
      </c>
      <c r="HN152">
        <v>25.8484</v>
      </c>
      <c r="HO152">
        <v>54.7783</v>
      </c>
      <c r="HP152">
        <v>45.5489</v>
      </c>
      <c r="HQ152">
        <v>1</v>
      </c>
      <c r="HR152">
        <v>0.0528913</v>
      </c>
      <c r="HS152">
        <v>0.137119</v>
      </c>
      <c r="HT152">
        <v>20.1122</v>
      </c>
      <c r="HU152">
        <v>5.19363</v>
      </c>
      <c r="HV152">
        <v>12.004</v>
      </c>
      <c r="HW152">
        <v>4.97475</v>
      </c>
      <c r="HX152">
        <v>3.29393</v>
      </c>
      <c r="HY152">
        <v>999.9</v>
      </c>
      <c r="HZ152">
        <v>9999</v>
      </c>
      <c r="IA152">
        <v>9999</v>
      </c>
      <c r="IB152">
        <v>9999</v>
      </c>
      <c r="IC152">
        <v>1.86325</v>
      </c>
      <c r="ID152">
        <v>1.86813</v>
      </c>
      <c r="IE152">
        <v>1.86789</v>
      </c>
      <c r="IF152">
        <v>1.86905</v>
      </c>
      <c r="IG152">
        <v>1.86991</v>
      </c>
      <c r="IH152">
        <v>1.86588</v>
      </c>
      <c r="II152">
        <v>1.86704</v>
      </c>
      <c r="IJ152">
        <v>1.86844</v>
      </c>
      <c r="IK152">
        <v>5</v>
      </c>
      <c r="IL152">
        <v>0</v>
      </c>
      <c r="IM152">
        <v>0</v>
      </c>
      <c r="IN152">
        <v>0</v>
      </c>
      <c r="IO152" t="s">
        <v>441</v>
      </c>
      <c r="IP152" t="s">
        <v>442</v>
      </c>
      <c r="IQ152" t="s">
        <v>443</v>
      </c>
      <c r="IR152" t="s">
        <v>443</v>
      </c>
      <c r="IS152" t="s">
        <v>443</v>
      </c>
      <c r="IT152" t="s">
        <v>443</v>
      </c>
      <c r="IU152">
        <v>0</v>
      </c>
      <c r="IV152">
        <v>100</v>
      </c>
      <c r="IW152">
        <v>100</v>
      </c>
      <c r="IX152">
        <v>2.865</v>
      </c>
      <c r="IY152">
        <v>0.3176</v>
      </c>
      <c r="IZ152">
        <v>0.735386519928015</v>
      </c>
      <c r="JA152">
        <v>0.00382527381972642</v>
      </c>
      <c r="JB152">
        <v>-7.52988299776221e-07</v>
      </c>
      <c r="JC152">
        <v>2.3530235652091e-10</v>
      </c>
      <c r="JD152">
        <v>-0.102343420517576</v>
      </c>
      <c r="JE152">
        <v>-0.0169045395245839</v>
      </c>
      <c r="JF152">
        <v>0.00204458040624254</v>
      </c>
      <c r="JG152">
        <v>-2.13992253470799e-05</v>
      </c>
      <c r="JH152">
        <v>5</v>
      </c>
      <c r="JI152">
        <v>2167</v>
      </c>
      <c r="JJ152">
        <v>1</v>
      </c>
      <c r="JK152">
        <v>29</v>
      </c>
      <c r="JL152">
        <v>29323733.1</v>
      </c>
      <c r="JM152">
        <v>29323733.1</v>
      </c>
      <c r="JN152">
        <v>1.4563</v>
      </c>
      <c r="JO152">
        <v>2.63794</v>
      </c>
      <c r="JP152">
        <v>1.54785</v>
      </c>
      <c r="JQ152">
        <v>2.31201</v>
      </c>
      <c r="JR152">
        <v>1.64551</v>
      </c>
      <c r="JS152">
        <v>2.27295</v>
      </c>
      <c r="JT152">
        <v>34.1905</v>
      </c>
      <c r="JU152">
        <v>24.1926</v>
      </c>
      <c r="JV152">
        <v>18</v>
      </c>
      <c r="JW152">
        <v>497.905</v>
      </c>
      <c r="JX152">
        <v>401.277</v>
      </c>
      <c r="JY152">
        <v>27.1486</v>
      </c>
      <c r="JZ152">
        <v>28.0164</v>
      </c>
      <c r="KA152">
        <v>30.0003</v>
      </c>
      <c r="KB152">
        <v>27.9662</v>
      </c>
      <c r="KC152">
        <v>27.9166</v>
      </c>
      <c r="KD152">
        <v>29.2161</v>
      </c>
      <c r="KE152">
        <v>19.537</v>
      </c>
      <c r="KF152">
        <v>53.1408</v>
      </c>
      <c r="KG152">
        <v>27.1376</v>
      </c>
      <c r="KH152">
        <v>676.792</v>
      </c>
      <c r="KI152">
        <v>21.6508</v>
      </c>
      <c r="KJ152">
        <v>96.6857</v>
      </c>
      <c r="KK152">
        <v>94.6674</v>
      </c>
    </row>
    <row r="153" spans="1:297">
      <c r="A153">
        <v>137</v>
      </c>
      <c r="B153">
        <v>1759423992</v>
      </c>
      <c r="C153">
        <v>4771.90000009537</v>
      </c>
      <c r="D153" t="s">
        <v>717</v>
      </c>
      <c r="E153" t="s">
        <v>718</v>
      </c>
      <c r="F153">
        <v>5</v>
      </c>
      <c r="G153" t="s">
        <v>638</v>
      </c>
      <c r="H153" t="s">
        <v>436</v>
      </c>
      <c r="I153">
        <v>1759423983.84615</v>
      </c>
      <c r="J153">
        <f>(K153)/1000</f>
        <v>0</v>
      </c>
      <c r="K153">
        <f>IF(DP153, AN153, AH153)</f>
        <v>0</v>
      </c>
      <c r="L153">
        <f>IF(DP153, AI153, AG153)</f>
        <v>0</v>
      </c>
      <c r="M153">
        <f>DR153 - IF(AU153&gt;1, L153*DL153*100.0/(AW153), 0)</f>
        <v>0</v>
      </c>
      <c r="N153">
        <f>((T153-J153/2)*M153-L153)/(T153+J153/2)</f>
        <v>0</v>
      </c>
      <c r="O153">
        <f>N153*(DY153+DZ153)/1000.0</f>
        <v>0</v>
      </c>
      <c r="P153">
        <f>(DR153 - IF(AU153&gt;1, L153*DL153*100.0/(AW153), 0))*(DY153+DZ153)/1000.0</f>
        <v>0</v>
      </c>
      <c r="Q153">
        <f>2.0/((1/S153-1/R153)+SIGN(S153)*SQRT((1/S153-1/R153)*(1/S153-1/R153) + 4*DM153/((DM153+1)*(DM153+1))*(2*1/S153*1/R153-1/R153*1/R153)))</f>
        <v>0</v>
      </c>
      <c r="R153">
        <f>IF(LEFT(DN153,1)&lt;&gt;"0",IF(LEFT(DN153,1)="1",3.0,DO153),$D$5+$E$5*(EF153*DY153/($K$5*1000))+$F$5*(EF153*DY153/($K$5*1000))*MAX(MIN(DL153,$J$5),$I$5)*MAX(MIN(DL153,$J$5),$I$5)+$G$5*MAX(MIN(DL153,$J$5),$I$5)*(EF153*DY153/($K$5*1000))+$H$5*(EF153*DY153/($K$5*1000))*(EF153*DY153/($K$5*1000)))</f>
        <v>0</v>
      </c>
      <c r="S153">
        <f>J153*(1000-(1000*0.61365*exp(17.502*W153/(240.97+W153))/(DY153+DZ153)+DT153)/2)/(1000*0.61365*exp(17.502*W153/(240.97+W153))/(DY153+DZ153)-DT153)</f>
        <v>0</v>
      </c>
      <c r="T153">
        <f>1/((DM153+1)/(Q153/1.6)+1/(R153/1.37)) + DM153/((DM153+1)/(Q153/1.6) + DM153/(R153/1.37))</f>
        <v>0</v>
      </c>
      <c r="U153">
        <f>(DH153*DK153)</f>
        <v>0</v>
      </c>
      <c r="V153">
        <f>(EA153+(U153+2*0.95*5.67E-8*(((EA153+$B$7)+273)^4-(EA153+273)^4)-44100*J153)/(1.84*29.3*R153+8*0.95*5.67E-8*(EA153+273)^3))</f>
        <v>0</v>
      </c>
      <c r="W153">
        <f>($C$7*EB153+$D$7*EC153+$E$7*V153)</f>
        <v>0</v>
      </c>
      <c r="X153">
        <f>0.61365*exp(17.502*W153/(240.97+W153))</f>
        <v>0</v>
      </c>
      <c r="Y153">
        <f>(Z153/AA153*100)</f>
        <v>0</v>
      </c>
      <c r="Z153">
        <f>DT153*(DY153+DZ153)/1000</f>
        <v>0</v>
      </c>
      <c r="AA153">
        <f>0.61365*exp(17.502*EA153/(240.97+EA153))</f>
        <v>0</v>
      </c>
      <c r="AB153">
        <f>(X153-DT153*(DY153+DZ153)/1000)</f>
        <v>0</v>
      </c>
      <c r="AC153">
        <f>(-J153*44100)</f>
        <v>0</v>
      </c>
      <c r="AD153">
        <f>2*29.3*R153*0.92*(EA153-W153)</f>
        <v>0</v>
      </c>
      <c r="AE153">
        <f>2*0.95*5.67E-8*(((EA153+$B$7)+273)^4-(W153+273)^4)</f>
        <v>0</v>
      </c>
      <c r="AF153">
        <f>U153+AE153+AC153+AD153</f>
        <v>0</v>
      </c>
      <c r="AG153">
        <f>DX153*AU153*(DS153-DR153*(1000-AU153*DU153)/(1000-AU153*DT153))/(100*DL153)</f>
        <v>0</v>
      </c>
      <c r="AH153">
        <f>1000*DX153*AU153*(DT153-DU153)/(100*DL153*(1000-AU153*DT153))</f>
        <v>0</v>
      </c>
      <c r="AI153">
        <f>(AJ153 - AK153 - DY153*1E3/(8.314*(EA153+273.15)) * AM153/DX153 * AL153) * DX153/(100*DL153) * (1000 - DU153)/1000</f>
        <v>0</v>
      </c>
      <c r="AJ153">
        <v>672.674438473485</v>
      </c>
      <c r="AK153">
        <v>648.562624242424</v>
      </c>
      <c r="AL153">
        <v>3.38568560606051</v>
      </c>
      <c r="AM153">
        <v>64.6</v>
      </c>
      <c r="AN153">
        <f>(AP153 - AO153 + DY153*1E3/(8.314*(EA153+273.15)) * AR153/DX153 * AQ153) * DX153/(100*DL153) * 1000/(1000 - AP153)</f>
        <v>0</v>
      </c>
      <c r="AO153">
        <v>21.5704055942084</v>
      </c>
      <c r="AP153">
        <v>23.0352975757576</v>
      </c>
      <c r="AQ153">
        <v>9.87341873637501e-05</v>
      </c>
      <c r="AR153">
        <v>120.712376557345</v>
      </c>
      <c r="AS153">
        <v>5</v>
      </c>
      <c r="AT153">
        <v>1</v>
      </c>
      <c r="AU153">
        <f>IF(AS153*$H$13&gt;=AW153,1.0,(AW153/(AW153-AS153*$H$13)))</f>
        <v>0</v>
      </c>
      <c r="AV153">
        <f>(AU153-1)*100</f>
        <v>0</v>
      </c>
      <c r="AW153">
        <f>MAX(0,($B$13+$C$13*EF153)/(1+$D$13*EF153)*DY153/(EA153+273)*$E$13)</f>
        <v>0</v>
      </c>
      <c r="AX153" t="s">
        <v>437</v>
      </c>
      <c r="AY153" t="s">
        <v>437</v>
      </c>
      <c r="AZ153">
        <v>0</v>
      </c>
      <c r="BA153">
        <v>0</v>
      </c>
      <c r="BB153">
        <f>1-AZ153/BA153</f>
        <v>0</v>
      </c>
      <c r="BC153">
        <v>0</v>
      </c>
      <c r="BD153" t="s">
        <v>437</v>
      </c>
      <c r="BE153" t="s">
        <v>437</v>
      </c>
      <c r="BF153">
        <v>0</v>
      </c>
      <c r="BG153">
        <v>0</v>
      </c>
      <c r="BH153">
        <f>1-BF153/BG153</f>
        <v>0</v>
      </c>
      <c r="BI153">
        <v>0.5</v>
      </c>
      <c r="BJ153">
        <f>DI153</f>
        <v>0</v>
      </c>
      <c r="BK153">
        <f>L153</f>
        <v>0</v>
      </c>
      <c r="BL153">
        <f>BH153*BI153*BJ153</f>
        <v>0</v>
      </c>
      <c r="BM153">
        <f>(BK153-BC153)/BJ153</f>
        <v>0</v>
      </c>
      <c r="BN153">
        <f>(BA153-BG153)/BG153</f>
        <v>0</v>
      </c>
      <c r="BO153">
        <f>AZ153/(BB153+AZ153/BG153)</f>
        <v>0</v>
      </c>
      <c r="BP153" t="s">
        <v>437</v>
      </c>
      <c r="BQ153">
        <v>0</v>
      </c>
      <c r="BR153">
        <f>IF(BQ153&lt;&gt;0, BQ153, BO153)</f>
        <v>0</v>
      </c>
      <c r="BS153">
        <f>1-BR153/BG153</f>
        <v>0</v>
      </c>
      <c r="BT153">
        <f>(BG153-BF153)/(BG153-BR153)</f>
        <v>0</v>
      </c>
      <c r="BU153">
        <f>(BA153-BG153)/(BA153-BR153)</f>
        <v>0</v>
      </c>
      <c r="BV153">
        <f>(BG153-BF153)/(BG153-AZ153)</f>
        <v>0</v>
      </c>
      <c r="BW153">
        <f>(BA153-BG153)/(BA153-AZ153)</f>
        <v>0</v>
      </c>
      <c r="BX153">
        <f>(BT153*BR153/BF153)</f>
        <v>0</v>
      </c>
      <c r="BY153">
        <f>(1-BX153)</f>
        <v>0</v>
      </c>
      <c r="DH153">
        <f>$B$11*EG153+$C$11*EH153+$F$11*ES153*(1-EV153)</f>
        <v>0</v>
      </c>
      <c r="DI153">
        <f>DH153*DJ153</f>
        <v>0</v>
      </c>
      <c r="DJ153">
        <f>($B$11*$D$9+$C$11*$D$9+$F$11*((FF153+EX153)/MAX(FF153+EX153+FG153, 0.1)*$I$9+FG153/MAX(FF153+EX153+FG153, 0.1)*$J$9))/($B$11+$C$11+$F$11)</f>
        <v>0</v>
      </c>
      <c r="DK153">
        <f>($B$11*$K$9+$C$11*$K$9+$F$11*((FF153+EX153)/MAX(FF153+EX153+FG153, 0.1)*$P$9+FG153/MAX(FF153+EX153+FG153, 0.1)*$Q$9))/($B$11+$C$11+$F$11)</f>
        <v>0</v>
      </c>
      <c r="DL153">
        <v>3.46</v>
      </c>
      <c r="DM153">
        <v>0.5</v>
      </c>
      <c r="DN153" t="s">
        <v>438</v>
      </c>
      <c r="DO153">
        <v>2</v>
      </c>
      <c r="DP153" t="b">
        <v>1</v>
      </c>
      <c r="DQ153">
        <v>1759423983.84615</v>
      </c>
      <c r="DR153">
        <v>609.640846153846</v>
      </c>
      <c r="DS153">
        <v>642.232307692308</v>
      </c>
      <c r="DT153">
        <v>23.0300692307692</v>
      </c>
      <c r="DU153">
        <v>21.5367076923077</v>
      </c>
      <c r="DV153">
        <v>606.808923076923</v>
      </c>
      <c r="DW153">
        <v>22.7123846153846</v>
      </c>
      <c r="DX153">
        <v>500.016846153846</v>
      </c>
      <c r="DY153">
        <v>90.7799076923077</v>
      </c>
      <c r="DZ153">
        <v>0.0324629307692308</v>
      </c>
      <c r="EA153">
        <v>29.7085538461539</v>
      </c>
      <c r="EB153">
        <v>30.0246769230769</v>
      </c>
      <c r="EC153">
        <v>999.9</v>
      </c>
      <c r="ED153">
        <v>0</v>
      </c>
      <c r="EE153">
        <v>0</v>
      </c>
      <c r="EF153">
        <v>9995.47692307692</v>
      </c>
      <c r="EG153">
        <v>0</v>
      </c>
      <c r="EH153">
        <v>13.1861076923077</v>
      </c>
      <c r="EI153">
        <v>-32.5913769230769</v>
      </c>
      <c r="EJ153">
        <v>624.011846153846</v>
      </c>
      <c r="EK153">
        <v>656.368692307692</v>
      </c>
      <c r="EL153">
        <v>1.49334846153846</v>
      </c>
      <c r="EM153">
        <v>642.232307692308</v>
      </c>
      <c r="EN153">
        <v>21.5367076923077</v>
      </c>
      <c r="EO153">
        <v>2.09066692307692</v>
      </c>
      <c r="EP153">
        <v>1.95510230769231</v>
      </c>
      <c r="EQ153">
        <v>18.1482538461538</v>
      </c>
      <c r="ER153">
        <v>17.0853153846154</v>
      </c>
      <c r="ES153">
        <v>1999.97153846154</v>
      </c>
      <c r="ET153">
        <v>0.980002307692308</v>
      </c>
      <c r="EU153">
        <v>0.0199973538461538</v>
      </c>
      <c r="EV153">
        <v>0</v>
      </c>
      <c r="EW153">
        <v>353.811846153846</v>
      </c>
      <c r="EX153">
        <v>5.00059</v>
      </c>
      <c r="EY153">
        <v>7153.58076923077</v>
      </c>
      <c r="EZ153">
        <v>17360.0769230769</v>
      </c>
      <c r="FA153">
        <v>41.2881538461538</v>
      </c>
      <c r="FB153">
        <v>41.062</v>
      </c>
      <c r="FC153">
        <v>40.625</v>
      </c>
      <c r="FD153">
        <v>40.625</v>
      </c>
      <c r="FE153">
        <v>42.187</v>
      </c>
      <c r="FF153">
        <v>1955.07230769231</v>
      </c>
      <c r="FG153">
        <v>39.89</v>
      </c>
      <c r="FH153">
        <v>0</v>
      </c>
      <c r="FI153">
        <v>1759423990</v>
      </c>
      <c r="FJ153">
        <v>0</v>
      </c>
      <c r="FK153">
        <v>353.794961538462</v>
      </c>
      <c r="FL153">
        <v>0.197435905431848</v>
      </c>
      <c r="FM153">
        <v>-2.98632479122843</v>
      </c>
      <c r="FN153">
        <v>7153.48884615385</v>
      </c>
      <c r="FO153">
        <v>15</v>
      </c>
      <c r="FP153">
        <v>0</v>
      </c>
      <c r="FQ153" t="s">
        <v>439</v>
      </c>
      <c r="FR153">
        <v>0</v>
      </c>
      <c r="FS153">
        <v>0</v>
      </c>
      <c r="FT153">
        <v>0</v>
      </c>
      <c r="FU153">
        <v>0</v>
      </c>
      <c r="FV153">
        <v>0</v>
      </c>
      <c r="FW153">
        <v>0</v>
      </c>
      <c r="FX153">
        <v>0</v>
      </c>
      <c r="FY153">
        <v>0</v>
      </c>
      <c r="FZ153">
        <v>0</v>
      </c>
      <c r="GA153">
        <v>0</v>
      </c>
      <c r="GB153">
        <v>0</v>
      </c>
      <c r="GC153">
        <v>-32.7768</v>
      </c>
      <c r="GD153">
        <v>2.64507969924814</v>
      </c>
      <c r="GE153">
        <v>0.487629160325755</v>
      </c>
      <c r="GF153">
        <v>0</v>
      </c>
      <c r="GG153">
        <v>353.809529411765</v>
      </c>
      <c r="GH153">
        <v>-0.0625515609005649</v>
      </c>
      <c r="GI153">
        <v>0.19619816442358</v>
      </c>
      <c r="GJ153">
        <v>-1</v>
      </c>
      <c r="GK153">
        <v>1.5058125</v>
      </c>
      <c r="GL153">
        <v>-0.332436541353382</v>
      </c>
      <c r="GM153">
        <v>0.0321971397603887</v>
      </c>
      <c r="GN153">
        <v>0</v>
      </c>
      <c r="GO153">
        <v>0</v>
      </c>
      <c r="GP153">
        <v>2</v>
      </c>
      <c r="GQ153" t="s">
        <v>463</v>
      </c>
      <c r="GR153">
        <v>3.13249</v>
      </c>
      <c r="GS153">
        <v>2.71015</v>
      </c>
      <c r="GT153">
        <v>0.121982</v>
      </c>
      <c r="GU153">
        <v>0.126834</v>
      </c>
      <c r="GV153">
        <v>0.100469</v>
      </c>
      <c r="GW153">
        <v>0.0965122</v>
      </c>
      <c r="GX153">
        <v>33092.8</v>
      </c>
      <c r="GY153">
        <v>35259.9</v>
      </c>
      <c r="GZ153">
        <v>34099.2</v>
      </c>
      <c r="HA153">
        <v>36561</v>
      </c>
      <c r="HB153">
        <v>43314.2</v>
      </c>
      <c r="HC153">
        <v>47421.5</v>
      </c>
      <c r="HD153">
        <v>53184.3</v>
      </c>
      <c r="HE153">
        <v>58426.6</v>
      </c>
      <c r="HF153">
        <v>1.9471</v>
      </c>
      <c r="HG153">
        <v>1.79697</v>
      </c>
      <c r="HH153">
        <v>0.116944</v>
      </c>
      <c r="HI153">
        <v>0</v>
      </c>
      <c r="HJ153">
        <v>28.1346</v>
      </c>
      <c r="HK153">
        <v>999.9</v>
      </c>
      <c r="HL153">
        <v>53.663</v>
      </c>
      <c r="HM153">
        <v>30.454</v>
      </c>
      <c r="HN153">
        <v>25.8502</v>
      </c>
      <c r="HO153">
        <v>54.8183</v>
      </c>
      <c r="HP153">
        <v>45.5288</v>
      </c>
      <c r="HQ153">
        <v>1</v>
      </c>
      <c r="HR153">
        <v>0.0531758</v>
      </c>
      <c r="HS153">
        <v>0.142271</v>
      </c>
      <c r="HT153">
        <v>20.1119</v>
      </c>
      <c r="HU153">
        <v>5.19438</v>
      </c>
      <c r="HV153">
        <v>12.004</v>
      </c>
      <c r="HW153">
        <v>4.97465</v>
      </c>
      <c r="HX153">
        <v>3.29385</v>
      </c>
      <c r="HY153">
        <v>999.9</v>
      </c>
      <c r="HZ153">
        <v>9999</v>
      </c>
      <c r="IA153">
        <v>9999</v>
      </c>
      <c r="IB153">
        <v>9999</v>
      </c>
      <c r="IC153">
        <v>1.86325</v>
      </c>
      <c r="ID153">
        <v>1.86813</v>
      </c>
      <c r="IE153">
        <v>1.86792</v>
      </c>
      <c r="IF153">
        <v>1.86906</v>
      </c>
      <c r="IG153">
        <v>1.86989</v>
      </c>
      <c r="IH153">
        <v>1.86591</v>
      </c>
      <c r="II153">
        <v>1.86704</v>
      </c>
      <c r="IJ153">
        <v>1.86844</v>
      </c>
      <c r="IK153">
        <v>5</v>
      </c>
      <c r="IL153">
        <v>0</v>
      </c>
      <c r="IM153">
        <v>0</v>
      </c>
      <c r="IN153">
        <v>0</v>
      </c>
      <c r="IO153" t="s">
        <v>441</v>
      </c>
      <c r="IP153" t="s">
        <v>442</v>
      </c>
      <c r="IQ153" t="s">
        <v>443</v>
      </c>
      <c r="IR153" t="s">
        <v>443</v>
      </c>
      <c r="IS153" t="s">
        <v>443</v>
      </c>
      <c r="IT153" t="s">
        <v>443</v>
      </c>
      <c r="IU153">
        <v>0</v>
      </c>
      <c r="IV153">
        <v>100</v>
      </c>
      <c r="IW153">
        <v>100</v>
      </c>
      <c r="IX153">
        <v>2.919</v>
      </c>
      <c r="IY153">
        <v>0.3179</v>
      </c>
      <c r="IZ153">
        <v>0.735386519928015</v>
      </c>
      <c r="JA153">
        <v>0.00382527381972642</v>
      </c>
      <c r="JB153">
        <v>-7.52988299776221e-07</v>
      </c>
      <c r="JC153">
        <v>2.3530235652091e-10</v>
      </c>
      <c r="JD153">
        <v>-0.102343420517576</v>
      </c>
      <c r="JE153">
        <v>-0.0169045395245839</v>
      </c>
      <c r="JF153">
        <v>0.00204458040624254</v>
      </c>
      <c r="JG153">
        <v>-2.13992253470799e-05</v>
      </c>
      <c r="JH153">
        <v>5</v>
      </c>
      <c r="JI153">
        <v>2167</v>
      </c>
      <c r="JJ153">
        <v>1</v>
      </c>
      <c r="JK153">
        <v>29</v>
      </c>
      <c r="JL153">
        <v>29323733.2</v>
      </c>
      <c r="JM153">
        <v>29323733.2</v>
      </c>
      <c r="JN153">
        <v>1.48682</v>
      </c>
      <c r="JO153">
        <v>2.63306</v>
      </c>
      <c r="JP153">
        <v>1.54785</v>
      </c>
      <c r="JQ153">
        <v>2.31079</v>
      </c>
      <c r="JR153">
        <v>1.64673</v>
      </c>
      <c r="JS153">
        <v>2.30713</v>
      </c>
      <c r="JT153">
        <v>34.1905</v>
      </c>
      <c r="JU153">
        <v>24.1926</v>
      </c>
      <c r="JV153">
        <v>18</v>
      </c>
      <c r="JW153">
        <v>497.844</v>
      </c>
      <c r="JX153">
        <v>401.183</v>
      </c>
      <c r="JY153">
        <v>27.1259</v>
      </c>
      <c r="JZ153">
        <v>28.0193</v>
      </c>
      <c r="KA153">
        <v>30.0003</v>
      </c>
      <c r="KB153">
        <v>27.9685</v>
      </c>
      <c r="KC153">
        <v>27.9188</v>
      </c>
      <c r="KD153">
        <v>29.8274</v>
      </c>
      <c r="KE153">
        <v>19.2549</v>
      </c>
      <c r="KF153">
        <v>53.1408</v>
      </c>
      <c r="KG153">
        <v>27.1141</v>
      </c>
      <c r="KH153">
        <v>690.333</v>
      </c>
      <c r="KI153">
        <v>21.6642</v>
      </c>
      <c r="KJ153">
        <v>96.6852</v>
      </c>
      <c r="KK153">
        <v>94.6677</v>
      </c>
    </row>
    <row r="154" spans="1:297">
      <c r="A154">
        <v>138</v>
      </c>
      <c r="B154">
        <v>1759423997</v>
      </c>
      <c r="C154">
        <v>4776.90000009537</v>
      </c>
      <c r="D154" t="s">
        <v>719</v>
      </c>
      <c r="E154" t="s">
        <v>720</v>
      </c>
      <c r="F154">
        <v>5</v>
      </c>
      <c r="G154" t="s">
        <v>638</v>
      </c>
      <c r="H154" t="s">
        <v>436</v>
      </c>
      <c r="I154">
        <v>1759423988.84615</v>
      </c>
      <c r="J154">
        <f>(K154)/1000</f>
        <v>0</v>
      </c>
      <c r="K154">
        <f>IF(DP154, AN154, AH154)</f>
        <v>0</v>
      </c>
      <c r="L154">
        <f>IF(DP154, AI154, AG154)</f>
        <v>0</v>
      </c>
      <c r="M154">
        <f>DR154 - IF(AU154&gt;1, L154*DL154*100.0/(AW154), 0)</f>
        <v>0</v>
      </c>
      <c r="N154">
        <f>((T154-J154/2)*M154-L154)/(T154+J154/2)</f>
        <v>0</v>
      </c>
      <c r="O154">
        <f>N154*(DY154+DZ154)/1000.0</f>
        <v>0</v>
      </c>
      <c r="P154">
        <f>(DR154 - IF(AU154&gt;1, L154*DL154*100.0/(AW154), 0))*(DY154+DZ154)/1000.0</f>
        <v>0</v>
      </c>
      <c r="Q154">
        <f>2.0/((1/S154-1/R154)+SIGN(S154)*SQRT((1/S154-1/R154)*(1/S154-1/R154) + 4*DM154/((DM154+1)*(DM154+1))*(2*1/S154*1/R154-1/R154*1/R154)))</f>
        <v>0</v>
      </c>
      <c r="R154">
        <f>IF(LEFT(DN154,1)&lt;&gt;"0",IF(LEFT(DN154,1)="1",3.0,DO154),$D$5+$E$5*(EF154*DY154/($K$5*1000))+$F$5*(EF154*DY154/($K$5*1000))*MAX(MIN(DL154,$J$5),$I$5)*MAX(MIN(DL154,$J$5),$I$5)+$G$5*MAX(MIN(DL154,$J$5),$I$5)*(EF154*DY154/($K$5*1000))+$H$5*(EF154*DY154/($K$5*1000))*(EF154*DY154/($K$5*1000)))</f>
        <v>0</v>
      </c>
      <c r="S154">
        <f>J154*(1000-(1000*0.61365*exp(17.502*W154/(240.97+W154))/(DY154+DZ154)+DT154)/2)/(1000*0.61365*exp(17.502*W154/(240.97+W154))/(DY154+DZ154)-DT154)</f>
        <v>0</v>
      </c>
      <c r="T154">
        <f>1/((DM154+1)/(Q154/1.6)+1/(R154/1.37)) + DM154/((DM154+1)/(Q154/1.6) + DM154/(R154/1.37))</f>
        <v>0</v>
      </c>
      <c r="U154">
        <f>(DH154*DK154)</f>
        <v>0</v>
      </c>
      <c r="V154">
        <f>(EA154+(U154+2*0.95*5.67E-8*(((EA154+$B$7)+273)^4-(EA154+273)^4)-44100*J154)/(1.84*29.3*R154+8*0.95*5.67E-8*(EA154+273)^3))</f>
        <v>0</v>
      </c>
      <c r="W154">
        <f>($C$7*EB154+$D$7*EC154+$E$7*V154)</f>
        <v>0</v>
      </c>
      <c r="X154">
        <f>0.61365*exp(17.502*W154/(240.97+W154))</f>
        <v>0</v>
      </c>
      <c r="Y154">
        <f>(Z154/AA154*100)</f>
        <v>0</v>
      </c>
      <c r="Z154">
        <f>DT154*(DY154+DZ154)/1000</f>
        <v>0</v>
      </c>
      <c r="AA154">
        <f>0.61365*exp(17.502*EA154/(240.97+EA154))</f>
        <v>0</v>
      </c>
      <c r="AB154">
        <f>(X154-DT154*(DY154+DZ154)/1000)</f>
        <v>0</v>
      </c>
      <c r="AC154">
        <f>(-J154*44100)</f>
        <v>0</v>
      </c>
      <c r="AD154">
        <f>2*29.3*R154*0.92*(EA154-W154)</f>
        <v>0</v>
      </c>
      <c r="AE154">
        <f>2*0.95*5.67E-8*(((EA154+$B$7)+273)^4-(W154+273)^4)</f>
        <v>0</v>
      </c>
      <c r="AF154">
        <f>U154+AE154+AC154+AD154</f>
        <v>0</v>
      </c>
      <c r="AG154">
        <f>DX154*AU154*(DS154-DR154*(1000-AU154*DU154)/(1000-AU154*DT154))/(100*DL154)</f>
        <v>0</v>
      </c>
      <c r="AH154">
        <f>1000*DX154*AU154*(DT154-DU154)/(100*DL154*(1000-AU154*DT154))</f>
        <v>0</v>
      </c>
      <c r="AI154">
        <f>(AJ154 - AK154 - DY154*1E3/(8.314*(EA154+273.15)) * AM154/DX154 * AL154) * DX154/(100*DL154) * (1000 - DU154)/1000</f>
        <v>0</v>
      </c>
      <c r="AJ154">
        <v>690.16232397132</v>
      </c>
      <c r="AK154">
        <v>665.804854545454</v>
      </c>
      <c r="AL154">
        <v>3.44574636363625</v>
      </c>
      <c r="AM154">
        <v>64.6</v>
      </c>
      <c r="AN154">
        <f>(AP154 - AO154 + DY154*1E3/(8.314*(EA154+273.15)) * AR154/DX154 * AQ154) * DX154/(100*DL154) * 1000/(1000 - AP154)</f>
        <v>0</v>
      </c>
      <c r="AO154">
        <v>21.5850826838928</v>
      </c>
      <c r="AP154">
        <v>23.0356575757576</v>
      </c>
      <c r="AQ154">
        <v>5.00373190546548e-06</v>
      </c>
      <c r="AR154">
        <v>120.712376557345</v>
      </c>
      <c r="AS154">
        <v>4</v>
      </c>
      <c r="AT154">
        <v>1</v>
      </c>
      <c r="AU154">
        <f>IF(AS154*$H$13&gt;=AW154,1.0,(AW154/(AW154-AS154*$H$13)))</f>
        <v>0</v>
      </c>
      <c r="AV154">
        <f>(AU154-1)*100</f>
        <v>0</v>
      </c>
      <c r="AW154">
        <f>MAX(0,($B$13+$C$13*EF154)/(1+$D$13*EF154)*DY154/(EA154+273)*$E$13)</f>
        <v>0</v>
      </c>
      <c r="AX154" t="s">
        <v>437</v>
      </c>
      <c r="AY154" t="s">
        <v>437</v>
      </c>
      <c r="AZ154">
        <v>0</v>
      </c>
      <c r="BA154">
        <v>0</v>
      </c>
      <c r="BB154">
        <f>1-AZ154/BA154</f>
        <v>0</v>
      </c>
      <c r="BC154">
        <v>0</v>
      </c>
      <c r="BD154" t="s">
        <v>437</v>
      </c>
      <c r="BE154" t="s">
        <v>437</v>
      </c>
      <c r="BF154">
        <v>0</v>
      </c>
      <c r="BG154">
        <v>0</v>
      </c>
      <c r="BH154">
        <f>1-BF154/BG154</f>
        <v>0</v>
      </c>
      <c r="BI154">
        <v>0.5</v>
      </c>
      <c r="BJ154">
        <f>DI154</f>
        <v>0</v>
      </c>
      <c r="BK154">
        <f>L154</f>
        <v>0</v>
      </c>
      <c r="BL154">
        <f>BH154*BI154*BJ154</f>
        <v>0</v>
      </c>
      <c r="BM154">
        <f>(BK154-BC154)/BJ154</f>
        <v>0</v>
      </c>
      <c r="BN154">
        <f>(BA154-BG154)/BG154</f>
        <v>0</v>
      </c>
      <c r="BO154">
        <f>AZ154/(BB154+AZ154/BG154)</f>
        <v>0</v>
      </c>
      <c r="BP154" t="s">
        <v>437</v>
      </c>
      <c r="BQ154">
        <v>0</v>
      </c>
      <c r="BR154">
        <f>IF(BQ154&lt;&gt;0, BQ154, BO154)</f>
        <v>0</v>
      </c>
      <c r="BS154">
        <f>1-BR154/BG154</f>
        <v>0</v>
      </c>
      <c r="BT154">
        <f>(BG154-BF154)/(BG154-BR154)</f>
        <v>0</v>
      </c>
      <c r="BU154">
        <f>(BA154-BG154)/(BA154-BR154)</f>
        <v>0</v>
      </c>
      <c r="BV154">
        <f>(BG154-BF154)/(BG154-AZ154)</f>
        <v>0</v>
      </c>
      <c r="BW154">
        <f>(BA154-BG154)/(BA154-AZ154)</f>
        <v>0</v>
      </c>
      <c r="BX154">
        <f>(BT154*BR154/BF154)</f>
        <v>0</v>
      </c>
      <c r="BY154">
        <f>(1-BX154)</f>
        <v>0</v>
      </c>
      <c r="DH154">
        <f>$B$11*EG154+$C$11*EH154+$F$11*ES154*(1-EV154)</f>
        <v>0</v>
      </c>
      <c r="DI154">
        <f>DH154*DJ154</f>
        <v>0</v>
      </c>
      <c r="DJ154">
        <f>($B$11*$D$9+$C$11*$D$9+$F$11*((FF154+EX154)/MAX(FF154+EX154+FG154, 0.1)*$I$9+FG154/MAX(FF154+EX154+FG154, 0.1)*$J$9))/($B$11+$C$11+$F$11)</f>
        <v>0</v>
      </c>
      <c r="DK154">
        <f>($B$11*$K$9+$C$11*$K$9+$F$11*((FF154+EX154)/MAX(FF154+EX154+FG154, 0.1)*$P$9+FG154/MAX(FF154+EX154+FG154, 0.1)*$Q$9))/($B$11+$C$11+$F$11)</f>
        <v>0</v>
      </c>
      <c r="DL154">
        <v>3.46</v>
      </c>
      <c r="DM154">
        <v>0.5</v>
      </c>
      <c r="DN154" t="s">
        <v>438</v>
      </c>
      <c r="DO154">
        <v>2</v>
      </c>
      <c r="DP154" t="b">
        <v>1</v>
      </c>
      <c r="DQ154">
        <v>1759423988.84615</v>
      </c>
      <c r="DR154">
        <v>626.448461538462</v>
      </c>
      <c r="DS154">
        <v>659.122461538461</v>
      </c>
      <c r="DT154">
        <v>23.0315846153846</v>
      </c>
      <c r="DU154">
        <v>21.5612230769231</v>
      </c>
      <c r="DV154">
        <v>623.563461538462</v>
      </c>
      <c r="DW154">
        <v>22.7138384615385</v>
      </c>
      <c r="DX154">
        <v>500.026692307692</v>
      </c>
      <c r="DY154">
        <v>90.7801538461538</v>
      </c>
      <c r="DZ154">
        <v>0.0323641461538462</v>
      </c>
      <c r="EA154">
        <v>29.7061846153846</v>
      </c>
      <c r="EB154">
        <v>30.0279307692308</v>
      </c>
      <c r="EC154">
        <v>999.9</v>
      </c>
      <c r="ED154">
        <v>0</v>
      </c>
      <c r="EE154">
        <v>0</v>
      </c>
      <c r="EF154">
        <v>9994.90384615385</v>
      </c>
      <c r="EG154">
        <v>0</v>
      </c>
      <c r="EH154">
        <v>13.1842</v>
      </c>
      <c r="EI154">
        <v>-32.6740230769231</v>
      </c>
      <c r="EJ154">
        <v>641.216769230769</v>
      </c>
      <c r="EK154">
        <v>673.647461538461</v>
      </c>
      <c r="EL154">
        <v>1.47035461538462</v>
      </c>
      <c r="EM154">
        <v>659.122461538461</v>
      </c>
      <c r="EN154">
        <v>21.5612230769231</v>
      </c>
      <c r="EO154">
        <v>2.09081076923077</v>
      </c>
      <c r="EP154">
        <v>1.95733230769231</v>
      </c>
      <c r="EQ154">
        <v>18.1493384615385</v>
      </c>
      <c r="ER154">
        <v>17.1033230769231</v>
      </c>
      <c r="ES154">
        <v>1999.95230769231</v>
      </c>
      <c r="ET154">
        <v>0.980002</v>
      </c>
      <c r="EU154">
        <v>0.0199975923076923</v>
      </c>
      <c r="EV154">
        <v>0</v>
      </c>
      <c r="EW154">
        <v>353.737</v>
      </c>
      <c r="EX154">
        <v>5.00059</v>
      </c>
      <c r="EY154">
        <v>7153.16461538461</v>
      </c>
      <c r="EZ154">
        <v>17359.9153846154</v>
      </c>
      <c r="FA154">
        <v>41.2976923076923</v>
      </c>
      <c r="FB154">
        <v>41.062</v>
      </c>
      <c r="FC154">
        <v>40.6297692307692</v>
      </c>
      <c r="FD154">
        <v>40.625</v>
      </c>
      <c r="FE154">
        <v>42.187</v>
      </c>
      <c r="FF154">
        <v>1955.05230769231</v>
      </c>
      <c r="FG154">
        <v>39.89</v>
      </c>
      <c r="FH154">
        <v>0</v>
      </c>
      <c r="FI154">
        <v>1759423995.4</v>
      </c>
      <c r="FJ154">
        <v>0</v>
      </c>
      <c r="FK154">
        <v>353.78852</v>
      </c>
      <c r="FL154">
        <v>-0.392307698181113</v>
      </c>
      <c r="FM154">
        <v>-4.14692307511339</v>
      </c>
      <c r="FN154">
        <v>7153.162</v>
      </c>
      <c r="FO154">
        <v>15</v>
      </c>
      <c r="FP154">
        <v>0</v>
      </c>
      <c r="FQ154" t="s">
        <v>439</v>
      </c>
      <c r="FR154">
        <v>0</v>
      </c>
      <c r="FS154">
        <v>0</v>
      </c>
      <c r="FT154">
        <v>0</v>
      </c>
      <c r="FU154">
        <v>0</v>
      </c>
      <c r="FV154">
        <v>0</v>
      </c>
      <c r="FW154">
        <v>0</v>
      </c>
      <c r="FX154">
        <v>0</v>
      </c>
      <c r="FY154">
        <v>0</v>
      </c>
      <c r="FZ154">
        <v>0</v>
      </c>
      <c r="GA154">
        <v>0</v>
      </c>
      <c r="GB154">
        <v>0</v>
      </c>
      <c r="GC154">
        <v>-32.6355</v>
      </c>
      <c r="GD154">
        <v>-0.445290225563845</v>
      </c>
      <c r="GE154">
        <v>0.342731308753665</v>
      </c>
      <c r="GF154">
        <v>1</v>
      </c>
      <c r="GG154">
        <v>353.789852941176</v>
      </c>
      <c r="GH154">
        <v>-0.15754010726594</v>
      </c>
      <c r="GI154">
        <v>0.207079571570776</v>
      </c>
      <c r="GJ154">
        <v>-1</v>
      </c>
      <c r="GK154">
        <v>1.487456</v>
      </c>
      <c r="GL154">
        <v>-0.289022255639098</v>
      </c>
      <c r="GM154">
        <v>0.0285909356964756</v>
      </c>
      <c r="GN154">
        <v>0</v>
      </c>
      <c r="GO154">
        <v>1</v>
      </c>
      <c r="GP154">
        <v>2</v>
      </c>
      <c r="GQ154" t="s">
        <v>448</v>
      </c>
      <c r="GR154">
        <v>3.13211</v>
      </c>
      <c r="GS154">
        <v>2.71043</v>
      </c>
      <c r="GT154">
        <v>0.124225</v>
      </c>
      <c r="GU154">
        <v>0.128911</v>
      </c>
      <c r="GV154">
        <v>0.100468</v>
      </c>
      <c r="GW154">
        <v>0.0966236</v>
      </c>
      <c r="GX154">
        <v>33007.7</v>
      </c>
      <c r="GY154">
        <v>35176</v>
      </c>
      <c r="GZ154">
        <v>34098.7</v>
      </c>
      <c r="HA154">
        <v>36560.9</v>
      </c>
      <c r="HB154">
        <v>43314.4</v>
      </c>
      <c r="HC154">
        <v>47415.5</v>
      </c>
      <c r="HD154">
        <v>53184.1</v>
      </c>
      <c r="HE154">
        <v>58426.2</v>
      </c>
      <c r="HF154">
        <v>1.9469</v>
      </c>
      <c r="HG154">
        <v>1.7976</v>
      </c>
      <c r="HH154">
        <v>0.11681</v>
      </c>
      <c r="HI154">
        <v>0</v>
      </c>
      <c r="HJ154">
        <v>28.1328</v>
      </c>
      <c r="HK154">
        <v>999.9</v>
      </c>
      <c r="HL154">
        <v>53.663</v>
      </c>
      <c r="HM154">
        <v>30.464</v>
      </c>
      <c r="HN154">
        <v>25.8633</v>
      </c>
      <c r="HO154">
        <v>54.6183</v>
      </c>
      <c r="HP154">
        <v>45.601</v>
      </c>
      <c r="HQ154">
        <v>1</v>
      </c>
      <c r="HR154">
        <v>0.0533079</v>
      </c>
      <c r="HS154">
        <v>0.172968</v>
      </c>
      <c r="HT154">
        <v>20.1116</v>
      </c>
      <c r="HU154">
        <v>5.19498</v>
      </c>
      <c r="HV154">
        <v>12.004</v>
      </c>
      <c r="HW154">
        <v>4.9745</v>
      </c>
      <c r="HX154">
        <v>3.29388</v>
      </c>
      <c r="HY154">
        <v>999.9</v>
      </c>
      <c r="HZ154">
        <v>9999</v>
      </c>
      <c r="IA154">
        <v>9999</v>
      </c>
      <c r="IB154">
        <v>9999</v>
      </c>
      <c r="IC154">
        <v>1.86325</v>
      </c>
      <c r="ID154">
        <v>1.86813</v>
      </c>
      <c r="IE154">
        <v>1.86786</v>
      </c>
      <c r="IF154">
        <v>1.86905</v>
      </c>
      <c r="IG154">
        <v>1.86989</v>
      </c>
      <c r="IH154">
        <v>1.86594</v>
      </c>
      <c r="II154">
        <v>1.86706</v>
      </c>
      <c r="IJ154">
        <v>1.86844</v>
      </c>
      <c r="IK154">
        <v>5</v>
      </c>
      <c r="IL154">
        <v>0</v>
      </c>
      <c r="IM154">
        <v>0</v>
      </c>
      <c r="IN154">
        <v>0</v>
      </c>
      <c r="IO154" t="s">
        <v>441</v>
      </c>
      <c r="IP154" t="s">
        <v>442</v>
      </c>
      <c r="IQ154" t="s">
        <v>443</v>
      </c>
      <c r="IR154" t="s">
        <v>443</v>
      </c>
      <c r="IS154" t="s">
        <v>443</v>
      </c>
      <c r="IT154" t="s">
        <v>443</v>
      </c>
      <c r="IU154">
        <v>0</v>
      </c>
      <c r="IV154">
        <v>100</v>
      </c>
      <c r="IW154">
        <v>100</v>
      </c>
      <c r="IX154">
        <v>2.971</v>
      </c>
      <c r="IY154">
        <v>0.3179</v>
      </c>
      <c r="IZ154">
        <v>0.735386519928015</v>
      </c>
      <c r="JA154">
        <v>0.00382527381972642</v>
      </c>
      <c r="JB154">
        <v>-7.52988299776221e-07</v>
      </c>
      <c r="JC154">
        <v>2.3530235652091e-10</v>
      </c>
      <c r="JD154">
        <v>-0.102343420517576</v>
      </c>
      <c r="JE154">
        <v>-0.0169045395245839</v>
      </c>
      <c r="JF154">
        <v>0.00204458040624254</v>
      </c>
      <c r="JG154">
        <v>-2.13992253470799e-05</v>
      </c>
      <c r="JH154">
        <v>5</v>
      </c>
      <c r="JI154">
        <v>2167</v>
      </c>
      <c r="JJ154">
        <v>1</v>
      </c>
      <c r="JK154">
        <v>29</v>
      </c>
      <c r="JL154">
        <v>29323733.3</v>
      </c>
      <c r="JM154">
        <v>29323733.3</v>
      </c>
      <c r="JN154">
        <v>1.51489</v>
      </c>
      <c r="JO154">
        <v>2.62695</v>
      </c>
      <c r="JP154">
        <v>1.54785</v>
      </c>
      <c r="JQ154">
        <v>2.31079</v>
      </c>
      <c r="JR154">
        <v>1.64673</v>
      </c>
      <c r="JS154">
        <v>2.39258</v>
      </c>
      <c r="JT154">
        <v>34.1905</v>
      </c>
      <c r="JU154">
        <v>24.1926</v>
      </c>
      <c r="JV154">
        <v>18</v>
      </c>
      <c r="JW154">
        <v>497.739</v>
      </c>
      <c r="JX154">
        <v>401.546</v>
      </c>
      <c r="JY154">
        <v>27.1043</v>
      </c>
      <c r="JZ154">
        <v>28.0229</v>
      </c>
      <c r="KA154">
        <v>30.0002</v>
      </c>
      <c r="KB154">
        <v>27.9714</v>
      </c>
      <c r="KC154">
        <v>27.9218</v>
      </c>
      <c r="KD154">
        <v>30.3785</v>
      </c>
      <c r="KE154">
        <v>19.2549</v>
      </c>
      <c r="KF154">
        <v>53.1408</v>
      </c>
      <c r="KG154">
        <v>27.0779</v>
      </c>
      <c r="KH154">
        <v>710.56</v>
      </c>
      <c r="KI154">
        <v>21.6862</v>
      </c>
      <c r="KJ154">
        <v>96.6844</v>
      </c>
      <c r="KK154">
        <v>94.6671</v>
      </c>
    </row>
    <row r="155" spans="1:297">
      <c r="A155">
        <v>139</v>
      </c>
      <c r="B155">
        <v>1759424002</v>
      </c>
      <c r="C155">
        <v>4781.90000009537</v>
      </c>
      <c r="D155" t="s">
        <v>721</v>
      </c>
      <c r="E155" t="s">
        <v>722</v>
      </c>
      <c r="F155">
        <v>5</v>
      </c>
      <c r="G155" t="s">
        <v>638</v>
      </c>
      <c r="H155" t="s">
        <v>436</v>
      </c>
      <c r="I155">
        <v>1759423993.84615</v>
      </c>
      <c r="J155">
        <f>(K155)/1000</f>
        <v>0</v>
      </c>
      <c r="K155">
        <f>IF(DP155, AN155, AH155)</f>
        <v>0</v>
      </c>
      <c r="L155">
        <f>IF(DP155, AI155, AG155)</f>
        <v>0</v>
      </c>
      <c r="M155">
        <f>DR155 - IF(AU155&gt;1, L155*DL155*100.0/(AW155), 0)</f>
        <v>0</v>
      </c>
      <c r="N155">
        <f>((T155-J155/2)*M155-L155)/(T155+J155/2)</f>
        <v>0</v>
      </c>
      <c r="O155">
        <f>N155*(DY155+DZ155)/1000.0</f>
        <v>0</v>
      </c>
      <c r="P155">
        <f>(DR155 - IF(AU155&gt;1, L155*DL155*100.0/(AW155), 0))*(DY155+DZ155)/1000.0</f>
        <v>0</v>
      </c>
      <c r="Q155">
        <f>2.0/((1/S155-1/R155)+SIGN(S155)*SQRT((1/S155-1/R155)*(1/S155-1/R155) + 4*DM155/((DM155+1)*(DM155+1))*(2*1/S155*1/R155-1/R155*1/R155)))</f>
        <v>0</v>
      </c>
      <c r="R155">
        <f>IF(LEFT(DN155,1)&lt;&gt;"0",IF(LEFT(DN155,1)="1",3.0,DO155),$D$5+$E$5*(EF155*DY155/($K$5*1000))+$F$5*(EF155*DY155/($K$5*1000))*MAX(MIN(DL155,$J$5),$I$5)*MAX(MIN(DL155,$J$5),$I$5)+$G$5*MAX(MIN(DL155,$J$5),$I$5)*(EF155*DY155/($K$5*1000))+$H$5*(EF155*DY155/($K$5*1000))*(EF155*DY155/($K$5*1000)))</f>
        <v>0</v>
      </c>
      <c r="S155">
        <f>J155*(1000-(1000*0.61365*exp(17.502*W155/(240.97+W155))/(DY155+DZ155)+DT155)/2)/(1000*0.61365*exp(17.502*W155/(240.97+W155))/(DY155+DZ155)-DT155)</f>
        <v>0</v>
      </c>
      <c r="T155">
        <f>1/((DM155+1)/(Q155/1.6)+1/(R155/1.37)) + DM155/((DM155+1)/(Q155/1.6) + DM155/(R155/1.37))</f>
        <v>0</v>
      </c>
      <c r="U155">
        <f>(DH155*DK155)</f>
        <v>0</v>
      </c>
      <c r="V155">
        <f>(EA155+(U155+2*0.95*5.67E-8*(((EA155+$B$7)+273)^4-(EA155+273)^4)-44100*J155)/(1.84*29.3*R155+8*0.95*5.67E-8*(EA155+273)^3))</f>
        <v>0</v>
      </c>
      <c r="W155">
        <f>($C$7*EB155+$D$7*EC155+$E$7*V155)</f>
        <v>0</v>
      </c>
      <c r="X155">
        <f>0.61365*exp(17.502*W155/(240.97+W155))</f>
        <v>0</v>
      </c>
      <c r="Y155">
        <f>(Z155/AA155*100)</f>
        <v>0</v>
      </c>
      <c r="Z155">
        <f>DT155*(DY155+DZ155)/1000</f>
        <v>0</v>
      </c>
      <c r="AA155">
        <f>0.61365*exp(17.502*EA155/(240.97+EA155))</f>
        <v>0</v>
      </c>
      <c r="AB155">
        <f>(X155-DT155*(DY155+DZ155)/1000)</f>
        <v>0</v>
      </c>
      <c r="AC155">
        <f>(-J155*44100)</f>
        <v>0</v>
      </c>
      <c r="AD155">
        <f>2*29.3*R155*0.92*(EA155-W155)</f>
        <v>0</v>
      </c>
      <c r="AE155">
        <f>2*0.95*5.67E-8*(((EA155+$B$7)+273)^4-(W155+273)^4)</f>
        <v>0</v>
      </c>
      <c r="AF155">
        <f>U155+AE155+AC155+AD155</f>
        <v>0</v>
      </c>
      <c r="AG155">
        <f>DX155*AU155*(DS155-DR155*(1000-AU155*DU155)/(1000-AU155*DT155))/(100*DL155)</f>
        <v>0</v>
      </c>
      <c r="AH155">
        <f>1000*DX155*AU155*(DT155-DU155)/(100*DL155*(1000-AU155*DT155))</f>
        <v>0</v>
      </c>
      <c r="AI155">
        <f>(AJ155 - AK155 - DY155*1E3/(8.314*(EA155+273.15)) * AM155/DX155 * AL155) * DX155/(100*DL155) * (1000 - DU155)/1000</f>
        <v>0</v>
      </c>
      <c r="AJ155">
        <v>706.573414170238</v>
      </c>
      <c r="AK155">
        <v>682.470454545455</v>
      </c>
      <c r="AL155">
        <v>3.32363469696973</v>
      </c>
      <c r="AM155">
        <v>64.6</v>
      </c>
      <c r="AN155">
        <f>(AP155 - AO155 + DY155*1E3/(8.314*(EA155+273.15)) * AR155/DX155 * AQ155) * DX155/(100*DL155) * 1000/(1000 - AP155)</f>
        <v>0</v>
      </c>
      <c r="AO155">
        <v>21.646654172872</v>
      </c>
      <c r="AP155">
        <v>23.0481872727273</v>
      </c>
      <c r="AQ155">
        <v>0.000152187554106708</v>
      </c>
      <c r="AR155">
        <v>120.712376557345</v>
      </c>
      <c r="AS155">
        <v>5</v>
      </c>
      <c r="AT155">
        <v>1</v>
      </c>
      <c r="AU155">
        <f>IF(AS155*$H$13&gt;=AW155,1.0,(AW155/(AW155-AS155*$H$13)))</f>
        <v>0</v>
      </c>
      <c r="AV155">
        <f>(AU155-1)*100</f>
        <v>0</v>
      </c>
      <c r="AW155">
        <f>MAX(0,($B$13+$C$13*EF155)/(1+$D$13*EF155)*DY155/(EA155+273)*$E$13)</f>
        <v>0</v>
      </c>
      <c r="AX155" t="s">
        <v>437</v>
      </c>
      <c r="AY155" t="s">
        <v>437</v>
      </c>
      <c r="AZ155">
        <v>0</v>
      </c>
      <c r="BA155">
        <v>0</v>
      </c>
      <c r="BB155">
        <f>1-AZ155/BA155</f>
        <v>0</v>
      </c>
      <c r="BC155">
        <v>0</v>
      </c>
      <c r="BD155" t="s">
        <v>437</v>
      </c>
      <c r="BE155" t="s">
        <v>437</v>
      </c>
      <c r="BF155">
        <v>0</v>
      </c>
      <c r="BG155">
        <v>0</v>
      </c>
      <c r="BH155">
        <f>1-BF155/BG155</f>
        <v>0</v>
      </c>
      <c r="BI155">
        <v>0.5</v>
      </c>
      <c r="BJ155">
        <f>DI155</f>
        <v>0</v>
      </c>
      <c r="BK155">
        <f>L155</f>
        <v>0</v>
      </c>
      <c r="BL155">
        <f>BH155*BI155*BJ155</f>
        <v>0</v>
      </c>
      <c r="BM155">
        <f>(BK155-BC155)/BJ155</f>
        <v>0</v>
      </c>
      <c r="BN155">
        <f>(BA155-BG155)/BG155</f>
        <v>0</v>
      </c>
      <c r="BO155">
        <f>AZ155/(BB155+AZ155/BG155)</f>
        <v>0</v>
      </c>
      <c r="BP155" t="s">
        <v>437</v>
      </c>
      <c r="BQ155">
        <v>0</v>
      </c>
      <c r="BR155">
        <f>IF(BQ155&lt;&gt;0, BQ155, BO155)</f>
        <v>0</v>
      </c>
      <c r="BS155">
        <f>1-BR155/BG155</f>
        <v>0</v>
      </c>
      <c r="BT155">
        <f>(BG155-BF155)/(BG155-BR155)</f>
        <v>0</v>
      </c>
      <c r="BU155">
        <f>(BA155-BG155)/(BA155-BR155)</f>
        <v>0</v>
      </c>
      <c r="BV155">
        <f>(BG155-BF155)/(BG155-AZ155)</f>
        <v>0</v>
      </c>
      <c r="BW155">
        <f>(BA155-BG155)/(BA155-AZ155)</f>
        <v>0</v>
      </c>
      <c r="BX155">
        <f>(BT155*BR155/BF155)</f>
        <v>0</v>
      </c>
      <c r="BY155">
        <f>(1-BX155)</f>
        <v>0</v>
      </c>
      <c r="DH155">
        <f>$B$11*EG155+$C$11*EH155+$F$11*ES155*(1-EV155)</f>
        <v>0</v>
      </c>
      <c r="DI155">
        <f>DH155*DJ155</f>
        <v>0</v>
      </c>
      <c r="DJ155">
        <f>($B$11*$D$9+$C$11*$D$9+$F$11*((FF155+EX155)/MAX(FF155+EX155+FG155, 0.1)*$I$9+FG155/MAX(FF155+EX155+FG155, 0.1)*$J$9))/($B$11+$C$11+$F$11)</f>
        <v>0</v>
      </c>
      <c r="DK155">
        <f>($B$11*$K$9+$C$11*$K$9+$F$11*((FF155+EX155)/MAX(FF155+EX155+FG155, 0.1)*$P$9+FG155/MAX(FF155+EX155+FG155, 0.1)*$Q$9))/($B$11+$C$11+$F$11)</f>
        <v>0</v>
      </c>
      <c r="DL155">
        <v>3.46</v>
      </c>
      <c r="DM155">
        <v>0.5</v>
      </c>
      <c r="DN155" t="s">
        <v>438</v>
      </c>
      <c r="DO155">
        <v>2</v>
      </c>
      <c r="DP155" t="b">
        <v>1</v>
      </c>
      <c r="DQ155">
        <v>1759423993.84615</v>
      </c>
      <c r="DR155">
        <v>643.150692307692</v>
      </c>
      <c r="DS155">
        <v>675.641615384615</v>
      </c>
      <c r="DT155">
        <v>23.0363615384615</v>
      </c>
      <c r="DU155">
        <v>21.5962461538462</v>
      </c>
      <c r="DV155">
        <v>640.213153846154</v>
      </c>
      <c r="DW155">
        <v>22.7184153846154</v>
      </c>
      <c r="DX155">
        <v>500.003769230769</v>
      </c>
      <c r="DY155">
        <v>90.7793538461538</v>
      </c>
      <c r="DZ155">
        <v>0.0323782230769231</v>
      </c>
      <c r="EA155">
        <v>29.7023153846154</v>
      </c>
      <c r="EB155">
        <v>30.0313461538461</v>
      </c>
      <c r="EC155">
        <v>999.9</v>
      </c>
      <c r="ED155">
        <v>0</v>
      </c>
      <c r="EE155">
        <v>0</v>
      </c>
      <c r="EF155">
        <v>9998.56307692308</v>
      </c>
      <c r="EG155">
        <v>0</v>
      </c>
      <c r="EH155">
        <v>13.1801692307692</v>
      </c>
      <c r="EI155">
        <v>-32.4908230769231</v>
      </c>
      <c r="EJ155">
        <v>658.316</v>
      </c>
      <c r="EK155">
        <v>690.555538461538</v>
      </c>
      <c r="EL155">
        <v>1.44011076923077</v>
      </c>
      <c r="EM155">
        <v>675.641615384615</v>
      </c>
      <c r="EN155">
        <v>21.5962461538462</v>
      </c>
      <c r="EO155">
        <v>2.09122692307692</v>
      </c>
      <c r="EP155">
        <v>1.96049384615385</v>
      </c>
      <c r="EQ155">
        <v>18.1524923076923</v>
      </c>
      <c r="ER155">
        <v>17.1288076923077</v>
      </c>
      <c r="ES155">
        <v>1999.95230769231</v>
      </c>
      <c r="ET155">
        <v>0.980002</v>
      </c>
      <c r="EU155">
        <v>0.0199975846153846</v>
      </c>
      <c r="EV155">
        <v>0</v>
      </c>
      <c r="EW155">
        <v>353.624307692308</v>
      </c>
      <c r="EX155">
        <v>5.00059</v>
      </c>
      <c r="EY155">
        <v>7152.83846153846</v>
      </c>
      <c r="EZ155">
        <v>17359.9153846154</v>
      </c>
      <c r="FA155">
        <v>41.3024615384615</v>
      </c>
      <c r="FB155">
        <v>41.0668461538462</v>
      </c>
      <c r="FC155">
        <v>40.6345384615385</v>
      </c>
      <c r="FD155">
        <v>40.625</v>
      </c>
      <c r="FE155">
        <v>42.1918461538462</v>
      </c>
      <c r="FF155">
        <v>1955.05230769231</v>
      </c>
      <c r="FG155">
        <v>39.89</v>
      </c>
      <c r="FH155">
        <v>0</v>
      </c>
      <c r="FI155">
        <v>1759424000.2</v>
      </c>
      <c r="FJ155">
        <v>0</v>
      </c>
      <c r="FK155">
        <v>353.74856</v>
      </c>
      <c r="FL155">
        <v>-1.04630771062299</v>
      </c>
      <c r="FM155">
        <v>-1.43384615977262</v>
      </c>
      <c r="FN155">
        <v>7152.876</v>
      </c>
      <c r="FO155">
        <v>15</v>
      </c>
      <c r="FP155">
        <v>0</v>
      </c>
      <c r="FQ155" t="s">
        <v>439</v>
      </c>
      <c r="FR155">
        <v>0</v>
      </c>
      <c r="FS155">
        <v>0</v>
      </c>
      <c r="FT155">
        <v>0</v>
      </c>
      <c r="FU155">
        <v>0</v>
      </c>
      <c r="FV155">
        <v>0</v>
      </c>
      <c r="FW155">
        <v>0</v>
      </c>
      <c r="FX155">
        <v>0</v>
      </c>
      <c r="FY155">
        <v>0</v>
      </c>
      <c r="FZ155">
        <v>0</v>
      </c>
      <c r="GA155">
        <v>0</v>
      </c>
      <c r="GB155">
        <v>0</v>
      </c>
      <c r="GC155">
        <v>-32.5894</v>
      </c>
      <c r="GD155">
        <v>2.04232207792211</v>
      </c>
      <c r="GE155">
        <v>0.35143096592293</v>
      </c>
      <c r="GF155">
        <v>0</v>
      </c>
      <c r="GG155">
        <v>353.772352941176</v>
      </c>
      <c r="GH155">
        <v>-0.470496566247379</v>
      </c>
      <c r="GI155">
        <v>0.193058644298583</v>
      </c>
      <c r="GJ155">
        <v>-1</v>
      </c>
      <c r="GK155">
        <v>1.46051</v>
      </c>
      <c r="GL155">
        <v>-0.315895324675323</v>
      </c>
      <c r="GM155">
        <v>0.0333151917299</v>
      </c>
      <c r="GN155">
        <v>0</v>
      </c>
      <c r="GO155">
        <v>0</v>
      </c>
      <c r="GP155">
        <v>2</v>
      </c>
      <c r="GQ155" t="s">
        <v>463</v>
      </c>
      <c r="GR155">
        <v>3.13225</v>
      </c>
      <c r="GS155">
        <v>2.71075</v>
      </c>
      <c r="GT155">
        <v>0.126388</v>
      </c>
      <c r="GU155">
        <v>0.131129</v>
      </c>
      <c r="GV155">
        <v>0.100513</v>
      </c>
      <c r="GW155">
        <v>0.0967727</v>
      </c>
      <c r="GX155">
        <v>32925.9</v>
      </c>
      <c r="GY155">
        <v>35086.2</v>
      </c>
      <c r="GZ155">
        <v>34098.4</v>
      </c>
      <c r="HA155">
        <v>36560.7</v>
      </c>
      <c r="HB155">
        <v>43311.9</v>
      </c>
      <c r="HC155">
        <v>47407.5</v>
      </c>
      <c r="HD155">
        <v>53183.6</v>
      </c>
      <c r="HE155">
        <v>58425.9</v>
      </c>
      <c r="HF155">
        <v>1.94668</v>
      </c>
      <c r="HG155">
        <v>1.7975</v>
      </c>
      <c r="HH155">
        <v>0.116415</v>
      </c>
      <c r="HI155">
        <v>0</v>
      </c>
      <c r="HJ155">
        <v>28.131</v>
      </c>
      <c r="HK155">
        <v>999.9</v>
      </c>
      <c r="HL155">
        <v>53.663</v>
      </c>
      <c r="HM155">
        <v>30.454</v>
      </c>
      <c r="HN155">
        <v>25.849</v>
      </c>
      <c r="HO155">
        <v>54.2983</v>
      </c>
      <c r="HP155">
        <v>45.3365</v>
      </c>
      <c r="HQ155">
        <v>1</v>
      </c>
      <c r="HR155">
        <v>0.0540803</v>
      </c>
      <c r="HS155">
        <v>0.237119</v>
      </c>
      <c r="HT155">
        <v>20.1119</v>
      </c>
      <c r="HU155">
        <v>5.19603</v>
      </c>
      <c r="HV155">
        <v>12.004</v>
      </c>
      <c r="HW155">
        <v>4.97465</v>
      </c>
      <c r="HX155">
        <v>3.2939</v>
      </c>
      <c r="HY155">
        <v>999.9</v>
      </c>
      <c r="HZ155">
        <v>9999</v>
      </c>
      <c r="IA155">
        <v>9999</v>
      </c>
      <c r="IB155">
        <v>9999</v>
      </c>
      <c r="IC155">
        <v>1.86325</v>
      </c>
      <c r="ID155">
        <v>1.86813</v>
      </c>
      <c r="IE155">
        <v>1.86786</v>
      </c>
      <c r="IF155">
        <v>1.86906</v>
      </c>
      <c r="IG155">
        <v>1.86989</v>
      </c>
      <c r="IH155">
        <v>1.86592</v>
      </c>
      <c r="II155">
        <v>1.86705</v>
      </c>
      <c r="IJ155">
        <v>1.86844</v>
      </c>
      <c r="IK155">
        <v>5</v>
      </c>
      <c r="IL155">
        <v>0</v>
      </c>
      <c r="IM155">
        <v>0</v>
      </c>
      <c r="IN155">
        <v>0</v>
      </c>
      <c r="IO155" t="s">
        <v>441</v>
      </c>
      <c r="IP155" t="s">
        <v>442</v>
      </c>
      <c r="IQ155" t="s">
        <v>443</v>
      </c>
      <c r="IR155" t="s">
        <v>443</v>
      </c>
      <c r="IS155" t="s">
        <v>443</v>
      </c>
      <c r="IT155" t="s">
        <v>443</v>
      </c>
      <c r="IU155">
        <v>0</v>
      </c>
      <c r="IV155">
        <v>100</v>
      </c>
      <c r="IW155">
        <v>100</v>
      </c>
      <c r="IX155">
        <v>3.022</v>
      </c>
      <c r="IY155">
        <v>0.3186</v>
      </c>
      <c r="IZ155">
        <v>0.735386519928015</v>
      </c>
      <c r="JA155">
        <v>0.00382527381972642</v>
      </c>
      <c r="JB155">
        <v>-7.52988299776221e-07</v>
      </c>
      <c r="JC155">
        <v>2.3530235652091e-10</v>
      </c>
      <c r="JD155">
        <v>-0.102343420517576</v>
      </c>
      <c r="JE155">
        <v>-0.0169045395245839</v>
      </c>
      <c r="JF155">
        <v>0.00204458040624254</v>
      </c>
      <c r="JG155">
        <v>-2.13992253470799e-05</v>
      </c>
      <c r="JH155">
        <v>5</v>
      </c>
      <c r="JI155">
        <v>2167</v>
      </c>
      <c r="JJ155">
        <v>1</v>
      </c>
      <c r="JK155">
        <v>29</v>
      </c>
      <c r="JL155">
        <v>29323733.4</v>
      </c>
      <c r="JM155">
        <v>29323733.4</v>
      </c>
      <c r="JN155">
        <v>1.54419</v>
      </c>
      <c r="JO155">
        <v>2.62695</v>
      </c>
      <c r="JP155">
        <v>1.54785</v>
      </c>
      <c r="JQ155">
        <v>2.31079</v>
      </c>
      <c r="JR155">
        <v>1.64673</v>
      </c>
      <c r="JS155">
        <v>2.32178</v>
      </c>
      <c r="JT155">
        <v>34.1905</v>
      </c>
      <c r="JU155">
        <v>24.1926</v>
      </c>
      <c r="JV155">
        <v>18</v>
      </c>
      <c r="JW155">
        <v>497.619</v>
      </c>
      <c r="JX155">
        <v>401.511</v>
      </c>
      <c r="JY155">
        <v>27.0702</v>
      </c>
      <c r="JZ155">
        <v>28.0259</v>
      </c>
      <c r="KA155">
        <v>30.0005</v>
      </c>
      <c r="KB155">
        <v>27.9744</v>
      </c>
      <c r="KC155">
        <v>27.9247</v>
      </c>
      <c r="KD155">
        <v>30.9939</v>
      </c>
      <c r="KE155">
        <v>19.2549</v>
      </c>
      <c r="KF155">
        <v>53.1408</v>
      </c>
      <c r="KG155">
        <v>27.0426</v>
      </c>
      <c r="KH155">
        <v>724.219</v>
      </c>
      <c r="KI155">
        <v>21.6873</v>
      </c>
      <c r="KJ155">
        <v>96.6835</v>
      </c>
      <c r="KK155">
        <v>94.6665</v>
      </c>
    </row>
    <row r="156" spans="1:297">
      <c r="A156">
        <v>140</v>
      </c>
      <c r="B156">
        <v>1759424007</v>
      </c>
      <c r="C156">
        <v>4786.90000009537</v>
      </c>
      <c r="D156" t="s">
        <v>723</v>
      </c>
      <c r="E156" t="s">
        <v>724</v>
      </c>
      <c r="F156">
        <v>5</v>
      </c>
      <c r="G156" t="s">
        <v>638</v>
      </c>
      <c r="H156" t="s">
        <v>436</v>
      </c>
      <c r="I156">
        <v>1759423998.84615</v>
      </c>
      <c r="J156">
        <f>(K156)/1000</f>
        <v>0</v>
      </c>
      <c r="K156">
        <f>IF(DP156, AN156, AH156)</f>
        <v>0</v>
      </c>
      <c r="L156">
        <f>IF(DP156, AI156, AG156)</f>
        <v>0</v>
      </c>
      <c r="M156">
        <f>DR156 - IF(AU156&gt;1, L156*DL156*100.0/(AW156), 0)</f>
        <v>0</v>
      </c>
      <c r="N156">
        <f>((T156-J156/2)*M156-L156)/(T156+J156/2)</f>
        <v>0</v>
      </c>
      <c r="O156">
        <f>N156*(DY156+DZ156)/1000.0</f>
        <v>0</v>
      </c>
      <c r="P156">
        <f>(DR156 - IF(AU156&gt;1, L156*DL156*100.0/(AW156), 0))*(DY156+DZ156)/1000.0</f>
        <v>0</v>
      </c>
      <c r="Q156">
        <f>2.0/((1/S156-1/R156)+SIGN(S156)*SQRT((1/S156-1/R156)*(1/S156-1/R156) + 4*DM156/((DM156+1)*(DM156+1))*(2*1/S156*1/R156-1/R156*1/R156)))</f>
        <v>0</v>
      </c>
      <c r="R156">
        <f>IF(LEFT(DN156,1)&lt;&gt;"0",IF(LEFT(DN156,1)="1",3.0,DO156),$D$5+$E$5*(EF156*DY156/($K$5*1000))+$F$5*(EF156*DY156/($K$5*1000))*MAX(MIN(DL156,$J$5),$I$5)*MAX(MIN(DL156,$J$5),$I$5)+$G$5*MAX(MIN(DL156,$J$5),$I$5)*(EF156*DY156/($K$5*1000))+$H$5*(EF156*DY156/($K$5*1000))*(EF156*DY156/($K$5*1000)))</f>
        <v>0</v>
      </c>
      <c r="S156">
        <f>J156*(1000-(1000*0.61365*exp(17.502*W156/(240.97+W156))/(DY156+DZ156)+DT156)/2)/(1000*0.61365*exp(17.502*W156/(240.97+W156))/(DY156+DZ156)-DT156)</f>
        <v>0</v>
      </c>
      <c r="T156">
        <f>1/((DM156+1)/(Q156/1.6)+1/(R156/1.37)) + DM156/((DM156+1)/(Q156/1.6) + DM156/(R156/1.37))</f>
        <v>0</v>
      </c>
      <c r="U156">
        <f>(DH156*DK156)</f>
        <v>0</v>
      </c>
      <c r="V156">
        <f>(EA156+(U156+2*0.95*5.67E-8*(((EA156+$B$7)+273)^4-(EA156+273)^4)-44100*J156)/(1.84*29.3*R156+8*0.95*5.67E-8*(EA156+273)^3))</f>
        <v>0</v>
      </c>
      <c r="W156">
        <f>($C$7*EB156+$D$7*EC156+$E$7*V156)</f>
        <v>0</v>
      </c>
      <c r="X156">
        <f>0.61365*exp(17.502*W156/(240.97+W156))</f>
        <v>0</v>
      </c>
      <c r="Y156">
        <f>(Z156/AA156*100)</f>
        <v>0</v>
      </c>
      <c r="Z156">
        <f>DT156*(DY156+DZ156)/1000</f>
        <v>0</v>
      </c>
      <c r="AA156">
        <f>0.61365*exp(17.502*EA156/(240.97+EA156))</f>
        <v>0</v>
      </c>
      <c r="AB156">
        <f>(X156-DT156*(DY156+DZ156)/1000)</f>
        <v>0</v>
      </c>
      <c r="AC156">
        <f>(-J156*44100)</f>
        <v>0</v>
      </c>
      <c r="AD156">
        <f>2*29.3*R156*0.92*(EA156-W156)</f>
        <v>0</v>
      </c>
      <c r="AE156">
        <f>2*0.95*5.67E-8*(((EA156+$B$7)+273)^4-(W156+273)^4)</f>
        <v>0</v>
      </c>
      <c r="AF156">
        <f>U156+AE156+AC156+AD156</f>
        <v>0</v>
      </c>
      <c r="AG156">
        <f>DX156*AU156*(DS156-DR156*(1000-AU156*DU156)/(1000-AU156*DT156))/(100*DL156)</f>
        <v>0</v>
      </c>
      <c r="AH156">
        <f>1000*DX156*AU156*(DT156-DU156)/(100*DL156*(1000-AU156*DT156))</f>
        <v>0</v>
      </c>
      <c r="AI156">
        <f>(AJ156 - AK156 - DY156*1E3/(8.314*(EA156+273.15)) * AM156/DX156 * AL156) * DX156/(100*DL156) * (1000 - DU156)/1000</f>
        <v>0</v>
      </c>
      <c r="AJ156">
        <v>723.953356636905</v>
      </c>
      <c r="AK156">
        <v>699.722721212121</v>
      </c>
      <c r="AL156">
        <v>3.44470136363635</v>
      </c>
      <c r="AM156">
        <v>64.6</v>
      </c>
      <c r="AN156">
        <f>(AP156 - AO156 + DY156*1E3/(8.314*(EA156+273.15)) * AR156/DX156 * AQ156) * DX156/(100*DL156) * 1000/(1000 - AP156)</f>
        <v>0</v>
      </c>
      <c r="AO156">
        <v>21.6655022814229</v>
      </c>
      <c r="AP156">
        <v>23.0599115151515</v>
      </c>
      <c r="AQ156">
        <v>9.88546350914303e-05</v>
      </c>
      <c r="AR156">
        <v>120.712376557345</v>
      </c>
      <c r="AS156">
        <v>4</v>
      </c>
      <c r="AT156">
        <v>1</v>
      </c>
      <c r="AU156">
        <f>IF(AS156*$H$13&gt;=AW156,1.0,(AW156/(AW156-AS156*$H$13)))</f>
        <v>0</v>
      </c>
      <c r="AV156">
        <f>(AU156-1)*100</f>
        <v>0</v>
      </c>
      <c r="AW156">
        <f>MAX(0,($B$13+$C$13*EF156)/(1+$D$13*EF156)*DY156/(EA156+273)*$E$13)</f>
        <v>0</v>
      </c>
      <c r="AX156" t="s">
        <v>437</v>
      </c>
      <c r="AY156" t="s">
        <v>437</v>
      </c>
      <c r="AZ156">
        <v>0</v>
      </c>
      <c r="BA156">
        <v>0</v>
      </c>
      <c r="BB156">
        <f>1-AZ156/BA156</f>
        <v>0</v>
      </c>
      <c r="BC156">
        <v>0</v>
      </c>
      <c r="BD156" t="s">
        <v>437</v>
      </c>
      <c r="BE156" t="s">
        <v>437</v>
      </c>
      <c r="BF156">
        <v>0</v>
      </c>
      <c r="BG156">
        <v>0</v>
      </c>
      <c r="BH156">
        <f>1-BF156/BG156</f>
        <v>0</v>
      </c>
      <c r="BI156">
        <v>0.5</v>
      </c>
      <c r="BJ156">
        <f>DI156</f>
        <v>0</v>
      </c>
      <c r="BK156">
        <f>L156</f>
        <v>0</v>
      </c>
      <c r="BL156">
        <f>BH156*BI156*BJ156</f>
        <v>0</v>
      </c>
      <c r="BM156">
        <f>(BK156-BC156)/BJ156</f>
        <v>0</v>
      </c>
      <c r="BN156">
        <f>(BA156-BG156)/BG156</f>
        <v>0</v>
      </c>
      <c r="BO156">
        <f>AZ156/(BB156+AZ156/BG156)</f>
        <v>0</v>
      </c>
      <c r="BP156" t="s">
        <v>437</v>
      </c>
      <c r="BQ156">
        <v>0</v>
      </c>
      <c r="BR156">
        <f>IF(BQ156&lt;&gt;0, BQ156, BO156)</f>
        <v>0</v>
      </c>
      <c r="BS156">
        <f>1-BR156/BG156</f>
        <v>0</v>
      </c>
      <c r="BT156">
        <f>(BG156-BF156)/(BG156-BR156)</f>
        <v>0</v>
      </c>
      <c r="BU156">
        <f>(BA156-BG156)/(BA156-BR156)</f>
        <v>0</v>
      </c>
      <c r="BV156">
        <f>(BG156-BF156)/(BG156-AZ156)</f>
        <v>0</v>
      </c>
      <c r="BW156">
        <f>(BA156-BG156)/(BA156-AZ156)</f>
        <v>0</v>
      </c>
      <c r="BX156">
        <f>(BT156*BR156/BF156)</f>
        <v>0</v>
      </c>
      <c r="BY156">
        <f>(1-BX156)</f>
        <v>0</v>
      </c>
      <c r="DH156">
        <f>$B$11*EG156+$C$11*EH156+$F$11*ES156*(1-EV156)</f>
        <v>0</v>
      </c>
      <c r="DI156">
        <f>DH156*DJ156</f>
        <v>0</v>
      </c>
      <c r="DJ156">
        <f>($B$11*$D$9+$C$11*$D$9+$F$11*((FF156+EX156)/MAX(FF156+EX156+FG156, 0.1)*$I$9+FG156/MAX(FF156+EX156+FG156, 0.1)*$J$9))/($B$11+$C$11+$F$11)</f>
        <v>0</v>
      </c>
      <c r="DK156">
        <f>($B$11*$K$9+$C$11*$K$9+$F$11*((FF156+EX156)/MAX(FF156+EX156+FG156, 0.1)*$P$9+FG156/MAX(FF156+EX156+FG156, 0.1)*$Q$9))/($B$11+$C$11+$F$11)</f>
        <v>0</v>
      </c>
      <c r="DL156">
        <v>3.46</v>
      </c>
      <c r="DM156">
        <v>0.5</v>
      </c>
      <c r="DN156" t="s">
        <v>438</v>
      </c>
      <c r="DO156">
        <v>2</v>
      </c>
      <c r="DP156" t="b">
        <v>1</v>
      </c>
      <c r="DQ156">
        <v>1759423998.84615</v>
      </c>
      <c r="DR156">
        <v>659.770461538462</v>
      </c>
      <c r="DS156">
        <v>692.289769230769</v>
      </c>
      <c r="DT156">
        <v>23.0445076923077</v>
      </c>
      <c r="DU156">
        <v>21.6272615384615</v>
      </c>
      <c r="DV156">
        <v>656.780769230769</v>
      </c>
      <c r="DW156">
        <v>22.7262307692308</v>
      </c>
      <c r="DX156">
        <v>500.010230769231</v>
      </c>
      <c r="DY156">
        <v>90.7782230769231</v>
      </c>
      <c r="DZ156">
        <v>0.0323978692307692</v>
      </c>
      <c r="EA156">
        <v>29.6963153846154</v>
      </c>
      <c r="EB156">
        <v>30.0319230769231</v>
      </c>
      <c r="EC156">
        <v>999.9</v>
      </c>
      <c r="ED156">
        <v>0</v>
      </c>
      <c r="EE156">
        <v>0</v>
      </c>
      <c r="EF156">
        <v>10008.4592307692</v>
      </c>
      <c r="EG156">
        <v>0</v>
      </c>
      <c r="EH156">
        <v>13.1801692307692</v>
      </c>
      <c r="EI156">
        <v>-32.5192923076923</v>
      </c>
      <c r="EJ156">
        <v>675.333230769231</v>
      </c>
      <c r="EK156">
        <v>707.593692307692</v>
      </c>
      <c r="EL156">
        <v>1.41725846153846</v>
      </c>
      <c r="EM156">
        <v>692.289769230769</v>
      </c>
      <c r="EN156">
        <v>21.6272615384615</v>
      </c>
      <c r="EO156">
        <v>2.09194076923077</v>
      </c>
      <c r="EP156">
        <v>1.96328384615385</v>
      </c>
      <c r="EQ156">
        <v>18.1579230769231</v>
      </c>
      <c r="ER156">
        <v>17.1512769230769</v>
      </c>
      <c r="ES156">
        <v>1999.94538461538</v>
      </c>
      <c r="ET156">
        <v>0.980002</v>
      </c>
      <c r="EU156">
        <v>0.0199975846153846</v>
      </c>
      <c r="EV156">
        <v>0</v>
      </c>
      <c r="EW156">
        <v>353.636307692308</v>
      </c>
      <c r="EX156">
        <v>5.00059</v>
      </c>
      <c r="EY156">
        <v>7152.58461538462</v>
      </c>
      <c r="EZ156">
        <v>17359.8615384615</v>
      </c>
      <c r="FA156">
        <v>41.3072307692308</v>
      </c>
      <c r="FB156">
        <v>41.0668461538462</v>
      </c>
      <c r="FC156">
        <v>40.6536153846154</v>
      </c>
      <c r="FD156">
        <v>40.625</v>
      </c>
      <c r="FE156">
        <v>42.1966923076923</v>
      </c>
      <c r="FF156">
        <v>1955.04615384615</v>
      </c>
      <c r="FG156">
        <v>39.89</v>
      </c>
      <c r="FH156">
        <v>0</v>
      </c>
      <c r="FI156">
        <v>1759424005</v>
      </c>
      <c r="FJ156">
        <v>0</v>
      </c>
      <c r="FK156">
        <v>353.72856</v>
      </c>
      <c r="FL156">
        <v>-0.191923097881154</v>
      </c>
      <c r="FM156">
        <v>-2.56461537907608</v>
      </c>
      <c r="FN156">
        <v>7152.654</v>
      </c>
      <c r="FO156">
        <v>15</v>
      </c>
      <c r="FP156">
        <v>0</v>
      </c>
      <c r="FQ156" t="s">
        <v>439</v>
      </c>
      <c r="FR156">
        <v>0</v>
      </c>
      <c r="FS156">
        <v>0</v>
      </c>
      <c r="FT156">
        <v>0</v>
      </c>
      <c r="FU156">
        <v>0</v>
      </c>
      <c r="FV156">
        <v>0</v>
      </c>
      <c r="FW156">
        <v>0</v>
      </c>
      <c r="FX156">
        <v>0</v>
      </c>
      <c r="FY156">
        <v>0</v>
      </c>
      <c r="FZ156">
        <v>0</v>
      </c>
      <c r="GA156">
        <v>0</v>
      </c>
      <c r="GB156">
        <v>0</v>
      </c>
      <c r="GC156">
        <v>-32.4920619047619</v>
      </c>
      <c r="GD156">
        <v>-0.0216467532467788</v>
      </c>
      <c r="GE156">
        <v>0.281316765156783</v>
      </c>
      <c r="GF156">
        <v>1</v>
      </c>
      <c r="GG156">
        <v>353.771617647059</v>
      </c>
      <c r="GH156">
        <v>-0.334071817952002</v>
      </c>
      <c r="GI156">
        <v>0.215809149714149</v>
      </c>
      <c r="GJ156">
        <v>-1</v>
      </c>
      <c r="GK156">
        <v>1.43055857142857</v>
      </c>
      <c r="GL156">
        <v>-0.312148831168831</v>
      </c>
      <c r="GM156">
        <v>0.033335576060607</v>
      </c>
      <c r="GN156">
        <v>0</v>
      </c>
      <c r="GO156">
        <v>1</v>
      </c>
      <c r="GP156">
        <v>2</v>
      </c>
      <c r="GQ156" t="s">
        <v>448</v>
      </c>
      <c r="GR156">
        <v>3.13236</v>
      </c>
      <c r="GS156">
        <v>2.71042</v>
      </c>
      <c r="GT156">
        <v>0.128573</v>
      </c>
      <c r="GU156">
        <v>0.133185</v>
      </c>
      <c r="GV156">
        <v>0.100538</v>
      </c>
      <c r="GW156">
        <v>0.0967921</v>
      </c>
      <c r="GX156">
        <v>32843.5</v>
      </c>
      <c r="GY156">
        <v>35002.8</v>
      </c>
      <c r="GZ156">
        <v>34098.2</v>
      </c>
      <c r="HA156">
        <v>36560.3</v>
      </c>
      <c r="HB156">
        <v>43310.7</v>
      </c>
      <c r="HC156">
        <v>47406.3</v>
      </c>
      <c r="HD156">
        <v>53183.2</v>
      </c>
      <c r="HE156">
        <v>58425.3</v>
      </c>
      <c r="HF156">
        <v>1.94713</v>
      </c>
      <c r="HG156">
        <v>1.79688</v>
      </c>
      <c r="HH156">
        <v>0.115924</v>
      </c>
      <c r="HI156">
        <v>0</v>
      </c>
      <c r="HJ156">
        <v>28.1293</v>
      </c>
      <c r="HK156">
        <v>999.9</v>
      </c>
      <c r="HL156">
        <v>53.663</v>
      </c>
      <c r="HM156">
        <v>30.454</v>
      </c>
      <c r="HN156">
        <v>25.8529</v>
      </c>
      <c r="HO156">
        <v>54.3683</v>
      </c>
      <c r="HP156">
        <v>45.4407</v>
      </c>
      <c r="HQ156">
        <v>1</v>
      </c>
      <c r="HR156">
        <v>0.0543115</v>
      </c>
      <c r="HS156">
        <v>0.249262</v>
      </c>
      <c r="HT156">
        <v>20.1117</v>
      </c>
      <c r="HU156">
        <v>5.19632</v>
      </c>
      <c r="HV156">
        <v>12.004</v>
      </c>
      <c r="HW156">
        <v>4.9743</v>
      </c>
      <c r="HX156">
        <v>3.29393</v>
      </c>
      <c r="HY156">
        <v>999.9</v>
      </c>
      <c r="HZ156">
        <v>9999</v>
      </c>
      <c r="IA156">
        <v>9999</v>
      </c>
      <c r="IB156">
        <v>9999</v>
      </c>
      <c r="IC156">
        <v>1.86325</v>
      </c>
      <c r="ID156">
        <v>1.86813</v>
      </c>
      <c r="IE156">
        <v>1.86793</v>
      </c>
      <c r="IF156">
        <v>1.86906</v>
      </c>
      <c r="IG156">
        <v>1.86988</v>
      </c>
      <c r="IH156">
        <v>1.86596</v>
      </c>
      <c r="II156">
        <v>1.86705</v>
      </c>
      <c r="IJ156">
        <v>1.86844</v>
      </c>
      <c r="IK156">
        <v>5</v>
      </c>
      <c r="IL156">
        <v>0</v>
      </c>
      <c r="IM156">
        <v>0</v>
      </c>
      <c r="IN156">
        <v>0</v>
      </c>
      <c r="IO156" t="s">
        <v>441</v>
      </c>
      <c r="IP156" t="s">
        <v>442</v>
      </c>
      <c r="IQ156" t="s">
        <v>443</v>
      </c>
      <c r="IR156" t="s">
        <v>443</v>
      </c>
      <c r="IS156" t="s">
        <v>443</v>
      </c>
      <c r="IT156" t="s">
        <v>443</v>
      </c>
      <c r="IU156">
        <v>0</v>
      </c>
      <c r="IV156">
        <v>100</v>
      </c>
      <c r="IW156">
        <v>100</v>
      </c>
      <c r="IX156">
        <v>3.074</v>
      </c>
      <c r="IY156">
        <v>0.3189</v>
      </c>
      <c r="IZ156">
        <v>0.735386519928015</v>
      </c>
      <c r="JA156">
        <v>0.00382527381972642</v>
      </c>
      <c r="JB156">
        <v>-7.52988299776221e-07</v>
      </c>
      <c r="JC156">
        <v>2.3530235652091e-10</v>
      </c>
      <c r="JD156">
        <v>-0.102343420517576</v>
      </c>
      <c r="JE156">
        <v>-0.0169045395245839</v>
      </c>
      <c r="JF156">
        <v>0.00204458040624254</v>
      </c>
      <c r="JG156">
        <v>-2.13992253470799e-05</v>
      </c>
      <c r="JH156">
        <v>5</v>
      </c>
      <c r="JI156">
        <v>2167</v>
      </c>
      <c r="JJ156">
        <v>1</v>
      </c>
      <c r="JK156">
        <v>29</v>
      </c>
      <c r="JL156">
        <v>29323733.4</v>
      </c>
      <c r="JM156">
        <v>29323733.4</v>
      </c>
      <c r="JN156">
        <v>1.57227</v>
      </c>
      <c r="JO156">
        <v>2.63428</v>
      </c>
      <c r="JP156">
        <v>1.54785</v>
      </c>
      <c r="JQ156">
        <v>2.31079</v>
      </c>
      <c r="JR156">
        <v>1.64673</v>
      </c>
      <c r="JS156">
        <v>2.29736</v>
      </c>
      <c r="JT156">
        <v>34.1905</v>
      </c>
      <c r="JU156">
        <v>24.1838</v>
      </c>
      <c r="JV156">
        <v>18</v>
      </c>
      <c r="JW156">
        <v>497.938</v>
      </c>
      <c r="JX156">
        <v>401.185</v>
      </c>
      <c r="JY156">
        <v>27.0331</v>
      </c>
      <c r="JZ156">
        <v>28.0289</v>
      </c>
      <c r="KA156">
        <v>30.0005</v>
      </c>
      <c r="KB156">
        <v>27.9773</v>
      </c>
      <c r="KC156">
        <v>27.927</v>
      </c>
      <c r="KD156">
        <v>31.5155</v>
      </c>
      <c r="KE156">
        <v>19.2549</v>
      </c>
      <c r="KF156">
        <v>53.1408</v>
      </c>
      <c r="KG156">
        <v>27.0143</v>
      </c>
      <c r="KH156">
        <v>737.719</v>
      </c>
      <c r="KI156">
        <v>21.6974</v>
      </c>
      <c r="KJ156">
        <v>96.6829</v>
      </c>
      <c r="KK156">
        <v>94.6656</v>
      </c>
    </row>
    <row r="157" spans="1:297">
      <c r="A157">
        <v>141</v>
      </c>
      <c r="B157">
        <v>1759424012</v>
      </c>
      <c r="C157">
        <v>4791.90000009537</v>
      </c>
      <c r="D157" t="s">
        <v>725</v>
      </c>
      <c r="E157" t="s">
        <v>726</v>
      </c>
      <c r="F157">
        <v>5</v>
      </c>
      <c r="G157" t="s">
        <v>638</v>
      </c>
      <c r="H157" t="s">
        <v>436</v>
      </c>
      <c r="I157">
        <v>1759424003.84615</v>
      </c>
      <c r="J157">
        <f>(K157)/1000</f>
        <v>0</v>
      </c>
      <c r="K157">
        <f>IF(DP157, AN157, AH157)</f>
        <v>0</v>
      </c>
      <c r="L157">
        <f>IF(DP157, AI157, AG157)</f>
        <v>0</v>
      </c>
      <c r="M157">
        <f>DR157 - IF(AU157&gt;1, L157*DL157*100.0/(AW157), 0)</f>
        <v>0</v>
      </c>
      <c r="N157">
        <f>((T157-J157/2)*M157-L157)/(T157+J157/2)</f>
        <v>0</v>
      </c>
      <c r="O157">
        <f>N157*(DY157+DZ157)/1000.0</f>
        <v>0</v>
      </c>
      <c r="P157">
        <f>(DR157 - IF(AU157&gt;1, L157*DL157*100.0/(AW157), 0))*(DY157+DZ157)/1000.0</f>
        <v>0</v>
      </c>
      <c r="Q157">
        <f>2.0/((1/S157-1/R157)+SIGN(S157)*SQRT((1/S157-1/R157)*(1/S157-1/R157) + 4*DM157/((DM157+1)*(DM157+1))*(2*1/S157*1/R157-1/R157*1/R157)))</f>
        <v>0</v>
      </c>
      <c r="R157">
        <f>IF(LEFT(DN157,1)&lt;&gt;"0",IF(LEFT(DN157,1)="1",3.0,DO157),$D$5+$E$5*(EF157*DY157/($K$5*1000))+$F$5*(EF157*DY157/($K$5*1000))*MAX(MIN(DL157,$J$5),$I$5)*MAX(MIN(DL157,$J$5),$I$5)+$G$5*MAX(MIN(DL157,$J$5),$I$5)*(EF157*DY157/($K$5*1000))+$H$5*(EF157*DY157/($K$5*1000))*(EF157*DY157/($K$5*1000)))</f>
        <v>0</v>
      </c>
      <c r="S157">
        <f>J157*(1000-(1000*0.61365*exp(17.502*W157/(240.97+W157))/(DY157+DZ157)+DT157)/2)/(1000*0.61365*exp(17.502*W157/(240.97+W157))/(DY157+DZ157)-DT157)</f>
        <v>0</v>
      </c>
      <c r="T157">
        <f>1/((DM157+1)/(Q157/1.6)+1/(R157/1.37)) + DM157/((DM157+1)/(Q157/1.6) + DM157/(R157/1.37))</f>
        <v>0</v>
      </c>
      <c r="U157">
        <f>(DH157*DK157)</f>
        <v>0</v>
      </c>
      <c r="V157">
        <f>(EA157+(U157+2*0.95*5.67E-8*(((EA157+$B$7)+273)^4-(EA157+273)^4)-44100*J157)/(1.84*29.3*R157+8*0.95*5.67E-8*(EA157+273)^3))</f>
        <v>0</v>
      </c>
      <c r="W157">
        <f>($C$7*EB157+$D$7*EC157+$E$7*V157)</f>
        <v>0</v>
      </c>
      <c r="X157">
        <f>0.61365*exp(17.502*W157/(240.97+W157))</f>
        <v>0</v>
      </c>
      <c r="Y157">
        <f>(Z157/AA157*100)</f>
        <v>0</v>
      </c>
      <c r="Z157">
        <f>DT157*(DY157+DZ157)/1000</f>
        <v>0</v>
      </c>
      <c r="AA157">
        <f>0.61365*exp(17.502*EA157/(240.97+EA157))</f>
        <v>0</v>
      </c>
      <c r="AB157">
        <f>(X157-DT157*(DY157+DZ157)/1000)</f>
        <v>0</v>
      </c>
      <c r="AC157">
        <f>(-J157*44100)</f>
        <v>0</v>
      </c>
      <c r="AD157">
        <f>2*29.3*R157*0.92*(EA157-W157)</f>
        <v>0</v>
      </c>
      <c r="AE157">
        <f>2*0.95*5.67E-8*(((EA157+$B$7)+273)^4-(W157+273)^4)</f>
        <v>0</v>
      </c>
      <c r="AF157">
        <f>U157+AE157+AC157+AD157</f>
        <v>0</v>
      </c>
      <c r="AG157">
        <f>DX157*AU157*(DS157-DR157*(1000-AU157*DU157)/(1000-AU157*DT157))/(100*DL157)</f>
        <v>0</v>
      </c>
      <c r="AH157">
        <f>1000*DX157*AU157*(DT157-DU157)/(100*DL157*(1000-AU157*DT157))</f>
        <v>0</v>
      </c>
      <c r="AI157">
        <f>(AJ157 - AK157 - DY157*1E3/(8.314*(EA157+273.15)) * AM157/DX157 * AL157) * DX157/(100*DL157) * (1000 - DU157)/1000</f>
        <v>0</v>
      </c>
      <c r="AJ157">
        <v>740.145691915043</v>
      </c>
      <c r="AK157">
        <v>716.355296969697</v>
      </c>
      <c r="AL157">
        <v>3.32234075757571</v>
      </c>
      <c r="AM157">
        <v>64.6</v>
      </c>
      <c r="AN157">
        <f>(AP157 - AO157 + DY157*1E3/(8.314*(EA157+273.15)) * AR157/DX157 * AQ157) * DX157/(100*DL157) * 1000/(1000 - AP157)</f>
        <v>0</v>
      </c>
      <c r="AO157">
        <v>21.6682763327576</v>
      </c>
      <c r="AP157">
        <v>23.059136969697</v>
      </c>
      <c r="AQ157">
        <v>-1.2339547514982e-05</v>
      </c>
      <c r="AR157">
        <v>120.712376557345</v>
      </c>
      <c r="AS157">
        <v>4</v>
      </c>
      <c r="AT157">
        <v>1</v>
      </c>
      <c r="AU157">
        <f>IF(AS157*$H$13&gt;=AW157,1.0,(AW157/(AW157-AS157*$H$13)))</f>
        <v>0</v>
      </c>
      <c r="AV157">
        <f>(AU157-1)*100</f>
        <v>0</v>
      </c>
      <c r="AW157">
        <f>MAX(0,($B$13+$C$13*EF157)/(1+$D$13*EF157)*DY157/(EA157+273)*$E$13)</f>
        <v>0</v>
      </c>
      <c r="AX157" t="s">
        <v>437</v>
      </c>
      <c r="AY157" t="s">
        <v>437</v>
      </c>
      <c r="AZ157">
        <v>0</v>
      </c>
      <c r="BA157">
        <v>0</v>
      </c>
      <c r="BB157">
        <f>1-AZ157/BA157</f>
        <v>0</v>
      </c>
      <c r="BC157">
        <v>0</v>
      </c>
      <c r="BD157" t="s">
        <v>437</v>
      </c>
      <c r="BE157" t="s">
        <v>437</v>
      </c>
      <c r="BF157">
        <v>0</v>
      </c>
      <c r="BG157">
        <v>0</v>
      </c>
      <c r="BH157">
        <f>1-BF157/BG157</f>
        <v>0</v>
      </c>
      <c r="BI157">
        <v>0.5</v>
      </c>
      <c r="BJ157">
        <f>DI157</f>
        <v>0</v>
      </c>
      <c r="BK157">
        <f>L157</f>
        <v>0</v>
      </c>
      <c r="BL157">
        <f>BH157*BI157*BJ157</f>
        <v>0</v>
      </c>
      <c r="BM157">
        <f>(BK157-BC157)/BJ157</f>
        <v>0</v>
      </c>
      <c r="BN157">
        <f>(BA157-BG157)/BG157</f>
        <v>0</v>
      </c>
      <c r="BO157">
        <f>AZ157/(BB157+AZ157/BG157)</f>
        <v>0</v>
      </c>
      <c r="BP157" t="s">
        <v>437</v>
      </c>
      <c r="BQ157">
        <v>0</v>
      </c>
      <c r="BR157">
        <f>IF(BQ157&lt;&gt;0, BQ157, BO157)</f>
        <v>0</v>
      </c>
      <c r="BS157">
        <f>1-BR157/BG157</f>
        <v>0</v>
      </c>
      <c r="BT157">
        <f>(BG157-BF157)/(BG157-BR157)</f>
        <v>0</v>
      </c>
      <c r="BU157">
        <f>(BA157-BG157)/(BA157-BR157)</f>
        <v>0</v>
      </c>
      <c r="BV157">
        <f>(BG157-BF157)/(BG157-AZ157)</f>
        <v>0</v>
      </c>
      <c r="BW157">
        <f>(BA157-BG157)/(BA157-AZ157)</f>
        <v>0</v>
      </c>
      <c r="BX157">
        <f>(BT157*BR157/BF157)</f>
        <v>0</v>
      </c>
      <c r="BY157">
        <f>(1-BX157)</f>
        <v>0</v>
      </c>
      <c r="DH157">
        <f>$B$11*EG157+$C$11*EH157+$F$11*ES157*(1-EV157)</f>
        <v>0</v>
      </c>
      <c r="DI157">
        <f>DH157*DJ157</f>
        <v>0</v>
      </c>
      <c r="DJ157">
        <f>($B$11*$D$9+$C$11*$D$9+$F$11*((FF157+EX157)/MAX(FF157+EX157+FG157, 0.1)*$I$9+FG157/MAX(FF157+EX157+FG157, 0.1)*$J$9))/($B$11+$C$11+$F$11)</f>
        <v>0</v>
      </c>
      <c r="DK157">
        <f>($B$11*$K$9+$C$11*$K$9+$F$11*((FF157+EX157)/MAX(FF157+EX157+FG157, 0.1)*$P$9+FG157/MAX(FF157+EX157+FG157, 0.1)*$Q$9))/($B$11+$C$11+$F$11)</f>
        <v>0</v>
      </c>
      <c r="DL157">
        <v>3.46</v>
      </c>
      <c r="DM157">
        <v>0.5</v>
      </c>
      <c r="DN157" t="s">
        <v>438</v>
      </c>
      <c r="DO157">
        <v>2</v>
      </c>
      <c r="DP157" t="b">
        <v>1</v>
      </c>
      <c r="DQ157">
        <v>1759424003.84615</v>
      </c>
      <c r="DR157">
        <v>676.317461538462</v>
      </c>
      <c r="DS157">
        <v>708.522769230769</v>
      </c>
      <c r="DT157">
        <v>23.0520923076923</v>
      </c>
      <c r="DU157">
        <v>21.6548230769231</v>
      </c>
      <c r="DV157">
        <v>673.276076923077</v>
      </c>
      <c r="DW157">
        <v>22.7335</v>
      </c>
      <c r="DX157">
        <v>500.004692307692</v>
      </c>
      <c r="DY157">
        <v>90.7771384615385</v>
      </c>
      <c r="DZ157">
        <v>0.0323836692307692</v>
      </c>
      <c r="EA157">
        <v>29.6901</v>
      </c>
      <c r="EB157">
        <v>30.0281769230769</v>
      </c>
      <c r="EC157">
        <v>999.9</v>
      </c>
      <c r="ED157">
        <v>0</v>
      </c>
      <c r="EE157">
        <v>0</v>
      </c>
      <c r="EF157">
        <v>10017.6415384615</v>
      </c>
      <c r="EG157">
        <v>0</v>
      </c>
      <c r="EH157">
        <v>13.1822923076923</v>
      </c>
      <c r="EI157">
        <v>-32.2053153846154</v>
      </c>
      <c r="EJ157">
        <v>692.275923076923</v>
      </c>
      <c r="EK157">
        <v>724.205692307692</v>
      </c>
      <c r="EL157">
        <v>1.39727538461538</v>
      </c>
      <c r="EM157">
        <v>708.522769230769</v>
      </c>
      <c r="EN157">
        <v>21.6548230769231</v>
      </c>
      <c r="EO157">
        <v>2.09260384615385</v>
      </c>
      <c r="EP157">
        <v>1.96576307692308</v>
      </c>
      <c r="EQ157">
        <v>18.1629769230769</v>
      </c>
      <c r="ER157">
        <v>17.1712307692308</v>
      </c>
      <c r="ES157">
        <v>1999.96384615385</v>
      </c>
      <c r="ET157">
        <v>0.980002307692308</v>
      </c>
      <c r="EU157">
        <v>0.0199973538461538</v>
      </c>
      <c r="EV157">
        <v>0</v>
      </c>
      <c r="EW157">
        <v>353.665769230769</v>
      </c>
      <c r="EX157">
        <v>5.00059</v>
      </c>
      <c r="EY157">
        <v>7152.46769230769</v>
      </c>
      <c r="EZ157">
        <v>17360.0230769231</v>
      </c>
      <c r="FA157">
        <v>41.312</v>
      </c>
      <c r="FB157">
        <v>41.0668461538462</v>
      </c>
      <c r="FC157">
        <v>40.6631538461539</v>
      </c>
      <c r="FD157">
        <v>40.625</v>
      </c>
      <c r="FE157">
        <v>42.2063846153846</v>
      </c>
      <c r="FF157">
        <v>1955.06538461538</v>
      </c>
      <c r="FG157">
        <v>39.89</v>
      </c>
      <c r="FH157">
        <v>0</v>
      </c>
      <c r="FI157">
        <v>1759424010.4</v>
      </c>
      <c r="FJ157">
        <v>0</v>
      </c>
      <c r="FK157">
        <v>353.698346153846</v>
      </c>
      <c r="FL157">
        <v>-0.381641034279488</v>
      </c>
      <c r="FM157">
        <v>-1.90529914177411</v>
      </c>
      <c r="FN157">
        <v>7152.54730769231</v>
      </c>
      <c r="FO157">
        <v>15</v>
      </c>
      <c r="FP157">
        <v>0</v>
      </c>
      <c r="FQ157" t="s">
        <v>439</v>
      </c>
      <c r="FR157">
        <v>0</v>
      </c>
      <c r="FS157">
        <v>0</v>
      </c>
      <c r="FT157">
        <v>0</v>
      </c>
      <c r="FU157">
        <v>0</v>
      </c>
      <c r="FV157">
        <v>0</v>
      </c>
      <c r="FW157">
        <v>0</v>
      </c>
      <c r="FX157">
        <v>0</v>
      </c>
      <c r="FY157">
        <v>0</v>
      </c>
      <c r="FZ157">
        <v>0</v>
      </c>
      <c r="GA157">
        <v>0</v>
      </c>
      <c r="GB157">
        <v>0</v>
      </c>
      <c r="GC157">
        <v>-32.347415</v>
      </c>
      <c r="GD157">
        <v>2.78991428571428</v>
      </c>
      <c r="GE157">
        <v>0.410944787380252</v>
      </c>
      <c r="GF157">
        <v>0</v>
      </c>
      <c r="GG157">
        <v>353.709441176471</v>
      </c>
      <c r="GH157">
        <v>-0.175294126058496</v>
      </c>
      <c r="GI157">
        <v>0.213843426940538</v>
      </c>
      <c r="GJ157">
        <v>-1</v>
      </c>
      <c r="GK157">
        <v>1.4099985</v>
      </c>
      <c r="GL157">
        <v>-0.227569172932334</v>
      </c>
      <c r="GM157">
        <v>0.0263172865765071</v>
      </c>
      <c r="GN157">
        <v>0</v>
      </c>
      <c r="GO157">
        <v>0</v>
      </c>
      <c r="GP157">
        <v>2</v>
      </c>
      <c r="GQ157" t="s">
        <v>463</v>
      </c>
      <c r="GR157">
        <v>3.13238</v>
      </c>
      <c r="GS157">
        <v>2.71022</v>
      </c>
      <c r="GT157">
        <v>0.130665</v>
      </c>
      <c r="GU157">
        <v>0.135097</v>
      </c>
      <c r="GV157">
        <v>0.100533</v>
      </c>
      <c r="GW157">
        <v>0.0968033</v>
      </c>
      <c r="GX157">
        <v>32764.4</v>
      </c>
      <c r="GY157">
        <v>34925.8</v>
      </c>
      <c r="GZ157">
        <v>34098</v>
      </c>
      <c r="HA157">
        <v>36560.5</v>
      </c>
      <c r="HB157">
        <v>43310.8</v>
      </c>
      <c r="HC157">
        <v>47406.2</v>
      </c>
      <c r="HD157">
        <v>53182.8</v>
      </c>
      <c r="HE157">
        <v>58425.6</v>
      </c>
      <c r="HF157">
        <v>1.94708</v>
      </c>
      <c r="HG157">
        <v>1.79732</v>
      </c>
      <c r="HH157">
        <v>0.117011</v>
      </c>
      <c r="HI157">
        <v>0</v>
      </c>
      <c r="HJ157">
        <v>28.13</v>
      </c>
      <c r="HK157">
        <v>999.9</v>
      </c>
      <c r="HL157">
        <v>53.663</v>
      </c>
      <c r="HM157">
        <v>30.454</v>
      </c>
      <c r="HN157">
        <v>25.8502</v>
      </c>
      <c r="HO157">
        <v>55.0083</v>
      </c>
      <c r="HP157">
        <v>45.641</v>
      </c>
      <c r="HQ157">
        <v>1</v>
      </c>
      <c r="HR157">
        <v>0.0546494</v>
      </c>
      <c r="HS157">
        <v>0.234793</v>
      </c>
      <c r="HT157">
        <v>20.1115</v>
      </c>
      <c r="HU157">
        <v>5.19632</v>
      </c>
      <c r="HV157">
        <v>12.004</v>
      </c>
      <c r="HW157">
        <v>4.97395</v>
      </c>
      <c r="HX157">
        <v>3.2939</v>
      </c>
      <c r="HY157">
        <v>999.9</v>
      </c>
      <c r="HZ157">
        <v>9999</v>
      </c>
      <c r="IA157">
        <v>9999</v>
      </c>
      <c r="IB157">
        <v>9999</v>
      </c>
      <c r="IC157">
        <v>1.86325</v>
      </c>
      <c r="ID157">
        <v>1.86813</v>
      </c>
      <c r="IE157">
        <v>1.86789</v>
      </c>
      <c r="IF157">
        <v>1.86905</v>
      </c>
      <c r="IG157">
        <v>1.86987</v>
      </c>
      <c r="IH157">
        <v>1.86594</v>
      </c>
      <c r="II157">
        <v>1.86705</v>
      </c>
      <c r="IJ157">
        <v>1.86844</v>
      </c>
      <c r="IK157">
        <v>5</v>
      </c>
      <c r="IL157">
        <v>0</v>
      </c>
      <c r="IM157">
        <v>0</v>
      </c>
      <c r="IN157">
        <v>0</v>
      </c>
      <c r="IO157" t="s">
        <v>441</v>
      </c>
      <c r="IP157" t="s">
        <v>442</v>
      </c>
      <c r="IQ157" t="s">
        <v>443</v>
      </c>
      <c r="IR157" t="s">
        <v>443</v>
      </c>
      <c r="IS157" t="s">
        <v>443</v>
      </c>
      <c r="IT157" t="s">
        <v>443</v>
      </c>
      <c r="IU157">
        <v>0</v>
      </c>
      <c r="IV157">
        <v>100</v>
      </c>
      <c r="IW157">
        <v>100</v>
      </c>
      <c r="IX157">
        <v>3.125</v>
      </c>
      <c r="IY157">
        <v>0.3189</v>
      </c>
      <c r="IZ157">
        <v>0.735386519928015</v>
      </c>
      <c r="JA157">
        <v>0.00382527381972642</v>
      </c>
      <c r="JB157">
        <v>-7.52988299776221e-07</v>
      </c>
      <c r="JC157">
        <v>2.3530235652091e-10</v>
      </c>
      <c r="JD157">
        <v>-0.102343420517576</v>
      </c>
      <c r="JE157">
        <v>-0.0169045395245839</v>
      </c>
      <c r="JF157">
        <v>0.00204458040624254</v>
      </c>
      <c r="JG157">
        <v>-2.13992253470799e-05</v>
      </c>
      <c r="JH157">
        <v>5</v>
      </c>
      <c r="JI157">
        <v>2167</v>
      </c>
      <c r="JJ157">
        <v>1</v>
      </c>
      <c r="JK157">
        <v>29</v>
      </c>
      <c r="JL157">
        <v>29323733.5</v>
      </c>
      <c r="JM157">
        <v>29323733.5</v>
      </c>
      <c r="JN157">
        <v>1.59912</v>
      </c>
      <c r="JO157">
        <v>2.62573</v>
      </c>
      <c r="JP157">
        <v>1.54785</v>
      </c>
      <c r="JQ157">
        <v>2.31079</v>
      </c>
      <c r="JR157">
        <v>1.64673</v>
      </c>
      <c r="JS157">
        <v>2.36694</v>
      </c>
      <c r="JT157">
        <v>34.2133</v>
      </c>
      <c r="JU157">
        <v>24.1926</v>
      </c>
      <c r="JV157">
        <v>18</v>
      </c>
      <c r="JW157">
        <v>497.929</v>
      </c>
      <c r="JX157">
        <v>401.452</v>
      </c>
      <c r="JY157">
        <v>27.0035</v>
      </c>
      <c r="JZ157">
        <v>28.0318</v>
      </c>
      <c r="KA157">
        <v>30.0004</v>
      </c>
      <c r="KB157">
        <v>27.98</v>
      </c>
      <c r="KC157">
        <v>27.93</v>
      </c>
      <c r="KD157">
        <v>32.137</v>
      </c>
      <c r="KE157">
        <v>19.2549</v>
      </c>
      <c r="KF157">
        <v>53.1408</v>
      </c>
      <c r="KG157">
        <v>26.9942</v>
      </c>
      <c r="KH157">
        <v>758</v>
      </c>
      <c r="KI157">
        <v>21.7115</v>
      </c>
      <c r="KJ157">
        <v>96.6822</v>
      </c>
      <c r="KK157">
        <v>94.6661</v>
      </c>
    </row>
    <row r="158" spans="1:297">
      <c r="A158">
        <v>142</v>
      </c>
      <c r="B158">
        <v>1759424017</v>
      </c>
      <c r="C158">
        <v>4796.90000009537</v>
      </c>
      <c r="D158" t="s">
        <v>727</v>
      </c>
      <c r="E158" t="s">
        <v>728</v>
      </c>
      <c r="F158">
        <v>5</v>
      </c>
      <c r="G158" t="s">
        <v>638</v>
      </c>
      <c r="H158" t="s">
        <v>436</v>
      </c>
      <c r="I158">
        <v>1759424008.84615</v>
      </c>
      <c r="J158">
        <f>(K158)/1000</f>
        <v>0</v>
      </c>
      <c r="K158">
        <f>IF(DP158, AN158, AH158)</f>
        <v>0</v>
      </c>
      <c r="L158">
        <f>IF(DP158, AI158, AG158)</f>
        <v>0</v>
      </c>
      <c r="M158">
        <f>DR158 - IF(AU158&gt;1, L158*DL158*100.0/(AW158), 0)</f>
        <v>0</v>
      </c>
      <c r="N158">
        <f>((T158-J158/2)*M158-L158)/(T158+J158/2)</f>
        <v>0</v>
      </c>
      <c r="O158">
        <f>N158*(DY158+DZ158)/1000.0</f>
        <v>0</v>
      </c>
      <c r="P158">
        <f>(DR158 - IF(AU158&gt;1, L158*DL158*100.0/(AW158), 0))*(DY158+DZ158)/1000.0</f>
        <v>0</v>
      </c>
      <c r="Q158">
        <f>2.0/((1/S158-1/R158)+SIGN(S158)*SQRT((1/S158-1/R158)*(1/S158-1/R158) + 4*DM158/((DM158+1)*(DM158+1))*(2*1/S158*1/R158-1/R158*1/R158)))</f>
        <v>0</v>
      </c>
      <c r="R158">
        <f>IF(LEFT(DN158,1)&lt;&gt;"0",IF(LEFT(DN158,1)="1",3.0,DO158),$D$5+$E$5*(EF158*DY158/($K$5*1000))+$F$5*(EF158*DY158/($K$5*1000))*MAX(MIN(DL158,$J$5),$I$5)*MAX(MIN(DL158,$J$5),$I$5)+$G$5*MAX(MIN(DL158,$J$5),$I$5)*(EF158*DY158/($K$5*1000))+$H$5*(EF158*DY158/($K$5*1000))*(EF158*DY158/($K$5*1000)))</f>
        <v>0</v>
      </c>
      <c r="S158">
        <f>J158*(1000-(1000*0.61365*exp(17.502*W158/(240.97+W158))/(DY158+DZ158)+DT158)/2)/(1000*0.61365*exp(17.502*W158/(240.97+W158))/(DY158+DZ158)-DT158)</f>
        <v>0</v>
      </c>
      <c r="T158">
        <f>1/((DM158+1)/(Q158/1.6)+1/(R158/1.37)) + DM158/((DM158+1)/(Q158/1.6) + DM158/(R158/1.37))</f>
        <v>0</v>
      </c>
      <c r="U158">
        <f>(DH158*DK158)</f>
        <v>0</v>
      </c>
      <c r="V158">
        <f>(EA158+(U158+2*0.95*5.67E-8*(((EA158+$B$7)+273)^4-(EA158+273)^4)-44100*J158)/(1.84*29.3*R158+8*0.95*5.67E-8*(EA158+273)^3))</f>
        <v>0</v>
      </c>
      <c r="W158">
        <f>($C$7*EB158+$D$7*EC158+$E$7*V158)</f>
        <v>0</v>
      </c>
      <c r="X158">
        <f>0.61365*exp(17.502*W158/(240.97+W158))</f>
        <v>0</v>
      </c>
      <c r="Y158">
        <f>(Z158/AA158*100)</f>
        <v>0</v>
      </c>
      <c r="Z158">
        <f>DT158*(DY158+DZ158)/1000</f>
        <v>0</v>
      </c>
      <c r="AA158">
        <f>0.61365*exp(17.502*EA158/(240.97+EA158))</f>
        <v>0</v>
      </c>
      <c r="AB158">
        <f>(X158-DT158*(DY158+DZ158)/1000)</f>
        <v>0</v>
      </c>
      <c r="AC158">
        <f>(-J158*44100)</f>
        <v>0</v>
      </c>
      <c r="AD158">
        <f>2*29.3*R158*0.92*(EA158-W158)</f>
        <v>0</v>
      </c>
      <c r="AE158">
        <f>2*0.95*5.67E-8*(((EA158+$B$7)+273)^4-(W158+273)^4)</f>
        <v>0</v>
      </c>
      <c r="AF158">
        <f>U158+AE158+AC158+AD158</f>
        <v>0</v>
      </c>
      <c r="AG158">
        <f>DX158*AU158*(DS158-DR158*(1000-AU158*DU158)/(1000-AU158*DT158))/(100*DL158)</f>
        <v>0</v>
      </c>
      <c r="AH158">
        <f>1000*DX158*AU158*(DT158-DU158)/(100*DL158*(1000-AU158*DT158))</f>
        <v>0</v>
      </c>
      <c r="AI158">
        <f>(AJ158 - AK158 - DY158*1E3/(8.314*(EA158+273.15)) * AM158/DX158 * AL158) * DX158/(100*DL158) * (1000 - DU158)/1000</f>
        <v>0</v>
      </c>
      <c r="AJ158">
        <v>756.039560975325</v>
      </c>
      <c r="AK158">
        <v>732.56703030303</v>
      </c>
      <c r="AL158">
        <v>3.24045409090892</v>
      </c>
      <c r="AM158">
        <v>64.6</v>
      </c>
      <c r="AN158">
        <f>(AP158 - AO158 + DY158*1E3/(8.314*(EA158+273.15)) * AR158/DX158 * AQ158) * DX158/(100*DL158) * 1000/(1000 - AP158)</f>
        <v>0</v>
      </c>
      <c r="AO158">
        <v>21.6720953511763</v>
      </c>
      <c r="AP158">
        <v>23.0532921212121</v>
      </c>
      <c r="AQ158">
        <v>-5.66792201036565e-05</v>
      </c>
      <c r="AR158">
        <v>120.712376557345</v>
      </c>
      <c r="AS158">
        <v>4</v>
      </c>
      <c r="AT158">
        <v>1</v>
      </c>
      <c r="AU158">
        <f>IF(AS158*$H$13&gt;=AW158,1.0,(AW158/(AW158-AS158*$H$13)))</f>
        <v>0</v>
      </c>
      <c r="AV158">
        <f>(AU158-1)*100</f>
        <v>0</v>
      </c>
      <c r="AW158">
        <f>MAX(0,($B$13+$C$13*EF158)/(1+$D$13*EF158)*DY158/(EA158+273)*$E$13)</f>
        <v>0</v>
      </c>
      <c r="AX158" t="s">
        <v>437</v>
      </c>
      <c r="AY158" t="s">
        <v>437</v>
      </c>
      <c r="AZ158">
        <v>0</v>
      </c>
      <c r="BA158">
        <v>0</v>
      </c>
      <c r="BB158">
        <f>1-AZ158/BA158</f>
        <v>0</v>
      </c>
      <c r="BC158">
        <v>0</v>
      </c>
      <c r="BD158" t="s">
        <v>437</v>
      </c>
      <c r="BE158" t="s">
        <v>437</v>
      </c>
      <c r="BF158">
        <v>0</v>
      </c>
      <c r="BG158">
        <v>0</v>
      </c>
      <c r="BH158">
        <f>1-BF158/BG158</f>
        <v>0</v>
      </c>
      <c r="BI158">
        <v>0.5</v>
      </c>
      <c r="BJ158">
        <f>DI158</f>
        <v>0</v>
      </c>
      <c r="BK158">
        <f>L158</f>
        <v>0</v>
      </c>
      <c r="BL158">
        <f>BH158*BI158*BJ158</f>
        <v>0</v>
      </c>
      <c r="BM158">
        <f>(BK158-BC158)/BJ158</f>
        <v>0</v>
      </c>
      <c r="BN158">
        <f>(BA158-BG158)/BG158</f>
        <v>0</v>
      </c>
      <c r="BO158">
        <f>AZ158/(BB158+AZ158/BG158)</f>
        <v>0</v>
      </c>
      <c r="BP158" t="s">
        <v>437</v>
      </c>
      <c r="BQ158">
        <v>0</v>
      </c>
      <c r="BR158">
        <f>IF(BQ158&lt;&gt;0, BQ158, BO158)</f>
        <v>0</v>
      </c>
      <c r="BS158">
        <f>1-BR158/BG158</f>
        <v>0</v>
      </c>
      <c r="BT158">
        <f>(BG158-BF158)/(BG158-BR158)</f>
        <v>0</v>
      </c>
      <c r="BU158">
        <f>(BA158-BG158)/(BA158-BR158)</f>
        <v>0</v>
      </c>
      <c r="BV158">
        <f>(BG158-BF158)/(BG158-AZ158)</f>
        <v>0</v>
      </c>
      <c r="BW158">
        <f>(BA158-BG158)/(BA158-AZ158)</f>
        <v>0</v>
      </c>
      <c r="BX158">
        <f>(BT158*BR158/BF158)</f>
        <v>0</v>
      </c>
      <c r="BY158">
        <f>(1-BX158)</f>
        <v>0</v>
      </c>
      <c r="DH158">
        <f>$B$11*EG158+$C$11*EH158+$F$11*ES158*(1-EV158)</f>
        <v>0</v>
      </c>
      <c r="DI158">
        <f>DH158*DJ158</f>
        <v>0</v>
      </c>
      <c r="DJ158">
        <f>($B$11*$D$9+$C$11*$D$9+$F$11*((FF158+EX158)/MAX(FF158+EX158+FG158, 0.1)*$I$9+FG158/MAX(FF158+EX158+FG158, 0.1)*$J$9))/($B$11+$C$11+$F$11)</f>
        <v>0</v>
      </c>
      <c r="DK158">
        <f>($B$11*$K$9+$C$11*$K$9+$F$11*((FF158+EX158)/MAX(FF158+EX158+FG158, 0.1)*$P$9+FG158/MAX(FF158+EX158+FG158, 0.1)*$Q$9))/($B$11+$C$11+$F$11)</f>
        <v>0</v>
      </c>
      <c r="DL158">
        <v>3.46</v>
      </c>
      <c r="DM158">
        <v>0.5</v>
      </c>
      <c r="DN158" t="s">
        <v>438</v>
      </c>
      <c r="DO158">
        <v>2</v>
      </c>
      <c r="DP158" t="b">
        <v>1</v>
      </c>
      <c r="DQ158">
        <v>1759424008.84615</v>
      </c>
      <c r="DR158">
        <v>692.661769230769</v>
      </c>
      <c r="DS158">
        <v>724.719</v>
      </c>
      <c r="DT158">
        <v>23.0569153846154</v>
      </c>
      <c r="DU158">
        <v>21.6671769230769</v>
      </c>
      <c r="DV158">
        <v>689.569461538461</v>
      </c>
      <c r="DW158">
        <v>22.7381307692308</v>
      </c>
      <c r="DX158">
        <v>500.004538461538</v>
      </c>
      <c r="DY158">
        <v>90.7766230769231</v>
      </c>
      <c r="DZ158">
        <v>0.0324731846153846</v>
      </c>
      <c r="EA158">
        <v>29.6832923076923</v>
      </c>
      <c r="EB158">
        <v>30.0294692307692</v>
      </c>
      <c r="EC158">
        <v>999.9</v>
      </c>
      <c r="ED158">
        <v>0</v>
      </c>
      <c r="EE158">
        <v>0</v>
      </c>
      <c r="EF158">
        <v>10010.5261538462</v>
      </c>
      <c r="EG158">
        <v>0</v>
      </c>
      <c r="EH158">
        <v>13.1863230769231</v>
      </c>
      <c r="EI158">
        <v>-32.0571692307692</v>
      </c>
      <c r="EJ158">
        <v>709.009307692308</v>
      </c>
      <c r="EK158">
        <v>740.769461538462</v>
      </c>
      <c r="EL158">
        <v>1.38974846153846</v>
      </c>
      <c r="EM158">
        <v>724.719</v>
      </c>
      <c r="EN158">
        <v>21.6671769230769</v>
      </c>
      <c r="EO158">
        <v>2.09302923076923</v>
      </c>
      <c r="EP158">
        <v>1.96687384615385</v>
      </c>
      <c r="EQ158">
        <v>18.1662307692308</v>
      </c>
      <c r="ER158">
        <v>17.1801538461538</v>
      </c>
      <c r="ES158">
        <v>2000.00692307692</v>
      </c>
      <c r="ET158">
        <v>0.980002923076923</v>
      </c>
      <c r="EU158">
        <v>0.0199968846153846</v>
      </c>
      <c r="EV158">
        <v>0</v>
      </c>
      <c r="EW158">
        <v>353.675923076923</v>
      </c>
      <c r="EX158">
        <v>5.00059</v>
      </c>
      <c r="EY158">
        <v>7152.32307692308</v>
      </c>
      <c r="EZ158">
        <v>17360.4076923077</v>
      </c>
      <c r="FA158">
        <v>41.312</v>
      </c>
      <c r="FB158">
        <v>41.062</v>
      </c>
      <c r="FC158">
        <v>40.6726923076923</v>
      </c>
      <c r="FD158">
        <v>40.625</v>
      </c>
      <c r="FE158">
        <v>42.2257692307692</v>
      </c>
      <c r="FF158">
        <v>1955.11</v>
      </c>
      <c r="FG158">
        <v>39.89</v>
      </c>
      <c r="FH158">
        <v>0</v>
      </c>
      <c r="FI158">
        <v>1759424015.2</v>
      </c>
      <c r="FJ158">
        <v>0</v>
      </c>
      <c r="FK158">
        <v>353.681730769231</v>
      </c>
      <c r="FL158">
        <v>-1.18006837794168</v>
      </c>
      <c r="FM158">
        <v>-1.00786326241241</v>
      </c>
      <c r="FN158">
        <v>7152.36384615385</v>
      </c>
      <c r="FO158">
        <v>15</v>
      </c>
      <c r="FP158">
        <v>0</v>
      </c>
      <c r="FQ158" t="s">
        <v>439</v>
      </c>
      <c r="FR158">
        <v>0</v>
      </c>
      <c r="FS158">
        <v>0</v>
      </c>
      <c r="FT158">
        <v>0</v>
      </c>
      <c r="FU158">
        <v>0</v>
      </c>
      <c r="FV158">
        <v>0</v>
      </c>
      <c r="FW158">
        <v>0</v>
      </c>
      <c r="FX158">
        <v>0</v>
      </c>
      <c r="FY158">
        <v>0</v>
      </c>
      <c r="FZ158">
        <v>0</v>
      </c>
      <c r="GA158">
        <v>0</v>
      </c>
      <c r="GB158">
        <v>0</v>
      </c>
      <c r="GC158">
        <v>-32.0967380952381</v>
      </c>
      <c r="GD158">
        <v>2.5693402597403</v>
      </c>
      <c r="GE158">
        <v>0.505880092583769</v>
      </c>
      <c r="GF158">
        <v>0</v>
      </c>
      <c r="GG158">
        <v>353.690941176471</v>
      </c>
      <c r="GH158">
        <v>-0.318013753023322</v>
      </c>
      <c r="GI158">
        <v>0.202938260848618</v>
      </c>
      <c r="GJ158">
        <v>-1</v>
      </c>
      <c r="GK158">
        <v>1.39504285714286</v>
      </c>
      <c r="GL158">
        <v>-0.0950836363636377</v>
      </c>
      <c r="GM158">
        <v>0.0132973671374869</v>
      </c>
      <c r="GN158">
        <v>1</v>
      </c>
      <c r="GO158">
        <v>1</v>
      </c>
      <c r="GP158">
        <v>2</v>
      </c>
      <c r="GQ158" t="s">
        <v>448</v>
      </c>
      <c r="GR158">
        <v>3.13239</v>
      </c>
      <c r="GS158">
        <v>2.71067</v>
      </c>
      <c r="GT158">
        <v>0.132715</v>
      </c>
      <c r="GU158">
        <v>0.137325</v>
      </c>
      <c r="GV158">
        <v>0.100515</v>
      </c>
      <c r="GW158">
        <v>0.0968156</v>
      </c>
      <c r="GX158">
        <v>32687.2</v>
      </c>
      <c r="GY158">
        <v>34835.4</v>
      </c>
      <c r="GZ158">
        <v>34098</v>
      </c>
      <c r="HA158">
        <v>36560</v>
      </c>
      <c r="HB158">
        <v>43312.1</v>
      </c>
      <c r="HC158">
        <v>47405.3</v>
      </c>
      <c r="HD158">
        <v>53182.9</v>
      </c>
      <c r="HE158">
        <v>58425</v>
      </c>
      <c r="HF158">
        <v>1.9471</v>
      </c>
      <c r="HG158">
        <v>1.7972</v>
      </c>
      <c r="HH158">
        <v>0.116803</v>
      </c>
      <c r="HI158">
        <v>0</v>
      </c>
      <c r="HJ158">
        <v>28.1317</v>
      </c>
      <c r="HK158">
        <v>999.9</v>
      </c>
      <c r="HL158">
        <v>53.663</v>
      </c>
      <c r="HM158">
        <v>30.454</v>
      </c>
      <c r="HN158">
        <v>25.8477</v>
      </c>
      <c r="HO158">
        <v>54.3883</v>
      </c>
      <c r="HP158">
        <v>45.4768</v>
      </c>
      <c r="HQ158">
        <v>1</v>
      </c>
      <c r="HR158">
        <v>0.0547307</v>
      </c>
      <c r="HS158">
        <v>0.260991</v>
      </c>
      <c r="HT158">
        <v>20.1116</v>
      </c>
      <c r="HU158">
        <v>5.19677</v>
      </c>
      <c r="HV158">
        <v>12.004</v>
      </c>
      <c r="HW158">
        <v>4.97385</v>
      </c>
      <c r="HX158">
        <v>3.29393</v>
      </c>
      <c r="HY158">
        <v>999.9</v>
      </c>
      <c r="HZ158">
        <v>9999</v>
      </c>
      <c r="IA158">
        <v>9999</v>
      </c>
      <c r="IB158">
        <v>9999</v>
      </c>
      <c r="IC158">
        <v>1.86325</v>
      </c>
      <c r="ID158">
        <v>1.86813</v>
      </c>
      <c r="IE158">
        <v>1.86788</v>
      </c>
      <c r="IF158">
        <v>1.86906</v>
      </c>
      <c r="IG158">
        <v>1.86989</v>
      </c>
      <c r="IH158">
        <v>1.86594</v>
      </c>
      <c r="II158">
        <v>1.86705</v>
      </c>
      <c r="IJ158">
        <v>1.86844</v>
      </c>
      <c r="IK158">
        <v>5</v>
      </c>
      <c r="IL158">
        <v>0</v>
      </c>
      <c r="IM158">
        <v>0</v>
      </c>
      <c r="IN158">
        <v>0</v>
      </c>
      <c r="IO158" t="s">
        <v>441</v>
      </c>
      <c r="IP158" t="s">
        <v>442</v>
      </c>
      <c r="IQ158" t="s">
        <v>443</v>
      </c>
      <c r="IR158" t="s">
        <v>443</v>
      </c>
      <c r="IS158" t="s">
        <v>443</v>
      </c>
      <c r="IT158" t="s">
        <v>443</v>
      </c>
      <c r="IU158">
        <v>0</v>
      </c>
      <c r="IV158">
        <v>100</v>
      </c>
      <c r="IW158">
        <v>100</v>
      </c>
      <c r="IX158">
        <v>3.174</v>
      </c>
      <c r="IY158">
        <v>0.3187</v>
      </c>
      <c r="IZ158">
        <v>0.735386519928015</v>
      </c>
      <c r="JA158">
        <v>0.00382527381972642</v>
      </c>
      <c r="JB158">
        <v>-7.52988299776221e-07</v>
      </c>
      <c r="JC158">
        <v>2.3530235652091e-10</v>
      </c>
      <c r="JD158">
        <v>-0.102343420517576</v>
      </c>
      <c r="JE158">
        <v>-0.0169045395245839</v>
      </c>
      <c r="JF158">
        <v>0.00204458040624254</v>
      </c>
      <c r="JG158">
        <v>-2.13992253470799e-05</v>
      </c>
      <c r="JH158">
        <v>5</v>
      </c>
      <c r="JI158">
        <v>2167</v>
      </c>
      <c r="JJ158">
        <v>1</v>
      </c>
      <c r="JK158">
        <v>29</v>
      </c>
      <c r="JL158">
        <v>29323733.6</v>
      </c>
      <c r="JM158">
        <v>29323733.6</v>
      </c>
      <c r="JN158">
        <v>1.63086</v>
      </c>
      <c r="JO158">
        <v>2.61963</v>
      </c>
      <c r="JP158">
        <v>1.54785</v>
      </c>
      <c r="JQ158">
        <v>2.31079</v>
      </c>
      <c r="JR158">
        <v>1.64551</v>
      </c>
      <c r="JS158">
        <v>2.36206</v>
      </c>
      <c r="JT158">
        <v>34.2133</v>
      </c>
      <c r="JU158">
        <v>24.1926</v>
      </c>
      <c r="JV158">
        <v>18</v>
      </c>
      <c r="JW158">
        <v>497.968</v>
      </c>
      <c r="JX158">
        <v>401.399</v>
      </c>
      <c r="JY158">
        <v>26.981</v>
      </c>
      <c r="JZ158">
        <v>28.0348</v>
      </c>
      <c r="KA158">
        <v>30.0003</v>
      </c>
      <c r="KB158">
        <v>27.9826</v>
      </c>
      <c r="KC158">
        <v>27.9323</v>
      </c>
      <c r="KD158">
        <v>32.7024</v>
      </c>
      <c r="KE158">
        <v>19.2549</v>
      </c>
      <c r="KF158">
        <v>53.1408</v>
      </c>
      <c r="KG158">
        <v>26.9566</v>
      </c>
      <c r="KH158">
        <v>771.444</v>
      </c>
      <c r="KI158">
        <v>21.7286</v>
      </c>
      <c r="KJ158">
        <v>96.6823</v>
      </c>
      <c r="KK158">
        <v>94.6651</v>
      </c>
    </row>
    <row r="159" spans="1:297">
      <c r="A159">
        <v>143</v>
      </c>
      <c r="B159">
        <v>1759424022</v>
      </c>
      <c r="C159">
        <v>4801.90000009537</v>
      </c>
      <c r="D159" t="s">
        <v>729</v>
      </c>
      <c r="E159" t="s">
        <v>730</v>
      </c>
      <c r="F159">
        <v>5</v>
      </c>
      <c r="G159" t="s">
        <v>638</v>
      </c>
      <c r="H159" t="s">
        <v>436</v>
      </c>
      <c r="I159">
        <v>1759424013.84615</v>
      </c>
      <c r="J159">
        <f>(K159)/1000</f>
        <v>0</v>
      </c>
      <c r="K159">
        <f>IF(DP159, AN159, AH159)</f>
        <v>0</v>
      </c>
      <c r="L159">
        <f>IF(DP159, AI159, AG159)</f>
        <v>0</v>
      </c>
      <c r="M159">
        <f>DR159 - IF(AU159&gt;1, L159*DL159*100.0/(AW159), 0)</f>
        <v>0</v>
      </c>
      <c r="N159">
        <f>((T159-J159/2)*M159-L159)/(T159+J159/2)</f>
        <v>0</v>
      </c>
      <c r="O159">
        <f>N159*(DY159+DZ159)/1000.0</f>
        <v>0</v>
      </c>
      <c r="P159">
        <f>(DR159 - IF(AU159&gt;1, L159*DL159*100.0/(AW159), 0))*(DY159+DZ159)/1000.0</f>
        <v>0</v>
      </c>
      <c r="Q159">
        <f>2.0/((1/S159-1/R159)+SIGN(S159)*SQRT((1/S159-1/R159)*(1/S159-1/R159) + 4*DM159/((DM159+1)*(DM159+1))*(2*1/S159*1/R159-1/R159*1/R159)))</f>
        <v>0</v>
      </c>
      <c r="R159">
        <f>IF(LEFT(DN159,1)&lt;&gt;"0",IF(LEFT(DN159,1)="1",3.0,DO159),$D$5+$E$5*(EF159*DY159/($K$5*1000))+$F$5*(EF159*DY159/($K$5*1000))*MAX(MIN(DL159,$J$5),$I$5)*MAX(MIN(DL159,$J$5),$I$5)+$G$5*MAX(MIN(DL159,$J$5),$I$5)*(EF159*DY159/($K$5*1000))+$H$5*(EF159*DY159/($K$5*1000))*(EF159*DY159/($K$5*1000)))</f>
        <v>0</v>
      </c>
      <c r="S159">
        <f>J159*(1000-(1000*0.61365*exp(17.502*W159/(240.97+W159))/(DY159+DZ159)+DT159)/2)/(1000*0.61365*exp(17.502*W159/(240.97+W159))/(DY159+DZ159)-DT159)</f>
        <v>0</v>
      </c>
      <c r="T159">
        <f>1/((DM159+1)/(Q159/1.6)+1/(R159/1.37)) + DM159/((DM159+1)/(Q159/1.6) + DM159/(R159/1.37))</f>
        <v>0</v>
      </c>
      <c r="U159">
        <f>(DH159*DK159)</f>
        <v>0</v>
      </c>
      <c r="V159">
        <f>(EA159+(U159+2*0.95*5.67E-8*(((EA159+$B$7)+273)^4-(EA159+273)^4)-44100*J159)/(1.84*29.3*R159+8*0.95*5.67E-8*(EA159+273)^3))</f>
        <v>0</v>
      </c>
      <c r="W159">
        <f>($C$7*EB159+$D$7*EC159+$E$7*V159)</f>
        <v>0</v>
      </c>
      <c r="X159">
        <f>0.61365*exp(17.502*W159/(240.97+W159))</f>
        <v>0</v>
      </c>
      <c r="Y159">
        <f>(Z159/AA159*100)</f>
        <v>0</v>
      </c>
      <c r="Z159">
        <f>DT159*(DY159+DZ159)/1000</f>
        <v>0</v>
      </c>
      <c r="AA159">
        <f>0.61365*exp(17.502*EA159/(240.97+EA159))</f>
        <v>0</v>
      </c>
      <c r="AB159">
        <f>(X159-DT159*(DY159+DZ159)/1000)</f>
        <v>0</v>
      </c>
      <c r="AC159">
        <f>(-J159*44100)</f>
        <v>0</v>
      </c>
      <c r="AD159">
        <f>2*29.3*R159*0.92*(EA159-W159)</f>
        <v>0</v>
      </c>
      <c r="AE159">
        <f>2*0.95*5.67E-8*(((EA159+$B$7)+273)^4-(W159+273)^4)</f>
        <v>0</v>
      </c>
      <c r="AF159">
        <f>U159+AE159+AC159+AD159</f>
        <v>0</v>
      </c>
      <c r="AG159">
        <f>DX159*AU159*(DS159-DR159*(1000-AU159*DU159)/(1000-AU159*DT159))/(100*DL159)</f>
        <v>0</v>
      </c>
      <c r="AH159">
        <f>1000*DX159*AU159*(DT159-DU159)/(100*DL159*(1000-AU159*DT159))</f>
        <v>0</v>
      </c>
      <c r="AI159">
        <f>(AJ159 - AK159 - DY159*1E3/(8.314*(EA159+273.15)) * AM159/DX159 * AL159) * DX159/(100*DL159) * (1000 - DU159)/1000</f>
        <v>0</v>
      </c>
      <c r="AJ159">
        <v>774.495242619914</v>
      </c>
      <c r="AK159">
        <v>750.063048484849</v>
      </c>
      <c r="AL159">
        <v>3.5152678787879</v>
      </c>
      <c r="AM159">
        <v>64.6</v>
      </c>
      <c r="AN159">
        <f>(AP159 - AO159 + DY159*1E3/(8.314*(EA159+273.15)) * AR159/DX159 * AQ159) * DX159/(100*DL159) * 1000/(1000 - AP159)</f>
        <v>0</v>
      </c>
      <c r="AO159">
        <v>21.6747696437288</v>
      </c>
      <c r="AP159">
        <v>23.0460248484848</v>
      </c>
      <c r="AQ159">
        <v>-7.01766958426327e-05</v>
      </c>
      <c r="AR159">
        <v>120.712376557345</v>
      </c>
      <c r="AS159">
        <v>4</v>
      </c>
      <c r="AT159">
        <v>1</v>
      </c>
      <c r="AU159">
        <f>IF(AS159*$H$13&gt;=AW159,1.0,(AW159/(AW159-AS159*$H$13)))</f>
        <v>0</v>
      </c>
      <c r="AV159">
        <f>(AU159-1)*100</f>
        <v>0</v>
      </c>
      <c r="AW159">
        <f>MAX(0,($B$13+$C$13*EF159)/(1+$D$13*EF159)*DY159/(EA159+273)*$E$13)</f>
        <v>0</v>
      </c>
      <c r="AX159" t="s">
        <v>437</v>
      </c>
      <c r="AY159" t="s">
        <v>437</v>
      </c>
      <c r="AZ159">
        <v>0</v>
      </c>
      <c r="BA159">
        <v>0</v>
      </c>
      <c r="BB159">
        <f>1-AZ159/BA159</f>
        <v>0</v>
      </c>
      <c r="BC159">
        <v>0</v>
      </c>
      <c r="BD159" t="s">
        <v>437</v>
      </c>
      <c r="BE159" t="s">
        <v>437</v>
      </c>
      <c r="BF159">
        <v>0</v>
      </c>
      <c r="BG159">
        <v>0</v>
      </c>
      <c r="BH159">
        <f>1-BF159/BG159</f>
        <v>0</v>
      </c>
      <c r="BI159">
        <v>0.5</v>
      </c>
      <c r="BJ159">
        <f>DI159</f>
        <v>0</v>
      </c>
      <c r="BK159">
        <f>L159</f>
        <v>0</v>
      </c>
      <c r="BL159">
        <f>BH159*BI159*BJ159</f>
        <v>0</v>
      </c>
      <c r="BM159">
        <f>(BK159-BC159)/BJ159</f>
        <v>0</v>
      </c>
      <c r="BN159">
        <f>(BA159-BG159)/BG159</f>
        <v>0</v>
      </c>
      <c r="BO159">
        <f>AZ159/(BB159+AZ159/BG159)</f>
        <v>0</v>
      </c>
      <c r="BP159" t="s">
        <v>437</v>
      </c>
      <c r="BQ159">
        <v>0</v>
      </c>
      <c r="BR159">
        <f>IF(BQ159&lt;&gt;0, BQ159, BO159)</f>
        <v>0</v>
      </c>
      <c r="BS159">
        <f>1-BR159/BG159</f>
        <v>0</v>
      </c>
      <c r="BT159">
        <f>(BG159-BF159)/(BG159-BR159)</f>
        <v>0</v>
      </c>
      <c r="BU159">
        <f>(BA159-BG159)/(BA159-BR159)</f>
        <v>0</v>
      </c>
      <c r="BV159">
        <f>(BG159-BF159)/(BG159-AZ159)</f>
        <v>0</v>
      </c>
      <c r="BW159">
        <f>(BA159-BG159)/(BA159-AZ159)</f>
        <v>0</v>
      </c>
      <c r="BX159">
        <f>(BT159*BR159/BF159)</f>
        <v>0</v>
      </c>
      <c r="BY159">
        <f>(1-BX159)</f>
        <v>0</v>
      </c>
      <c r="DH159">
        <f>$B$11*EG159+$C$11*EH159+$F$11*ES159*(1-EV159)</f>
        <v>0</v>
      </c>
      <c r="DI159">
        <f>DH159*DJ159</f>
        <v>0</v>
      </c>
      <c r="DJ159">
        <f>($B$11*$D$9+$C$11*$D$9+$F$11*((FF159+EX159)/MAX(FF159+EX159+FG159, 0.1)*$I$9+FG159/MAX(FF159+EX159+FG159, 0.1)*$J$9))/($B$11+$C$11+$F$11)</f>
        <v>0</v>
      </c>
      <c r="DK159">
        <f>($B$11*$K$9+$C$11*$K$9+$F$11*((FF159+EX159)/MAX(FF159+EX159+FG159, 0.1)*$P$9+FG159/MAX(FF159+EX159+FG159, 0.1)*$Q$9))/($B$11+$C$11+$F$11)</f>
        <v>0</v>
      </c>
      <c r="DL159">
        <v>3.46</v>
      </c>
      <c r="DM159">
        <v>0.5</v>
      </c>
      <c r="DN159" t="s">
        <v>438</v>
      </c>
      <c r="DO159">
        <v>2</v>
      </c>
      <c r="DP159" t="b">
        <v>1</v>
      </c>
      <c r="DQ159">
        <v>1759424013.84615</v>
      </c>
      <c r="DR159">
        <v>709.041461538461</v>
      </c>
      <c r="DS159">
        <v>741.245846153846</v>
      </c>
      <c r="DT159">
        <v>23.0551384615385</v>
      </c>
      <c r="DU159">
        <v>21.6710384615385</v>
      </c>
      <c r="DV159">
        <v>705.898384615385</v>
      </c>
      <c r="DW159">
        <v>22.7364307692308</v>
      </c>
      <c r="DX159">
        <v>500.015230769231</v>
      </c>
      <c r="DY159">
        <v>90.7773</v>
      </c>
      <c r="DZ159">
        <v>0.0324534153846154</v>
      </c>
      <c r="EA159">
        <v>29.6781769230769</v>
      </c>
      <c r="EB159">
        <v>30.0315538461538</v>
      </c>
      <c r="EC159">
        <v>999.9</v>
      </c>
      <c r="ED159">
        <v>0</v>
      </c>
      <c r="EE159">
        <v>0</v>
      </c>
      <c r="EF159">
        <v>10009.2746153846</v>
      </c>
      <c r="EG159">
        <v>0</v>
      </c>
      <c r="EH159">
        <v>13.1871692307692</v>
      </c>
      <c r="EI159">
        <v>-32.2043538461538</v>
      </c>
      <c r="EJ159">
        <v>725.774230769231</v>
      </c>
      <c r="EK159">
        <v>757.665384615385</v>
      </c>
      <c r="EL159">
        <v>1.38410923076923</v>
      </c>
      <c r="EM159">
        <v>741.245846153846</v>
      </c>
      <c r="EN159">
        <v>21.6710384615385</v>
      </c>
      <c r="EO159">
        <v>2.09288538461538</v>
      </c>
      <c r="EP159">
        <v>1.96723923076923</v>
      </c>
      <c r="EQ159">
        <v>18.1651307692308</v>
      </c>
      <c r="ER159">
        <v>17.1830923076923</v>
      </c>
      <c r="ES159">
        <v>2000.02923076923</v>
      </c>
      <c r="ET159">
        <v>0.980003230769231</v>
      </c>
      <c r="EU159">
        <v>0.0199966461538462</v>
      </c>
      <c r="EV159">
        <v>0</v>
      </c>
      <c r="EW159">
        <v>353.676461538462</v>
      </c>
      <c r="EX159">
        <v>5.00059</v>
      </c>
      <c r="EY159">
        <v>7152.35076923077</v>
      </c>
      <c r="EZ159">
        <v>17360.6</v>
      </c>
      <c r="FA159">
        <v>41.312</v>
      </c>
      <c r="FB159">
        <v>41.0716923076923</v>
      </c>
      <c r="FC159">
        <v>40.6726923076923</v>
      </c>
      <c r="FD159">
        <v>40.625</v>
      </c>
      <c r="FE159">
        <v>42.2354615384615</v>
      </c>
      <c r="FF159">
        <v>1955.13230769231</v>
      </c>
      <c r="FG159">
        <v>39.89</v>
      </c>
      <c r="FH159">
        <v>0</v>
      </c>
      <c r="FI159">
        <v>1759424020</v>
      </c>
      <c r="FJ159">
        <v>0</v>
      </c>
      <c r="FK159">
        <v>353.665038461538</v>
      </c>
      <c r="FL159">
        <v>0.966119657920827</v>
      </c>
      <c r="FM159">
        <v>-0.922051284303812</v>
      </c>
      <c r="FN159">
        <v>7152.36192307692</v>
      </c>
      <c r="FO159">
        <v>15</v>
      </c>
      <c r="FP159">
        <v>0</v>
      </c>
      <c r="FQ159" t="s">
        <v>439</v>
      </c>
      <c r="FR159">
        <v>0</v>
      </c>
      <c r="FS159">
        <v>0</v>
      </c>
      <c r="FT159">
        <v>0</v>
      </c>
      <c r="FU159">
        <v>0</v>
      </c>
      <c r="FV159">
        <v>0</v>
      </c>
      <c r="FW159">
        <v>0</v>
      </c>
      <c r="FX159">
        <v>0</v>
      </c>
      <c r="FY159">
        <v>0</v>
      </c>
      <c r="FZ159">
        <v>0</v>
      </c>
      <c r="GA159">
        <v>0</v>
      </c>
      <c r="GB159">
        <v>0</v>
      </c>
      <c r="GC159">
        <v>-32.271725</v>
      </c>
      <c r="GD159">
        <v>-1.52811879699248</v>
      </c>
      <c r="GE159">
        <v>0.655692584123841</v>
      </c>
      <c r="GF159">
        <v>0</v>
      </c>
      <c r="GG159">
        <v>353.707617647059</v>
      </c>
      <c r="GH159">
        <v>-0.369579832969361</v>
      </c>
      <c r="GI159">
        <v>0.20808199949085</v>
      </c>
      <c r="GJ159">
        <v>-1</v>
      </c>
      <c r="GK159">
        <v>1.386299</v>
      </c>
      <c r="GL159">
        <v>-0.073264060150375</v>
      </c>
      <c r="GM159">
        <v>0.00754824542526275</v>
      </c>
      <c r="GN159">
        <v>1</v>
      </c>
      <c r="GO159">
        <v>1</v>
      </c>
      <c r="GP159">
        <v>2</v>
      </c>
      <c r="GQ159" t="s">
        <v>448</v>
      </c>
      <c r="GR159">
        <v>3.13244</v>
      </c>
      <c r="GS159">
        <v>2.7103</v>
      </c>
      <c r="GT159">
        <v>0.134878</v>
      </c>
      <c r="GU159">
        <v>0.139349</v>
      </c>
      <c r="GV159">
        <v>0.100487</v>
      </c>
      <c r="GW159">
        <v>0.0968251</v>
      </c>
      <c r="GX159">
        <v>32605</v>
      </c>
      <c r="GY159">
        <v>34753.1</v>
      </c>
      <c r="GZ159">
        <v>34097.4</v>
      </c>
      <c r="HA159">
        <v>36559.5</v>
      </c>
      <c r="HB159">
        <v>43312.9</v>
      </c>
      <c r="HC159">
        <v>47404.6</v>
      </c>
      <c r="HD159">
        <v>53182</v>
      </c>
      <c r="HE159">
        <v>58424.5</v>
      </c>
      <c r="HF159">
        <v>1.94713</v>
      </c>
      <c r="HG159">
        <v>1.79673</v>
      </c>
      <c r="HH159">
        <v>0.116557</v>
      </c>
      <c r="HI159">
        <v>0</v>
      </c>
      <c r="HJ159">
        <v>28.1317</v>
      </c>
      <c r="HK159">
        <v>999.9</v>
      </c>
      <c r="HL159">
        <v>53.663</v>
      </c>
      <c r="HM159">
        <v>30.464</v>
      </c>
      <c r="HN159">
        <v>25.8633</v>
      </c>
      <c r="HO159">
        <v>54.4883</v>
      </c>
      <c r="HP159">
        <v>45.2484</v>
      </c>
      <c r="HQ159">
        <v>1</v>
      </c>
      <c r="HR159">
        <v>0.0552591</v>
      </c>
      <c r="HS159">
        <v>0.307949</v>
      </c>
      <c r="HT159">
        <v>20.1114</v>
      </c>
      <c r="HU159">
        <v>5.19632</v>
      </c>
      <c r="HV159">
        <v>12.004</v>
      </c>
      <c r="HW159">
        <v>4.97375</v>
      </c>
      <c r="HX159">
        <v>3.29393</v>
      </c>
      <c r="HY159">
        <v>999.9</v>
      </c>
      <c r="HZ159">
        <v>9999</v>
      </c>
      <c r="IA159">
        <v>9999</v>
      </c>
      <c r="IB159">
        <v>9999</v>
      </c>
      <c r="IC159">
        <v>1.86325</v>
      </c>
      <c r="ID159">
        <v>1.86813</v>
      </c>
      <c r="IE159">
        <v>1.86789</v>
      </c>
      <c r="IF159">
        <v>1.86905</v>
      </c>
      <c r="IG159">
        <v>1.8699</v>
      </c>
      <c r="IH159">
        <v>1.86591</v>
      </c>
      <c r="II159">
        <v>1.86705</v>
      </c>
      <c r="IJ159">
        <v>1.86844</v>
      </c>
      <c r="IK159">
        <v>5</v>
      </c>
      <c r="IL159">
        <v>0</v>
      </c>
      <c r="IM159">
        <v>0</v>
      </c>
      <c r="IN159">
        <v>0</v>
      </c>
      <c r="IO159" t="s">
        <v>441</v>
      </c>
      <c r="IP159" t="s">
        <v>442</v>
      </c>
      <c r="IQ159" t="s">
        <v>443</v>
      </c>
      <c r="IR159" t="s">
        <v>443</v>
      </c>
      <c r="IS159" t="s">
        <v>443</v>
      </c>
      <c r="IT159" t="s">
        <v>443</v>
      </c>
      <c r="IU159">
        <v>0</v>
      </c>
      <c r="IV159">
        <v>100</v>
      </c>
      <c r="IW159">
        <v>100</v>
      </c>
      <c r="IX159">
        <v>3.227</v>
      </c>
      <c r="IY159">
        <v>0.3183</v>
      </c>
      <c r="IZ159">
        <v>0.735386519928015</v>
      </c>
      <c r="JA159">
        <v>0.00382527381972642</v>
      </c>
      <c r="JB159">
        <v>-7.52988299776221e-07</v>
      </c>
      <c r="JC159">
        <v>2.3530235652091e-10</v>
      </c>
      <c r="JD159">
        <v>-0.102343420517576</v>
      </c>
      <c r="JE159">
        <v>-0.0169045395245839</v>
      </c>
      <c r="JF159">
        <v>0.00204458040624254</v>
      </c>
      <c r="JG159">
        <v>-2.13992253470799e-05</v>
      </c>
      <c r="JH159">
        <v>5</v>
      </c>
      <c r="JI159">
        <v>2167</v>
      </c>
      <c r="JJ159">
        <v>1</v>
      </c>
      <c r="JK159">
        <v>29</v>
      </c>
      <c r="JL159">
        <v>29323733.7</v>
      </c>
      <c r="JM159">
        <v>29323733.7</v>
      </c>
      <c r="JN159">
        <v>1.65649</v>
      </c>
      <c r="JO159">
        <v>2.63062</v>
      </c>
      <c r="JP159">
        <v>1.54785</v>
      </c>
      <c r="JQ159">
        <v>2.31201</v>
      </c>
      <c r="JR159">
        <v>1.64673</v>
      </c>
      <c r="JS159">
        <v>2.27905</v>
      </c>
      <c r="JT159">
        <v>34.2133</v>
      </c>
      <c r="JU159">
        <v>24.1926</v>
      </c>
      <c r="JV159">
        <v>18</v>
      </c>
      <c r="JW159">
        <v>498.005</v>
      </c>
      <c r="JX159">
        <v>401.155</v>
      </c>
      <c r="JY159">
        <v>26.9469</v>
      </c>
      <c r="JZ159">
        <v>28.0378</v>
      </c>
      <c r="KA159">
        <v>30.0004</v>
      </c>
      <c r="KB159">
        <v>27.985</v>
      </c>
      <c r="KC159">
        <v>27.9347</v>
      </c>
      <c r="KD159">
        <v>33.3026</v>
      </c>
      <c r="KE159">
        <v>19.2549</v>
      </c>
      <c r="KF159">
        <v>53.1408</v>
      </c>
      <c r="KG159">
        <v>26.9211</v>
      </c>
      <c r="KH159">
        <v>791.753</v>
      </c>
      <c r="KI159">
        <v>21.7548</v>
      </c>
      <c r="KJ159">
        <v>96.6806</v>
      </c>
      <c r="KK159">
        <v>94.664</v>
      </c>
    </row>
    <row r="160" spans="1:297">
      <c r="A160">
        <v>144</v>
      </c>
      <c r="B160">
        <v>1759424027</v>
      </c>
      <c r="C160">
        <v>4806.90000009537</v>
      </c>
      <c r="D160" t="s">
        <v>731</v>
      </c>
      <c r="E160" t="s">
        <v>732</v>
      </c>
      <c r="F160">
        <v>5</v>
      </c>
      <c r="G160" t="s">
        <v>638</v>
      </c>
      <c r="H160" t="s">
        <v>436</v>
      </c>
      <c r="I160">
        <v>1759424018.84615</v>
      </c>
      <c r="J160">
        <f>(K160)/1000</f>
        <v>0</v>
      </c>
      <c r="K160">
        <f>IF(DP160, AN160, AH160)</f>
        <v>0</v>
      </c>
      <c r="L160">
        <f>IF(DP160, AI160, AG160)</f>
        <v>0</v>
      </c>
      <c r="M160">
        <f>DR160 - IF(AU160&gt;1, L160*DL160*100.0/(AW160), 0)</f>
        <v>0</v>
      </c>
      <c r="N160">
        <f>((T160-J160/2)*M160-L160)/(T160+J160/2)</f>
        <v>0</v>
      </c>
      <c r="O160">
        <f>N160*(DY160+DZ160)/1000.0</f>
        <v>0</v>
      </c>
      <c r="P160">
        <f>(DR160 - IF(AU160&gt;1, L160*DL160*100.0/(AW160), 0))*(DY160+DZ160)/1000.0</f>
        <v>0</v>
      </c>
      <c r="Q160">
        <f>2.0/((1/S160-1/R160)+SIGN(S160)*SQRT((1/S160-1/R160)*(1/S160-1/R160) + 4*DM160/((DM160+1)*(DM160+1))*(2*1/S160*1/R160-1/R160*1/R160)))</f>
        <v>0</v>
      </c>
      <c r="R160">
        <f>IF(LEFT(DN160,1)&lt;&gt;"0",IF(LEFT(DN160,1)="1",3.0,DO160),$D$5+$E$5*(EF160*DY160/($K$5*1000))+$F$5*(EF160*DY160/($K$5*1000))*MAX(MIN(DL160,$J$5),$I$5)*MAX(MIN(DL160,$J$5),$I$5)+$G$5*MAX(MIN(DL160,$J$5),$I$5)*(EF160*DY160/($K$5*1000))+$H$5*(EF160*DY160/($K$5*1000))*(EF160*DY160/($K$5*1000)))</f>
        <v>0</v>
      </c>
      <c r="S160">
        <f>J160*(1000-(1000*0.61365*exp(17.502*W160/(240.97+W160))/(DY160+DZ160)+DT160)/2)/(1000*0.61365*exp(17.502*W160/(240.97+W160))/(DY160+DZ160)-DT160)</f>
        <v>0</v>
      </c>
      <c r="T160">
        <f>1/((DM160+1)/(Q160/1.6)+1/(R160/1.37)) + DM160/((DM160+1)/(Q160/1.6) + DM160/(R160/1.37))</f>
        <v>0</v>
      </c>
      <c r="U160">
        <f>(DH160*DK160)</f>
        <v>0</v>
      </c>
      <c r="V160">
        <f>(EA160+(U160+2*0.95*5.67E-8*(((EA160+$B$7)+273)^4-(EA160+273)^4)-44100*J160)/(1.84*29.3*R160+8*0.95*5.67E-8*(EA160+273)^3))</f>
        <v>0</v>
      </c>
      <c r="W160">
        <f>($C$7*EB160+$D$7*EC160+$E$7*V160)</f>
        <v>0</v>
      </c>
      <c r="X160">
        <f>0.61365*exp(17.502*W160/(240.97+W160))</f>
        <v>0</v>
      </c>
      <c r="Y160">
        <f>(Z160/AA160*100)</f>
        <v>0</v>
      </c>
      <c r="Z160">
        <f>DT160*(DY160+DZ160)/1000</f>
        <v>0</v>
      </c>
      <c r="AA160">
        <f>0.61365*exp(17.502*EA160/(240.97+EA160))</f>
        <v>0</v>
      </c>
      <c r="AB160">
        <f>(X160-DT160*(DY160+DZ160)/1000)</f>
        <v>0</v>
      </c>
      <c r="AC160">
        <f>(-J160*44100)</f>
        <v>0</v>
      </c>
      <c r="AD160">
        <f>2*29.3*R160*0.92*(EA160-W160)</f>
        <v>0</v>
      </c>
      <c r="AE160">
        <f>2*0.95*5.67E-8*(((EA160+$B$7)+273)^4-(W160+273)^4)</f>
        <v>0</v>
      </c>
      <c r="AF160">
        <f>U160+AE160+AC160+AD160</f>
        <v>0</v>
      </c>
      <c r="AG160">
        <f>DX160*AU160*(DS160-DR160*(1000-AU160*DU160)/(1000-AU160*DT160))/(100*DL160)</f>
        <v>0</v>
      </c>
      <c r="AH160">
        <f>1000*DX160*AU160*(DT160-DU160)/(100*DL160*(1000-AU160*DT160))</f>
        <v>0</v>
      </c>
      <c r="AI160">
        <f>(AJ160 - AK160 - DY160*1E3/(8.314*(EA160+273.15)) * AM160/DX160 * AL160) * DX160/(100*DL160) * (1000 - DU160)/1000</f>
        <v>0</v>
      </c>
      <c r="AJ160">
        <v>791.06013875606</v>
      </c>
      <c r="AK160">
        <v>766.977478787878</v>
      </c>
      <c r="AL160">
        <v>3.37106530303013</v>
      </c>
      <c r="AM160">
        <v>64.6</v>
      </c>
      <c r="AN160">
        <f>(AP160 - AO160 + DY160*1E3/(8.314*(EA160+273.15)) * AR160/DX160 * AQ160) * DX160/(100*DL160) * 1000/(1000 - AP160)</f>
        <v>0</v>
      </c>
      <c r="AO160">
        <v>21.6762510720942</v>
      </c>
      <c r="AP160">
        <v>23.0341412121212</v>
      </c>
      <c r="AQ160">
        <v>-8.54922165534502e-05</v>
      </c>
      <c r="AR160">
        <v>120.712376557345</v>
      </c>
      <c r="AS160">
        <v>4</v>
      </c>
      <c r="AT160">
        <v>1</v>
      </c>
      <c r="AU160">
        <f>IF(AS160*$H$13&gt;=AW160,1.0,(AW160/(AW160-AS160*$H$13)))</f>
        <v>0</v>
      </c>
      <c r="AV160">
        <f>(AU160-1)*100</f>
        <v>0</v>
      </c>
      <c r="AW160">
        <f>MAX(0,($B$13+$C$13*EF160)/(1+$D$13*EF160)*DY160/(EA160+273)*$E$13)</f>
        <v>0</v>
      </c>
      <c r="AX160" t="s">
        <v>437</v>
      </c>
      <c r="AY160" t="s">
        <v>437</v>
      </c>
      <c r="AZ160">
        <v>0</v>
      </c>
      <c r="BA160">
        <v>0</v>
      </c>
      <c r="BB160">
        <f>1-AZ160/BA160</f>
        <v>0</v>
      </c>
      <c r="BC160">
        <v>0</v>
      </c>
      <c r="BD160" t="s">
        <v>437</v>
      </c>
      <c r="BE160" t="s">
        <v>437</v>
      </c>
      <c r="BF160">
        <v>0</v>
      </c>
      <c r="BG160">
        <v>0</v>
      </c>
      <c r="BH160">
        <f>1-BF160/BG160</f>
        <v>0</v>
      </c>
      <c r="BI160">
        <v>0.5</v>
      </c>
      <c r="BJ160">
        <f>DI160</f>
        <v>0</v>
      </c>
      <c r="BK160">
        <f>L160</f>
        <v>0</v>
      </c>
      <c r="BL160">
        <f>BH160*BI160*BJ160</f>
        <v>0</v>
      </c>
      <c r="BM160">
        <f>(BK160-BC160)/BJ160</f>
        <v>0</v>
      </c>
      <c r="BN160">
        <f>(BA160-BG160)/BG160</f>
        <v>0</v>
      </c>
      <c r="BO160">
        <f>AZ160/(BB160+AZ160/BG160)</f>
        <v>0</v>
      </c>
      <c r="BP160" t="s">
        <v>437</v>
      </c>
      <c r="BQ160">
        <v>0</v>
      </c>
      <c r="BR160">
        <f>IF(BQ160&lt;&gt;0, BQ160, BO160)</f>
        <v>0</v>
      </c>
      <c r="BS160">
        <f>1-BR160/BG160</f>
        <v>0</v>
      </c>
      <c r="BT160">
        <f>(BG160-BF160)/(BG160-BR160)</f>
        <v>0</v>
      </c>
      <c r="BU160">
        <f>(BA160-BG160)/(BA160-BR160)</f>
        <v>0</v>
      </c>
      <c r="BV160">
        <f>(BG160-BF160)/(BG160-AZ160)</f>
        <v>0</v>
      </c>
      <c r="BW160">
        <f>(BA160-BG160)/(BA160-AZ160)</f>
        <v>0</v>
      </c>
      <c r="BX160">
        <f>(BT160*BR160/BF160)</f>
        <v>0</v>
      </c>
      <c r="BY160">
        <f>(1-BX160)</f>
        <v>0</v>
      </c>
      <c r="DH160">
        <f>$B$11*EG160+$C$11*EH160+$F$11*ES160*(1-EV160)</f>
        <v>0</v>
      </c>
      <c r="DI160">
        <f>DH160*DJ160</f>
        <v>0</v>
      </c>
      <c r="DJ160">
        <f>($B$11*$D$9+$C$11*$D$9+$F$11*((FF160+EX160)/MAX(FF160+EX160+FG160, 0.1)*$I$9+FG160/MAX(FF160+EX160+FG160, 0.1)*$J$9))/($B$11+$C$11+$F$11)</f>
        <v>0</v>
      </c>
      <c r="DK160">
        <f>($B$11*$K$9+$C$11*$K$9+$F$11*((FF160+EX160)/MAX(FF160+EX160+FG160, 0.1)*$P$9+FG160/MAX(FF160+EX160+FG160, 0.1)*$Q$9))/($B$11+$C$11+$F$11)</f>
        <v>0</v>
      </c>
      <c r="DL160">
        <v>3.46</v>
      </c>
      <c r="DM160">
        <v>0.5</v>
      </c>
      <c r="DN160" t="s">
        <v>438</v>
      </c>
      <c r="DO160">
        <v>2</v>
      </c>
      <c r="DP160" t="b">
        <v>1</v>
      </c>
      <c r="DQ160">
        <v>1759424018.84615</v>
      </c>
      <c r="DR160">
        <v>725.497538461538</v>
      </c>
      <c r="DS160">
        <v>757.849</v>
      </c>
      <c r="DT160">
        <v>23.0481769230769</v>
      </c>
      <c r="DU160">
        <v>21.6738076923077</v>
      </c>
      <c r="DV160">
        <v>722.303384615385</v>
      </c>
      <c r="DW160">
        <v>22.7297384615385</v>
      </c>
      <c r="DX160">
        <v>500.042538461538</v>
      </c>
      <c r="DY160">
        <v>90.7789</v>
      </c>
      <c r="DZ160">
        <v>0.0323667538461538</v>
      </c>
      <c r="EA160">
        <v>29.6717230769231</v>
      </c>
      <c r="EB160">
        <v>30.0318461538462</v>
      </c>
      <c r="EC160">
        <v>999.9</v>
      </c>
      <c r="ED160">
        <v>0</v>
      </c>
      <c r="EE160">
        <v>0</v>
      </c>
      <c r="EF160">
        <v>10011.7346153846</v>
      </c>
      <c r="EG160">
        <v>0</v>
      </c>
      <c r="EH160">
        <v>13.1861076923077</v>
      </c>
      <c r="EI160">
        <v>-32.3515076923077</v>
      </c>
      <c r="EJ160">
        <v>742.613230769231</v>
      </c>
      <c r="EK160">
        <v>774.638461538461</v>
      </c>
      <c r="EL160">
        <v>1.37437076923077</v>
      </c>
      <c r="EM160">
        <v>757.849</v>
      </c>
      <c r="EN160">
        <v>21.6738076923077</v>
      </c>
      <c r="EO160">
        <v>2.09228846153846</v>
      </c>
      <c r="EP160">
        <v>1.96752384615385</v>
      </c>
      <c r="EQ160">
        <v>18.1605923076923</v>
      </c>
      <c r="ER160">
        <v>17.1853769230769</v>
      </c>
      <c r="ES160">
        <v>2000.02615384615</v>
      </c>
      <c r="ET160">
        <v>0.980003230769231</v>
      </c>
      <c r="EU160">
        <v>0.0199966461538462</v>
      </c>
      <c r="EV160">
        <v>0</v>
      </c>
      <c r="EW160">
        <v>353.749769230769</v>
      </c>
      <c r="EX160">
        <v>5.00059</v>
      </c>
      <c r="EY160">
        <v>7152.32461538462</v>
      </c>
      <c r="EZ160">
        <v>17360.5692307692</v>
      </c>
      <c r="FA160">
        <v>41.312</v>
      </c>
      <c r="FB160">
        <v>41.0862307692308</v>
      </c>
      <c r="FC160">
        <v>40.6726923076923</v>
      </c>
      <c r="FD160">
        <v>40.6297692307692</v>
      </c>
      <c r="FE160">
        <v>42.2403076923077</v>
      </c>
      <c r="FF160">
        <v>1955.12923076923</v>
      </c>
      <c r="FG160">
        <v>39.89</v>
      </c>
      <c r="FH160">
        <v>0</v>
      </c>
      <c r="FI160">
        <v>1759424025.4</v>
      </c>
      <c r="FJ160">
        <v>0</v>
      </c>
      <c r="FK160">
        <v>353.7034</v>
      </c>
      <c r="FL160">
        <v>0.573846158360072</v>
      </c>
      <c r="FM160">
        <v>-0.0823076987714866</v>
      </c>
      <c r="FN160">
        <v>7152.3004</v>
      </c>
      <c r="FO160">
        <v>15</v>
      </c>
      <c r="FP160">
        <v>0</v>
      </c>
      <c r="FQ160" t="s">
        <v>439</v>
      </c>
      <c r="FR160">
        <v>0</v>
      </c>
      <c r="FS160">
        <v>0</v>
      </c>
      <c r="FT160">
        <v>0</v>
      </c>
      <c r="FU160">
        <v>0</v>
      </c>
      <c r="FV160">
        <v>0</v>
      </c>
      <c r="FW160">
        <v>0</v>
      </c>
      <c r="FX160">
        <v>0</v>
      </c>
      <c r="FY160">
        <v>0</v>
      </c>
      <c r="FZ160">
        <v>0</v>
      </c>
      <c r="GA160">
        <v>0</v>
      </c>
      <c r="GB160">
        <v>0</v>
      </c>
      <c r="GC160">
        <v>-32.2465952380952</v>
      </c>
      <c r="GD160">
        <v>-3.18761298701301</v>
      </c>
      <c r="GE160">
        <v>0.652295579711114</v>
      </c>
      <c r="GF160">
        <v>0</v>
      </c>
      <c r="GG160">
        <v>353.678647058824</v>
      </c>
      <c r="GH160">
        <v>0.740045838605533</v>
      </c>
      <c r="GI160">
        <v>0.202831411065643</v>
      </c>
      <c r="GJ160">
        <v>-1</v>
      </c>
      <c r="GK160">
        <v>1.37929571428571</v>
      </c>
      <c r="GL160">
        <v>-0.114472207792206</v>
      </c>
      <c r="GM160">
        <v>0.0117199510690627</v>
      </c>
      <c r="GN160">
        <v>0</v>
      </c>
      <c r="GO160">
        <v>0</v>
      </c>
      <c r="GP160">
        <v>2</v>
      </c>
      <c r="GQ160" t="s">
        <v>463</v>
      </c>
      <c r="GR160">
        <v>3.13251</v>
      </c>
      <c r="GS160">
        <v>2.70973</v>
      </c>
      <c r="GT160">
        <v>0.136951</v>
      </c>
      <c r="GU160">
        <v>0.141494</v>
      </c>
      <c r="GV160">
        <v>0.100454</v>
      </c>
      <c r="GW160">
        <v>0.0968272</v>
      </c>
      <c r="GX160">
        <v>32526.7</v>
      </c>
      <c r="GY160">
        <v>34666.3</v>
      </c>
      <c r="GZ160">
        <v>34097.1</v>
      </c>
      <c r="HA160">
        <v>36559.2</v>
      </c>
      <c r="HB160">
        <v>43314.4</v>
      </c>
      <c r="HC160">
        <v>47404.3</v>
      </c>
      <c r="HD160">
        <v>53181.5</v>
      </c>
      <c r="HE160">
        <v>58423.9</v>
      </c>
      <c r="HF160">
        <v>1.9474</v>
      </c>
      <c r="HG160">
        <v>1.79692</v>
      </c>
      <c r="HH160">
        <v>0.115812</v>
      </c>
      <c r="HI160">
        <v>0</v>
      </c>
      <c r="HJ160">
        <v>28.1293</v>
      </c>
      <c r="HK160">
        <v>999.9</v>
      </c>
      <c r="HL160">
        <v>53.663</v>
      </c>
      <c r="HM160">
        <v>30.464</v>
      </c>
      <c r="HN160">
        <v>25.8647</v>
      </c>
      <c r="HO160">
        <v>54.0783</v>
      </c>
      <c r="HP160">
        <v>45.3646</v>
      </c>
      <c r="HQ160">
        <v>1</v>
      </c>
      <c r="HR160">
        <v>0.0554573</v>
      </c>
      <c r="HS160">
        <v>0.315071</v>
      </c>
      <c r="HT160">
        <v>20.1115</v>
      </c>
      <c r="HU160">
        <v>5.19647</v>
      </c>
      <c r="HV160">
        <v>12.004</v>
      </c>
      <c r="HW160">
        <v>4.9736</v>
      </c>
      <c r="HX160">
        <v>3.294</v>
      </c>
      <c r="HY160">
        <v>999.9</v>
      </c>
      <c r="HZ160">
        <v>9999</v>
      </c>
      <c r="IA160">
        <v>9999</v>
      </c>
      <c r="IB160">
        <v>9999</v>
      </c>
      <c r="IC160">
        <v>1.86325</v>
      </c>
      <c r="ID160">
        <v>1.86813</v>
      </c>
      <c r="IE160">
        <v>1.86788</v>
      </c>
      <c r="IF160">
        <v>1.86905</v>
      </c>
      <c r="IG160">
        <v>1.86988</v>
      </c>
      <c r="IH160">
        <v>1.86593</v>
      </c>
      <c r="II160">
        <v>1.86704</v>
      </c>
      <c r="IJ160">
        <v>1.86844</v>
      </c>
      <c r="IK160">
        <v>5</v>
      </c>
      <c r="IL160">
        <v>0</v>
      </c>
      <c r="IM160">
        <v>0</v>
      </c>
      <c r="IN160">
        <v>0</v>
      </c>
      <c r="IO160" t="s">
        <v>441</v>
      </c>
      <c r="IP160" t="s">
        <v>442</v>
      </c>
      <c r="IQ160" t="s">
        <v>443</v>
      </c>
      <c r="IR160" t="s">
        <v>443</v>
      </c>
      <c r="IS160" t="s">
        <v>443</v>
      </c>
      <c r="IT160" t="s">
        <v>443</v>
      </c>
      <c r="IU160">
        <v>0</v>
      </c>
      <c r="IV160">
        <v>100</v>
      </c>
      <c r="IW160">
        <v>100</v>
      </c>
      <c r="IX160">
        <v>3.278</v>
      </c>
      <c r="IY160">
        <v>0.3177</v>
      </c>
      <c r="IZ160">
        <v>0.735386519928015</v>
      </c>
      <c r="JA160">
        <v>0.00382527381972642</v>
      </c>
      <c r="JB160">
        <v>-7.52988299776221e-07</v>
      </c>
      <c r="JC160">
        <v>2.3530235652091e-10</v>
      </c>
      <c r="JD160">
        <v>-0.102343420517576</v>
      </c>
      <c r="JE160">
        <v>-0.0169045395245839</v>
      </c>
      <c r="JF160">
        <v>0.00204458040624254</v>
      </c>
      <c r="JG160">
        <v>-2.13992253470799e-05</v>
      </c>
      <c r="JH160">
        <v>5</v>
      </c>
      <c r="JI160">
        <v>2167</v>
      </c>
      <c r="JJ160">
        <v>1</v>
      </c>
      <c r="JK160">
        <v>29</v>
      </c>
      <c r="JL160">
        <v>29323733.8</v>
      </c>
      <c r="JM160">
        <v>29323733.8</v>
      </c>
      <c r="JN160">
        <v>1.68945</v>
      </c>
      <c r="JO160">
        <v>2.63062</v>
      </c>
      <c r="JP160">
        <v>1.54785</v>
      </c>
      <c r="JQ160">
        <v>2.31079</v>
      </c>
      <c r="JR160">
        <v>1.64673</v>
      </c>
      <c r="JS160">
        <v>2.28638</v>
      </c>
      <c r="JT160">
        <v>34.2133</v>
      </c>
      <c r="JU160">
        <v>24.1926</v>
      </c>
      <c r="JV160">
        <v>18</v>
      </c>
      <c r="JW160">
        <v>498.21</v>
      </c>
      <c r="JX160">
        <v>401.285</v>
      </c>
      <c r="JY160">
        <v>26.9108</v>
      </c>
      <c r="JZ160">
        <v>28.0408</v>
      </c>
      <c r="KA160">
        <v>30.0004</v>
      </c>
      <c r="KB160">
        <v>27.988</v>
      </c>
      <c r="KC160">
        <v>27.9376</v>
      </c>
      <c r="KD160">
        <v>33.8671</v>
      </c>
      <c r="KE160">
        <v>18.9821</v>
      </c>
      <c r="KF160">
        <v>53.1408</v>
      </c>
      <c r="KG160">
        <v>26.8938</v>
      </c>
      <c r="KH160">
        <v>805.301</v>
      </c>
      <c r="KI160">
        <v>21.7294</v>
      </c>
      <c r="KJ160">
        <v>96.6798</v>
      </c>
      <c r="KK160">
        <v>94.6632</v>
      </c>
    </row>
    <row r="161" spans="1:297">
      <c r="A161">
        <v>145</v>
      </c>
      <c r="B161">
        <v>1759424032</v>
      </c>
      <c r="C161">
        <v>4811.90000009537</v>
      </c>
      <c r="D161" t="s">
        <v>733</v>
      </c>
      <c r="E161" t="s">
        <v>734</v>
      </c>
      <c r="F161">
        <v>5</v>
      </c>
      <c r="G161" t="s">
        <v>638</v>
      </c>
      <c r="H161" t="s">
        <v>436</v>
      </c>
      <c r="I161">
        <v>1759424023.84615</v>
      </c>
      <c r="J161">
        <f>(K161)/1000</f>
        <v>0</v>
      </c>
      <c r="K161">
        <f>IF(DP161, AN161, AH161)</f>
        <v>0</v>
      </c>
      <c r="L161">
        <f>IF(DP161, AI161, AG161)</f>
        <v>0</v>
      </c>
      <c r="M161">
        <f>DR161 - IF(AU161&gt;1, L161*DL161*100.0/(AW161), 0)</f>
        <v>0</v>
      </c>
      <c r="N161">
        <f>((T161-J161/2)*M161-L161)/(T161+J161/2)</f>
        <v>0</v>
      </c>
      <c r="O161">
        <f>N161*(DY161+DZ161)/1000.0</f>
        <v>0</v>
      </c>
      <c r="P161">
        <f>(DR161 - IF(AU161&gt;1, L161*DL161*100.0/(AW161), 0))*(DY161+DZ161)/1000.0</f>
        <v>0</v>
      </c>
      <c r="Q161">
        <f>2.0/((1/S161-1/R161)+SIGN(S161)*SQRT((1/S161-1/R161)*(1/S161-1/R161) + 4*DM161/((DM161+1)*(DM161+1))*(2*1/S161*1/R161-1/R161*1/R161)))</f>
        <v>0</v>
      </c>
      <c r="R161">
        <f>IF(LEFT(DN161,1)&lt;&gt;"0",IF(LEFT(DN161,1)="1",3.0,DO161),$D$5+$E$5*(EF161*DY161/($K$5*1000))+$F$5*(EF161*DY161/($K$5*1000))*MAX(MIN(DL161,$J$5),$I$5)*MAX(MIN(DL161,$J$5),$I$5)+$G$5*MAX(MIN(DL161,$J$5),$I$5)*(EF161*DY161/($K$5*1000))+$H$5*(EF161*DY161/($K$5*1000))*(EF161*DY161/($K$5*1000)))</f>
        <v>0</v>
      </c>
      <c r="S161">
        <f>J161*(1000-(1000*0.61365*exp(17.502*W161/(240.97+W161))/(DY161+DZ161)+DT161)/2)/(1000*0.61365*exp(17.502*W161/(240.97+W161))/(DY161+DZ161)-DT161)</f>
        <v>0</v>
      </c>
      <c r="T161">
        <f>1/((DM161+1)/(Q161/1.6)+1/(R161/1.37)) + DM161/((DM161+1)/(Q161/1.6) + DM161/(R161/1.37))</f>
        <v>0</v>
      </c>
      <c r="U161">
        <f>(DH161*DK161)</f>
        <v>0</v>
      </c>
      <c r="V161">
        <f>(EA161+(U161+2*0.95*5.67E-8*(((EA161+$B$7)+273)^4-(EA161+273)^4)-44100*J161)/(1.84*29.3*R161+8*0.95*5.67E-8*(EA161+273)^3))</f>
        <v>0</v>
      </c>
      <c r="W161">
        <f>($C$7*EB161+$D$7*EC161+$E$7*V161)</f>
        <v>0</v>
      </c>
      <c r="X161">
        <f>0.61365*exp(17.502*W161/(240.97+W161))</f>
        <v>0</v>
      </c>
      <c r="Y161">
        <f>(Z161/AA161*100)</f>
        <v>0</v>
      </c>
      <c r="Z161">
        <f>DT161*(DY161+DZ161)/1000</f>
        <v>0</v>
      </c>
      <c r="AA161">
        <f>0.61365*exp(17.502*EA161/(240.97+EA161))</f>
        <v>0</v>
      </c>
      <c r="AB161">
        <f>(X161-DT161*(DY161+DZ161)/1000)</f>
        <v>0</v>
      </c>
      <c r="AC161">
        <f>(-J161*44100)</f>
        <v>0</v>
      </c>
      <c r="AD161">
        <f>2*29.3*R161*0.92*(EA161-W161)</f>
        <v>0</v>
      </c>
      <c r="AE161">
        <f>2*0.95*5.67E-8*(((EA161+$B$7)+273)^4-(W161+273)^4)</f>
        <v>0</v>
      </c>
      <c r="AF161">
        <f>U161+AE161+AC161+AD161</f>
        <v>0</v>
      </c>
      <c r="AG161">
        <f>DX161*AU161*(DS161-DR161*(1000-AU161*DU161)/(1000-AU161*DT161))/(100*DL161)</f>
        <v>0</v>
      </c>
      <c r="AH161">
        <f>1000*DX161*AU161*(DT161-DU161)/(100*DL161*(1000-AU161*DT161))</f>
        <v>0</v>
      </c>
      <c r="AI161">
        <f>(AJ161 - AK161 - DY161*1E3/(8.314*(EA161+273.15)) * AM161/DX161 * AL161) * DX161/(100*DL161) * (1000 - DU161)/1000</f>
        <v>0</v>
      </c>
      <c r="AJ161">
        <v>809.045891784957</v>
      </c>
      <c r="AK161">
        <v>784.594418181818</v>
      </c>
      <c r="AL161">
        <v>3.52918045454538</v>
      </c>
      <c r="AM161">
        <v>64.6</v>
      </c>
      <c r="AN161">
        <f>(AP161 - AO161 + DY161*1E3/(8.314*(EA161+273.15)) * AR161/DX161 * AQ161) * DX161/(100*DL161) * 1000/(1000 - AP161)</f>
        <v>0</v>
      </c>
      <c r="AO161">
        <v>21.6909860174483</v>
      </c>
      <c r="AP161">
        <v>23.0264260606061</v>
      </c>
      <c r="AQ161">
        <v>-4.97950769154846e-05</v>
      </c>
      <c r="AR161">
        <v>120.712376557345</v>
      </c>
      <c r="AS161">
        <v>4</v>
      </c>
      <c r="AT161">
        <v>1</v>
      </c>
      <c r="AU161">
        <f>IF(AS161*$H$13&gt;=AW161,1.0,(AW161/(AW161-AS161*$H$13)))</f>
        <v>0</v>
      </c>
      <c r="AV161">
        <f>(AU161-1)*100</f>
        <v>0</v>
      </c>
      <c r="AW161">
        <f>MAX(0,($B$13+$C$13*EF161)/(1+$D$13*EF161)*DY161/(EA161+273)*$E$13)</f>
        <v>0</v>
      </c>
      <c r="AX161" t="s">
        <v>437</v>
      </c>
      <c r="AY161" t="s">
        <v>437</v>
      </c>
      <c r="AZ161">
        <v>0</v>
      </c>
      <c r="BA161">
        <v>0</v>
      </c>
      <c r="BB161">
        <f>1-AZ161/BA161</f>
        <v>0</v>
      </c>
      <c r="BC161">
        <v>0</v>
      </c>
      <c r="BD161" t="s">
        <v>437</v>
      </c>
      <c r="BE161" t="s">
        <v>437</v>
      </c>
      <c r="BF161">
        <v>0</v>
      </c>
      <c r="BG161">
        <v>0</v>
      </c>
      <c r="BH161">
        <f>1-BF161/BG161</f>
        <v>0</v>
      </c>
      <c r="BI161">
        <v>0.5</v>
      </c>
      <c r="BJ161">
        <f>DI161</f>
        <v>0</v>
      </c>
      <c r="BK161">
        <f>L161</f>
        <v>0</v>
      </c>
      <c r="BL161">
        <f>BH161*BI161*BJ161</f>
        <v>0</v>
      </c>
      <c r="BM161">
        <f>(BK161-BC161)/BJ161</f>
        <v>0</v>
      </c>
      <c r="BN161">
        <f>(BA161-BG161)/BG161</f>
        <v>0</v>
      </c>
      <c r="BO161">
        <f>AZ161/(BB161+AZ161/BG161)</f>
        <v>0</v>
      </c>
      <c r="BP161" t="s">
        <v>437</v>
      </c>
      <c r="BQ161">
        <v>0</v>
      </c>
      <c r="BR161">
        <f>IF(BQ161&lt;&gt;0, BQ161, BO161)</f>
        <v>0</v>
      </c>
      <c r="BS161">
        <f>1-BR161/BG161</f>
        <v>0</v>
      </c>
      <c r="BT161">
        <f>(BG161-BF161)/(BG161-BR161)</f>
        <v>0</v>
      </c>
      <c r="BU161">
        <f>(BA161-BG161)/(BA161-BR161)</f>
        <v>0</v>
      </c>
      <c r="BV161">
        <f>(BG161-BF161)/(BG161-AZ161)</f>
        <v>0</v>
      </c>
      <c r="BW161">
        <f>(BA161-BG161)/(BA161-AZ161)</f>
        <v>0</v>
      </c>
      <c r="BX161">
        <f>(BT161*BR161/BF161)</f>
        <v>0</v>
      </c>
      <c r="BY161">
        <f>(1-BX161)</f>
        <v>0</v>
      </c>
      <c r="DH161">
        <f>$B$11*EG161+$C$11*EH161+$F$11*ES161*(1-EV161)</f>
        <v>0</v>
      </c>
      <c r="DI161">
        <f>DH161*DJ161</f>
        <v>0</v>
      </c>
      <c r="DJ161">
        <f>($B$11*$D$9+$C$11*$D$9+$F$11*((FF161+EX161)/MAX(FF161+EX161+FG161, 0.1)*$I$9+FG161/MAX(FF161+EX161+FG161, 0.1)*$J$9))/($B$11+$C$11+$F$11)</f>
        <v>0</v>
      </c>
      <c r="DK161">
        <f>($B$11*$K$9+$C$11*$K$9+$F$11*((FF161+EX161)/MAX(FF161+EX161+FG161, 0.1)*$P$9+FG161/MAX(FF161+EX161+FG161, 0.1)*$Q$9))/($B$11+$C$11+$F$11)</f>
        <v>0</v>
      </c>
      <c r="DL161">
        <v>3.46</v>
      </c>
      <c r="DM161">
        <v>0.5</v>
      </c>
      <c r="DN161" t="s">
        <v>438</v>
      </c>
      <c r="DO161">
        <v>2</v>
      </c>
      <c r="DP161" t="b">
        <v>1</v>
      </c>
      <c r="DQ161">
        <v>1759424023.84615</v>
      </c>
      <c r="DR161">
        <v>742.232230769231</v>
      </c>
      <c r="DS161">
        <v>775.068538461538</v>
      </c>
      <c r="DT161">
        <v>23.0392923076923</v>
      </c>
      <c r="DU161">
        <v>21.6798461538462</v>
      </c>
      <c r="DV161">
        <v>738.986307692308</v>
      </c>
      <c r="DW161">
        <v>22.7212230769231</v>
      </c>
      <c r="DX161">
        <v>500.024923076923</v>
      </c>
      <c r="DY161">
        <v>90.7801076923077</v>
      </c>
      <c r="DZ161">
        <v>0.0323004923076923</v>
      </c>
      <c r="EA161">
        <v>29.6675230769231</v>
      </c>
      <c r="EB161">
        <v>30.0276923076923</v>
      </c>
      <c r="EC161">
        <v>999.9</v>
      </c>
      <c r="ED161">
        <v>0</v>
      </c>
      <c r="EE161">
        <v>0</v>
      </c>
      <c r="EF161">
        <v>9998.79615384615</v>
      </c>
      <c r="EG161">
        <v>0</v>
      </c>
      <c r="EH161">
        <v>13.1865384615385</v>
      </c>
      <c r="EI161">
        <v>-32.8365307692308</v>
      </c>
      <c r="EJ161">
        <v>759.735692307692</v>
      </c>
      <c r="EK161">
        <v>792.244461538462</v>
      </c>
      <c r="EL161">
        <v>1.35945461538462</v>
      </c>
      <c r="EM161">
        <v>775.068538461538</v>
      </c>
      <c r="EN161">
        <v>21.6798461538462</v>
      </c>
      <c r="EO161">
        <v>2.09151</v>
      </c>
      <c r="EP161">
        <v>1.96809769230769</v>
      </c>
      <c r="EQ161">
        <v>18.1546692307692</v>
      </c>
      <c r="ER161">
        <v>17.1899846153846</v>
      </c>
      <c r="ES161">
        <v>2000.02846153846</v>
      </c>
      <c r="ET161">
        <v>0.980003230769231</v>
      </c>
      <c r="EU161">
        <v>0.0199966461538462</v>
      </c>
      <c r="EV161">
        <v>0</v>
      </c>
      <c r="EW161">
        <v>353.709615384615</v>
      </c>
      <c r="EX161">
        <v>5.00059</v>
      </c>
      <c r="EY161">
        <v>7152.20846153846</v>
      </c>
      <c r="EZ161">
        <v>17360.5769230769</v>
      </c>
      <c r="FA161">
        <v>41.312</v>
      </c>
      <c r="FB161">
        <v>41.1056153846154</v>
      </c>
      <c r="FC161">
        <v>40.6822307692308</v>
      </c>
      <c r="FD161">
        <v>40.6345384615385</v>
      </c>
      <c r="FE161">
        <v>42.2403076923077</v>
      </c>
      <c r="FF161">
        <v>1955.13153846154</v>
      </c>
      <c r="FG161">
        <v>39.89</v>
      </c>
      <c r="FH161">
        <v>0</v>
      </c>
      <c r="FI161">
        <v>1759424030.2</v>
      </c>
      <c r="FJ161">
        <v>0</v>
      </c>
      <c r="FK161">
        <v>353.72568</v>
      </c>
      <c r="FL161">
        <v>-0.434692309728286</v>
      </c>
      <c r="FM161">
        <v>-3.04230767674175</v>
      </c>
      <c r="FN161">
        <v>7152.1152</v>
      </c>
      <c r="FO161">
        <v>15</v>
      </c>
      <c r="FP161">
        <v>0</v>
      </c>
      <c r="FQ161" t="s">
        <v>439</v>
      </c>
      <c r="FR161">
        <v>0</v>
      </c>
      <c r="FS161">
        <v>0</v>
      </c>
      <c r="FT161">
        <v>0</v>
      </c>
      <c r="FU161">
        <v>0</v>
      </c>
      <c r="FV161">
        <v>0</v>
      </c>
      <c r="FW161">
        <v>0</v>
      </c>
      <c r="FX161">
        <v>0</v>
      </c>
      <c r="FY161">
        <v>0</v>
      </c>
      <c r="FZ161">
        <v>0</v>
      </c>
      <c r="GA161">
        <v>0</v>
      </c>
      <c r="GB161">
        <v>0</v>
      </c>
      <c r="GC161">
        <v>-32.4447952380952</v>
      </c>
      <c r="GD161">
        <v>-5.09985974025977</v>
      </c>
      <c r="GE161">
        <v>0.726431895982778</v>
      </c>
      <c r="GF161">
        <v>0</v>
      </c>
      <c r="GG161">
        <v>353.692558823529</v>
      </c>
      <c r="GH161">
        <v>0.0174637131947407</v>
      </c>
      <c r="GI161">
        <v>0.193568226484871</v>
      </c>
      <c r="GJ161">
        <v>-1</v>
      </c>
      <c r="GK161">
        <v>1.37020285714286</v>
      </c>
      <c r="GL161">
        <v>-0.151647272727274</v>
      </c>
      <c r="GM161">
        <v>0.015703528006048</v>
      </c>
      <c r="GN161">
        <v>0</v>
      </c>
      <c r="GO161">
        <v>0</v>
      </c>
      <c r="GP161">
        <v>2</v>
      </c>
      <c r="GQ161" t="s">
        <v>463</v>
      </c>
      <c r="GR161">
        <v>3.13207</v>
      </c>
      <c r="GS161">
        <v>2.71032</v>
      </c>
      <c r="GT161">
        <v>0.139065</v>
      </c>
      <c r="GU161">
        <v>0.143479</v>
      </c>
      <c r="GV161">
        <v>0.100438</v>
      </c>
      <c r="GW161">
        <v>0.0969378</v>
      </c>
      <c r="GX161">
        <v>32447.2</v>
      </c>
      <c r="GY161">
        <v>34585.9</v>
      </c>
      <c r="GZ161">
        <v>34097.3</v>
      </c>
      <c r="HA161">
        <v>36559</v>
      </c>
      <c r="HB161">
        <v>43315.7</v>
      </c>
      <c r="HC161">
        <v>47398.4</v>
      </c>
      <c r="HD161">
        <v>53181.9</v>
      </c>
      <c r="HE161">
        <v>58423.6</v>
      </c>
      <c r="HF161">
        <v>1.94652</v>
      </c>
      <c r="HG161">
        <v>1.798</v>
      </c>
      <c r="HH161">
        <v>0.116102</v>
      </c>
      <c r="HI161">
        <v>0</v>
      </c>
      <c r="HJ161">
        <v>28.1293</v>
      </c>
      <c r="HK161">
        <v>999.9</v>
      </c>
      <c r="HL161">
        <v>53.663</v>
      </c>
      <c r="HM161">
        <v>30.484</v>
      </c>
      <c r="HN161">
        <v>25.8948</v>
      </c>
      <c r="HO161">
        <v>54.5083</v>
      </c>
      <c r="HP161">
        <v>45.6851</v>
      </c>
      <c r="HQ161">
        <v>1</v>
      </c>
      <c r="HR161">
        <v>0.0557825</v>
      </c>
      <c r="HS161">
        <v>0.293301</v>
      </c>
      <c r="HT161">
        <v>20.1114</v>
      </c>
      <c r="HU161">
        <v>5.19603</v>
      </c>
      <c r="HV161">
        <v>12.004</v>
      </c>
      <c r="HW161">
        <v>4.9735</v>
      </c>
      <c r="HX161">
        <v>3.29385</v>
      </c>
      <c r="HY161">
        <v>999.9</v>
      </c>
      <c r="HZ161">
        <v>9999</v>
      </c>
      <c r="IA161">
        <v>9999</v>
      </c>
      <c r="IB161">
        <v>9999</v>
      </c>
      <c r="IC161">
        <v>1.86325</v>
      </c>
      <c r="ID161">
        <v>1.86813</v>
      </c>
      <c r="IE161">
        <v>1.8679</v>
      </c>
      <c r="IF161">
        <v>1.86905</v>
      </c>
      <c r="IG161">
        <v>1.86989</v>
      </c>
      <c r="IH161">
        <v>1.86592</v>
      </c>
      <c r="II161">
        <v>1.86706</v>
      </c>
      <c r="IJ161">
        <v>1.86844</v>
      </c>
      <c r="IK161">
        <v>5</v>
      </c>
      <c r="IL161">
        <v>0</v>
      </c>
      <c r="IM161">
        <v>0</v>
      </c>
      <c r="IN161">
        <v>0</v>
      </c>
      <c r="IO161" t="s">
        <v>441</v>
      </c>
      <c r="IP161" t="s">
        <v>442</v>
      </c>
      <c r="IQ161" t="s">
        <v>443</v>
      </c>
      <c r="IR161" t="s">
        <v>443</v>
      </c>
      <c r="IS161" t="s">
        <v>443</v>
      </c>
      <c r="IT161" t="s">
        <v>443</v>
      </c>
      <c r="IU161">
        <v>0</v>
      </c>
      <c r="IV161">
        <v>100</v>
      </c>
      <c r="IW161">
        <v>100</v>
      </c>
      <c r="IX161">
        <v>3.331</v>
      </c>
      <c r="IY161">
        <v>0.3176</v>
      </c>
      <c r="IZ161">
        <v>0.735386519928015</v>
      </c>
      <c r="JA161">
        <v>0.00382527381972642</v>
      </c>
      <c r="JB161">
        <v>-7.52988299776221e-07</v>
      </c>
      <c r="JC161">
        <v>2.3530235652091e-10</v>
      </c>
      <c r="JD161">
        <v>-0.102343420517576</v>
      </c>
      <c r="JE161">
        <v>-0.0169045395245839</v>
      </c>
      <c r="JF161">
        <v>0.00204458040624254</v>
      </c>
      <c r="JG161">
        <v>-2.13992253470799e-05</v>
      </c>
      <c r="JH161">
        <v>5</v>
      </c>
      <c r="JI161">
        <v>2167</v>
      </c>
      <c r="JJ161">
        <v>1</v>
      </c>
      <c r="JK161">
        <v>29</v>
      </c>
      <c r="JL161">
        <v>29323733.9</v>
      </c>
      <c r="JM161">
        <v>29323733.9</v>
      </c>
      <c r="JN161">
        <v>1.71509</v>
      </c>
      <c r="JO161">
        <v>2.62329</v>
      </c>
      <c r="JP161">
        <v>1.54785</v>
      </c>
      <c r="JQ161">
        <v>2.31079</v>
      </c>
      <c r="JR161">
        <v>1.64551</v>
      </c>
      <c r="JS161">
        <v>2.37061</v>
      </c>
      <c r="JT161">
        <v>34.2133</v>
      </c>
      <c r="JU161">
        <v>24.1926</v>
      </c>
      <c r="JV161">
        <v>18</v>
      </c>
      <c r="JW161">
        <v>497.66</v>
      </c>
      <c r="JX161">
        <v>401.895</v>
      </c>
      <c r="JY161">
        <v>26.8814</v>
      </c>
      <c r="JZ161">
        <v>28.0437</v>
      </c>
      <c r="KA161">
        <v>30.0003</v>
      </c>
      <c r="KB161">
        <v>27.9903</v>
      </c>
      <c r="KC161">
        <v>27.9405</v>
      </c>
      <c r="KD161">
        <v>34.4606</v>
      </c>
      <c r="KE161">
        <v>18.9821</v>
      </c>
      <c r="KF161">
        <v>53.1408</v>
      </c>
      <c r="KG161">
        <v>26.8731</v>
      </c>
      <c r="KH161">
        <v>825.509</v>
      </c>
      <c r="KI161">
        <v>21.7294</v>
      </c>
      <c r="KJ161">
        <v>96.6804</v>
      </c>
      <c r="KK161">
        <v>94.6627</v>
      </c>
    </row>
    <row r="162" spans="1:297">
      <c r="A162">
        <v>146</v>
      </c>
      <c r="B162">
        <v>1759424037</v>
      </c>
      <c r="C162">
        <v>4816.90000009537</v>
      </c>
      <c r="D162" t="s">
        <v>735</v>
      </c>
      <c r="E162" t="s">
        <v>736</v>
      </c>
      <c r="F162">
        <v>5</v>
      </c>
      <c r="G162" t="s">
        <v>638</v>
      </c>
      <c r="H162" t="s">
        <v>436</v>
      </c>
      <c r="I162">
        <v>1759424028.84615</v>
      </c>
      <c r="J162">
        <f>(K162)/1000</f>
        <v>0</v>
      </c>
      <c r="K162">
        <f>IF(DP162, AN162, AH162)</f>
        <v>0</v>
      </c>
      <c r="L162">
        <f>IF(DP162, AI162, AG162)</f>
        <v>0</v>
      </c>
      <c r="M162">
        <f>DR162 - IF(AU162&gt;1, L162*DL162*100.0/(AW162), 0)</f>
        <v>0</v>
      </c>
      <c r="N162">
        <f>((T162-J162/2)*M162-L162)/(T162+J162/2)</f>
        <v>0</v>
      </c>
      <c r="O162">
        <f>N162*(DY162+DZ162)/1000.0</f>
        <v>0</v>
      </c>
      <c r="P162">
        <f>(DR162 - IF(AU162&gt;1, L162*DL162*100.0/(AW162), 0))*(DY162+DZ162)/1000.0</f>
        <v>0</v>
      </c>
      <c r="Q162">
        <f>2.0/((1/S162-1/R162)+SIGN(S162)*SQRT((1/S162-1/R162)*(1/S162-1/R162) + 4*DM162/((DM162+1)*(DM162+1))*(2*1/S162*1/R162-1/R162*1/R162)))</f>
        <v>0</v>
      </c>
      <c r="R162">
        <f>IF(LEFT(DN162,1)&lt;&gt;"0",IF(LEFT(DN162,1)="1",3.0,DO162),$D$5+$E$5*(EF162*DY162/($K$5*1000))+$F$5*(EF162*DY162/($K$5*1000))*MAX(MIN(DL162,$J$5),$I$5)*MAX(MIN(DL162,$J$5),$I$5)+$G$5*MAX(MIN(DL162,$J$5),$I$5)*(EF162*DY162/($K$5*1000))+$H$5*(EF162*DY162/($K$5*1000))*(EF162*DY162/($K$5*1000)))</f>
        <v>0</v>
      </c>
      <c r="S162">
        <f>J162*(1000-(1000*0.61365*exp(17.502*W162/(240.97+W162))/(DY162+DZ162)+DT162)/2)/(1000*0.61365*exp(17.502*W162/(240.97+W162))/(DY162+DZ162)-DT162)</f>
        <v>0</v>
      </c>
      <c r="T162">
        <f>1/((DM162+1)/(Q162/1.6)+1/(R162/1.37)) + DM162/((DM162+1)/(Q162/1.6) + DM162/(R162/1.37))</f>
        <v>0</v>
      </c>
      <c r="U162">
        <f>(DH162*DK162)</f>
        <v>0</v>
      </c>
      <c r="V162">
        <f>(EA162+(U162+2*0.95*5.67E-8*(((EA162+$B$7)+273)^4-(EA162+273)^4)-44100*J162)/(1.84*29.3*R162+8*0.95*5.67E-8*(EA162+273)^3))</f>
        <v>0</v>
      </c>
      <c r="W162">
        <f>($C$7*EB162+$D$7*EC162+$E$7*V162)</f>
        <v>0</v>
      </c>
      <c r="X162">
        <f>0.61365*exp(17.502*W162/(240.97+W162))</f>
        <v>0</v>
      </c>
      <c r="Y162">
        <f>(Z162/AA162*100)</f>
        <v>0</v>
      </c>
      <c r="Z162">
        <f>DT162*(DY162+DZ162)/1000</f>
        <v>0</v>
      </c>
      <c r="AA162">
        <f>0.61365*exp(17.502*EA162/(240.97+EA162))</f>
        <v>0</v>
      </c>
      <c r="AB162">
        <f>(X162-DT162*(DY162+DZ162)/1000)</f>
        <v>0</v>
      </c>
      <c r="AC162">
        <f>(-J162*44100)</f>
        <v>0</v>
      </c>
      <c r="AD162">
        <f>2*29.3*R162*0.92*(EA162-W162)</f>
        <v>0</v>
      </c>
      <c r="AE162">
        <f>2*0.95*5.67E-8*(((EA162+$B$7)+273)^4-(W162+273)^4)</f>
        <v>0</v>
      </c>
      <c r="AF162">
        <f>U162+AE162+AC162+AD162</f>
        <v>0</v>
      </c>
      <c r="AG162">
        <f>DX162*AU162*(DS162-DR162*(1000-AU162*DU162)/(1000-AU162*DT162))/(100*DL162)</f>
        <v>0</v>
      </c>
      <c r="AH162">
        <f>1000*DX162*AU162*(DT162-DU162)/(100*DL162*(1000-AU162*DT162))</f>
        <v>0</v>
      </c>
      <c r="AI162">
        <f>(AJ162 - AK162 - DY162*1E3/(8.314*(EA162+273.15)) * AM162/DX162 * AL162) * DX162/(100*DL162) * (1000 - DU162)/1000</f>
        <v>0</v>
      </c>
      <c r="AJ162">
        <v>825.861697562338</v>
      </c>
      <c r="AK162">
        <v>801.616012121212</v>
      </c>
      <c r="AL162">
        <v>3.39911196969679</v>
      </c>
      <c r="AM162">
        <v>64.6</v>
      </c>
      <c r="AN162">
        <f>(AP162 - AO162 + DY162*1E3/(8.314*(EA162+273.15)) * AR162/DX162 * AQ162) * DX162/(100*DL162) * 1000/(1000 - AP162)</f>
        <v>0</v>
      </c>
      <c r="AO162">
        <v>21.7209451456781</v>
      </c>
      <c r="AP162">
        <v>23.0332284848485</v>
      </c>
      <c r="AQ162">
        <v>5.44348336865535e-05</v>
      </c>
      <c r="AR162">
        <v>120.712376557345</v>
      </c>
      <c r="AS162">
        <v>4</v>
      </c>
      <c r="AT162">
        <v>1</v>
      </c>
      <c r="AU162">
        <f>IF(AS162*$H$13&gt;=AW162,1.0,(AW162/(AW162-AS162*$H$13)))</f>
        <v>0</v>
      </c>
      <c r="AV162">
        <f>(AU162-1)*100</f>
        <v>0</v>
      </c>
      <c r="AW162">
        <f>MAX(0,($B$13+$C$13*EF162)/(1+$D$13*EF162)*DY162/(EA162+273)*$E$13)</f>
        <v>0</v>
      </c>
      <c r="AX162" t="s">
        <v>437</v>
      </c>
      <c r="AY162" t="s">
        <v>437</v>
      </c>
      <c r="AZ162">
        <v>0</v>
      </c>
      <c r="BA162">
        <v>0</v>
      </c>
      <c r="BB162">
        <f>1-AZ162/BA162</f>
        <v>0</v>
      </c>
      <c r="BC162">
        <v>0</v>
      </c>
      <c r="BD162" t="s">
        <v>437</v>
      </c>
      <c r="BE162" t="s">
        <v>437</v>
      </c>
      <c r="BF162">
        <v>0</v>
      </c>
      <c r="BG162">
        <v>0</v>
      </c>
      <c r="BH162">
        <f>1-BF162/BG162</f>
        <v>0</v>
      </c>
      <c r="BI162">
        <v>0.5</v>
      </c>
      <c r="BJ162">
        <f>DI162</f>
        <v>0</v>
      </c>
      <c r="BK162">
        <f>L162</f>
        <v>0</v>
      </c>
      <c r="BL162">
        <f>BH162*BI162*BJ162</f>
        <v>0</v>
      </c>
      <c r="BM162">
        <f>(BK162-BC162)/BJ162</f>
        <v>0</v>
      </c>
      <c r="BN162">
        <f>(BA162-BG162)/BG162</f>
        <v>0</v>
      </c>
      <c r="BO162">
        <f>AZ162/(BB162+AZ162/BG162)</f>
        <v>0</v>
      </c>
      <c r="BP162" t="s">
        <v>437</v>
      </c>
      <c r="BQ162">
        <v>0</v>
      </c>
      <c r="BR162">
        <f>IF(BQ162&lt;&gt;0, BQ162, BO162)</f>
        <v>0</v>
      </c>
      <c r="BS162">
        <f>1-BR162/BG162</f>
        <v>0</v>
      </c>
      <c r="BT162">
        <f>(BG162-BF162)/(BG162-BR162)</f>
        <v>0</v>
      </c>
      <c r="BU162">
        <f>(BA162-BG162)/(BA162-BR162)</f>
        <v>0</v>
      </c>
      <c r="BV162">
        <f>(BG162-BF162)/(BG162-AZ162)</f>
        <v>0</v>
      </c>
      <c r="BW162">
        <f>(BA162-BG162)/(BA162-AZ162)</f>
        <v>0</v>
      </c>
      <c r="BX162">
        <f>(BT162*BR162/BF162)</f>
        <v>0</v>
      </c>
      <c r="BY162">
        <f>(1-BX162)</f>
        <v>0</v>
      </c>
      <c r="DH162">
        <f>$B$11*EG162+$C$11*EH162+$F$11*ES162*(1-EV162)</f>
        <v>0</v>
      </c>
      <c r="DI162">
        <f>DH162*DJ162</f>
        <v>0</v>
      </c>
      <c r="DJ162">
        <f>($B$11*$D$9+$C$11*$D$9+$F$11*((FF162+EX162)/MAX(FF162+EX162+FG162, 0.1)*$I$9+FG162/MAX(FF162+EX162+FG162, 0.1)*$J$9))/($B$11+$C$11+$F$11)</f>
        <v>0</v>
      </c>
      <c r="DK162">
        <f>($B$11*$K$9+$C$11*$K$9+$F$11*((FF162+EX162)/MAX(FF162+EX162+FG162, 0.1)*$P$9+FG162/MAX(FF162+EX162+FG162, 0.1)*$Q$9))/($B$11+$C$11+$F$11)</f>
        <v>0</v>
      </c>
      <c r="DL162">
        <v>3.46</v>
      </c>
      <c r="DM162">
        <v>0.5</v>
      </c>
      <c r="DN162" t="s">
        <v>438</v>
      </c>
      <c r="DO162">
        <v>2</v>
      </c>
      <c r="DP162" t="b">
        <v>1</v>
      </c>
      <c r="DQ162">
        <v>1759424028.84615</v>
      </c>
      <c r="DR162">
        <v>759.111230769231</v>
      </c>
      <c r="DS162">
        <v>791.835923076923</v>
      </c>
      <c r="DT162">
        <v>23.0329461538462</v>
      </c>
      <c r="DU162">
        <v>21.6939461538462</v>
      </c>
      <c r="DV162">
        <v>755.813153846154</v>
      </c>
      <c r="DW162">
        <v>22.7151307692308</v>
      </c>
      <c r="DX162">
        <v>499.996153846154</v>
      </c>
      <c r="DY162">
        <v>90.7807846153846</v>
      </c>
      <c r="DZ162">
        <v>0.0322766230769231</v>
      </c>
      <c r="EA162">
        <v>29.6604461538462</v>
      </c>
      <c r="EB162">
        <v>30.0224307692308</v>
      </c>
      <c r="EC162">
        <v>999.9</v>
      </c>
      <c r="ED162">
        <v>0</v>
      </c>
      <c r="EE162">
        <v>0</v>
      </c>
      <c r="EF162">
        <v>9995.86923076923</v>
      </c>
      <c r="EG162">
        <v>0</v>
      </c>
      <c r="EH162">
        <v>13.1873846153846</v>
      </c>
      <c r="EI162">
        <v>-32.7249461538461</v>
      </c>
      <c r="EJ162">
        <v>777.007846153846</v>
      </c>
      <c r="EK162">
        <v>809.395384615385</v>
      </c>
      <c r="EL162">
        <v>1.33900538461538</v>
      </c>
      <c r="EM162">
        <v>791.835923076923</v>
      </c>
      <c r="EN162">
        <v>21.6939461538462</v>
      </c>
      <c r="EO162">
        <v>2.09094846153846</v>
      </c>
      <c r="EP162">
        <v>1.96939230769231</v>
      </c>
      <c r="EQ162">
        <v>18.1504</v>
      </c>
      <c r="ER162">
        <v>17.2003769230769</v>
      </c>
      <c r="ES162">
        <v>2000.00692307692</v>
      </c>
      <c r="ET162">
        <v>0.980002923076923</v>
      </c>
      <c r="EU162">
        <v>0.0199968846153846</v>
      </c>
      <c r="EV162">
        <v>0</v>
      </c>
      <c r="EW162">
        <v>353.793923076923</v>
      </c>
      <c r="EX162">
        <v>5.00059</v>
      </c>
      <c r="EY162">
        <v>7152.03384615385</v>
      </c>
      <c r="EZ162">
        <v>17360.3846153846</v>
      </c>
      <c r="FA162">
        <v>41.312</v>
      </c>
      <c r="FB162">
        <v>41.1201538461538</v>
      </c>
      <c r="FC162">
        <v>40.6822307692308</v>
      </c>
      <c r="FD162">
        <v>40.6393076923077</v>
      </c>
      <c r="FE162">
        <v>42.2451538461538</v>
      </c>
      <c r="FF162">
        <v>1955.10923076923</v>
      </c>
      <c r="FG162">
        <v>39.89</v>
      </c>
      <c r="FH162">
        <v>0</v>
      </c>
      <c r="FI162">
        <v>1759424035</v>
      </c>
      <c r="FJ162">
        <v>0</v>
      </c>
      <c r="FK162">
        <v>353.75688</v>
      </c>
      <c r="FL162">
        <v>0.974230769050719</v>
      </c>
      <c r="FM162">
        <v>-1.2007692146026</v>
      </c>
      <c r="FN162">
        <v>7152.0008</v>
      </c>
      <c r="FO162">
        <v>15</v>
      </c>
      <c r="FP162">
        <v>0</v>
      </c>
      <c r="FQ162" t="s">
        <v>439</v>
      </c>
      <c r="FR162">
        <v>0</v>
      </c>
      <c r="FS162">
        <v>0</v>
      </c>
      <c r="FT162">
        <v>0</v>
      </c>
      <c r="FU162">
        <v>0</v>
      </c>
      <c r="FV162">
        <v>0</v>
      </c>
      <c r="FW162">
        <v>0</v>
      </c>
      <c r="FX162">
        <v>0</v>
      </c>
      <c r="FY162">
        <v>0</v>
      </c>
      <c r="FZ162">
        <v>0</v>
      </c>
      <c r="GA162">
        <v>0</v>
      </c>
      <c r="GB162">
        <v>0</v>
      </c>
      <c r="GC162">
        <v>-32.7920523809524</v>
      </c>
      <c r="GD162">
        <v>0.203929870129845</v>
      </c>
      <c r="GE162">
        <v>0.377746250958734</v>
      </c>
      <c r="GF162">
        <v>1</v>
      </c>
      <c r="GG162">
        <v>353.737882352941</v>
      </c>
      <c r="GH162">
        <v>0.472513369150103</v>
      </c>
      <c r="GI162">
        <v>0.206479562399242</v>
      </c>
      <c r="GJ162">
        <v>-1</v>
      </c>
      <c r="GK162">
        <v>1.34911761904762</v>
      </c>
      <c r="GL162">
        <v>-0.242878441558441</v>
      </c>
      <c r="GM162">
        <v>0.0252781742681521</v>
      </c>
      <c r="GN162">
        <v>0</v>
      </c>
      <c r="GO162">
        <v>1</v>
      </c>
      <c r="GP162">
        <v>2</v>
      </c>
      <c r="GQ162" t="s">
        <v>448</v>
      </c>
      <c r="GR162">
        <v>3.1324</v>
      </c>
      <c r="GS162">
        <v>2.71042</v>
      </c>
      <c r="GT162">
        <v>0.141105</v>
      </c>
      <c r="GU162">
        <v>0.145542</v>
      </c>
      <c r="GV162">
        <v>0.10046</v>
      </c>
      <c r="GW162">
        <v>0.0969761</v>
      </c>
      <c r="GX162">
        <v>32370.1</v>
      </c>
      <c r="GY162">
        <v>34502.2</v>
      </c>
      <c r="GZ162">
        <v>34097.1</v>
      </c>
      <c r="HA162">
        <v>36558.6</v>
      </c>
      <c r="HB162">
        <v>43315</v>
      </c>
      <c r="HC162">
        <v>47396.4</v>
      </c>
      <c r="HD162">
        <v>53182</v>
      </c>
      <c r="HE162">
        <v>58423.3</v>
      </c>
      <c r="HF162">
        <v>1.94705</v>
      </c>
      <c r="HG162">
        <v>1.79708</v>
      </c>
      <c r="HH162">
        <v>0.11614</v>
      </c>
      <c r="HI162">
        <v>0</v>
      </c>
      <c r="HJ162">
        <v>28.1274</v>
      </c>
      <c r="HK162">
        <v>999.9</v>
      </c>
      <c r="HL162">
        <v>53.663</v>
      </c>
      <c r="HM162">
        <v>30.464</v>
      </c>
      <c r="HN162">
        <v>25.8622</v>
      </c>
      <c r="HO162">
        <v>54.6383</v>
      </c>
      <c r="HP162">
        <v>45.4207</v>
      </c>
      <c r="HQ162">
        <v>1</v>
      </c>
      <c r="HR162">
        <v>0.0558892</v>
      </c>
      <c r="HS162">
        <v>0.287887</v>
      </c>
      <c r="HT162">
        <v>20.1115</v>
      </c>
      <c r="HU162">
        <v>5.19677</v>
      </c>
      <c r="HV162">
        <v>12.004</v>
      </c>
      <c r="HW162">
        <v>4.9737</v>
      </c>
      <c r="HX162">
        <v>3.2938</v>
      </c>
      <c r="HY162">
        <v>999.9</v>
      </c>
      <c r="HZ162">
        <v>9999</v>
      </c>
      <c r="IA162">
        <v>9999</v>
      </c>
      <c r="IB162">
        <v>9999</v>
      </c>
      <c r="IC162">
        <v>1.86325</v>
      </c>
      <c r="ID162">
        <v>1.86813</v>
      </c>
      <c r="IE162">
        <v>1.8679</v>
      </c>
      <c r="IF162">
        <v>1.86905</v>
      </c>
      <c r="IG162">
        <v>1.86988</v>
      </c>
      <c r="IH162">
        <v>1.86596</v>
      </c>
      <c r="II162">
        <v>1.86702</v>
      </c>
      <c r="IJ162">
        <v>1.86844</v>
      </c>
      <c r="IK162">
        <v>5</v>
      </c>
      <c r="IL162">
        <v>0</v>
      </c>
      <c r="IM162">
        <v>0</v>
      </c>
      <c r="IN162">
        <v>0</v>
      </c>
      <c r="IO162" t="s">
        <v>441</v>
      </c>
      <c r="IP162" t="s">
        <v>442</v>
      </c>
      <c r="IQ162" t="s">
        <v>443</v>
      </c>
      <c r="IR162" t="s">
        <v>443</v>
      </c>
      <c r="IS162" t="s">
        <v>443</v>
      </c>
      <c r="IT162" t="s">
        <v>443</v>
      </c>
      <c r="IU162">
        <v>0</v>
      </c>
      <c r="IV162">
        <v>100</v>
      </c>
      <c r="IW162">
        <v>100</v>
      </c>
      <c r="IX162">
        <v>3.383</v>
      </c>
      <c r="IY162">
        <v>0.3178</v>
      </c>
      <c r="IZ162">
        <v>0.735386519928015</v>
      </c>
      <c r="JA162">
        <v>0.00382527381972642</v>
      </c>
      <c r="JB162">
        <v>-7.52988299776221e-07</v>
      </c>
      <c r="JC162">
        <v>2.3530235652091e-10</v>
      </c>
      <c r="JD162">
        <v>-0.102343420517576</v>
      </c>
      <c r="JE162">
        <v>-0.0169045395245839</v>
      </c>
      <c r="JF162">
        <v>0.00204458040624254</v>
      </c>
      <c r="JG162">
        <v>-2.13992253470799e-05</v>
      </c>
      <c r="JH162">
        <v>5</v>
      </c>
      <c r="JI162">
        <v>2167</v>
      </c>
      <c r="JJ162">
        <v>1</v>
      </c>
      <c r="JK162">
        <v>29</v>
      </c>
      <c r="JL162">
        <v>29323733.9</v>
      </c>
      <c r="JM162">
        <v>29323733.9</v>
      </c>
      <c r="JN162">
        <v>1.74561</v>
      </c>
      <c r="JO162">
        <v>2.61963</v>
      </c>
      <c r="JP162">
        <v>1.54785</v>
      </c>
      <c r="JQ162">
        <v>2.31079</v>
      </c>
      <c r="JR162">
        <v>1.64673</v>
      </c>
      <c r="JS162">
        <v>2.36206</v>
      </c>
      <c r="JT162">
        <v>34.2133</v>
      </c>
      <c r="JU162">
        <v>24.1926</v>
      </c>
      <c r="JV162">
        <v>18</v>
      </c>
      <c r="JW162">
        <v>498.029</v>
      </c>
      <c r="JX162">
        <v>401.404</v>
      </c>
      <c r="JY162">
        <v>26.8616</v>
      </c>
      <c r="JZ162">
        <v>28.0465</v>
      </c>
      <c r="KA162">
        <v>30.0003</v>
      </c>
      <c r="KB162">
        <v>27.9933</v>
      </c>
      <c r="KC162">
        <v>27.9429</v>
      </c>
      <c r="KD162">
        <v>35.0018</v>
      </c>
      <c r="KE162">
        <v>18.9821</v>
      </c>
      <c r="KF162">
        <v>53.1408</v>
      </c>
      <c r="KG162">
        <v>26.8529</v>
      </c>
      <c r="KH162">
        <v>838.985</v>
      </c>
      <c r="KI162">
        <v>21.7293</v>
      </c>
      <c r="KJ162">
        <v>96.6804</v>
      </c>
      <c r="KK162">
        <v>94.6619</v>
      </c>
    </row>
    <row r="163" spans="1:297">
      <c r="A163">
        <v>147</v>
      </c>
      <c r="B163">
        <v>1759424042</v>
      </c>
      <c r="C163">
        <v>4821.90000009537</v>
      </c>
      <c r="D163" t="s">
        <v>737</v>
      </c>
      <c r="E163" t="s">
        <v>738</v>
      </c>
      <c r="F163">
        <v>5</v>
      </c>
      <c r="G163" t="s">
        <v>638</v>
      </c>
      <c r="H163" t="s">
        <v>436</v>
      </c>
      <c r="I163">
        <v>1759424033.84615</v>
      </c>
      <c r="J163">
        <f>(K163)/1000</f>
        <v>0</v>
      </c>
      <c r="K163">
        <f>IF(DP163, AN163, AH163)</f>
        <v>0</v>
      </c>
      <c r="L163">
        <f>IF(DP163, AI163, AG163)</f>
        <v>0</v>
      </c>
      <c r="M163">
        <f>DR163 - IF(AU163&gt;1, L163*DL163*100.0/(AW163), 0)</f>
        <v>0</v>
      </c>
      <c r="N163">
        <f>((T163-J163/2)*M163-L163)/(T163+J163/2)</f>
        <v>0</v>
      </c>
      <c r="O163">
        <f>N163*(DY163+DZ163)/1000.0</f>
        <v>0</v>
      </c>
      <c r="P163">
        <f>(DR163 - IF(AU163&gt;1, L163*DL163*100.0/(AW163), 0))*(DY163+DZ163)/1000.0</f>
        <v>0</v>
      </c>
      <c r="Q163">
        <f>2.0/((1/S163-1/R163)+SIGN(S163)*SQRT((1/S163-1/R163)*(1/S163-1/R163) + 4*DM163/((DM163+1)*(DM163+1))*(2*1/S163*1/R163-1/R163*1/R163)))</f>
        <v>0</v>
      </c>
      <c r="R163">
        <f>IF(LEFT(DN163,1)&lt;&gt;"0",IF(LEFT(DN163,1)="1",3.0,DO163),$D$5+$E$5*(EF163*DY163/($K$5*1000))+$F$5*(EF163*DY163/($K$5*1000))*MAX(MIN(DL163,$J$5),$I$5)*MAX(MIN(DL163,$J$5),$I$5)+$G$5*MAX(MIN(DL163,$J$5),$I$5)*(EF163*DY163/($K$5*1000))+$H$5*(EF163*DY163/($K$5*1000))*(EF163*DY163/($K$5*1000)))</f>
        <v>0</v>
      </c>
      <c r="S163">
        <f>J163*(1000-(1000*0.61365*exp(17.502*W163/(240.97+W163))/(DY163+DZ163)+DT163)/2)/(1000*0.61365*exp(17.502*W163/(240.97+W163))/(DY163+DZ163)-DT163)</f>
        <v>0</v>
      </c>
      <c r="T163">
        <f>1/((DM163+1)/(Q163/1.6)+1/(R163/1.37)) + DM163/((DM163+1)/(Q163/1.6) + DM163/(R163/1.37))</f>
        <v>0</v>
      </c>
      <c r="U163">
        <f>(DH163*DK163)</f>
        <v>0</v>
      </c>
      <c r="V163">
        <f>(EA163+(U163+2*0.95*5.67E-8*(((EA163+$B$7)+273)^4-(EA163+273)^4)-44100*J163)/(1.84*29.3*R163+8*0.95*5.67E-8*(EA163+273)^3))</f>
        <v>0</v>
      </c>
      <c r="W163">
        <f>($C$7*EB163+$D$7*EC163+$E$7*V163)</f>
        <v>0</v>
      </c>
      <c r="X163">
        <f>0.61365*exp(17.502*W163/(240.97+W163))</f>
        <v>0</v>
      </c>
      <c r="Y163">
        <f>(Z163/AA163*100)</f>
        <v>0</v>
      </c>
      <c r="Z163">
        <f>DT163*(DY163+DZ163)/1000</f>
        <v>0</v>
      </c>
      <c r="AA163">
        <f>0.61365*exp(17.502*EA163/(240.97+EA163))</f>
        <v>0</v>
      </c>
      <c r="AB163">
        <f>(X163-DT163*(DY163+DZ163)/1000)</f>
        <v>0</v>
      </c>
      <c r="AC163">
        <f>(-J163*44100)</f>
        <v>0</v>
      </c>
      <c r="AD163">
        <f>2*29.3*R163*0.92*(EA163-W163)</f>
        <v>0</v>
      </c>
      <c r="AE163">
        <f>2*0.95*5.67E-8*(((EA163+$B$7)+273)^4-(W163+273)^4)</f>
        <v>0</v>
      </c>
      <c r="AF163">
        <f>U163+AE163+AC163+AD163</f>
        <v>0</v>
      </c>
      <c r="AG163">
        <f>DX163*AU163*(DS163-DR163*(1000-AU163*DU163)/(1000-AU163*DT163))/(100*DL163)</f>
        <v>0</v>
      </c>
      <c r="AH163">
        <f>1000*DX163*AU163*(DT163-DU163)/(100*DL163*(1000-AU163*DT163))</f>
        <v>0</v>
      </c>
      <c r="AI163">
        <f>(AJ163 - AK163 - DY163*1E3/(8.314*(EA163+273.15)) * AM163/DX163 * AL163) * DX163/(100*DL163) * (1000 - DU163)/1000</f>
        <v>0</v>
      </c>
      <c r="AJ163">
        <v>843.389095801732</v>
      </c>
      <c r="AK163">
        <v>818.993951515151</v>
      </c>
      <c r="AL163">
        <v>3.47302378787865</v>
      </c>
      <c r="AM163">
        <v>64.6</v>
      </c>
      <c r="AN163">
        <f>(AP163 - AO163 + DY163*1E3/(8.314*(EA163+273.15)) * AR163/DX163 * AQ163) * DX163/(100*DL163) * 1000/(1000 - AP163)</f>
        <v>0</v>
      </c>
      <c r="AO163">
        <v>21.7252995140851</v>
      </c>
      <c r="AP163">
        <v>23.0324278787879</v>
      </c>
      <c r="AQ163">
        <v>-1.47474118473721e-05</v>
      </c>
      <c r="AR163">
        <v>120.712376557345</v>
      </c>
      <c r="AS163">
        <v>4</v>
      </c>
      <c r="AT163">
        <v>1</v>
      </c>
      <c r="AU163">
        <f>IF(AS163*$H$13&gt;=AW163,1.0,(AW163/(AW163-AS163*$H$13)))</f>
        <v>0</v>
      </c>
      <c r="AV163">
        <f>(AU163-1)*100</f>
        <v>0</v>
      </c>
      <c r="AW163">
        <f>MAX(0,($B$13+$C$13*EF163)/(1+$D$13*EF163)*DY163/(EA163+273)*$E$13)</f>
        <v>0</v>
      </c>
      <c r="AX163" t="s">
        <v>437</v>
      </c>
      <c r="AY163" t="s">
        <v>437</v>
      </c>
      <c r="AZ163">
        <v>0</v>
      </c>
      <c r="BA163">
        <v>0</v>
      </c>
      <c r="BB163">
        <f>1-AZ163/BA163</f>
        <v>0</v>
      </c>
      <c r="BC163">
        <v>0</v>
      </c>
      <c r="BD163" t="s">
        <v>437</v>
      </c>
      <c r="BE163" t="s">
        <v>437</v>
      </c>
      <c r="BF163">
        <v>0</v>
      </c>
      <c r="BG163">
        <v>0</v>
      </c>
      <c r="BH163">
        <f>1-BF163/BG163</f>
        <v>0</v>
      </c>
      <c r="BI163">
        <v>0.5</v>
      </c>
      <c r="BJ163">
        <f>DI163</f>
        <v>0</v>
      </c>
      <c r="BK163">
        <f>L163</f>
        <v>0</v>
      </c>
      <c r="BL163">
        <f>BH163*BI163*BJ163</f>
        <v>0</v>
      </c>
      <c r="BM163">
        <f>(BK163-BC163)/BJ163</f>
        <v>0</v>
      </c>
      <c r="BN163">
        <f>(BA163-BG163)/BG163</f>
        <v>0</v>
      </c>
      <c r="BO163">
        <f>AZ163/(BB163+AZ163/BG163)</f>
        <v>0</v>
      </c>
      <c r="BP163" t="s">
        <v>437</v>
      </c>
      <c r="BQ163">
        <v>0</v>
      </c>
      <c r="BR163">
        <f>IF(BQ163&lt;&gt;0, BQ163, BO163)</f>
        <v>0</v>
      </c>
      <c r="BS163">
        <f>1-BR163/BG163</f>
        <v>0</v>
      </c>
      <c r="BT163">
        <f>(BG163-BF163)/(BG163-BR163)</f>
        <v>0</v>
      </c>
      <c r="BU163">
        <f>(BA163-BG163)/(BA163-BR163)</f>
        <v>0</v>
      </c>
      <c r="BV163">
        <f>(BG163-BF163)/(BG163-AZ163)</f>
        <v>0</v>
      </c>
      <c r="BW163">
        <f>(BA163-BG163)/(BA163-AZ163)</f>
        <v>0</v>
      </c>
      <c r="BX163">
        <f>(BT163*BR163/BF163)</f>
        <v>0</v>
      </c>
      <c r="BY163">
        <f>(1-BX163)</f>
        <v>0</v>
      </c>
      <c r="DH163">
        <f>$B$11*EG163+$C$11*EH163+$F$11*ES163*(1-EV163)</f>
        <v>0</v>
      </c>
      <c r="DI163">
        <f>DH163*DJ163</f>
        <v>0</v>
      </c>
      <c r="DJ163">
        <f>($B$11*$D$9+$C$11*$D$9+$F$11*((FF163+EX163)/MAX(FF163+EX163+FG163, 0.1)*$I$9+FG163/MAX(FF163+EX163+FG163, 0.1)*$J$9))/($B$11+$C$11+$F$11)</f>
        <v>0</v>
      </c>
      <c r="DK163">
        <f>($B$11*$K$9+$C$11*$K$9+$F$11*((FF163+EX163)/MAX(FF163+EX163+FG163, 0.1)*$P$9+FG163/MAX(FF163+EX163+FG163, 0.1)*$Q$9))/($B$11+$C$11+$F$11)</f>
        <v>0</v>
      </c>
      <c r="DL163">
        <v>3.46</v>
      </c>
      <c r="DM163">
        <v>0.5</v>
      </c>
      <c r="DN163" t="s">
        <v>438</v>
      </c>
      <c r="DO163">
        <v>2</v>
      </c>
      <c r="DP163" t="b">
        <v>1</v>
      </c>
      <c r="DQ163">
        <v>1759424033.84615</v>
      </c>
      <c r="DR163">
        <v>775.969769230769</v>
      </c>
      <c r="DS163">
        <v>808.833615384615</v>
      </c>
      <c r="DT163">
        <v>23.0309923076923</v>
      </c>
      <c r="DU163">
        <v>21.7089692307692</v>
      </c>
      <c r="DV163">
        <v>772.619923076923</v>
      </c>
      <c r="DW163">
        <v>22.7132615384615</v>
      </c>
      <c r="DX163">
        <v>499.972538461538</v>
      </c>
      <c r="DY163">
        <v>90.7807846153846</v>
      </c>
      <c r="DZ163">
        <v>0.0322665384615385</v>
      </c>
      <c r="EA163">
        <v>29.6528615384615</v>
      </c>
      <c r="EB163">
        <v>30.0173153846154</v>
      </c>
      <c r="EC163">
        <v>999.9</v>
      </c>
      <c r="ED163">
        <v>0</v>
      </c>
      <c r="EE163">
        <v>0</v>
      </c>
      <c r="EF163">
        <v>9996.48692307692</v>
      </c>
      <c r="EG163">
        <v>0</v>
      </c>
      <c r="EH163">
        <v>13.1873846153846</v>
      </c>
      <c r="EI163">
        <v>-32.8639076923077</v>
      </c>
      <c r="EJ163">
        <v>794.262384615385</v>
      </c>
      <c r="EK163">
        <v>826.782538461538</v>
      </c>
      <c r="EL163">
        <v>1.32203384615385</v>
      </c>
      <c r="EM163">
        <v>808.833615384615</v>
      </c>
      <c r="EN163">
        <v>21.7089692307692</v>
      </c>
      <c r="EO163">
        <v>2.09077153846154</v>
      </c>
      <c r="EP163">
        <v>1.97075615384615</v>
      </c>
      <c r="EQ163">
        <v>18.1490538461538</v>
      </c>
      <c r="ER163">
        <v>17.2113153846154</v>
      </c>
      <c r="ES163">
        <v>2000.00538461538</v>
      </c>
      <c r="ET163">
        <v>0.980002923076923</v>
      </c>
      <c r="EU163">
        <v>0.0199968846153846</v>
      </c>
      <c r="EV163">
        <v>0</v>
      </c>
      <c r="EW163">
        <v>353.741153846154</v>
      </c>
      <c r="EX163">
        <v>5.00059</v>
      </c>
      <c r="EY163">
        <v>7152.05923076923</v>
      </c>
      <c r="EZ163">
        <v>17360.3846153846</v>
      </c>
      <c r="FA163">
        <v>41.312</v>
      </c>
      <c r="FB163">
        <v>41.125</v>
      </c>
      <c r="FC163">
        <v>40.6822307692308</v>
      </c>
      <c r="FD163">
        <v>40.6488461538462</v>
      </c>
      <c r="FE163">
        <v>42.25</v>
      </c>
      <c r="FF163">
        <v>1955.10846153846</v>
      </c>
      <c r="FG163">
        <v>39.89</v>
      </c>
      <c r="FH163">
        <v>0</v>
      </c>
      <c r="FI163">
        <v>1759424040.4</v>
      </c>
      <c r="FJ163">
        <v>0</v>
      </c>
      <c r="FK163">
        <v>353.748038461538</v>
      </c>
      <c r="FL163">
        <v>0.291316236658665</v>
      </c>
      <c r="FM163">
        <v>3.30256414131775</v>
      </c>
      <c r="FN163">
        <v>7152.06461538462</v>
      </c>
      <c r="FO163">
        <v>15</v>
      </c>
      <c r="FP163">
        <v>0</v>
      </c>
      <c r="FQ163" t="s">
        <v>439</v>
      </c>
      <c r="FR163">
        <v>0</v>
      </c>
      <c r="FS163">
        <v>0</v>
      </c>
      <c r="FT163">
        <v>0</v>
      </c>
      <c r="FU163">
        <v>0</v>
      </c>
      <c r="FV163">
        <v>0</v>
      </c>
      <c r="FW163">
        <v>0</v>
      </c>
      <c r="FX163">
        <v>0</v>
      </c>
      <c r="FY163">
        <v>0</v>
      </c>
      <c r="FZ163">
        <v>0</v>
      </c>
      <c r="GA163">
        <v>0</v>
      </c>
      <c r="GB163">
        <v>0</v>
      </c>
      <c r="GC163">
        <v>-32.75574</v>
      </c>
      <c r="GD163">
        <v>-1.22972030075187</v>
      </c>
      <c r="GE163">
        <v>0.364408397817614</v>
      </c>
      <c r="GF163">
        <v>0</v>
      </c>
      <c r="GG163">
        <v>353.763705882353</v>
      </c>
      <c r="GH163">
        <v>0.110282660996874</v>
      </c>
      <c r="GI163">
        <v>0.189115826539589</v>
      </c>
      <c r="GJ163">
        <v>-1</v>
      </c>
      <c r="GK163">
        <v>1.3310475</v>
      </c>
      <c r="GL163">
        <v>-0.223924962406015</v>
      </c>
      <c r="GM163">
        <v>0.0227983716249648</v>
      </c>
      <c r="GN163">
        <v>0</v>
      </c>
      <c r="GO163">
        <v>0</v>
      </c>
      <c r="GP163">
        <v>2</v>
      </c>
      <c r="GQ163" t="s">
        <v>463</v>
      </c>
      <c r="GR163">
        <v>3.13223</v>
      </c>
      <c r="GS163">
        <v>2.71039</v>
      </c>
      <c r="GT163">
        <v>0.143147</v>
      </c>
      <c r="GU163">
        <v>0.14744</v>
      </c>
      <c r="GV163">
        <v>0.100454</v>
      </c>
      <c r="GW163">
        <v>0.0969865</v>
      </c>
      <c r="GX163">
        <v>32293</v>
      </c>
      <c r="GY163">
        <v>34425.3</v>
      </c>
      <c r="GZ163">
        <v>34097</v>
      </c>
      <c r="HA163">
        <v>36558.3</v>
      </c>
      <c r="HB163">
        <v>43315</v>
      </c>
      <c r="HC163">
        <v>47395.9</v>
      </c>
      <c r="HD163">
        <v>53181.4</v>
      </c>
      <c r="HE163">
        <v>58423.1</v>
      </c>
      <c r="HF163">
        <v>1.94662</v>
      </c>
      <c r="HG163">
        <v>1.79745</v>
      </c>
      <c r="HH163">
        <v>0.115238</v>
      </c>
      <c r="HI163">
        <v>0</v>
      </c>
      <c r="HJ163">
        <v>28.1256</v>
      </c>
      <c r="HK163">
        <v>999.9</v>
      </c>
      <c r="HL163">
        <v>53.663</v>
      </c>
      <c r="HM163">
        <v>30.464</v>
      </c>
      <c r="HN163">
        <v>25.8615</v>
      </c>
      <c r="HO163">
        <v>54.7683</v>
      </c>
      <c r="HP163">
        <v>45.3125</v>
      </c>
      <c r="HQ163">
        <v>1</v>
      </c>
      <c r="HR163">
        <v>0.0560899</v>
      </c>
      <c r="HS163">
        <v>0.272669</v>
      </c>
      <c r="HT163">
        <v>20.1114</v>
      </c>
      <c r="HU163">
        <v>5.19662</v>
      </c>
      <c r="HV163">
        <v>12.004</v>
      </c>
      <c r="HW163">
        <v>4.9738</v>
      </c>
      <c r="HX163">
        <v>3.29393</v>
      </c>
      <c r="HY163">
        <v>999.9</v>
      </c>
      <c r="HZ163">
        <v>9999</v>
      </c>
      <c r="IA163">
        <v>9999</v>
      </c>
      <c r="IB163">
        <v>9999</v>
      </c>
      <c r="IC163">
        <v>1.86325</v>
      </c>
      <c r="ID163">
        <v>1.86813</v>
      </c>
      <c r="IE163">
        <v>1.86785</v>
      </c>
      <c r="IF163">
        <v>1.86906</v>
      </c>
      <c r="IG163">
        <v>1.86989</v>
      </c>
      <c r="IH163">
        <v>1.86592</v>
      </c>
      <c r="II163">
        <v>1.86705</v>
      </c>
      <c r="IJ163">
        <v>1.86844</v>
      </c>
      <c r="IK163">
        <v>5</v>
      </c>
      <c r="IL163">
        <v>0</v>
      </c>
      <c r="IM163">
        <v>0</v>
      </c>
      <c r="IN163">
        <v>0</v>
      </c>
      <c r="IO163" t="s">
        <v>441</v>
      </c>
      <c r="IP163" t="s">
        <v>442</v>
      </c>
      <c r="IQ163" t="s">
        <v>443</v>
      </c>
      <c r="IR163" t="s">
        <v>443</v>
      </c>
      <c r="IS163" t="s">
        <v>443</v>
      </c>
      <c r="IT163" t="s">
        <v>443</v>
      </c>
      <c r="IU163">
        <v>0</v>
      </c>
      <c r="IV163">
        <v>100</v>
      </c>
      <c r="IW163">
        <v>100</v>
      </c>
      <c r="IX163">
        <v>3.435</v>
      </c>
      <c r="IY163">
        <v>0.3178</v>
      </c>
      <c r="IZ163">
        <v>0.735386519928015</v>
      </c>
      <c r="JA163">
        <v>0.00382527381972642</v>
      </c>
      <c r="JB163">
        <v>-7.52988299776221e-07</v>
      </c>
      <c r="JC163">
        <v>2.3530235652091e-10</v>
      </c>
      <c r="JD163">
        <v>-0.102343420517576</v>
      </c>
      <c r="JE163">
        <v>-0.0169045395245839</v>
      </c>
      <c r="JF163">
        <v>0.00204458040624254</v>
      </c>
      <c r="JG163">
        <v>-2.13992253470799e-05</v>
      </c>
      <c r="JH163">
        <v>5</v>
      </c>
      <c r="JI163">
        <v>2167</v>
      </c>
      <c r="JJ163">
        <v>1</v>
      </c>
      <c r="JK163">
        <v>29</v>
      </c>
      <c r="JL163">
        <v>29323734</v>
      </c>
      <c r="JM163">
        <v>29323734</v>
      </c>
      <c r="JN163">
        <v>1.77246</v>
      </c>
      <c r="JO163">
        <v>2.63062</v>
      </c>
      <c r="JP163">
        <v>1.54785</v>
      </c>
      <c r="JQ163">
        <v>2.31201</v>
      </c>
      <c r="JR163">
        <v>1.64551</v>
      </c>
      <c r="JS163">
        <v>2.25342</v>
      </c>
      <c r="JT163">
        <v>34.2133</v>
      </c>
      <c r="JU163">
        <v>24.1838</v>
      </c>
      <c r="JV163">
        <v>18</v>
      </c>
      <c r="JW163">
        <v>497.772</v>
      </c>
      <c r="JX163">
        <v>401.625</v>
      </c>
      <c r="JY163">
        <v>26.8426</v>
      </c>
      <c r="JZ163">
        <v>28.0491</v>
      </c>
      <c r="KA163">
        <v>30.0003</v>
      </c>
      <c r="KB163">
        <v>27.9956</v>
      </c>
      <c r="KC163">
        <v>27.9452</v>
      </c>
      <c r="KD163">
        <v>35.6091</v>
      </c>
      <c r="KE163">
        <v>18.9821</v>
      </c>
      <c r="KF163">
        <v>53.1408</v>
      </c>
      <c r="KG163">
        <v>26.8381</v>
      </c>
      <c r="KH163">
        <v>859.154</v>
      </c>
      <c r="KI163">
        <v>21.7294</v>
      </c>
      <c r="KJ163">
        <v>96.6795</v>
      </c>
      <c r="KK163">
        <v>94.6614</v>
      </c>
    </row>
    <row r="164" spans="1:297">
      <c r="A164">
        <v>148</v>
      </c>
      <c r="B164">
        <v>1759424047</v>
      </c>
      <c r="C164">
        <v>4826.90000009537</v>
      </c>
      <c r="D164" t="s">
        <v>739</v>
      </c>
      <c r="E164" t="s">
        <v>740</v>
      </c>
      <c r="F164">
        <v>5</v>
      </c>
      <c r="G164" t="s">
        <v>638</v>
      </c>
      <c r="H164" t="s">
        <v>436</v>
      </c>
      <c r="I164">
        <v>1759424038.84615</v>
      </c>
      <c r="J164">
        <f>(K164)/1000</f>
        <v>0</v>
      </c>
      <c r="K164">
        <f>IF(DP164, AN164, AH164)</f>
        <v>0</v>
      </c>
      <c r="L164">
        <f>IF(DP164, AI164, AG164)</f>
        <v>0</v>
      </c>
      <c r="M164">
        <f>DR164 - IF(AU164&gt;1, L164*DL164*100.0/(AW164), 0)</f>
        <v>0</v>
      </c>
      <c r="N164">
        <f>((T164-J164/2)*M164-L164)/(T164+J164/2)</f>
        <v>0</v>
      </c>
      <c r="O164">
        <f>N164*(DY164+DZ164)/1000.0</f>
        <v>0</v>
      </c>
      <c r="P164">
        <f>(DR164 - IF(AU164&gt;1, L164*DL164*100.0/(AW164), 0))*(DY164+DZ164)/1000.0</f>
        <v>0</v>
      </c>
      <c r="Q164">
        <f>2.0/((1/S164-1/R164)+SIGN(S164)*SQRT((1/S164-1/R164)*(1/S164-1/R164) + 4*DM164/((DM164+1)*(DM164+1))*(2*1/S164*1/R164-1/R164*1/R164)))</f>
        <v>0</v>
      </c>
      <c r="R164">
        <f>IF(LEFT(DN164,1)&lt;&gt;"0",IF(LEFT(DN164,1)="1",3.0,DO164),$D$5+$E$5*(EF164*DY164/($K$5*1000))+$F$5*(EF164*DY164/($K$5*1000))*MAX(MIN(DL164,$J$5),$I$5)*MAX(MIN(DL164,$J$5),$I$5)+$G$5*MAX(MIN(DL164,$J$5),$I$5)*(EF164*DY164/($K$5*1000))+$H$5*(EF164*DY164/($K$5*1000))*(EF164*DY164/($K$5*1000)))</f>
        <v>0</v>
      </c>
      <c r="S164">
        <f>J164*(1000-(1000*0.61365*exp(17.502*W164/(240.97+W164))/(DY164+DZ164)+DT164)/2)/(1000*0.61365*exp(17.502*W164/(240.97+W164))/(DY164+DZ164)-DT164)</f>
        <v>0</v>
      </c>
      <c r="T164">
        <f>1/((DM164+1)/(Q164/1.6)+1/(R164/1.37)) + DM164/((DM164+1)/(Q164/1.6) + DM164/(R164/1.37))</f>
        <v>0</v>
      </c>
      <c r="U164">
        <f>(DH164*DK164)</f>
        <v>0</v>
      </c>
      <c r="V164">
        <f>(EA164+(U164+2*0.95*5.67E-8*(((EA164+$B$7)+273)^4-(EA164+273)^4)-44100*J164)/(1.84*29.3*R164+8*0.95*5.67E-8*(EA164+273)^3))</f>
        <v>0</v>
      </c>
      <c r="W164">
        <f>($C$7*EB164+$D$7*EC164+$E$7*V164)</f>
        <v>0</v>
      </c>
      <c r="X164">
        <f>0.61365*exp(17.502*W164/(240.97+W164))</f>
        <v>0</v>
      </c>
      <c r="Y164">
        <f>(Z164/AA164*100)</f>
        <v>0</v>
      </c>
      <c r="Z164">
        <f>DT164*(DY164+DZ164)/1000</f>
        <v>0</v>
      </c>
      <c r="AA164">
        <f>0.61365*exp(17.502*EA164/(240.97+EA164))</f>
        <v>0</v>
      </c>
      <c r="AB164">
        <f>(X164-DT164*(DY164+DZ164)/1000)</f>
        <v>0</v>
      </c>
      <c r="AC164">
        <f>(-J164*44100)</f>
        <v>0</v>
      </c>
      <c r="AD164">
        <f>2*29.3*R164*0.92*(EA164-W164)</f>
        <v>0</v>
      </c>
      <c r="AE164">
        <f>2*0.95*5.67E-8*(((EA164+$B$7)+273)^4-(W164+273)^4)</f>
        <v>0</v>
      </c>
      <c r="AF164">
        <f>U164+AE164+AC164+AD164</f>
        <v>0</v>
      </c>
      <c r="AG164">
        <f>DX164*AU164*(DS164-DR164*(1000-AU164*DU164)/(1000-AU164*DT164))/(100*DL164)</f>
        <v>0</v>
      </c>
      <c r="AH164">
        <f>1000*DX164*AU164*(DT164-DU164)/(100*DL164*(1000-AU164*DT164))</f>
        <v>0</v>
      </c>
      <c r="AI164">
        <f>(AJ164 - AK164 - DY164*1E3/(8.314*(EA164+273.15)) * AM164/DX164 * AL164) * DX164/(100*DL164) * (1000 - DU164)/1000</f>
        <v>0</v>
      </c>
      <c r="AJ164">
        <v>859.95595357565</v>
      </c>
      <c r="AK164">
        <v>835.861993939394</v>
      </c>
      <c r="AL164">
        <v>3.37218151515136</v>
      </c>
      <c r="AM164">
        <v>64.6</v>
      </c>
      <c r="AN164">
        <f>(AP164 - AO164 + DY164*1E3/(8.314*(EA164+273.15)) * AR164/DX164 * AQ164) * DX164/(100*DL164) * 1000/(1000 - AP164)</f>
        <v>0</v>
      </c>
      <c r="AO164">
        <v>21.7268897453323</v>
      </c>
      <c r="AP164">
        <v>23.0330296969697</v>
      </c>
      <c r="AQ164">
        <v>4.68026085897804e-06</v>
      </c>
      <c r="AR164">
        <v>120.712376557345</v>
      </c>
      <c r="AS164">
        <v>4</v>
      </c>
      <c r="AT164">
        <v>1</v>
      </c>
      <c r="AU164">
        <f>IF(AS164*$H$13&gt;=AW164,1.0,(AW164/(AW164-AS164*$H$13)))</f>
        <v>0</v>
      </c>
      <c r="AV164">
        <f>(AU164-1)*100</f>
        <v>0</v>
      </c>
      <c r="AW164">
        <f>MAX(0,($B$13+$C$13*EF164)/(1+$D$13*EF164)*DY164/(EA164+273)*$E$13)</f>
        <v>0</v>
      </c>
      <c r="AX164" t="s">
        <v>437</v>
      </c>
      <c r="AY164" t="s">
        <v>437</v>
      </c>
      <c r="AZ164">
        <v>0</v>
      </c>
      <c r="BA164">
        <v>0</v>
      </c>
      <c r="BB164">
        <f>1-AZ164/BA164</f>
        <v>0</v>
      </c>
      <c r="BC164">
        <v>0</v>
      </c>
      <c r="BD164" t="s">
        <v>437</v>
      </c>
      <c r="BE164" t="s">
        <v>437</v>
      </c>
      <c r="BF164">
        <v>0</v>
      </c>
      <c r="BG164">
        <v>0</v>
      </c>
      <c r="BH164">
        <f>1-BF164/BG164</f>
        <v>0</v>
      </c>
      <c r="BI164">
        <v>0.5</v>
      </c>
      <c r="BJ164">
        <f>DI164</f>
        <v>0</v>
      </c>
      <c r="BK164">
        <f>L164</f>
        <v>0</v>
      </c>
      <c r="BL164">
        <f>BH164*BI164*BJ164</f>
        <v>0</v>
      </c>
      <c r="BM164">
        <f>(BK164-BC164)/BJ164</f>
        <v>0</v>
      </c>
      <c r="BN164">
        <f>(BA164-BG164)/BG164</f>
        <v>0</v>
      </c>
      <c r="BO164">
        <f>AZ164/(BB164+AZ164/BG164)</f>
        <v>0</v>
      </c>
      <c r="BP164" t="s">
        <v>437</v>
      </c>
      <c r="BQ164">
        <v>0</v>
      </c>
      <c r="BR164">
        <f>IF(BQ164&lt;&gt;0, BQ164, BO164)</f>
        <v>0</v>
      </c>
      <c r="BS164">
        <f>1-BR164/BG164</f>
        <v>0</v>
      </c>
      <c r="BT164">
        <f>(BG164-BF164)/(BG164-BR164)</f>
        <v>0</v>
      </c>
      <c r="BU164">
        <f>(BA164-BG164)/(BA164-BR164)</f>
        <v>0</v>
      </c>
      <c r="BV164">
        <f>(BG164-BF164)/(BG164-AZ164)</f>
        <v>0</v>
      </c>
      <c r="BW164">
        <f>(BA164-BG164)/(BA164-AZ164)</f>
        <v>0</v>
      </c>
      <c r="BX164">
        <f>(BT164*BR164/BF164)</f>
        <v>0</v>
      </c>
      <c r="BY164">
        <f>(1-BX164)</f>
        <v>0</v>
      </c>
      <c r="DH164">
        <f>$B$11*EG164+$C$11*EH164+$F$11*ES164*(1-EV164)</f>
        <v>0</v>
      </c>
      <c r="DI164">
        <f>DH164*DJ164</f>
        <v>0</v>
      </c>
      <c r="DJ164">
        <f>($B$11*$D$9+$C$11*$D$9+$F$11*((FF164+EX164)/MAX(FF164+EX164+FG164, 0.1)*$I$9+FG164/MAX(FF164+EX164+FG164, 0.1)*$J$9))/($B$11+$C$11+$F$11)</f>
        <v>0</v>
      </c>
      <c r="DK164">
        <f>($B$11*$K$9+$C$11*$K$9+$F$11*((FF164+EX164)/MAX(FF164+EX164+FG164, 0.1)*$P$9+FG164/MAX(FF164+EX164+FG164, 0.1)*$Q$9))/($B$11+$C$11+$F$11)</f>
        <v>0</v>
      </c>
      <c r="DL164">
        <v>3.46</v>
      </c>
      <c r="DM164">
        <v>0.5</v>
      </c>
      <c r="DN164" t="s">
        <v>438</v>
      </c>
      <c r="DO164">
        <v>2</v>
      </c>
      <c r="DP164" t="b">
        <v>1</v>
      </c>
      <c r="DQ164">
        <v>1759424038.84615</v>
      </c>
      <c r="DR164">
        <v>792.776615384615</v>
      </c>
      <c r="DS164">
        <v>825.495846153846</v>
      </c>
      <c r="DT164">
        <v>23.0318461538462</v>
      </c>
      <c r="DU164">
        <v>21.7222076923077</v>
      </c>
      <c r="DV164">
        <v>789.375153846154</v>
      </c>
      <c r="DW164">
        <v>22.7140769230769</v>
      </c>
      <c r="DX164">
        <v>499.989615384615</v>
      </c>
      <c r="DY164">
        <v>90.7808307692308</v>
      </c>
      <c r="DZ164">
        <v>0.0323608307692308</v>
      </c>
      <c r="EA164">
        <v>29.6446769230769</v>
      </c>
      <c r="EB164">
        <v>30.0134692307692</v>
      </c>
      <c r="EC164">
        <v>999.9</v>
      </c>
      <c r="ED164">
        <v>0</v>
      </c>
      <c r="EE164">
        <v>0</v>
      </c>
      <c r="EF164">
        <v>10003.6969230769</v>
      </c>
      <c r="EG164">
        <v>0</v>
      </c>
      <c r="EH164">
        <v>13.1882307692308</v>
      </c>
      <c r="EI164">
        <v>-32.7192384615385</v>
      </c>
      <c r="EJ164">
        <v>811.466153846154</v>
      </c>
      <c r="EK164">
        <v>843.825769230769</v>
      </c>
      <c r="EL164">
        <v>1.30965153846154</v>
      </c>
      <c r="EM164">
        <v>825.495846153846</v>
      </c>
      <c r="EN164">
        <v>21.7222076923077</v>
      </c>
      <c r="EO164">
        <v>2.09085153846154</v>
      </c>
      <c r="EP164">
        <v>1.97195923076923</v>
      </c>
      <c r="EQ164">
        <v>18.1496538461538</v>
      </c>
      <c r="ER164">
        <v>17.2209846153846</v>
      </c>
      <c r="ES164">
        <v>1999.99769230769</v>
      </c>
      <c r="ET164">
        <v>0.980002923076923</v>
      </c>
      <c r="EU164">
        <v>0.0199968846153846</v>
      </c>
      <c r="EV164">
        <v>0</v>
      </c>
      <c r="EW164">
        <v>353.794461538462</v>
      </c>
      <c r="EX164">
        <v>5.00059</v>
      </c>
      <c r="EY164">
        <v>7152.25615384615</v>
      </c>
      <c r="EZ164">
        <v>17360.3153846154</v>
      </c>
      <c r="FA164">
        <v>41.312</v>
      </c>
      <c r="FB164">
        <v>41.1201538461538</v>
      </c>
      <c r="FC164">
        <v>40.6822307692308</v>
      </c>
      <c r="FD164">
        <v>40.6536153846154</v>
      </c>
      <c r="FE164">
        <v>42.25</v>
      </c>
      <c r="FF164">
        <v>1955.10384615385</v>
      </c>
      <c r="FG164">
        <v>39.89</v>
      </c>
      <c r="FH164">
        <v>0</v>
      </c>
      <c r="FI164">
        <v>1759424045.2</v>
      </c>
      <c r="FJ164">
        <v>0</v>
      </c>
      <c r="FK164">
        <v>353.789538461539</v>
      </c>
      <c r="FL164">
        <v>-0.152615380760053</v>
      </c>
      <c r="FM164">
        <v>1.74803421300782</v>
      </c>
      <c r="FN164">
        <v>7152.20961538462</v>
      </c>
      <c r="FO164">
        <v>15</v>
      </c>
      <c r="FP164">
        <v>0</v>
      </c>
      <c r="FQ164" t="s">
        <v>439</v>
      </c>
      <c r="FR164">
        <v>0</v>
      </c>
      <c r="FS164">
        <v>0</v>
      </c>
      <c r="FT164">
        <v>0</v>
      </c>
      <c r="FU164">
        <v>0</v>
      </c>
      <c r="FV164">
        <v>0</v>
      </c>
      <c r="FW164">
        <v>0</v>
      </c>
      <c r="FX164">
        <v>0</v>
      </c>
      <c r="FY164">
        <v>0</v>
      </c>
      <c r="FZ164">
        <v>0</v>
      </c>
      <c r="GA164">
        <v>0</v>
      </c>
      <c r="GB164">
        <v>0</v>
      </c>
      <c r="GC164">
        <v>-32.8060047619048</v>
      </c>
      <c r="GD164">
        <v>1.35181558441557</v>
      </c>
      <c r="GE164">
        <v>0.348216738029623</v>
      </c>
      <c r="GF164">
        <v>0</v>
      </c>
      <c r="GG164">
        <v>353.745823529412</v>
      </c>
      <c r="GH164">
        <v>0.188265852610673</v>
      </c>
      <c r="GI164">
        <v>0.169460818061675</v>
      </c>
      <c r="GJ164">
        <v>-1</v>
      </c>
      <c r="GK164">
        <v>1.31896714285714</v>
      </c>
      <c r="GL164">
        <v>-0.145483636363635</v>
      </c>
      <c r="GM164">
        <v>0.0173461065050447</v>
      </c>
      <c r="GN164">
        <v>0</v>
      </c>
      <c r="GO164">
        <v>0</v>
      </c>
      <c r="GP164">
        <v>2</v>
      </c>
      <c r="GQ164" t="s">
        <v>463</v>
      </c>
      <c r="GR164">
        <v>3.13253</v>
      </c>
      <c r="GS164">
        <v>2.71018</v>
      </c>
      <c r="GT164">
        <v>0.145134</v>
      </c>
      <c r="GU164">
        <v>0.149534</v>
      </c>
      <c r="GV164">
        <v>0.100449</v>
      </c>
      <c r="GW164">
        <v>0.0969879</v>
      </c>
      <c r="GX164">
        <v>32218</v>
      </c>
      <c r="GY164">
        <v>34340.6</v>
      </c>
      <c r="GZ164">
        <v>34096.8</v>
      </c>
      <c r="HA164">
        <v>36558</v>
      </c>
      <c r="HB164">
        <v>43315.5</v>
      </c>
      <c r="HC164">
        <v>47395.7</v>
      </c>
      <c r="HD164">
        <v>53181.4</v>
      </c>
      <c r="HE164">
        <v>58422.7</v>
      </c>
      <c r="HF164">
        <v>1.94725</v>
      </c>
      <c r="HG164">
        <v>1.79715</v>
      </c>
      <c r="HH164">
        <v>0.1157</v>
      </c>
      <c r="HI164">
        <v>0</v>
      </c>
      <c r="HJ164">
        <v>28.1238</v>
      </c>
      <c r="HK164">
        <v>999.9</v>
      </c>
      <c r="HL164">
        <v>53.663</v>
      </c>
      <c r="HM164">
        <v>30.464</v>
      </c>
      <c r="HN164">
        <v>25.8655</v>
      </c>
      <c r="HO164">
        <v>54.2083</v>
      </c>
      <c r="HP164">
        <v>45.5449</v>
      </c>
      <c r="HQ164">
        <v>1</v>
      </c>
      <c r="HR164">
        <v>0.0562246</v>
      </c>
      <c r="HS164">
        <v>0.249398</v>
      </c>
      <c r="HT164">
        <v>20.1118</v>
      </c>
      <c r="HU164">
        <v>5.19707</v>
      </c>
      <c r="HV164">
        <v>12.004</v>
      </c>
      <c r="HW164">
        <v>4.9737</v>
      </c>
      <c r="HX164">
        <v>3.2939</v>
      </c>
      <c r="HY164">
        <v>999.9</v>
      </c>
      <c r="HZ164">
        <v>9999</v>
      </c>
      <c r="IA164">
        <v>9999</v>
      </c>
      <c r="IB164">
        <v>9999</v>
      </c>
      <c r="IC164">
        <v>1.86325</v>
      </c>
      <c r="ID164">
        <v>1.86813</v>
      </c>
      <c r="IE164">
        <v>1.86789</v>
      </c>
      <c r="IF164">
        <v>1.86905</v>
      </c>
      <c r="IG164">
        <v>1.86987</v>
      </c>
      <c r="IH164">
        <v>1.86591</v>
      </c>
      <c r="II164">
        <v>1.86705</v>
      </c>
      <c r="IJ164">
        <v>1.86844</v>
      </c>
      <c r="IK164">
        <v>5</v>
      </c>
      <c r="IL164">
        <v>0</v>
      </c>
      <c r="IM164">
        <v>0</v>
      </c>
      <c r="IN164">
        <v>0</v>
      </c>
      <c r="IO164" t="s">
        <v>441</v>
      </c>
      <c r="IP164" t="s">
        <v>442</v>
      </c>
      <c r="IQ164" t="s">
        <v>443</v>
      </c>
      <c r="IR164" t="s">
        <v>443</v>
      </c>
      <c r="IS164" t="s">
        <v>443</v>
      </c>
      <c r="IT164" t="s">
        <v>443</v>
      </c>
      <c r="IU164">
        <v>0</v>
      </c>
      <c r="IV164">
        <v>100</v>
      </c>
      <c r="IW164">
        <v>100</v>
      </c>
      <c r="IX164">
        <v>3.485</v>
      </c>
      <c r="IY164">
        <v>0.3178</v>
      </c>
      <c r="IZ164">
        <v>0.735386519928015</v>
      </c>
      <c r="JA164">
        <v>0.00382527381972642</v>
      </c>
      <c r="JB164">
        <v>-7.52988299776221e-07</v>
      </c>
      <c r="JC164">
        <v>2.3530235652091e-10</v>
      </c>
      <c r="JD164">
        <v>-0.102343420517576</v>
      </c>
      <c r="JE164">
        <v>-0.0169045395245839</v>
      </c>
      <c r="JF164">
        <v>0.00204458040624254</v>
      </c>
      <c r="JG164">
        <v>-2.13992253470799e-05</v>
      </c>
      <c r="JH164">
        <v>5</v>
      </c>
      <c r="JI164">
        <v>2167</v>
      </c>
      <c r="JJ164">
        <v>1</v>
      </c>
      <c r="JK164">
        <v>29</v>
      </c>
      <c r="JL164">
        <v>29323734.1</v>
      </c>
      <c r="JM164">
        <v>29323734.1</v>
      </c>
      <c r="JN164">
        <v>1.8042</v>
      </c>
      <c r="JO164">
        <v>2.62085</v>
      </c>
      <c r="JP164">
        <v>1.54785</v>
      </c>
      <c r="JQ164">
        <v>2.31079</v>
      </c>
      <c r="JR164">
        <v>1.64673</v>
      </c>
      <c r="JS164">
        <v>2.37671</v>
      </c>
      <c r="JT164">
        <v>34.2133</v>
      </c>
      <c r="JU164">
        <v>24.1926</v>
      </c>
      <c r="JV164">
        <v>18</v>
      </c>
      <c r="JW164">
        <v>498.205</v>
      </c>
      <c r="JX164">
        <v>401.481</v>
      </c>
      <c r="JY164">
        <v>26.83</v>
      </c>
      <c r="JZ164">
        <v>28.0521</v>
      </c>
      <c r="KA164">
        <v>30.0001</v>
      </c>
      <c r="KB164">
        <v>27.9986</v>
      </c>
      <c r="KC164">
        <v>27.948</v>
      </c>
      <c r="KD164">
        <v>36.159</v>
      </c>
      <c r="KE164">
        <v>18.9821</v>
      </c>
      <c r="KF164">
        <v>53.1408</v>
      </c>
      <c r="KG164">
        <v>26.8314</v>
      </c>
      <c r="KH164">
        <v>872.581</v>
      </c>
      <c r="KI164">
        <v>21.7294</v>
      </c>
      <c r="KJ164">
        <v>96.6793</v>
      </c>
      <c r="KK164">
        <v>94.6607</v>
      </c>
    </row>
    <row r="165" spans="1:297">
      <c r="A165">
        <v>149</v>
      </c>
      <c r="B165">
        <v>1759424052</v>
      </c>
      <c r="C165">
        <v>4831.90000009537</v>
      </c>
      <c r="D165" t="s">
        <v>741</v>
      </c>
      <c r="E165" t="s">
        <v>742</v>
      </c>
      <c r="F165">
        <v>5</v>
      </c>
      <c r="G165" t="s">
        <v>638</v>
      </c>
      <c r="H165" t="s">
        <v>436</v>
      </c>
      <c r="I165">
        <v>1759424043.84615</v>
      </c>
      <c r="J165">
        <f>(K165)/1000</f>
        <v>0</v>
      </c>
      <c r="K165">
        <f>IF(DP165, AN165, AH165)</f>
        <v>0</v>
      </c>
      <c r="L165">
        <f>IF(DP165, AI165, AG165)</f>
        <v>0</v>
      </c>
      <c r="M165">
        <f>DR165 - IF(AU165&gt;1, L165*DL165*100.0/(AW165), 0)</f>
        <v>0</v>
      </c>
      <c r="N165">
        <f>((T165-J165/2)*M165-L165)/(T165+J165/2)</f>
        <v>0</v>
      </c>
      <c r="O165">
        <f>N165*(DY165+DZ165)/1000.0</f>
        <v>0</v>
      </c>
      <c r="P165">
        <f>(DR165 - IF(AU165&gt;1, L165*DL165*100.0/(AW165), 0))*(DY165+DZ165)/1000.0</f>
        <v>0</v>
      </c>
      <c r="Q165">
        <f>2.0/((1/S165-1/R165)+SIGN(S165)*SQRT((1/S165-1/R165)*(1/S165-1/R165) + 4*DM165/((DM165+1)*(DM165+1))*(2*1/S165*1/R165-1/R165*1/R165)))</f>
        <v>0</v>
      </c>
      <c r="R165">
        <f>IF(LEFT(DN165,1)&lt;&gt;"0",IF(LEFT(DN165,1)="1",3.0,DO165),$D$5+$E$5*(EF165*DY165/($K$5*1000))+$F$5*(EF165*DY165/($K$5*1000))*MAX(MIN(DL165,$J$5),$I$5)*MAX(MIN(DL165,$J$5),$I$5)+$G$5*MAX(MIN(DL165,$J$5),$I$5)*(EF165*DY165/($K$5*1000))+$H$5*(EF165*DY165/($K$5*1000))*(EF165*DY165/($K$5*1000)))</f>
        <v>0</v>
      </c>
      <c r="S165">
        <f>J165*(1000-(1000*0.61365*exp(17.502*W165/(240.97+W165))/(DY165+DZ165)+DT165)/2)/(1000*0.61365*exp(17.502*W165/(240.97+W165))/(DY165+DZ165)-DT165)</f>
        <v>0</v>
      </c>
      <c r="T165">
        <f>1/((DM165+1)/(Q165/1.6)+1/(R165/1.37)) + DM165/((DM165+1)/(Q165/1.6) + DM165/(R165/1.37))</f>
        <v>0</v>
      </c>
      <c r="U165">
        <f>(DH165*DK165)</f>
        <v>0</v>
      </c>
      <c r="V165">
        <f>(EA165+(U165+2*0.95*5.67E-8*(((EA165+$B$7)+273)^4-(EA165+273)^4)-44100*J165)/(1.84*29.3*R165+8*0.95*5.67E-8*(EA165+273)^3))</f>
        <v>0</v>
      </c>
      <c r="W165">
        <f>($C$7*EB165+$D$7*EC165+$E$7*V165)</f>
        <v>0</v>
      </c>
      <c r="X165">
        <f>0.61365*exp(17.502*W165/(240.97+W165))</f>
        <v>0</v>
      </c>
      <c r="Y165">
        <f>(Z165/AA165*100)</f>
        <v>0</v>
      </c>
      <c r="Z165">
        <f>DT165*(DY165+DZ165)/1000</f>
        <v>0</v>
      </c>
      <c r="AA165">
        <f>0.61365*exp(17.502*EA165/(240.97+EA165))</f>
        <v>0</v>
      </c>
      <c r="AB165">
        <f>(X165-DT165*(DY165+DZ165)/1000)</f>
        <v>0</v>
      </c>
      <c r="AC165">
        <f>(-J165*44100)</f>
        <v>0</v>
      </c>
      <c r="AD165">
        <f>2*29.3*R165*0.92*(EA165-W165)</f>
        <v>0</v>
      </c>
      <c r="AE165">
        <f>2*0.95*5.67E-8*(((EA165+$B$7)+273)^4-(W165+273)^4)</f>
        <v>0</v>
      </c>
      <c r="AF165">
        <f>U165+AE165+AC165+AD165</f>
        <v>0</v>
      </c>
      <c r="AG165">
        <f>DX165*AU165*(DS165-DR165*(1000-AU165*DU165)/(1000-AU165*DT165))/(100*DL165)</f>
        <v>0</v>
      </c>
      <c r="AH165">
        <f>1000*DX165*AU165*(DT165-DU165)/(100*DL165*(1000-AU165*DT165))</f>
        <v>0</v>
      </c>
      <c r="AI165">
        <f>(AJ165 - AK165 - DY165*1E3/(8.314*(EA165+273.15)) * AM165/DX165 * AL165) * DX165/(100*DL165) * (1000 - DU165)/1000</f>
        <v>0</v>
      </c>
      <c r="AJ165">
        <v>878.305780101732</v>
      </c>
      <c r="AK165">
        <v>853.660236363636</v>
      </c>
      <c r="AL165">
        <v>3.56679257575752</v>
      </c>
      <c r="AM165">
        <v>64.6</v>
      </c>
      <c r="AN165">
        <f>(AP165 - AO165 + DY165*1E3/(8.314*(EA165+273.15)) * AR165/DX165 * AQ165) * DX165/(100*DL165) * 1000/(1000 - AP165)</f>
        <v>0</v>
      </c>
      <c r="AO165">
        <v>21.7276096374687</v>
      </c>
      <c r="AP165">
        <v>23.0286090909091</v>
      </c>
      <c r="AQ165">
        <v>-2.45137835185579e-05</v>
      </c>
      <c r="AR165">
        <v>120.712376557345</v>
      </c>
      <c r="AS165">
        <v>4</v>
      </c>
      <c r="AT165">
        <v>1</v>
      </c>
      <c r="AU165">
        <f>IF(AS165*$H$13&gt;=AW165,1.0,(AW165/(AW165-AS165*$H$13)))</f>
        <v>0</v>
      </c>
      <c r="AV165">
        <f>(AU165-1)*100</f>
        <v>0</v>
      </c>
      <c r="AW165">
        <f>MAX(0,($B$13+$C$13*EF165)/(1+$D$13*EF165)*DY165/(EA165+273)*$E$13)</f>
        <v>0</v>
      </c>
      <c r="AX165" t="s">
        <v>437</v>
      </c>
      <c r="AY165" t="s">
        <v>437</v>
      </c>
      <c r="AZ165">
        <v>0</v>
      </c>
      <c r="BA165">
        <v>0</v>
      </c>
      <c r="BB165">
        <f>1-AZ165/BA165</f>
        <v>0</v>
      </c>
      <c r="BC165">
        <v>0</v>
      </c>
      <c r="BD165" t="s">
        <v>437</v>
      </c>
      <c r="BE165" t="s">
        <v>437</v>
      </c>
      <c r="BF165">
        <v>0</v>
      </c>
      <c r="BG165">
        <v>0</v>
      </c>
      <c r="BH165">
        <f>1-BF165/BG165</f>
        <v>0</v>
      </c>
      <c r="BI165">
        <v>0.5</v>
      </c>
      <c r="BJ165">
        <f>DI165</f>
        <v>0</v>
      </c>
      <c r="BK165">
        <f>L165</f>
        <v>0</v>
      </c>
      <c r="BL165">
        <f>BH165*BI165*BJ165</f>
        <v>0</v>
      </c>
      <c r="BM165">
        <f>(BK165-BC165)/BJ165</f>
        <v>0</v>
      </c>
      <c r="BN165">
        <f>(BA165-BG165)/BG165</f>
        <v>0</v>
      </c>
      <c r="BO165">
        <f>AZ165/(BB165+AZ165/BG165)</f>
        <v>0</v>
      </c>
      <c r="BP165" t="s">
        <v>437</v>
      </c>
      <c r="BQ165">
        <v>0</v>
      </c>
      <c r="BR165">
        <f>IF(BQ165&lt;&gt;0, BQ165, BO165)</f>
        <v>0</v>
      </c>
      <c r="BS165">
        <f>1-BR165/BG165</f>
        <v>0</v>
      </c>
      <c r="BT165">
        <f>(BG165-BF165)/(BG165-BR165)</f>
        <v>0</v>
      </c>
      <c r="BU165">
        <f>(BA165-BG165)/(BA165-BR165)</f>
        <v>0</v>
      </c>
      <c r="BV165">
        <f>(BG165-BF165)/(BG165-AZ165)</f>
        <v>0</v>
      </c>
      <c r="BW165">
        <f>(BA165-BG165)/(BA165-AZ165)</f>
        <v>0</v>
      </c>
      <c r="BX165">
        <f>(BT165*BR165/BF165)</f>
        <v>0</v>
      </c>
      <c r="BY165">
        <f>(1-BX165)</f>
        <v>0</v>
      </c>
      <c r="DH165">
        <f>$B$11*EG165+$C$11*EH165+$F$11*ES165*(1-EV165)</f>
        <v>0</v>
      </c>
      <c r="DI165">
        <f>DH165*DJ165</f>
        <v>0</v>
      </c>
      <c r="DJ165">
        <f>($B$11*$D$9+$C$11*$D$9+$F$11*((FF165+EX165)/MAX(FF165+EX165+FG165, 0.1)*$I$9+FG165/MAX(FF165+EX165+FG165, 0.1)*$J$9))/($B$11+$C$11+$F$11)</f>
        <v>0</v>
      </c>
      <c r="DK165">
        <f>($B$11*$K$9+$C$11*$K$9+$F$11*((FF165+EX165)/MAX(FF165+EX165+FG165, 0.1)*$P$9+FG165/MAX(FF165+EX165+FG165, 0.1)*$Q$9))/($B$11+$C$11+$F$11)</f>
        <v>0</v>
      </c>
      <c r="DL165">
        <v>3.46</v>
      </c>
      <c r="DM165">
        <v>0.5</v>
      </c>
      <c r="DN165" t="s">
        <v>438</v>
      </c>
      <c r="DO165">
        <v>2</v>
      </c>
      <c r="DP165" t="b">
        <v>1</v>
      </c>
      <c r="DQ165">
        <v>1759424043.84615</v>
      </c>
      <c r="DR165">
        <v>809.615692307692</v>
      </c>
      <c r="DS165">
        <v>842.569461538462</v>
      </c>
      <c r="DT165">
        <v>23.0321076923077</v>
      </c>
      <c r="DU165">
        <v>21.7260153846154</v>
      </c>
      <c r="DV165">
        <v>806.162615384615</v>
      </c>
      <c r="DW165">
        <v>22.7143461538462</v>
      </c>
      <c r="DX165">
        <v>500.042</v>
      </c>
      <c r="DY165">
        <v>90.7808692307692</v>
      </c>
      <c r="DZ165">
        <v>0.0323382230769231</v>
      </c>
      <c r="EA165">
        <v>29.6371923076923</v>
      </c>
      <c r="EB165">
        <v>30.0086230769231</v>
      </c>
      <c r="EC165">
        <v>999.9</v>
      </c>
      <c r="ED165">
        <v>0</v>
      </c>
      <c r="EE165">
        <v>0</v>
      </c>
      <c r="EF165">
        <v>9993.26384615385</v>
      </c>
      <c r="EG165">
        <v>0</v>
      </c>
      <c r="EH165">
        <v>13.1871692307692</v>
      </c>
      <c r="EI165">
        <v>-32.9538076923077</v>
      </c>
      <c r="EJ165">
        <v>828.702384615385</v>
      </c>
      <c r="EK165">
        <v>861.281846153846</v>
      </c>
      <c r="EL165">
        <v>1.30611384615385</v>
      </c>
      <c r="EM165">
        <v>842.569461538462</v>
      </c>
      <c r="EN165">
        <v>21.7260153846154</v>
      </c>
      <c r="EO165">
        <v>2.09087615384615</v>
      </c>
      <c r="EP165">
        <v>1.97230538461538</v>
      </c>
      <c r="EQ165">
        <v>18.1498538461538</v>
      </c>
      <c r="ER165">
        <v>17.2237538461538</v>
      </c>
      <c r="ES165">
        <v>1999.96692307692</v>
      </c>
      <c r="ET165">
        <v>0.980002615384616</v>
      </c>
      <c r="EU165">
        <v>0.0199971153846154</v>
      </c>
      <c r="EV165">
        <v>0</v>
      </c>
      <c r="EW165">
        <v>353.761923076923</v>
      </c>
      <c r="EX165">
        <v>5.00059</v>
      </c>
      <c r="EY165">
        <v>7152.11538461538</v>
      </c>
      <c r="EZ165">
        <v>17360.0384615385</v>
      </c>
      <c r="FA165">
        <v>41.312</v>
      </c>
      <c r="FB165">
        <v>41.1104615384615</v>
      </c>
      <c r="FC165">
        <v>40.687</v>
      </c>
      <c r="FD165">
        <v>40.6679230769231</v>
      </c>
      <c r="FE165">
        <v>42.25</v>
      </c>
      <c r="FF165">
        <v>1955.07461538462</v>
      </c>
      <c r="FG165">
        <v>39.89</v>
      </c>
      <c r="FH165">
        <v>0</v>
      </c>
      <c r="FI165">
        <v>1759424050</v>
      </c>
      <c r="FJ165">
        <v>0</v>
      </c>
      <c r="FK165">
        <v>353.712846153846</v>
      </c>
      <c r="FL165">
        <v>-0.896546997747623</v>
      </c>
      <c r="FM165">
        <v>-1.61333331486576</v>
      </c>
      <c r="FN165">
        <v>7152.21038461539</v>
      </c>
      <c r="FO165">
        <v>15</v>
      </c>
      <c r="FP165">
        <v>0</v>
      </c>
      <c r="FQ165" t="s">
        <v>439</v>
      </c>
      <c r="FR165">
        <v>0</v>
      </c>
      <c r="FS165">
        <v>0</v>
      </c>
      <c r="FT165">
        <v>0</v>
      </c>
      <c r="FU165">
        <v>0</v>
      </c>
      <c r="FV165">
        <v>0</v>
      </c>
      <c r="FW165">
        <v>0</v>
      </c>
      <c r="FX165">
        <v>0</v>
      </c>
      <c r="FY165">
        <v>0</v>
      </c>
      <c r="FZ165">
        <v>0</v>
      </c>
      <c r="GA165">
        <v>0</v>
      </c>
      <c r="GB165">
        <v>0</v>
      </c>
      <c r="GC165">
        <v>-32.87083</v>
      </c>
      <c r="GD165">
        <v>-2.3257263157895</v>
      </c>
      <c r="GE165">
        <v>0.445936199584649</v>
      </c>
      <c r="GF165">
        <v>0</v>
      </c>
      <c r="GG165">
        <v>353.747470588235</v>
      </c>
      <c r="GH165">
        <v>-0.639297167428811</v>
      </c>
      <c r="GI165">
        <v>0.19906313442697</v>
      </c>
      <c r="GJ165">
        <v>-1</v>
      </c>
      <c r="GK165">
        <v>1.3073485</v>
      </c>
      <c r="GL165">
        <v>-0.03680977443609</v>
      </c>
      <c r="GM165">
        <v>0.00370304101381554</v>
      </c>
      <c r="GN165">
        <v>1</v>
      </c>
      <c r="GO165">
        <v>1</v>
      </c>
      <c r="GP165">
        <v>2</v>
      </c>
      <c r="GQ165" t="s">
        <v>448</v>
      </c>
      <c r="GR165">
        <v>3.13223</v>
      </c>
      <c r="GS165">
        <v>2.71017</v>
      </c>
      <c r="GT165">
        <v>0.147179</v>
      </c>
      <c r="GU165">
        <v>0.151403</v>
      </c>
      <c r="GV165">
        <v>0.100437</v>
      </c>
      <c r="GW165">
        <v>0.0969877</v>
      </c>
      <c r="GX165">
        <v>32140.7</v>
      </c>
      <c r="GY165">
        <v>34264.9</v>
      </c>
      <c r="GZ165">
        <v>34096.6</v>
      </c>
      <c r="HA165">
        <v>36557.8</v>
      </c>
      <c r="HB165">
        <v>43316.2</v>
      </c>
      <c r="HC165">
        <v>47395.5</v>
      </c>
      <c r="HD165">
        <v>53181.2</v>
      </c>
      <c r="HE165">
        <v>58422.1</v>
      </c>
      <c r="HF165">
        <v>1.94667</v>
      </c>
      <c r="HG165">
        <v>1.79778</v>
      </c>
      <c r="HH165">
        <v>0.115506</v>
      </c>
      <c r="HI165">
        <v>0</v>
      </c>
      <c r="HJ165">
        <v>28.122</v>
      </c>
      <c r="HK165">
        <v>999.9</v>
      </c>
      <c r="HL165">
        <v>53.638</v>
      </c>
      <c r="HM165">
        <v>30.464</v>
      </c>
      <c r="HN165">
        <v>25.856</v>
      </c>
      <c r="HO165">
        <v>54.6083</v>
      </c>
      <c r="HP165">
        <v>45.4527</v>
      </c>
      <c r="HQ165">
        <v>1</v>
      </c>
      <c r="HR165">
        <v>0.0562017</v>
      </c>
      <c r="HS165">
        <v>0.236157</v>
      </c>
      <c r="HT165">
        <v>20.1117</v>
      </c>
      <c r="HU165">
        <v>5.19662</v>
      </c>
      <c r="HV165">
        <v>12.004</v>
      </c>
      <c r="HW165">
        <v>4.9736</v>
      </c>
      <c r="HX165">
        <v>3.2939</v>
      </c>
      <c r="HY165">
        <v>999.9</v>
      </c>
      <c r="HZ165">
        <v>9999</v>
      </c>
      <c r="IA165">
        <v>9999</v>
      </c>
      <c r="IB165">
        <v>9999</v>
      </c>
      <c r="IC165">
        <v>1.86325</v>
      </c>
      <c r="ID165">
        <v>1.86813</v>
      </c>
      <c r="IE165">
        <v>1.86788</v>
      </c>
      <c r="IF165">
        <v>1.86905</v>
      </c>
      <c r="IG165">
        <v>1.86984</v>
      </c>
      <c r="IH165">
        <v>1.8659</v>
      </c>
      <c r="II165">
        <v>1.86705</v>
      </c>
      <c r="IJ165">
        <v>1.86844</v>
      </c>
      <c r="IK165">
        <v>5</v>
      </c>
      <c r="IL165">
        <v>0</v>
      </c>
      <c r="IM165">
        <v>0</v>
      </c>
      <c r="IN165">
        <v>0</v>
      </c>
      <c r="IO165" t="s">
        <v>441</v>
      </c>
      <c r="IP165" t="s">
        <v>442</v>
      </c>
      <c r="IQ165" t="s">
        <v>443</v>
      </c>
      <c r="IR165" t="s">
        <v>443</v>
      </c>
      <c r="IS165" t="s">
        <v>443</v>
      </c>
      <c r="IT165" t="s">
        <v>443</v>
      </c>
      <c r="IU165">
        <v>0</v>
      </c>
      <c r="IV165">
        <v>100</v>
      </c>
      <c r="IW165">
        <v>100</v>
      </c>
      <c r="IX165">
        <v>3.538</v>
      </c>
      <c r="IY165">
        <v>0.3177</v>
      </c>
      <c r="IZ165">
        <v>0.735386519928015</v>
      </c>
      <c r="JA165">
        <v>0.00382527381972642</v>
      </c>
      <c r="JB165">
        <v>-7.52988299776221e-07</v>
      </c>
      <c r="JC165">
        <v>2.3530235652091e-10</v>
      </c>
      <c r="JD165">
        <v>-0.102343420517576</v>
      </c>
      <c r="JE165">
        <v>-0.0169045395245839</v>
      </c>
      <c r="JF165">
        <v>0.00204458040624254</v>
      </c>
      <c r="JG165">
        <v>-2.13992253470799e-05</v>
      </c>
      <c r="JH165">
        <v>5</v>
      </c>
      <c r="JI165">
        <v>2167</v>
      </c>
      <c r="JJ165">
        <v>1</v>
      </c>
      <c r="JK165">
        <v>29</v>
      </c>
      <c r="JL165">
        <v>29323734.2</v>
      </c>
      <c r="JM165">
        <v>29323734.2</v>
      </c>
      <c r="JN165">
        <v>1.82983</v>
      </c>
      <c r="JO165">
        <v>2.61475</v>
      </c>
      <c r="JP165">
        <v>1.54785</v>
      </c>
      <c r="JQ165">
        <v>2.31079</v>
      </c>
      <c r="JR165">
        <v>1.64673</v>
      </c>
      <c r="JS165">
        <v>2.37183</v>
      </c>
      <c r="JT165">
        <v>34.2133</v>
      </c>
      <c r="JU165">
        <v>24.1926</v>
      </c>
      <c r="JV165">
        <v>18</v>
      </c>
      <c r="JW165">
        <v>497.852</v>
      </c>
      <c r="JX165">
        <v>401.84</v>
      </c>
      <c r="JY165">
        <v>26.8244</v>
      </c>
      <c r="JZ165">
        <v>28.0545</v>
      </c>
      <c r="KA165">
        <v>30</v>
      </c>
      <c r="KB165">
        <v>28.0009</v>
      </c>
      <c r="KC165">
        <v>27.9504</v>
      </c>
      <c r="KD165">
        <v>36.7496</v>
      </c>
      <c r="KE165">
        <v>18.9821</v>
      </c>
      <c r="KF165">
        <v>53.1408</v>
      </c>
      <c r="KG165">
        <v>26.8242</v>
      </c>
      <c r="KH165">
        <v>892.869</v>
      </c>
      <c r="KI165">
        <v>21.7294</v>
      </c>
      <c r="KJ165">
        <v>96.6788</v>
      </c>
      <c r="KK165">
        <v>94.6599</v>
      </c>
    </row>
    <row r="166" spans="1:297">
      <c r="A166">
        <v>150</v>
      </c>
      <c r="B166">
        <v>1759424057</v>
      </c>
      <c r="C166">
        <v>4836.90000009537</v>
      </c>
      <c r="D166" t="s">
        <v>743</v>
      </c>
      <c r="E166" t="s">
        <v>744</v>
      </c>
      <c r="F166">
        <v>5</v>
      </c>
      <c r="G166" t="s">
        <v>638</v>
      </c>
      <c r="H166" t="s">
        <v>436</v>
      </c>
      <c r="I166">
        <v>1759424048.84615</v>
      </c>
      <c r="J166">
        <f>(K166)/1000</f>
        <v>0</v>
      </c>
      <c r="K166">
        <f>IF(DP166, AN166, AH166)</f>
        <v>0</v>
      </c>
      <c r="L166">
        <f>IF(DP166, AI166, AG166)</f>
        <v>0</v>
      </c>
      <c r="M166">
        <f>DR166 - IF(AU166&gt;1, L166*DL166*100.0/(AW166), 0)</f>
        <v>0</v>
      </c>
      <c r="N166">
        <f>((T166-J166/2)*M166-L166)/(T166+J166/2)</f>
        <v>0</v>
      </c>
      <c r="O166">
        <f>N166*(DY166+DZ166)/1000.0</f>
        <v>0</v>
      </c>
      <c r="P166">
        <f>(DR166 - IF(AU166&gt;1, L166*DL166*100.0/(AW166), 0))*(DY166+DZ166)/1000.0</f>
        <v>0</v>
      </c>
      <c r="Q166">
        <f>2.0/((1/S166-1/R166)+SIGN(S166)*SQRT((1/S166-1/R166)*(1/S166-1/R166) + 4*DM166/((DM166+1)*(DM166+1))*(2*1/S166*1/R166-1/R166*1/R166)))</f>
        <v>0</v>
      </c>
      <c r="R166">
        <f>IF(LEFT(DN166,1)&lt;&gt;"0",IF(LEFT(DN166,1)="1",3.0,DO166),$D$5+$E$5*(EF166*DY166/($K$5*1000))+$F$5*(EF166*DY166/($K$5*1000))*MAX(MIN(DL166,$J$5),$I$5)*MAX(MIN(DL166,$J$5),$I$5)+$G$5*MAX(MIN(DL166,$J$5),$I$5)*(EF166*DY166/($K$5*1000))+$H$5*(EF166*DY166/($K$5*1000))*(EF166*DY166/($K$5*1000)))</f>
        <v>0</v>
      </c>
      <c r="S166">
        <f>J166*(1000-(1000*0.61365*exp(17.502*W166/(240.97+W166))/(DY166+DZ166)+DT166)/2)/(1000*0.61365*exp(17.502*W166/(240.97+W166))/(DY166+DZ166)-DT166)</f>
        <v>0</v>
      </c>
      <c r="T166">
        <f>1/((DM166+1)/(Q166/1.6)+1/(R166/1.37)) + DM166/((DM166+1)/(Q166/1.6) + DM166/(R166/1.37))</f>
        <v>0</v>
      </c>
      <c r="U166">
        <f>(DH166*DK166)</f>
        <v>0</v>
      </c>
      <c r="V166">
        <f>(EA166+(U166+2*0.95*5.67E-8*(((EA166+$B$7)+273)^4-(EA166+273)^4)-44100*J166)/(1.84*29.3*R166+8*0.95*5.67E-8*(EA166+273)^3))</f>
        <v>0</v>
      </c>
      <c r="W166">
        <f>($C$7*EB166+$D$7*EC166+$E$7*V166)</f>
        <v>0</v>
      </c>
      <c r="X166">
        <f>0.61365*exp(17.502*W166/(240.97+W166))</f>
        <v>0</v>
      </c>
      <c r="Y166">
        <f>(Z166/AA166*100)</f>
        <v>0</v>
      </c>
      <c r="Z166">
        <f>DT166*(DY166+DZ166)/1000</f>
        <v>0</v>
      </c>
      <c r="AA166">
        <f>0.61365*exp(17.502*EA166/(240.97+EA166))</f>
        <v>0</v>
      </c>
      <c r="AB166">
        <f>(X166-DT166*(DY166+DZ166)/1000)</f>
        <v>0</v>
      </c>
      <c r="AC166">
        <f>(-J166*44100)</f>
        <v>0</v>
      </c>
      <c r="AD166">
        <f>2*29.3*R166*0.92*(EA166-W166)</f>
        <v>0</v>
      </c>
      <c r="AE166">
        <f>2*0.95*5.67E-8*(((EA166+$B$7)+273)^4-(W166+273)^4)</f>
        <v>0</v>
      </c>
      <c r="AF166">
        <f>U166+AE166+AC166+AD166</f>
        <v>0</v>
      </c>
      <c r="AG166">
        <f>DX166*AU166*(DS166-DR166*(1000-AU166*DU166)/(1000-AU166*DT166))/(100*DL166)</f>
        <v>0</v>
      </c>
      <c r="AH166">
        <f>1000*DX166*AU166*(DT166-DU166)/(100*DL166*(1000-AU166*DT166))</f>
        <v>0</v>
      </c>
      <c r="AI166">
        <f>(AJ166 - AK166 - DY166*1E3/(8.314*(EA166+273.15)) * AM166/DX166 * AL166) * DX166/(100*DL166) * (1000 - DU166)/1000</f>
        <v>0</v>
      </c>
      <c r="AJ166">
        <v>894.641289062013</v>
      </c>
      <c r="AK166">
        <v>870.61586060606</v>
      </c>
      <c r="AL166">
        <v>3.37383151515137</v>
      </c>
      <c r="AM166">
        <v>64.6</v>
      </c>
      <c r="AN166">
        <f>(AP166 - AO166 + DY166*1E3/(8.314*(EA166+273.15)) * AR166/DX166 * AQ166) * DX166/(100*DL166) * 1000/(1000 - AP166)</f>
        <v>0</v>
      </c>
      <c r="AO166">
        <v>21.7309355998905</v>
      </c>
      <c r="AP166">
        <v>23.0242521212121</v>
      </c>
      <c r="AQ166">
        <v>-3.21668561818172e-05</v>
      </c>
      <c r="AR166">
        <v>120.712376557345</v>
      </c>
      <c r="AS166">
        <v>4</v>
      </c>
      <c r="AT166">
        <v>1</v>
      </c>
      <c r="AU166">
        <f>IF(AS166*$H$13&gt;=AW166,1.0,(AW166/(AW166-AS166*$H$13)))</f>
        <v>0</v>
      </c>
      <c r="AV166">
        <f>(AU166-1)*100</f>
        <v>0</v>
      </c>
      <c r="AW166">
        <f>MAX(0,($B$13+$C$13*EF166)/(1+$D$13*EF166)*DY166/(EA166+273)*$E$13)</f>
        <v>0</v>
      </c>
      <c r="AX166" t="s">
        <v>437</v>
      </c>
      <c r="AY166" t="s">
        <v>437</v>
      </c>
      <c r="AZ166">
        <v>0</v>
      </c>
      <c r="BA166">
        <v>0</v>
      </c>
      <c r="BB166">
        <f>1-AZ166/BA166</f>
        <v>0</v>
      </c>
      <c r="BC166">
        <v>0</v>
      </c>
      <c r="BD166" t="s">
        <v>437</v>
      </c>
      <c r="BE166" t="s">
        <v>437</v>
      </c>
      <c r="BF166">
        <v>0</v>
      </c>
      <c r="BG166">
        <v>0</v>
      </c>
      <c r="BH166">
        <f>1-BF166/BG166</f>
        <v>0</v>
      </c>
      <c r="BI166">
        <v>0.5</v>
      </c>
      <c r="BJ166">
        <f>DI166</f>
        <v>0</v>
      </c>
      <c r="BK166">
        <f>L166</f>
        <v>0</v>
      </c>
      <c r="BL166">
        <f>BH166*BI166*BJ166</f>
        <v>0</v>
      </c>
      <c r="BM166">
        <f>(BK166-BC166)/BJ166</f>
        <v>0</v>
      </c>
      <c r="BN166">
        <f>(BA166-BG166)/BG166</f>
        <v>0</v>
      </c>
      <c r="BO166">
        <f>AZ166/(BB166+AZ166/BG166)</f>
        <v>0</v>
      </c>
      <c r="BP166" t="s">
        <v>437</v>
      </c>
      <c r="BQ166">
        <v>0</v>
      </c>
      <c r="BR166">
        <f>IF(BQ166&lt;&gt;0, BQ166, BO166)</f>
        <v>0</v>
      </c>
      <c r="BS166">
        <f>1-BR166/BG166</f>
        <v>0</v>
      </c>
      <c r="BT166">
        <f>(BG166-BF166)/(BG166-BR166)</f>
        <v>0</v>
      </c>
      <c r="BU166">
        <f>(BA166-BG166)/(BA166-BR166)</f>
        <v>0</v>
      </c>
      <c r="BV166">
        <f>(BG166-BF166)/(BG166-AZ166)</f>
        <v>0</v>
      </c>
      <c r="BW166">
        <f>(BA166-BG166)/(BA166-AZ166)</f>
        <v>0</v>
      </c>
      <c r="BX166">
        <f>(BT166*BR166/BF166)</f>
        <v>0</v>
      </c>
      <c r="BY166">
        <f>(1-BX166)</f>
        <v>0</v>
      </c>
      <c r="DH166">
        <f>$B$11*EG166+$C$11*EH166+$F$11*ES166*(1-EV166)</f>
        <v>0</v>
      </c>
      <c r="DI166">
        <f>DH166*DJ166</f>
        <v>0</v>
      </c>
      <c r="DJ166">
        <f>($B$11*$D$9+$C$11*$D$9+$F$11*((FF166+EX166)/MAX(FF166+EX166+FG166, 0.1)*$I$9+FG166/MAX(FF166+EX166+FG166, 0.1)*$J$9))/($B$11+$C$11+$F$11)</f>
        <v>0</v>
      </c>
      <c r="DK166">
        <f>($B$11*$K$9+$C$11*$K$9+$F$11*((FF166+EX166)/MAX(FF166+EX166+FG166, 0.1)*$P$9+FG166/MAX(FF166+EX166+FG166, 0.1)*$Q$9))/($B$11+$C$11+$F$11)</f>
        <v>0</v>
      </c>
      <c r="DL166">
        <v>3.46</v>
      </c>
      <c r="DM166">
        <v>0.5</v>
      </c>
      <c r="DN166" t="s">
        <v>438</v>
      </c>
      <c r="DO166">
        <v>2</v>
      </c>
      <c r="DP166" t="b">
        <v>1</v>
      </c>
      <c r="DQ166">
        <v>1759424048.84615</v>
      </c>
      <c r="DR166">
        <v>826.494</v>
      </c>
      <c r="DS166">
        <v>859.292230769231</v>
      </c>
      <c r="DT166">
        <v>23.0297153846154</v>
      </c>
      <c r="DU166">
        <v>21.7281846153846</v>
      </c>
      <c r="DV166">
        <v>822.989230769231</v>
      </c>
      <c r="DW166">
        <v>22.7120615384615</v>
      </c>
      <c r="DX166">
        <v>500.017538461539</v>
      </c>
      <c r="DY166">
        <v>90.7795538461538</v>
      </c>
      <c r="DZ166">
        <v>0.0322931538461538</v>
      </c>
      <c r="EA166">
        <v>29.6326923076923</v>
      </c>
      <c r="EB166">
        <v>30.0063769230769</v>
      </c>
      <c r="EC166">
        <v>999.9</v>
      </c>
      <c r="ED166">
        <v>0</v>
      </c>
      <c r="EE166">
        <v>0</v>
      </c>
      <c r="EF166">
        <v>9990.96</v>
      </c>
      <c r="EG166">
        <v>0</v>
      </c>
      <c r="EH166">
        <v>13.1892923076923</v>
      </c>
      <c r="EI166">
        <v>-32.7983692307692</v>
      </c>
      <c r="EJ166">
        <v>845.976538461539</v>
      </c>
      <c r="EK166">
        <v>878.378</v>
      </c>
      <c r="EL166">
        <v>1.30155615384615</v>
      </c>
      <c r="EM166">
        <v>859.292230769231</v>
      </c>
      <c r="EN166">
        <v>21.7281846153846</v>
      </c>
      <c r="EO166">
        <v>2.09062846153846</v>
      </c>
      <c r="EP166">
        <v>1.97247307692308</v>
      </c>
      <c r="EQ166">
        <v>18.1479692307692</v>
      </c>
      <c r="ER166">
        <v>17.2250923076923</v>
      </c>
      <c r="ES166">
        <v>1999.96461538461</v>
      </c>
      <c r="ET166">
        <v>0.980002615384616</v>
      </c>
      <c r="EU166">
        <v>0.0199971153846154</v>
      </c>
      <c r="EV166">
        <v>0</v>
      </c>
      <c r="EW166">
        <v>353.721</v>
      </c>
      <c r="EX166">
        <v>5.00059</v>
      </c>
      <c r="EY166">
        <v>7152.14</v>
      </c>
      <c r="EZ166">
        <v>17360.0230769231</v>
      </c>
      <c r="FA166">
        <v>41.312</v>
      </c>
      <c r="FB166">
        <v>41.1056153846154</v>
      </c>
      <c r="FC166">
        <v>40.687</v>
      </c>
      <c r="FD166">
        <v>40.6822307692308</v>
      </c>
      <c r="FE166">
        <v>42.25</v>
      </c>
      <c r="FF166">
        <v>1955.07384615385</v>
      </c>
      <c r="FG166">
        <v>39.89</v>
      </c>
      <c r="FH166">
        <v>0</v>
      </c>
      <c r="FI166">
        <v>1759424055.4</v>
      </c>
      <c r="FJ166">
        <v>0</v>
      </c>
      <c r="FK166">
        <v>353.70192</v>
      </c>
      <c r="FL166">
        <v>-0.54584614261009</v>
      </c>
      <c r="FM166">
        <v>-2.25769231377519</v>
      </c>
      <c r="FN166">
        <v>7152.1348</v>
      </c>
      <c r="FO166">
        <v>15</v>
      </c>
      <c r="FP166">
        <v>0</v>
      </c>
      <c r="FQ166" t="s">
        <v>439</v>
      </c>
      <c r="FR166">
        <v>0</v>
      </c>
      <c r="FS166">
        <v>0</v>
      </c>
      <c r="FT166">
        <v>0</v>
      </c>
      <c r="FU166">
        <v>0</v>
      </c>
      <c r="FV166">
        <v>0</v>
      </c>
      <c r="FW166">
        <v>0</v>
      </c>
      <c r="FX166">
        <v>0</v>
      </c>
      <c r="FY166">
        <v>0</v>
      </c>
      <c r="FZ166">
        <v>0</v>
      </c>
      <c r="GA166">
        <v>0</v>
      </c>
      <c r="GB166">
        <v>0</v>
      </c>
      <c r="GC166">
        <v>-32.8306047619048</v>
      </c>
      <c r="GD166">
        <v>0.537779220779238</v>
      </c>
      <c r="GE166">
        <v>0.49301071994159</v>
      </c>
      <c r="GF166">
        <v>0</v>
      </c>
      <c r="GG166">
        <v>353.734323529412</v>
      </c>
      <c r="GH166">
        <v>-0.646279597173504</v>
      </c>
      <c r="GI166">
        <v>0.219990470460484</v>
      </c>
      <c r="GJ166">
        <v>-1</v>
      </c>
      <c r="GK166">
        <v>1.30381523809524</v>
      </c>
      <c r="GL166">
        <v>-0.0502987012986965</v>
      </c>
      <c r="GM166">
        <v>0.00529188832895858</v>
      </c>
      <c r="GN166">
        <v>1</v>
      </c>
      <c r="GO166">
        <v>1</v>
      </c>
      <c r="GP166">
        <v>2</v>
      </c>
      <c r="GQ166" t="s">
        <v>448</v>
      </c>
      <c r="GR166">
        <v>3.13238</v>
      </c>
      <c r="GS166">
        <v>2.71015</v>
      </c>
      <c r="GT166">
        <v>0.149119</v>
      </c>
      <c r="GU166">
        <v>0.153405</v>
      </c>
      <c r="GV166">
        <v>0.100414</v>
      </c>
      <c r="GW166">
        <v>0.0969991</v>
      </c>
      <c r="GX166">
        <v>32067.5</v>
      </c>
      <c r="GY166">
        <v>34184.2</v>
      </c>
      <c r="GZ166">
        <v>34096.5</v>
      </c>
      <c r="HA166">
        <v>36558</v>
      </c>
      <c r="HB166">
        <v>43317.2</v>
      </c>
      <c r="HC166">
        <v>47395.5</v>
      </c>
      <c r="HD166">
        <v>53180.8</v>
      </c>
      <c r="HE166">
        <v>58422.6</v>
      </c>
      <c r="HF166">
        <v>1.94665</v>
      </c>
      <c r="HG166">
        <v>1.79727</v>
      </c>
      <c r="HH166">
        <v>0.115782</v>
      </c>
      <c r="HI166">
        <v>0</v>
      </c>
      <c r="HJ166">
        <v>28.1196</v>
      </c>
      <c r="HK166">
        <v>999.9</v>
      </c>
      <c r="HL166">
        <v>53.638</v>
      </c>
      <c r="HM166">
        <v>30.464</v>
      </c>
      <c r="HN166">
        <v>25.8519</v>
      </c>
      <c r="HO166">
        <v>54.1983</v>
      </c>
      <c r="HP166">
        <v>45.2804</v>
      </c>
      <c r="HQ166">
        <v>1</v>
      </c>
      <c r="HR166">
        <v>0.0563542</v>
      </c>
      <c r="HS166">
        <v>0.226748</v>
      </c>
      <c r="HT166">
        <v>20.1121</v>
      </c>
      <c r="HU166">
        <v>5.19737</v>
      </c>
      <c r="HV166">
        <v>12.004</v>
      </c>
      <c r="HW166">
        <v>4.97375</v>
      </c>
      <c r="HX166">
        <v>3.29395</v>
      </c>
      <c r="HY166">
        <v>999.9</v>
      </c>
      <c r="HZ166">
        <v>9999</v>
      </c>
      <c r="IA166">
        <v>9999</v>
      </c>
      <c r="IB166">
        <v>9999</v>
      </c>
      <c r="IC166">
        <v>1.86325</v>
      </c>
      <c r="ID166">
        <v>1.86813</v>
      </c>
      <c r="IE166">
        <v>1.86792</v>
      </c>
      <c r="IF166">
        <v>1.86905</v>
      </c>
      <c r="IG166">
        <v>1.86985</v>
      </c>
      <c r="IH166">
        <v>1.86588</v>
      </c>
      <c r="II166">
        <v>1.86702</v>
      </c>
      <c r="IJ166">
        <v>1.86844</v>
      </c>
      <c r="IK166">
        <v>5</v>
      </c>
      <c r="IL166">
        <v>0</v>
      </c>
      <c r="IM166">
        <v>0</v>
      </c>
      <c r="IN166">
        <v>0</v>
      </c>
      <c r="IO166" t="s">
        <v>441</v>
      </c>
      <c r="IP166" t="s">
        <v>442</v>
      </c>
      <c r="IQ166" t="s">
        <v>443</v>
      </c>
      <c r="IR166" t="s">
        <v>443</v>
      </c>
      <c r="IS166" t="s">
        <v>443</v>
      </c>
      <c r="IT166" t="s">
        <v>443</v>
      </c>
      <c r="IU166">
        <v>0</v>
      </c>
      <c r="IV166">
        <v>100</v>
      </c>
      <c r="IW166">
        <v>100</v>
      </c>
      <c r="IX166">
        <v>3.589</v>
      </c>
      <c r="IY166">
        <v>0.3174</v>
      </c>
      <c r="IZ166">
        <v>0.735386519928015</v>
      </c>
      <c r="JA166">
        <v>0.00382527381972642</v>
      </c>
      <c r="JB166">
        <v>-7.52988299776221e-07</v>
      </c>
      <c r="JC166">
        <v>2.3530235652091e-10</v>
      </c>
      <c r="JD166">
        <v>-0.102343420517576</v>
      </c>
      <c r="JE166">
        <v>-0.0169045395245839</v>
      </c>
      <c r="JF166">
        <v>0.00204458040624254</v>
      </c>
      <c r="JG166">
        <v>-2.13992253470799e-05</v>
      </c>
      <c r="JH166">
        <v>5</v>
      </c>
      <c r="JI166">
        <v>2167</v>
      </c>
      <c r="JJ166">
        <v>1</v>
      </c>
      <c r="JK166">
        <v>29</v>
      </c>
      <c r="JL166">
        <v>29323734.3</v>
      </c>
      <c r="JM166">
        <v>29323734.3</v>
      </c>
      <c r="JN166">
        <v>1.86035</v>
      </c>
      <c r="JO166">
        <v>2.62939</v>
      </c>
      <c r="JP166">
        <v>1.54785</v>
      </c>
      <c r="JQ166">
        <v>2.31079</v>
      </c>
      <c r="JR166">
        <v>1.64551</v>
      </c>
      <c r="JS166">
        <v>2.23999</v>
      </c>
      <c r="JT166">
        <v>34.2133</v>
      </c>
      <c r="JU166">
        <v>24.1838</v>
      </c>
      <c r="JV166">
        <v>18</v>
      </c>
      <c r="JW166">
        <v>497.859</v>
      </c>
      <c r="JX166">
        <v>401.582</v>
      </c>
      <c r="JY166">
        <v>26.819</v>
      </c>
      <c r="JZ166">
        <v>28.0575</v>
      </c>
      <c r="KA166">
        <v>30.0002</v>
      </c>
      <c r="KB166">
        <v>28.0036</v>
      </c>
      <c r="KC166">
        <v>27.9528</v>
      </c>
      <c r="KD166">
        <v>37.2825</v>
      </c>
      <c r="KE166">
        <v>18.9821</v>
      </c>
      <c r="KF166">
        <v>53.1408</v>
      </c>
      <c r="KG166">
        <v>26.8189</v>
      </c>
      <c r="KH166">
        <v>906.403</v>
      </c>
      <c r="KI166">
        <v>21.7294</v>
      </c>
      <c r="KJ166">
        <v>96.6783</v>
      </c>
      <c r="KK166">
        <v>94.6606</v>
      </c>
    </row>
    <row r="167" spans="1:297">
      <c r="A167">
        <v>151</v>
      </c>
      <c r="B167">
        <v>1759424062</v>
      </c>
      <c r="C167">
        <v>4841.90000009537</v>
      </c>
      <c r="D167" t="s">
        <v>745</v>
      </c>
      <c r="E167" t="s">
        <v>746</v>
      </c>
      <c r="F167">
        <v>5</v>
      </c>
      <c r="G167" t="s">
        <v>638</v>
      </c>
      <c r="H167" t="s">
        <v>436</v>
      </c>
      <c r="I167">
        <v>1759424053.84615</v>
      </c>
      <c r="J167">
        <f>(K167)/1000</f>
        <v>0</v>
      </c>
      <c r="K167">
        <f>IF(DP167, AN167, AH167)</f>
        <v>0</v>
      </c>
      <c r="L167">
        <f>IF(DP167, AI167, AG167)</f>
        <v>0</v>
      </c>
      <c r="M167">
        <f>DR167 - IF(AU167&gt;1, L167*DL167*100.0/(AW167), 0)</f>
        <v>0</v>
      </c>
      <c r="N167">
        <f>((T167-J167/2)*M167-L167)/(T167+J167/2)</f>
        <v>0</v>
      </c>
      <c r="O167">
        <f>N167*(DY167+DZ167)/1000.0</f>
        <v>0</v>
      </c>
      <c r="P167">
        <f>(DR167 - IF(AU167&gt;1, L167*DL167*100.0/(AW167), 0))*(DY167+DZ167)/1000.0</f>
        <v>0</v>
      </c>
      <c r="Q167">
        <f>2.0/((1/S167-1/R167)+SIGN(S167)*SQRT((1/S167-1/R167)*(1/S167-1/R167) + 4*DM167/((DM167+1)*(DM167+1))*(2*1/S167*1/R167-1/R167*1/R167)))</f>
        <v>0</v>
      </c>
      <c r="R167">
        <f>IF(LEFT(DN167,1)&lt;&gt;"0",IF(LEFT(DN167,1)="1",3.0,DO167),$D$5+$E$5*(EF167*DY167/($K$5*1000))+$F$5*(EF167*DY167/($K$5*1000))*MAX(MIN(DL167,$J$5),$I$5)*MAX(MIN(DL167,$J$5),$I$5)+$G$5*MAX(MIN(DL167,$J$5),$I$5)*(EF167*DY167/($K$5*1000))+$H$5*(EF167*DY167/($K$5*1000))*(EF167*DY167/($K$5*1000)))</f>
        <v>0</v>
      </c>
      <c r="S167">
        <f>J167*(1000-(1000*0.61365*exp(17.502*W167/(240.97+W167))/(DY167+DZ167)+DT167)/2)/(1000*0.61365*exp(17.502*W167/(240.97+W167))/(DY167+DZ167)-DT167)</f>
        <v>0</v>
      </c>
      <c r="T167">
        <f>1/((DM167+1)/(Q167/1.6)+1/(R167/1.37)) + DM167/((DM167+1)/(Q167/1.6) + DM167/(R167/1.37))</f>
        <v>0</v>
      </c>
      <c r="U167">
        <f>(DH167*DK167)</f>
        <v>0</v>
      </c>
      <c r="V167">
        <f>(EA167+(U167+2*0.95*5.67E-8*(((EA167+$B$7)+273)^4-(EA167+273)^4)-44100*J167)/(1.84*29.3*R167+8*0.95*5.67E-8*(EA167+273)^3))</f>
        <v>0</v>
      </c>
      <c r="W167">
        <f>($C$7*EB167+$D$7*EC167+$E$7*V167)</f>
        <v>0</v>
      </c>
      <c r="X167">
        <f>0.61365*exp(17.502*W167/(240.97+W167))</f>
        <v>0</v>
      </c>
      <c r="Y167">
        <f>(Z167/AA167*100)</f>
        <v>0</v>
      </c>
      <c r="Z167">
        <f>DT167*(DY167+DZ167)/1000</f>
        <v>0</v>
      </c>
      <c r="AA167">
        <f>0.61365*exp(17.502*EA167/(240.97+EA167))</f>
        <v>0</v>
      </c>
      <c r="AB167">
        <f>(X167-DT167*(DY167+DZ167)/1000)</f>
        <v>0</v>
      </c>
      <c r="AC167">
        <f>(-J167*44100)</f>
        <v>0</v>
      </c>
      <c r="AD167">
        <f>2*29.3*R167*0.92*(EA167-W167)</f>
        <v>0</v>
      </c>
      <c r="AE167">
        <f>2*0.95*5.67E-8*(((EA167+$B$7)+273)^4-(W167+273)^4)</f>
        <v>0</v>
      </c>
      <c r="AF167">
        <f>U167+AE167+AC167+AD167</f>
        <v>0</v>
      </c>
      <c r="AG167">
        <f>DX167*AU167*(DS167-DR167*(1000-AU167*DU167)/(1000-AU167*DT167))/(100*DL167)</f>
        <v>0</v>
      </c>
      <c r="AH167">
        <f>1000*DX167*AU167*(DT167-DU167)/(100*DL167*(1000-AU167*DT167))</f>
        <v>0</v>
      </c>
      <c r="AI167">
        <f>(AJ167 - AK167 - DY167*1E3/(8.314*(EA167+273.15)) * AM167/DX167 * AL167) * DX167/(100*DL167) * (1000 - DU167)/1000</f>
        <v>0</v>
      </c>
      <c r="AJ167">
        <v>912.475355399134</v>
      </c>
      <c r="AK167">
        <v>888.056218181818</v>
      </c>
      <c r="AL167">
        <v>3.48509712121213</v>
      </c>
      <c r="AM167">
        <v>64.6</v>
      </c>
      <c r="AN167">
        <f>(AP167 - AO167 + DY167*1E3/(8.314*(EA167+273.15)) * AR167/DX167 * AQ167) * DX167/(100*DL167) * 1000/(1000 - AP167)</f>
        <v>0</v>
      </c>
      <c r="AO167">
        <v>21.7325806034515</v>
      </c>
      <c r="AP167">
        <v>23.0203278787879</v>
      </c>
      <c r="AQ167">
        <v>-1.75938111659547e-05</v>
      </c>
      <c r="AR167">
        <v>120.712376557345</v>
      </c>
      <c r="AS167">
        <v>4</v>
      </c>
      <c r="AT167">
        <v>1</v>
      </c>
      <c r="AU167">
        <f>IF(AS167*$H$13&gt;=AW167,1.0,(AW167/(AW167-AS167*$H$13)))</f>
        <v>0</v>
      </c>
      <c r="AV167">
        <f>(AU167-1)*100</f>
        <v>0</v>
      </c>
      <c r="AW167">
        <f>MAX(0,($B$13+$C$13*EF167)/(1+$D$13*EF167)*DY167/(EA167+273)*$E$13)</f>
        <v>0</v>
      </c>
      <c r="AX167" t="s">
        <v>437</v>
      </c>
      <c r="AY167" t="s">
        <v>437</v>
      </c>
      <c r="AZ167">
        <v>0</v>
      </c>
      <c r="BA167">
        <v>0</v>
      </c>
      <c r="BB167">
        <f>1-AZ167/BA167</f>
        <v>0</v>
      </c>
      <c r="BC167">
        <v>0</v>
      </c>
      <c r="BD167" t="s">
        <v>437</v>
      </c>
      <c r="BE167" t="s">
        <v>437</v>
      </c>
      <c r="BF167">
        <v>0</v>
      </c>
      <c r="BG167">
        <v>0</v>
      </c>
      <c r="BH167">
        <f>1-BF167/BG167</f>
        <v>0</v>
      </c>
      <c r="BI167">
        <v>0.5</v>
      </c>
      <c r="BJ167">
        <f>DI167</f>
        <v>0</v>
      </c>
      <c r="BK167">
        <f>L167</f>
        <v>0</v>
      </c>
      <c r="BL167">
        <f>BH167*BI167*BJ167</f>
        <v>0</v>
      </c>
      <c r="BM167">
        <f>(BK167-BC167)/BJ167</f>
        <v>0</v>
      </c>
      <c r="BN167">
        <f>(BA167-BG167)/BG167</f>
        <v>0</v>
      </c>
      <c r="BO167">
        <f>AZ167/(BB167+AZ167/BG167)</f>
        <v>0</v>
      </c>
      <c r="BP167" t="s">
        <v>437</v>
      </c>
      <c r="BQ167">
        <v>0</v>
      </c>
      <c r="BR167">
        <f>IF(BQ167&lt;&gt;0, BQ167, BO167)</f>
        <v>0</v>
      </c>
      <c r="BS167">
        <f>1-BR167/BG167</f>
        <v>0</v>
      </c>
      <c r="BT167">
        <f>(BG167-BF167)/(BG167-BR167)</f>
        <v>0</v>
      </c>
      <c r="BU167">
        <f>(BA167-BG167)/(BA167-BR167)</f>
        <v>0</v>
      </c>
      <c r="BV167">
        <f>(BG167-BF167)/(BG167-AZ167)</f>
        <v>0</v>
      </c>
      <c r="BW167">
        <f>(BA167-BG167)/(BA167-AZ167)</f>
        <v>0</v>
      </c>
      <c r="BX167">
        <f>(BT167*BR167/BF167)</f>
        <v>0</v>
      </c>
      <c r="BY167">
        <f>(1-BX167)</f>
        <v>0</v>
      </c>
      <c r="DH167">
        <f>$B$11*EG167+$C$11*EH167+$F$11*ES167*(1-EV167)</f>
        <v>0</v>
      </c>
      <c r="DI167">
        <f>DH167*DJ167</f>
        <v>0</v>
      </c>
      <c r="DJ167">
        <f>($B$11*$D$9+$C$11*$D$9+$F$11*((FF167+EX167)/MAX(FF167+EX167+FG167, 0.1)*$I$9+FG167/MAX(FF167+EX167+FG167, 0.1)*$J$9))/($B$11+$C$11+$F$11)</f>
        <v>0</v>
      </c>
      <c r="DK167">
        <f>($B$11*$K$9+$C$11*$K$9+$F$11*((FF167+EX167)/MAX(FF167+EX167+FG167, 0.1)*$P$9+FG167/MAX(FF167+EX167+FG167, 0.1)*$Q$9))/($B$11+$C$11+$F$11)</f>
        <v>0</v>
      </c>
      <c r="DL167">
        <v>3.46</v>
      </c>
      <c r="DM167">
        <v>0.5</v>
      </c>
      <c r="DN167" t="s">
        <v>438</v>
      </c>
      <c r="DO167">
        <v>2</v>
      </c>
      <c r="DP167" t="b">
        <v>1</v>
      </c>
      <c r="DQ167">
        <v>1759424053.84615</v>
      </c>
      <c r="DR167">
        <v>843.403846153846</v>
      </c>
      <c r="DS167">
        <v>876.349</v>
      </c>
      <c r="DT167">
        <v>23.0261384615385</v>
      </c>
      <c r="DU167">
        <v>21.73</v>
      </c>
      <c r="DV167">
        <v>839.847384615385</v>
      </c>
      <c r="DW167">
        <v>22.7086307692308</v>
      </c>
      <c r="DX167">
        <v>500.033615384615</v>
      </c>
      <c r="DY167">
        <v>90.7784307692308</v>
      </c>
      <c r="DZ167">
        <v>0.0322229923076923</v>
      </c>
      <c r="EA167">
        <v>29.6273538461538</v>
      </c>
      <c r="EB167">
        <v>30.0068846153846</v>
      </c>
      <c r="EC167">
        <v>999.9</v>
      </c>
      <c r="ED167">
        <v>0</v>
      </c>
      <c r="EE167">
        <v>0</v>
      </c>
      <c r="EF167">
        <v>9991.09769230769</v>
      </c>
      <c r="EG167">
        <v>0</v>
      </c>
      <c r="EH167">
        <v>13.1890769230769</v>
      </c>
      <c r="EI167">
        <v>-32.9453153846154</v>
      </c>
      <c r="EJ167">
        <v>863.281769230769</v>
      </c>
      <c r="EK167">
        <v>895.815307692308</v>
      </c>
      <c r="EL167">
        <v>1.29615076923077</v>
      </c>
      <c r="EM167">
        <v>876.349</v>
      </c>
      <c r="EN167">
        <v>21.73</v>
      </c>
      <c r="EO167">
        <v>2.09027692307692</v>
      </c>
      <c r="EP167">
        <v>1.97261461538462</v>
      </c>
      <c r="EQ167">
        <v>18.1452923076923</v>
      </c>
      <c r="ER167">
        <v>17.2262076923077</v>
      </c>
      <c r="ES167">
        <v>1999.96461538462</v>
      </c>
      <c r="ET167">
        <v>0.980002615384616</v>
      </c>
      <c r="EU167">
        <v>0.0199971076923077</v>
      </c>
      <c r="EV167">
        <v>0</v>
      </c>
      <c r="EW167">
        <v>353.736307692308</v>
      </c>
      <c r="EX167">
        <v>5.00059</v>
      </c>
      <c r="EY167">
        <v>7152.09076923077</v>
      </c>
      <c r="EZ167">
        <v>17360.0307692308</v>
      </c>
      <c r="FA167">
        <v>41.312</v>
      </c>
      <c r="FB167">
        <v>41.0959230769231</v>
      </c>
      <c r="FC167">
        <v>40.687</v>
      </c>
      <c r="FD167">
        <v>40.687</v>
      </c>
      <c r="FE167">
        <v>42.25</v>
      </c>
      <c r="FF167">
        <v>1955.07461538462</v>
      </c>
      <c r="FG167">
        <v>39.89</v>
      </c>
      <c r="FH167">
        <v>0</v>
      </c>
      <c r="FI167">
        <v>1759424060.2</v>
      </c>
      <c r="FJ167">
        <v>0</v>
      </c>
      <c r="FK167">
        <v>353.681</v>
      </c>
      <c r="FL167">
        <v>0.521153856791051</v>
      </c>
      <c r="FM167">
        <v>1.55384614772756</v>
      </c>
      <c r="FN167">
        <v>7152.1592</v>
      </c>
      <c r="FO167">
        <v>15</v>
      </c>
      <c r="FP167">
        <v>0</v>
      </c>
      <c r="FQ167" t="s">
        <v>439</v>
      </c>
      <c r="FR167">
        <v>0</v>
      </c>
      <c r="FS167">
        <v>0</v>
      </c>
      <c r="FT167">
        <v>0</v>
      </c>
      <c r="FU167">
        <v>0</v>
      </c>
      <c r="FV167">
        <v>0</v>
      </c>
      <c r="FW167">
        <v>0</v>
      </c>
      <c r="FX167">
        <v>0</v>
      </c>
      <c r="FY167">
        <v>0</v>
      </c>
      <c r="FZ167">
        <v>0</v>
      </c>
      <c r="GA167">
        <v>0</v>
      </c>
      <c r="GB167">
        <v>0</v>
      </c>
      <c r="GC167">
        <v>-32.8443761904762</v>
      </c>
      <c r="GD167">
        <v>-0.895418181818251</v>
      </c>
      <c r="GE167">
        <v>0.500117539427114</v>
      </c>
      <c r="GF167">
        <v>0</v>
      </c>
      <c r="GG167">
        <v>353.710911764706</v>
      </c>
      <c r="GH167">
        <v>0.0815126097978381</v>
      </c>
      <c r="GI167">
        <v>0.202299627467171</v>
      </c>
      <c r="GJ167">
        <v>-1</v>
      </c>
      <c r="GK167">
        <v>1.29968095238095</v>
      </c>
      <c r="GL167">
        <v>-0.0633896103896111</v>
      </c>
      <c r="GM167">
        <v>0.00667800291273481</v>
      </c>
      <c r="GN167">
        <v>1</v>
      </c>
      <c r="GO167">
        <v>1</v>
      </c>
      <c r="GP167">
        <v>2</v>
      </c>
      <c r="GQ167" t="s">
        <v>448</v>
      </c>
      <c r="GR167">
        <v>3.13231</v>
      </c>
      <c r="GS167">
        <v>2.71</v>
      </c>
      <c r="GT167">
        <v>0.151084</v>
      </c>
      <c r="GU167">
        <v>0.15523</v>
      </c>
      <c r="GV167">
        <v>0.100408</v>
      </c>
      <c r="GW167">
        <v>0.0970004</v>
      </c>
      <c r="GX167">
        <v>31993.2</v>
      </c>
      <c r="GY167">
        <v>34110</v>
      </c>
      <c r="GZ167">
        <v>34096.1</v>
      </c>
      <c r="HA167">
        <v>36557.4</v>
      </c>
      <c r="HB167">
        <v>43317.7</v>
      </c>
      <c r="HC167">
        <v>47394.6</v>
      </c>
      <c r="HD167">
        <v>53180.7</v>
      </c>
      <c r="HE167">
        <v>58421.3</v>
      </c>
      <c r="HF167">
        <v>1.94665</v>
      </c>
      <c r="HG167">
        <v>1.79743</v>
      </c>
      <c r="HH167">
        <v>0.116006</v>
      </c>
      <c r="HI167">
        <v>0</v>
      </c>
      <c r="HJ167">
        <v>28.1171</v>
      </c>
      <c r="HK167">
        <v>999.9</v>
      </c>
      <c r="HL167">
        <v>53.638</v>
      </c>
      <c r="HM167">
        <v>30.484</v>
      </c>
      <c r="HN167">
        <v>25.8821</v>
      </c>
      <c r="HO167">
        <v>54.8083</v>
      </c>
      <c r="HP167">
        <v>45.5288</v>
      </c>
      <c r="HQ167">
        <v>1</v>
      </c>
      <c r="HR167">
        <v>0.0565803</v>
      </c>
      <c r="HS167">
        <v>0.229518</v>
      </c>
      <c r="HT167">
        <v>20.1118</v>
      </c>
      <c r="HU167">
        <v>5.19722</v>
      </c>
      <c r="HV167">
        <v>12.004</v>
      </c>
      <c r="HW167">
        <v>4.97405</v>
      </c>
      <c r="HX167">
        <v>3.2939</v>
      </c>
      <c r="HY167">
        <v>999.9</v>
      </c>
      <c r="HZ167">
        <v>9999</v>
      </c>
      <c r="IA167">
        <v>9999</v>
      </c>
      <c r="IB167">
        <v>9999</v>
      </c>
      <c r="IC167">
        <v>1.86325</v>
      </c>
      <c r="ID167">
        <v>1.86813</v>
      </c>
      <c r="IE167">
        <v>1.86788</v>
      </c>
      <c r="IF167">
        <v>1.86906</v>
      </c>
      <c r="IG167">
        <v>1.86988</v>
      </c>
      <c r="IH167">
        <v>1.86592</v>
      </c>
      <c r="II167">
        <v>1.86706</v>
      </c>
      <c r="IJ167">
        <v>1.86844</v>
      </c>
      <c r="IK167">
        <v>5</v>
      </c>
      <c r="IL167">
        <v>0</v>
      </c>
      <c r="IM167">
        <v>0</v>
      </c>
      <c r="IN167">
        <v>0</v>
      </c>
      <c r="IO167" t="s">
        <v>441</v>
      </c>
      <c r="IP167" t="s">
        <v>442</v>
      </c>
      <c r="IQ167" t="s">
        <v>443</v>
      </c>
      <c r="IR167" t="s">
        <v>443</v>
      </c>
      <c r="IS167" t="s">
        <v>443</v>
      </c>
      <c r="IT167" t="s">
        <v>443</v>
      </c>
      <c r="IU167">
        <v>0</v>
      </c>
      <c r="IV167">
        <v>100</v>
      </c>
      <c r="IW167">
        <v>100</v>
      </c>
      <c r="IX167">
        <v>3.64</v>
      </c>
      <c r="IY167">
        <v>0.3172</v>
      </c>
      <c r="IZ167">
        <v>0.735386519928015</v>
      </c>
      <c r="JA167">
        <v>0.00382527381972642</v>
      </c>
      <c r="JB167">
        <v>-7.52988299776221e-07</v>
      </c>
      <c r="JC167">
        <v>2.3530235652091e-10</v>
      </c>
      <c r="JD167">
        <v>-0.102343420517576</v>
      </c>
      <c r="JE167">
        <v>-0.0169045395245839</v>
      </c>
      <c r="JF167">
        <v>0.00204458040624254</v>
      </c>
      <c r="JG167">
        <v>-2.13992253470799e-05</v>
      </c>
      <c r="JH167">
        <v>5</v>
      </c>
      <c r="JI167">
        <v>2167</v>
      </c>
      <c r="JJ167">
        <v>1</v>
      </c>
      <c r="JK167">
        <v>29</v>
      </c>
      <c r="JL167">
        <v>29323734.4</v>
      </c>
      <c r="JM167">
        <v>29323734.4</v>
      </c>
      <c r="JN167">
        <v>1.88721</v>
      </c>
      <c r="JO167">
        <v>2.62573</v>
      </c>
      <c r="JP167">
        <v>1.54785</v>
      </c>
      <c r="JQ167">
        <v>2.31079</v>
      </c>
      <c r="JR167">
        <v>1.64551</v>
      </c>
      <c r="JS167">
        <v>2.33765</v>
      </c>
      <c r="JT167">
        <v>34.236</v>
      </c>
      <c r="JU167">
        <v>24.1926</v>
      </c>
      <c r="JV167">
        <v>18</v>
      </c>
      <c r="JW167">
        <v>497.882</v>
      </c>
      <c r="JX167">
        <v>401.681</v>
      </c>
      <c r="JY167">
        <v>26.8147</v>
      </c>
      <c r="JZ167">
        <v>28.0605</v>
      </c>
      <c r="KA167">
        <v>30.0004</v>
      </c>
      <c r="KB167">
        <v>28.0063</v>
      </c>
      <c r="KC167">
        <v>27.9552</v>
      </c>
      <c r="KD167">
        <v>37.8071</v>
      </c>
      <c r="KE167">
        <v>18.9821</v>
      </c>
      <c r="KF167">
        <v>53.1408</v>
      </c>
      <c r="KG167">
        <v>26.8112</v>
      </c>
      <c r="KH167">
        <v>926.643</v>
      </c>
      <c r="KI167">
        <v>21.7294</v>
      </c>
      <c r="KJ167">
        <v>96.6778</v>
      </c>
      <c r="KK167">
        <v>94.6587</v>
      </c>
    </row>
    <row r="168" spans="1:297">
      <c r="A168">
        <v>152</v>
      </c>
      <c r="B168">
        <v>1759424067</v>
      </c>
      <c r="C168">
        <v>4846.90000009537</v>
      </c>
      <c r="D168" t="s">
        <v>747</v>
      </c>
      <c r="E168" t="s">
        <v>748</v>
      </c>
      <c r="F168">
        <v>5</v>
      </c>
      <c r="G168" t="s">
        <v>638</v>
      </c>
      <c r="H168" t="s">
        <v>436</v>
      </c>
      <c r="I168">
        <v>1759424058.84615</v>
      </c>
      <c r="J168">
        <f>(K168)/1000</f>
        <v>0</v>
      </c>
      <c r="K168">
        <f>IF(DP168, AN168, AH168)</f>
        <v>0</v>
      </c>
      <c r="L168">
        <f>IF(DP168, AI168, AG168)</f>
        <v>0</v>
      </c>
      <c r="M168">
        <f>DR168 - IF(AU168&gt;1, L168*DL168*100.0/(AW168), 0)</f>
        <v>0</v>
      </c>
      <c r="N168">
        <f>((T168-J168/2)*M168-L168)/(T168+J168/2)</f>
        <v>0</v>
      </c>
      <c r="O168">
        <f>N168*(DY168+DZ168)/1000.0</f>
        <v>0</v>
      </c>
      <c r="P168">
        <f>(DR168 - IF(AU168&gt;1, L168*DL168*100.0/(AW168), 0))*(DY168+DZ168)/1000.0</f>
        <v>0</v>
      </c>
      <c r="Q168">
        <f>2.0/((1/S168-1/R168)+SIGN(S168)*SQRT((1/S168-1/R168)*(1/S168-1/R168) + 4*DM168/((DM168+1)*(DM168+1))*(2*1/S168*1/R168-1/R168*1/R168)))</f>
        <v>0</v>
      </c>
      <c r="R168">
        <f>IF(LEFT(DN168,1)&lt;&gt;"0",IF(LEFT(DN168,1)="1",3.0,DO168),$D$5+$E$5*(EF168*DY168/($K$5*1000))+$F$5*(EF168*DY168/($K$5*1000))*MAX(MIN(DL168,$J$5),$I$5)*MAX(MIN(DL168,$J$5),$I$5)+$G$5*MAX(MIN(DL168,$J$5),$I$5)*(EF168*DY168/($K$5*1000))+$H$5*(EF168*DY168/($K$5*1000))*(EF168*DY168/($K$5*1000)))</f>
        <v>0</v>
      </c>
      <c r="S168">
        <f>J168*(1000-(1000*0.61365*exp(17.502*W168/(240.97+W168))/(DY168+DZ168)+DT168)/2)/(1000*0.61365*exp(17.502*W168/(240.97+W168))/(DY168+DZ168)-DT168)</f>
        <v>0</v>
      </c>
      <c r="T168">
        <f>1/((DM168+1)/(Q168/1.6)+1/(R168/1.37)) + DM168/((DM168+1)/(Q168/1.6) + DM168/(R168/1.37))</f>
        <v>0</v>
      </c>
      <c r="U168">
        <f>(DH168*DK168)</f>
        <v>0</v>
      </c>
      <c r="V168">
        <f>(EA168+(U168+2*0.95*5.67E-8*(((EA168+$B$7)+273)^4-(EA168+273)^4)-44100*J168)/(1.84*29.3*R168+8*0.95*5.67E-8*(EA168+273)^3))</f>
        <v>0</v>
      </c>
      <c r="W168">
        <f>($C$7*EB168+$D$7*EC168+$E$7*V168)</f>
        <v>0</v>
      </c>
      <c r="X168">
        <f>0.61365*exp(17.502*W168/(240.97+W168))</f>
        <v>0</v>
      </c>
      <c r="Y168">
        <f>(Z168/AA168*100)</f>
        <v>0</v>
      </c>
      <c r="Z168">
        <f>DT168*(DY168+DZ168)/1000</f>
        <v>0</v>
      </c>
      <c r="AA168">
        <f>0.61365*exp(17.502*EA168/(240.97+EA168))</f>
        <v>0</v>
      </c>
      <c r="AB168">
        <f>(X168-DT168*(DY168+DZ168)/1000)</f>
        <v>0</v>
      </c>
      <c r="AC168">
        <f>(-J168*44100)</f>
        <v>0</v>
      </c>
      <c r="AD168">
        <f>2*29.3*R168*0.92*(EA168-W168)</f>
        <v>0</v>
      </c>
      <c r="AE168">
        <f>2*0.95*5.67E-8*(((EA168+$B$7)+273)^4-(W168+273)^4)</f>
        <v>0</v>
      </c>
      <c r="AF168">
        <f>U168+AE168+AC168+AD168</f>
        <v>0</v>
      </c>
      <c r="AG168">
        <f>DX168*AU168*(DS168-DR168*(1000-AU168*DU168)/(1000-AU168*DT168))/(100*DL168)</f>
        <v>0</v>
      </c>
      <c r="AH168">
        <f>1000*DX168*AU168*(DT168-DU168)/(100*DL168*(1000-AU168*DT168))</f>
        <v>0</v>
      </c>
      <c r="AI168">
        <f>(AJ168 - AK168 - DY168*1E3/(8.314*(EA168+273.15)) * AM168/DX168 * AL168) * DX168/(100*DL168) * (1000 - DU168)/1000</f>
        <v>0</v>
      </c>
      <c r="AJ168">
        <v>928.921613373809</v>
      </c>
      <c r="AK168">
        <v>904.868527272727</v>
      </c>
      <c r="AL168">
        <v>3.36461818181806</v>
      </c>
      <c r="AM168">
        <v>64.6</v>
      </c>
      <c r="AN168">
        <f>(AP168 - AO168 + DY168*1E3/(8.314*(EA168+273.15)) * AR168/DX168 * AQ168) * DX168/(100*DL168) * 1000/(1000 - AP168)</f>
        <v>0</v>
      </c>
      <c r="AO168">
        <v>21.7345377178871</v>
      </c>
      <c r="AP168">
        <v>23.0139757575758</v>
      </c>
      <c r="AQ168">
        <v>-3.74768573265482e-05</v>
      </c>
      <c r="AR168">
        <v>120.712376557345</v>
      </c>
      <c r="AS168">
        <v>4</v>
      </c>
      <c r="AT168">
        <v>1</v>
      </c>
      <c r="AU168">
        <f>IF(AS168*$H$13&gt;=AW168,1.0,(AW168/(AW168-AS168*$H$13)))</f>
        <v>0</v>
      </c>
      <c r="AV168">
        <f>(AU168-1)*100</f>
        <v>0</v>
      </c>
      <c r="AW168">
        <f>MAX(0,($B$13+$C$13*EF168)/(1+$D$13*EF168)*DY168/(EA168+273)*$E$13)</f>
        <v>0</v>
      </c>
      <c r="AX168" t="s">
        <v>437</v>
      </c>
      <c r="AY168" t="s">
        <v>437</v>
      </c>
      <c r="AZ168">
        <v>0</v>
      </c>
      <c r="BA168">
        <v>0</v>
      </c>
      <c r="BB168">
        <f>1-AZ168/BA168</f>
        <v>0</v>
      </c>
      <c r="BC168">
        <v>0</v>
      </c>
      <c r="BD168" t="s">
        <v>437</v>
      </c>
      <c r="BE168" t="s">
        <v>437</v>
      </c>
      <c r="BF168">
        <v>0</v>
      </c>
      <c r="BG168">
        <v>0</v>
      </c>
      <c r="BH168">
        <f>1-BF168/BG168</f>
        <v>0</v>
      </c>
      <c r="BI168">
        <v>0.5</v>
      </c>
      <c r="BJ168">
        <f>DI168</f>
        <v>0</v>
      </c>
      <c r="BK168">
        <f>L168</f>
        <v>0</v>
      </c>
      <c r="BL168">
        <f>BH168*BI168*BJ168</f>
        <v>0</v>
      </c>
      <c r="BM168">
        <f>(BK168-BC168)/BJ168</f>
        <v>0</v>
      </c>
      <c r="BN168">
        <f>(BA168-BG168)/BG168</f>
        <v>0</v>
      </c>
      <c r="BO168">
        <f>AZ168/(BB168+AZ168/BG168)</f>
        <v>0</v>
      </c>
      <c r="BP168" t="s">
        <v>437</v>
      </c>
      <c r="BQ168">
        <v>0</v>
      </c>
      <c r="BR168">
        <f>IF(BQ168&lt;&gt;0, BQ168, BO168)</f>
        <v>0</v>
      </c>
      <c r="BS168">
        <f>1-BR168/BG168</f>
        <v>0</v>
      </c>
      <c r="BT168">
        <f>(BG168-BF168)/(BG168-BR168)</f>
        <v>0</v>
      </c>
      <c r="BU168">
        <f>(BA168-BG168)/(BA168-BR168)</f>
        <v>0</v>
      </c>
      <c r="BV168">
        <f>(BG168-BF168)/(BG168-AZ168)</f>
        <v>0</v>
      </c>
      <c r="BW168">
        <f>(BA168-BG168)/(BA168-AZ168)</f>
        <v>0</v>
      </c>
      <c r="BX168">
        <f>(BT168*BR168/BF168)</f>
        <v>0</v>
      </c>
      <c r="BY168">
        <f>(1-BX168)</f>
        <v>0</v>
      </c>
      <c r="DH168">
        <f>$B$11*EG168+$C$11*EH168+$F$11*ES168*(1-EV168)</f>
        <v>0</v>
      </c>
      <c r="DI168">
        <f>DH168*DJ168</f>
        <v>0</v>
      </c>
      <c r="DJ168">
        <f>($B$11*$D$9+$C$11*$D$9+$F$11*((FF168+EX168)/MAX(FF168+EX168+FG168, 0.1)*$I$9+FG168/MAX(FF168+EX168+FG168, 0.1)*$J$9))/($B$11+$C$11+$F$11)</f>
        <v>0</v>
      </c>
      <c r="DK168">
        <f>($B$11*$K$9+$C$11*$K$9+$F$11*((FF168+EX168)/MAX(FF168+EX168+FG168, 0.1)*$P$9+FG168/MAX(FF168+EX168+FG168, 0.1)*$Q$9))/($B$11+$C$11+$F$11)</f>
        <v>0</v>
      </c>
      <c r="DL168">
        <v>3.46</v>
      </c>
      <c r="DM168">
        <v>0.5</v>
      </c>
      <c r="DN168" t="s">
        <v>438</v>
      </c>
      <c r="DO168">
        <v>2</v>
      </c>
      <c r="DP168" t="b">
        <v>1</v>
      </c>
      <c r="DQ168">
        <v>1759424058.84615</v>
      </c>
      <c r="DR168">
        <v>860.234307692308</v>
      </c>
      <c r="DS168">
        <v>892.909923076923</v>
      </c>
      <c r="DT168">
        <v>23.0216769230769</v>
      </c>
      <c r="DU168">
        <v>21.7322230769231</v>
      </c>
      <c r="DV168">
        <v>856.626538461538</v>
      </c>
      <c r="DW168">
        <v>22.7043307692308</v>
      </c>
      <c r="DX168">
        <v>499.980384615385</v>
      </c>
      <c r="DY168">
        <v>90.7779615384615</v>
      </c>
      <c r="DZ168">
        <v>0.0322594615384615</v>
      </c>
      <c r="EA168">
        <v>29.6215461538462</v>
      </c>
      <c r="EB168">
        <v>30.0073615384615</v>
      </c>
      <c r="EC168">
        <v>999.9</v>
      </c>
      <c r="ED168">
        <v>0</v>
      </c>
      <c r="EE168">
        <v>0</v>
      </c>
      <c r="EF168">
        <v>9997.05923076923</v>
      </c>
      <c r="EG168">
        <v>0</v>
      </c>
      <c r="EH168">
        <v>13.1871692307692</v>
      </c>
      <c r="EI168">
        <v>-32.6756461538462</v>
      </c>
      <c r="EJ168">
        <v>880.504846153846</v>
      </c>
      <c r="EK168">
        <v>912.745923076923</v>
      </c>
      <c r="EL168">
        <v>1.28945461538462</v>
      </c>
      <c r="EM168">
        <v>892.909923076923</v>
      </c>
      <c r="EN168">
        <v>21.7322230769231</v>
      </c>
      <c r="EO168">
        <v>2.08986</v>
      </c>
      <c r="EP168">
        <v>1.97280692307692</v>
      </c>
      <c r="EQ168">
        <v>18.1421076923077</v>
      </c>
      <c r="ER168">
        <v>17.2277461538462</v>
      </c>
      <c r="ES168">
        <v>1999.96769230769</v>
      </c>
      <c r="ET168">
        <v>0.980002615384616</v>
      </c>
      <c r="EU168">
        <v>0.0199971153846154</v>
      </c>
      <c r="EV168">
        <v>0</v>
      </c>
      <c r="EW168">
        <v>353.783076923077</v>
      </c>
      <c r="EX168">
        <v>5.00059</v>
      </c>
      <c r="EY168">
        <v>7152.30461538461</v>
      </c>
      <c r="EZ168">
        <v>17360.0692307692</v>
      </c>
      <c r="FA168">
        <v>41.312</v>
      </c>
      <c r="FB168">
        <v>41.1104615384615</v>
      </c>
      <c r="FC168">
        <v>40.687</v>
      </c>
      <c r="FD168">
        <v>40.687</v>
      </c>
      <c r="FE168">
        <v>42.25</v>
      </c>
      <c r="FF168">
        <v>1955.07615384615</v>
      </c>
      <c r="FG168">
        <v>39.89</v>
      </c>
      <c r="FH168">
        <v>0</v>
      </c>
      <c r="FI168">
        <v>1759424065</v>
      </c>
      <c r="FJ168">
        <v>0</v>
      </c>
      <c r="FK168">
        <v>353.72624</v>
      </c>
      <c r="FL168">
        <v>-0.319230765451451</v>
      </c>
      <c r="FM168">
        <v>3.16538461912773</v>
      </c>
      <c r="FN168">
        <v>7152.386</v>
      </c>
      <c r="FO168">
        <v>15</v>
      </c>
      <c r="FP168">
        <v>0</v>
      </c>
      <c r="FQ168" t="s">
        <v>439</v>
      </c>
      <c r="FR168">
        <v>0</v>
      </c>
      <c r="FS168">
        <v>0</v>
      </c>
      <c r="FT168">
        <v>0</v>
      </c>
      <c r="FU168">
        <v>0</v>
      </c>
      <c r="FV168">
        <v>0</v>
      </c>
      <c r="FW168">
        <v>0</v>
      </c>
      <c r="FX168">
        <v>0</v>
      </c>
      <c r="FY168">
        <v>0</v>
      </c>
      <c r="FZ168">
        <v>0</v>
      </c>
      <c r="GA168">
        <v>0</v>
      </c>
      <c r="GB168">
        <v>0</v>
      </c>
      <c r="GC168">
        <v>-32.8632380952381</v>
      </c>
      <c r="GD168">
        <v>2.24644675324668</v>
      </c>
      <c r="GE168">
        <v>0.481089150708791</v>
      </c>
      <c r="GF168">
        <v>0</v>
      </c>
      <c r="GG168">
        <v>353.715764705882</v>
      </c>
      <c r="GH168">
        <v>0.194163487269659</v>
      </c>
      <c r="GI168">
        <v>0.201813405201515</v>
      </c>
      <c r="GJ168">
        <v>-1</v>
      </c>
      <c r="GK168">
        <v>1.29309142857143</v>
      </c>
      <c r="GL168">
        <v>-0.0796667532467525</v>
      </c>
      <c r="GM168">
        <v>0.00813835205368138</v>
      </c>
      <c r="GN168">
        <v>1</v>
      </c>
      <c r="GO168">
        <v>1</v>
      </c>
      <c r="GP168">
        <v>2</v>
      </c>
      <c r="GQ168" t="s">
        <v>448</v>
      </c>
      <c r="GR168">
        <v>3.13252</v>
      </c>
      <c r="GS168">
        <v>2.71049</v>
      </c>
      <c r="GT168">
        <v>0.152982</v>
      </c>
      <c r="GU168">
        <v>0.157166</v>
      </c>
      <c r="GV168">
        <v>0.100385</v>
      </c>
      <c r="GW168">
        <v>0.097008</v>
      </c>
      <c r="GX168">
        <v>31921.5</v>
      </c>
      <c r="GY168">
        <v>34031.8</v>
      </c>
      <c r="GZ168">
        <v>34096</v>
      </c>
      <c r="HA168">
        <v>36557.4</v>
      </c>
      <c r="HB168">
        <v>43318.7</v>
      </c>
      <c r="HC168">
        <v>47394.4</v>
      </c>
      <c r="HD168">
        <v>53180.4</v>
      </c>
      <c r="HE168">
        <v>58421.2</v>
      </c>
      <c r="HF168">
        <v>1.9468</v>
      </c>
      <c r="HG168">
        <v>1.79718</v>
      </c>
      <c r="HH168">
        <v>0.11567</v>
      </c>
      <c r="HI168">
        <v>0</v>
      </c>
      <c r="HJ168">
        <v>28.1149</v>
      </c>
      <c r="HK168">
        <v>999.9</v>
      </c>
      <c r="HL168">
        <v>53.638</v>
      </c>
      <c r="HM168">
        <v>30.464</v>
      </c>
      <c r="HN168">
        <v>25.8518</v>
      </c>
      <c r="HO168">
        <v>54.0083</v>
      </c>
      <c r="HP168">
        <v>45.5809</v>
      </c>
      <c r="HQ168">
        <v>1</v>
      </c>
      <c r="HR168">
        <v>0.056908</v>
      </c>
      <c r="HS168">
        <v>0.24021</v>
      </c>
      <c r="HT168">
        <v>20.1119</v>
      </c>
      <c r="HU168">
        <v>5.19722</v>
      </c>
      <c r="HV168">
        <v>12.004</v>
      </c>
      <c r="HW168">
        <v>4.97415</v>
      </c>
      <c r="HX168">
        <v>3.29393</v>
      </c>
      <c r="HY168">
        <v>999.9</v>
      </c>
      <c r="HZ168">
        <v>9999</v>
      </c>
      <c r="IA168">
        <v>9999</v>
      </c>
      <c r="IB168">
        <v>9999</v>
      </c>
      <c r="IC168">
        <v>1.86325</v>
      </c>
      <c r="ID168">
        <v>1.86813</v>
      </c>
      <c r="IE168">
        <v>1.86788</v>
      </c>
      <c r="IF168">
        <v>1.86905</v>
      </c>
      <c r="IG168">
        <v>1.86983</v>
      </c>
      <c r="IH168">
        <v>1.86589</v>
      </c>
      <c r="II168">
        <v>1.86706</v>
      </c>
      <c r="IJ168">
        <v>1.86844</v>
      </c>
      <c r="IK168">
        <v>5</v>
      </c>
      <c r="IL168">
        <v>0</v>
      </c>
      <c r="IM168">
        <v>0</v>
      </c>
      <c r="IN168">
        <v>0</v>
      </c>
      <c r="IO168" t="s">
        <v>441</v>
      </c>
      <c r="IP168" t="s">
        <v>442</v>
      </c>
      <c r="IQ168" t="s">
        <v>443</v>
      </c>
      <c r="IR168" t="s">
        <v>443</v>
      </c>
      <c r="IS168" t="s">
        <v>443</v>
      </c>
      <c r="IT168" t="s">
        <v>443</v>
      </c>
      <c r="IU168">
        <v>0</v>
      </c>
      <c r="IV168">
        <v>100</v>
      </c>
      <c r="IW168">
        <v>100</v>
      </c>
      <c r="IX168">
        <v>3.69</v>
      </c>
      <c r="IY168">
        <v>0.3169</v>
      </c>
      <c r="IZ168">
        <v>0.735386519928015</v>
      </c>
      <c r="JA168">
        <v>0.00382527381972642</v>
      </c>
      <c r="JB168">
        <v>-7.52988299776221e-07</v>
      </c>
      <c r="JC168">
        <v>2.3530235652091e-10</v>
      </c>
      <c r="JD168">
        <v>-0.102343420517576</v>
      </c>
      <c r="JE168">
        <v>-0.0169045395245839</v>
      </c>
      <c r="JF168">
        <v>0.00204458040624254</v>
      </c>
      <c r="JG168">
        <v>-2.13992253470799e-05</v>
      </c>
      <c r="JH168">
        <v>5</v>
      </c>
      <c r="JI168">
        <v>2167</v>
      </c>
      <c r="JJ168">
        <v>1</v>
      </c>
      <c r="JK168">
        <v>29</v>
      </c>
      <c r="JL168">
        <v>29323734.4</v>
      </c>
      <c r="JM168">
        <v>29323734.4</v>
      </c>
      <c r="JN168">
        <v>1.91528</v>
      </c>
      <c r="JO168">
        <v>2.61597</v>
      </c>
      <c r="JP168">
        <v>1.54785</v>
      </c>
      <c r="JQ168">
        <v>2.31079</v>
      </c>
      <c r="JR168">
        <v>1.64673</v>
      </c>
      <c r="JS168">
        <v>2.37427</v>
      </c>
      <c r="JT168">
        <v>34.2133</v>
      </c>
      <c r="JU168">
        <v>24.1926</v>
      </c>
      <c r="JV168">
        <v>18</v>
      </c>
      <c r="JW168">
        <v>498</v>
      </c>
      <c r="JX168">
        <v>401.559</v>
      </c>
      <c r="JY168">
        <v>26.8083</v>
      </c>
      <c r="JZ168">
        <v>28.0632</v>
      </c>
      <c r="KA168">
        <v>30.0004</v>
      </c>
      <c r="KB168">
        <v>28.0086</v>
      </c>
      <c r="KC168">
        <v>27.9575</v>
      </c>
      <c r="KD168">
        <v>38.3901</v>
      </c>
      <c r="KE168">
        <v>18.9821</v>
      </c>
      <c r="KF168">
        <v>53.1408</v>
      </c>
      <c r="KG168">
        <v>26.8023</v>
      </c>
      <c r="KH168">
        <v>940.21</v>
      </c>
      <c r="KI168">
        <v>21.7294</v>
      </c>
      <c r="KJ168">
        <v>96.6772</v>
      </c>
      <c r="KK168">
        <v>94.6586</v>
      </c>
    </row>
    <row r="169" spans="1:297">
      <c r="A169">
        <v>153</v>
      </c>
      <c r="B169">
        <v>1759424072</v>
      </c>
      <c r="C169">
        <v>4851.90000009537</v>
      </c>
      <c r="D169" t="s">
        <v>749</v>
      </c>
      <c r="E169" t="s">
        <v>750</v>
      </c>
      <c r="F169">
        <v>5</v>
      </c>
      <c r="G169" t="s">
        <v>638</v>
      </c>
      <c r="H169" t="s">
        <v>436</v>
      </c>
      <c r="I169">
        <v>1759424063.84615</v>
      </c>
      <c r="J169">
        <f>(K169)/1000</f>
        <v>0</v>
      </c>
      <c r="K169">
        <f>IF(DP169, AN169, AH169)</f>
        <v>0</v>
      </c>
      <c r="L169">
        <f>IF(DP169, AI169, AG169)</f>
        <v>0</v>
      </c>
      <c r="M169">
        <f>DR169 - IF(AU169&gt;1, L169*DL169*100.0/(AW169), 0)</f>
        <v>0</v>
      </c>
      <c r="N169">
        <f>((T169-J169/2)*M169-L169)/(T169+J169/2)</f>
        <v>0</v>
      </c>
      <c r="O169">
        <f>N169*(DY169+DZ169)/1000.0</f>
        <v>0</v>
      </c>
      <c r="P169">
        <f>(DR169 - IF(AU169&gt;1, L169*DL169*100.0/(AW169), 0))*(DY169+DZ169)/1000.0</f>
        <v>0</v>
      </c>
      <c r="Q169">
        <f>2.0/((1/S169-1/R169)+SIGN(S169)*SQRT((1/S169-1/R169)*(1/S169-1/R169) + 4*DM169/((DM169+1)*(DM169+1))*(2*1/S169*1/R169-1/R169*1/R169)))</f>
        <v>0</v>
      </c>
      <c r="R169">
        <f>IF(LEFT(DN169,1)&lt;&gt;"0",IF(LEFT(DN169,1)="1",3.0,DO169),$D$5+$E$5*(EF169*DY169/($K$5*1000))+$F$5*(EF169*DY169/($K$5*1000))*MAX(MIN(DL169,$J$5),$I$5)*MAX(MIN(DL169,$J$5),$I$5)+$G$5*MAX(MIN(DL169,$J$5),$I$5)*(EF169*DY169/($K$5*1000))+$H$5*(EF169*DY169/($K$5*1000))*(EF169*DY169/($K$5*1000)))</f>
        <v>0</v>
      </c>
      <c r="S169">
        <f>J169*(1000-(1000*0.61365*exp(17.502*W169/(240.97+W169))/(DY169+DZ169)+DT169)/2)/(1000*0.61365*exp(17.502*W169/(240.97+W169))/(DY169+DZ169)-DT169)</f>
        <v>0</v>
      </c>
      <c r="T169">
        <f>1/((DM169+1)/(Q169/1.6)+1/(R169/1.37)) + DM169/((DM169+1)/(Q169/1.6) + DM169/(R169/1.37))</f>
        <v>0</v>
      </c>
      <c r="U169">
        <f>(DH169*DK169)</f>
        <v>0</v>
      </c>
      <c r="V169">
        <f>(EA169+(U169+2*0.95*5.67E-8*(((EA169+$B$7)+273)^4-(EA169+273)^4)-44100*J169)/(1.84*29.3*R169+8*0.95*5.67E-8*(EA169+273)^3))</f>
        <v>0</v>
      </c>
      <c r="W169">
        <f>($C$7*EB169+$D$7*EC169+$E$7*V169)</f>
        <v>0</v>
      </c>
      <c r="X169">
        <f>0.61365*exp(17.502*W169/(240.97+W169))</f>
        <v>0</v>
      </c>
      <c r="Y169">
        <f>(Z169/AA169*100)</f>
        <v>0</v>
      </c>
      <c r="Z169">
        <f>DT169*(DY169+DZ169)/1000</f>
        <v>0</v>
      </c>
      <c r="AA169">
        <f>0.61365*exp(17.502*EA169/(240.97+EA169))</f>
        <v>0</v>
      </c>
      <c r="AB169">
        <f>(X169-DT169*(DY169+DZ169)/1000)</f>
        <v>0</v>
      </c>
      <c r="AC169">
        <f>(-J169*44100)</f>
        <v>0</v>
      </c>
      <c r="AD169">
        <f>2*29.3*R169*0.92*(EA169-W169)</f>
        <v>0</v>
      </c>
      <c r="AE169">
        <f>2*0.95*5.67E-8*(((EA169+$B$7)+273)^4-(W169+273)^4)</f>
        <v>0</v>
      </c>
      <c r="AF169">
        <f>U169+AE169+AC169+AD169</f>
        <v>0</v>
      </c>
      <c r="AG169">
        <f>DX169*AU169*(DS169-DR169*(1000-AU169*DU169)/(1000-AU169*DT169))/(100*DL169)</f>
        <v>0</v>
      </c>
      <c r="AH169">
        <f>1000*DX169*AU169*(DT169-DU169)/(100*DL169*(1000-AU169*DT169))</f>
        <v>0</v>
      </c>
      <c r="AI169">
        <f>(AJ169 - AK169 - DY169*1E3/(8.314*(EA169+273.15)) * AM169/DX169 * AL169) * DX169/(100*DL169) * (1000 - DU169)/1000</f>
        <v>0</v>
      </c>
      <c r="AJ169">
        <v>946.364466945888</v>
      </c>
      <c r="AK169">
        <v>922.125854545454</v>
      </c>
      <c r="AL169">
        <v>3.44442803030296</v>
      </c>
      <c r="AM169">
        <v>64.6</v>
      </c>
      <c r="AN169">
        <f>(AP169 - AO169 + DY169*1E3/(8.314*(EA169+273.15)) * AR169/DX169 * AQ169) * DX169/(100*DL169) * 1000/(1000 - AP169)</f>
        <v>0</v>
      </c>
      <c r="AO169">
        <v>21.7359500277929</v>
      </c>
      <c r="AP169">
        <v>23.0091454545455</v>
      </c>
      <c r="AQ169">
        <v>-2.38732034757329e-05</v>
      </c>
      <c r="AR169">
        <v>120.712376557345</v>
      </c>
      <c r="AS169">
        <v>4</v>
      </c>
      <c r="AT169">
        <v>1</v>
      </c>
      <c r="AU169">
        <f>IF(AS169*$H$13&gt;=AW169,1.0,(AW169/(AW169-AS169*$H$13)))</f>
        <v>0</v>
      </c>
      <c r="AV169">
        <f>(AU169-1)*100</f>
        <v>0</v>
      </c>
      <c r="AW169">
        <f>MAX(0,($B$13+$C$13*EF169)/(1+$D$13*EF169)*DY169/(EA169+273)*$E$13)</f>
        <v>0</v>
      </c>
      <c r="AX169" t="s">
        <v>437</v>
      </c>
      <c r="AY169" t="s">
        <v>437</v>
      </c>
      <c r="AZ169">
        <v>0</v>
      </c>
      <c r="BA169">
        <v>0</v>
      </c>
      <c r="BB169">
        <f>1-AZ169/BA169</f>
        <v>0</v>
      </c>
      <c r="BC169">
        <v>0</v>
      </c>
      <c r="BD169" t="s">
        <v>437</v>
      </c>
      <c r="BE169" t="s">
        <v>437</v>
      </c>
      <c r="BF169">
        <v>0</v>
      </c>
      <c r="BG169">
        <v>0</v>
      </c>
      <c r="BH169">
        <f>1-BF169/BG169</f>
        <v>0</v>
      </c>
      <c r="BI169">
        <v>0.5</v>
      </c>
      <c r="BJ169">
        <f>DI169</f>
        <v>0</v>
      </c>
      <c r="BK169">
        <f>L169</f>
        <v>0</v>
      </c>
      <c r="BL169">
        <f>BH169*BI169*BJ169</f>
        <v>0</v>
      </c>
      <c r="BM169">
        <f>(BK169-BC169)/BJ169</f>
        <v>0</v>
      </c>
      <c r="BN169">
        <f>(BA169-BG169)/BG169</f>
        <v>0</v>
      </c>
      <c r="BO169">
        <f>AZ169/(BB169+AZ169/BG169)</f>
        <v>0</v>
      </c>
      <c r="BP169" t="s">
        <v>437</v>
      </c>
      <c r="BQ169">
        <v>0</v>
      </c>
      <c r="BR169">
        <f>IF(BQ169&lt;&gt;0, BQ169, BO169)</f>
        <v>0</v>
      </c>
      <c r="BS169">
        <f>1-BR169/BG169</f>
        <v>0</v>
      </c>
      <c r="BT169">
        <f>(BG169-BF169)/(BG169-BR169)</f>
        <v>0</v>
      </c>
      <c r="BU169">
        <f>(BA169-BG169)/(BA169-BR169)</f>
        <v>0</v>
      </c>
      <c r="BV169">
        <f>(BG169-BF169)/(BG169-AZ169)</f>
        <v>0</v>
      </c>
      <c r="BW169">
        <f>(BA169-BG169)/(BA169-AZ169)</f>
        <v>0</v>
      </c>
      <c r="BX169">
        <f>(BT169*BR169/BF169)</f>
        <v>0</v>
      </c>
      <c r="BY169">
        <f>(1-BX169)</f>
        <v>0</v>
      </c>
      <c r="DH169">
        <f>$B$11*EG169+$C$11*EH169+$F$11*ES169*(1-EV169)</f>
        <v>0</v>
      </c>
      <c r="DI169">
        <f>DH169*DJ169</f>
        <v>0</v>
      </c>
      <c r="DJ169">
        <f>($B$11*$D$9+$C$11*$D$9+$F$11*((FF169+EX169)/MAX(FF169+EX169+FG169, 0.1)*$I$9+FG169/MAX(FF169+EX169+FG169, 0.1)*$J$9))/($B$11+$C$11+$F$11)</f>
        <v>0</v>
      </c>
      <c r="DK169">
        <f>($B$11*$K$9+$C$11*$K$9+$F$11*((FF169+EX169)/MAX(FF169+EX169+FG169, 0.1)*$P$9+FG169/MAX(FF169+EX169+FG169, 0.1)*$Q$9))/($B$11+$C$11+$F$11)</f>
        <v>0</v>
      </c>
      <c r="DL169">
        <v>3.46</v>
      </c>
      <c r="DM169">
        <v>0.5</v>
      </c>
      <c r="DN169" t="s">
        <v>438</v>
      </c>
      <c r="DO169">
        <v>2</v>
      </c>
      <c r="DP169" t="b">
        <v>1</v>
      </c>
      <c r="DQ169">
        <v>1759424063.84615</v>
      </c>
      <c r="DR169">
        <v>876.962615384615</v>
      </c>
      <c r="DS169">
        <v>909.724307692308</v>
      </c>
      <c r="DT169">
        <v>23.0164692307692</v>
      </c>
      <c r="DU169">
        <v>21.7341076923077</v>
      </c>
      <c r="DV169">
        <v>873.303923076923</v>
      </c>
      <c r="DW169">
        <v>22.6993307692308</v>
      </c>
      <c r="DX169">
        <v>500.036153846154</v>
      </c>
      <c r="DY169">
        <v>90.7784538461538</v>
      </c>
      <c r="DZ169">
        <v>0.0322354615384615</v>
      </c>
      <c r="EA169">
        <v>29.6155846153846</v>
      </c>
      <c r="EB169">
        <v>30.0038384615385</v>
      </c>
      <c r="EC169">
        <v>999.9</v>
      </c>
      <c r="ED169">
        <v>0</v>
      </c>
      <c r="EE169">
        <v>0</v>
      </c>
      <c r="EF169">
        <v>10001.7761538462</v>
      </c>
      <c r="EG169">
        <v>0</v>
      </c>
      <c r="EH169">
        <v>13.1882307692308</v>
      </c>
      <c r="EI169">
        <v>-32.7618</v>
      </c>
      <c r="EJ169">
        <v>897.622538461538</v>
      </c>
      <c r="EK169">
        <v>929.935692307692</v>
      </c>
      <c r="EL169">
        <v>1.28235923076923</v>
      </c>
      <c r="EM169">
        <v>909.724307692308</v>
      </c>
      <c r="EN169">
        <v>21.7341076923077</v>
      </c>
      <c r="EO169">
        <v>2.08939923076923</v>
      </c>
      <c r="EP169">
        <v>1.97298923076923</v>
      </c>
      <c r="EQ169">
        <v>18.1385923076923</v>
      </c>
      <c r="ER169">
        <v>17.2292153846154</v>
      </c>
      <c r="ES169">
        <v>1999.97076923077</v>
      </c>
      <c r="ET169">
        <v>0.980002615384616</v>
      </c>
      <c r="EU169">
        <v>0.0199971153846154</v>
      </c>
      <c r="EV169">
        <v>0</v>
      </c>
      <c r="EW169">
        <v>353.726307692308</v>
      </c>
      <c r="EX169">
        <v>5.00059</v>
      </c>
      <c r="EY169">
        <v>7152.27769230769</v>
      </c>
      <c r="EZ169">
        <v>17360.0923076923</v>
      </c>
      <c r="FA169">
        <v>41.312</v>
      </c>
      <c r="FB169">
        <v>41.1153076923077</v>
      </c>
      <c r="FC169">
        <v>40.687</v>
      </c>
      <c r="FD169">
        <v>40.687</v>
      </c>
      <c r="FE169">
        <v>42.25</v>
      </c>
      <c r="FF169">
        <v>1955.07769230769</v>
      </c>
      <c r="FG169">
        <v>39.89</v>
      </c>
      <c r="FH169">
        <v>0</v>
      </c>
      <c r="FI169">
        <v>1759424070.4</v>
      </c>
      <c r="FJ169">
        <v>0</v>
      </c>
      <c r="FK169">
        <v>353.691730769231</v>
      </c>
      <c r="FL169">
        <v>-0.423213671487309</v>
      </c>
      <c r="FM169">
        <v>0.731623949742409</v>
      </c>
      <c r="FN169">
        <v>7152.36461538462</v>
      </c>
      <c r="FO169">
        <v>15</v>
      </c>
      <c r="FP169">
        <v>0</v>
      </c>
      <c r="FQ169" t="s">
        <v>439</v>
      </c>
      <c r="FR169">
        <v>0</v>
      </c>
      <c r="FS169">
        <v>0</v>
      </c>
      <c r="FT169">
        <v>0</v>
      </c>
      <c r="FU169">
        <v>0</v>
      </c>
      <c r="FV169">
        <v>0</v>
      </c>
      <c r="FW169">
        <v>0</v>
      </c>
      <c r="FX169">
        <v>0</v>
      </c>
      <c r="FY169">
        <v>0</v>
      </c>
      <c r="FZ169">
        <v>0</v>
      </c>
      <c r="GA169">
        <v>0</v>
      </c>
      <c r="GB169">
        <v>0</v>
      </c>
      <c r="GC169">
        <v>-32.7381952380952</v>
      </c>
      <c r="GD169">
        <v>-0.0267038961038782</v>
      </c>
      <c r="GE169">
        <v>0.377373103839071</v>
      </c>
      <c r="GF169">
        <v>1</v>
      </c>
      <c r="GG169">
        <v>353.699852941176</v>
      </c>
      <c r="GH169">
        <v>-0.279465238716271</v>
      </c>
      <c r="GI169">
        <v>0.192461475496196</v>
      </c>
      <c r="GJ169">
        <v>-1</v>
      </c>
      <c r="GK169">
        <v>1.28771857142857</v>
      </c>
      <c r="GL169">
        <v>-0.0848041558441539</v>
      </c>
      <c r="GM169">
        <v>0.00864364852732604</v>
      </c>
      <c r="GN169">
        <v>1</v>
      </c>
      <c r="GO169">
        <v>2</v>
      </c>
      <c r="GP169">
        <v>2</v>
      </c>
      <c r="GQ169" t="s">
        <v>440</v>
      </c>
      <c r="GR169">
        <v>3.1323</v>
      </c>
      <c r="GS169">
        <v>2.71015</v>
      </c>
      <c r="GT169">
        <v>0.154892</v>
      </c>
      <c r="GU169">
        <v>0.158945</v>
      </c>
      <c r="GV169">
        <v>0.100374</v>
      </c>
      <c r="GW169">
        <v>0.0970143</v>
      </c>
      <c r="GX169">
        <v>31849.8</v>
      </c>
      <c r="GY169">
        <v>33959.7</v>
      </c>
      <c r="GZ169">
        <v>34096.2</v>
      </c>
      <c r="HA169">
        <v>36557.1</v>
      </c>
      <c r="HB169">
        <v>43319.9</v>
      </c>
      <c r="HC169">
        <v>47394.1</v>
      </c>
      <c r="HD169">
        <v>53180.8</v>
      </c>
      <c r="HE169">
        <v>58421</v>
      </c>
      <c r="HF169">
        <v>1.94648</v>
      </c>
      <c r="HG169">
        <v>1.79755</v>
      </c>
      <c r="HH169">
        <v>0.114571</v>
      </c>
      <c r="HI169">
        <v>0</v>
      </c>
      <c r="HJ169">
        <v>28.1149</v>
      </c>
      <c r="HK169">
        <v>999.9</v>
      </c>
      <c r="HL169">
        <v>53.638</v>
      </c>
      <c r="HM169">
        <v>30.484</v>
      </c>
      <c r="HN169">
        <v>25.8822</v>
      </c>
      <c r="HO169">
        <v>54.7983</v>
      </c>
      <c r="HP169">
        <v>45.5849</v>
      </c>
      <c r="HQ169">
        <v>1</v>
      </c>
      <c r="HR169">
        <v>0.0570173</v>
      </c>
      <c r="HS169">
        <v>-0.570651</v>
      </c>
      <c r="HT169">
        <v>20.1082</v>
      </c>
      <c r="HU169">
        <v>5.19707</v>
      </c>
      <c r="HV169">
        <v>12.004</v>
      </c>
      <c r="HW169">
        <v>4.97425</v>
      </c>
      <c r="HX169">
        <v>3.2939</v>
      </c>
      <c r="HY169">
        <v>999.9</v>
      </c>
      <c r="HZ169">
        <v>9999</v>
      </c>
      <c r="IA169">
        <v>9999</v>
      </c>
      <c r="IB169">
        <v>9999</v>
      </c>
      <c r="IC169">
        <v>1.86325</v>
      </c>
      <c r="ID169">
        <v>1.86813</v>
      </c>
      <c r="IE169">
        <v>1.86786</v>
      </c>
      <c r="IF169">
        <v>1.86905</v>
      </c>
      <c r="IG169">
        <v>1.86984</v>
      </c>
      <c r="IH169">
        <v>1.86588</v>
      </c>
      <c r="II169">
        <v>1.86702</v>
      </c>
      <c r="IJ169">
        <v>1.86844</v>
      </c>
      <c r="IK169">
        <v>5</v>
      </c>
      <c r="IL169">
        <v>0</v>
      </c>
      <c r="IM169">
        <v>0</v>
      </c>
      <c r="IN169">
        <v>0</v>
      </c>
      <c r="IO169" t="s">
        <v>441</v>
      </c>
      <c r="IP169" t="s">
        <v>442</v>
      </c>
      <c r="IQ169" t="s">
        <v>443</v>
      </c>
      <c r="IR169" t="s">
        <v>443</v>
      </c>
      <c r="IS169" t="s">
        <v>443</v>
      </c>
      <c r="IT169" t="s">
        <v>443</v>
      </c>
      <c r="IU169">
        <v>0</v>
      </c>
      <c r="IV169">
        <v>100</v>
      </c>
      <c r="IW169">
        <v>100</v>
      </c>
      <c r="IX169">
        <v>3.742</v>
      </c>
      <c r="IY169">
        <v>0.3168</v>
      </c>
      <c r="IZ169">
        <v>0.735386519928015</v>
      </c>
      <c r="JA169">
        <v>0.00382527381972642</v>
      </c>
      <c r="JB169">
        <v>-7.52988299776221e-07</v>
      </c>
      <c r="JC169">
        <v>2.3530235652091e-10</v>
      </c>
      <c r="JD169">
        <v>-0.102343420517576</v>
      </c>
      <c r="JE169">
        <v>-0.0169045395245839</v>
      </c>
      <c r="JF169">
        <v>0.00204458040624254</v>
      </c>
      <c r="JG169">
        <v>-2.13992253470799e-05</v>
      </c>
      <c r="JH169">
        <v>5</v>
      </c>
      <c r="JI169">
        <v>2167</v>
      </c>
      <c r="JJ169">
        <v>1</v>
      </c>
      <c r="JK169">
        <v>29</v>
      </c>
      <c r="JL169">
        <v>29323734.5</v>
      </c>
      <c r="JM169">
        <v>29323734.5</v>
      </c>
      <c r="JN169">
        <v>1.94214</v>
      </c>
      <c r="JO169">
        <v>2.62207</v>
      </c>
      <c r="JP169">
        <v>1.54785</v>
      </c>
      <c r="JQ169">
        <v>2.31079</v>
      </c>
      <c r="JR169">
        <v>1.64673</v>
      </c>
      <c r="JS169">
        <v>2.30957</v>
      </c>
      <c r="JT169">
        <v>34.236</v>
      </c>
      <c r="JU169">
        <v>24.1838</v>
      </c>
      <c r="JV169">
        <v>18</v>
      </c>
      <c r="JW169">
        <v>497.808</v>
      </c>
      <c r="JX169">
        <v>401.785</v>
      </c>
      <c r="JY169">
        <v>26.8121</v>
      </c>
      <c r="JZ169">
        <v>28.0658</v>
      </c>
      <c r="KA169">
        <v>30.0003</v>
      </c>
      <c r="KB169">
        <v>28.0109</v>
      </c>
      <c r="KC169">
        <v>27.9604</v>
      </c>
      <c r="KD169">
        <v>38.9146</v>
      </c>
      <c r="KE169">
        <v>18.9821</v>
      </c>
      <c r="KF169">
        <v>53.1408</v>
      </c>
      <c r="KG169">
        <v>27.1655</v>
      </c>
      <c r="KH169">
        <v>960.541</v>
      </c>
      <c r="KI169">
        <v>21.7294</v>
      </c>
      <c r="KJ169">
        <v>96.678</v>
      </c>
      <c r="KK169">
        <v>94.6581</v>
      </c>
    </row>
    <row r="170" spans="1:297">
      <c r="A170">
        <v>154</v>
      </c>
      <c r="B170">
        <v>1759424077</v>
      </c>
      <c r="C170">
        <v>4856.90000009537</v>
      </c>
      <c r="D170" t="s">
        <v>751</v>
      </c>
      <c r="E170" t="s">
        <v>752</v>
      </c>
      <c r="F170">
        <v>5</v>
      </c>
      <c r="G170" t="s">
        <v>638</v>
      </c>
      <c r="H170" t="s">
        <v>436</v>
      </c>
      <c r="I170">
        <v>1759424068.84615</v>
      </c>
      <c r="J170">
        <f>(K170)/1000</f>
        <v>0</v>
      </c>
      <c r="K170">
        <f>IF(DP170, AN170, AH170)</f>
        <v>0</v>
      </c>
      <c r="L170">
        <f>IF(DP170, AI170, AG170)</f>
        <v>0</v>
      </c>
      <c r="M170">
        <f>DR170 - IF(AU170&gt;1, L170*DL170*100.0/(AW170), 0)</f>
        <v>0</v>
      </c>
      <c r="N170">
        <f>((T170-J170/2)*M170-L170)/(T170+J170/2)</f>
        <v>0</v>
      </c>
      <c r="O170">
        <f>N170*(DY170+DZ170)/1000.0</f>
        <v>0</v>
      </c>
      <c r="P170">
        <f>(DR170 - IF(AU170&gt;1, L170*DL170*100.0/(AW170), 0))*(DY170+DZ170)/1000.0</f>
        <v>0</v>
      </c>
      <c r="Q170">
        <f>2.0/((1/S170-1/R170)+SIGN(S170)*SQRT((1/S170-1/R170)*(1/S170-1/R170) + 4*DM170/((DM170+1)*(DM170+1))*(2*1/S170*1/R170-1/R170*1/R170)))</f>
        <v>0</v>
      </c>
      <c r="R170">
        <f>IF(LEFT(DN170,1)&lt;&gt;"0",IF(LEFT(DN170,1)="1",3.0,DO170),$D$5+$E$5*(EF170*DY170/($K$5*1000))+$F$5*(EF170*DY170/($K$5*1000))*MAX(MIN(DL170,$J$5),$I$5)*MAX(MIN(DL170,$J$5),$I$5)+$G$5*MAX(MIN(DL170,$J$5),$I$5)*(EF170*DY170/($K$5*1000))+$H$5*(EF170*DY170/($K$5*1000))*(EF170*DY170/($K$5*1000)))</f>
        <v>0</v>
      </c>
      <c r="S170">
        <f>J170*(1000-(1000*0.61365*exp(17.502*W170/(240.97+W170))/(DY170+DZ170)+DT170)/2)/(1000*0.61365*exp(17.502*W170/(240.97+W170))/(DY170+DZ170)-DT170)</f>
        <v>0</v>
      </c>
      <c r="T170">
        <f>1/((DM170+1)/(Q170/1.6)+1/(R170/1.37)) + DM170/((DM170+1)/(Q170/1.6) + DM170/(R170/1.37))</f>
        <v>0</v>
      </c>
      <c r="U170">
        <f>(DH170*DK170)</f>
        <v>0</v>
      </c>
      <c r="V170">
        <f>(EA170+(U170+2*0.95*5.67E-8*(((EA170+$B$7)+273)^4-(EA170+273)^4)-44100*J170)/(1.84*29.3*R170+8*0.95*5.67E-8*(EA170+273)^3))</f>
        <v>0</v>
      </c>
      <c r="W170">
        <f>($C$7*EB170+$D$7*EC170+$E$7*V170)</f>
        <v>0</v>
      </c>
      <c r="X170">
        <f>0.61365*exp(17.502*W170/(240.97+W170))</f>
        <v>0</v>
      </c>
      <c r="Y170">
        <f>(Z170/AA170*100)</f>
        <v>0</v>
      </c>
      <c r="Z170">
        <f>DT170*(DY170+DZ170)/1000</f>
        <v>0</v>
      </c>
      <c r="AA170">
        <f>0.61365*exp(17.502*EA170/(240.97+EA170))</f>
        <v>0</v>
      </c>
      <c r="AB170">
        <f>(X170-DT170*(DY170+DZ170)/1000)</f>
        <v>0</v>
      </c>
      <c r="AC170">
        <f>(-J170*44100)</f>
        <v>0</v>
      </c>
      <c r="AD170">
        <f>2*29.3*R170*0.92*(EA170-W170)</f>
        <v>0</v>
      </c>
      <c r="AE170">
        <f>2*0.95*5.67E-8*(((EA170+$B$7)+273)^4-(W170+273)^4)</f>
        <v>0</v>
      </c>
      <c r="AF170">
        <f>U170+AE170+AC170+AD170</f>
        <v>0</v>
      </c>
      <c r="AG170">
        <f>DX170*AU170*(DS170-DR170*(1000-AU170*DU170)/(1000-AU170*DT170))/(100*DL170)</f>
        <v>0</v>
      </c>
      <c r="AH170">
        <f>1000*DX170*AU170*(DT170-DU170)/(100*DL170*(1000-AU170*DT170))</f>
        <v>0</v>
      </c>
      <c r="AI170">
        <f>(AJ170 - AK170 - DY170*1E3/(8.314*(EA170+273.15)) * AM170/DX170 * AL170) * DX170/(100*DL170) * (1000 - DU170)/1000</f>
        <v>0</v>
      </c>
      <c r="AJ170">
        <v>962.789064909849</v>
      </c>
      <c r="AK170">
        <v>938.875915151515</v>
      </c>
      <c r="AL170">
        <v>3.34678121212113</v>
      </c>
      <c r="AM170">
        <v>64.6</v>
      </c>
      <c r="AN170">
        <f>(AP170 - AO170 + DY170*1E3/(8.314*(EA170+273.15)) * AR170/DX170 * AQ170) * DX170/(100*DL170) * 1000/(1000 - AP170)</f>
        <v>0</v>
      </c>
      <c r="AO170">
        <v>21.7369139152713</v>
      </c>
      <c r="AP170">
        <v>23.0077733333333</v>
      </c>
      <c r="AQ170">
        <v>-8.36589934554265e-07</v>
      </c>
      <c r="AR170">
        <v>120.712376557345</v>
      </c>
      <c r="AS170">
        <v>4</v>
      </c>
      <c r="AT170">
        <v>1</v>
      </c>
      <c r="AU170">
        <f>IF(AS170*$H$13&gt;=AW170,1.0,(AW170/(AW170-AS170*$H$13)))</f>
        <v>0</v>
      </c>
      <c r="AV170">
        <f>(AU170-1)*100</f>
        <v>0</v>
      </c>
      <c r="AW170">
        <f>MAX(0,($B$13+$C$13*EF170)/(1+$D$13*EF170)*DY170/(EA170+273)*$E$13)</f>
        <v>0</v>
      </c>
      <c r="AX170" t="s">
        <v>437</v>
      </c>
      <c r="AY170" t="s">
        <v>437</v>
      </c>
      <c r="AZ170">
        <v>0</v>
      </c>
      <c r="BA170">
        <v>0</v>
      </c>
      <c r="BB170">
        <f>1-AZ170/BA170</f>
        <v>0</v>
      </c>
      <c r="BC170">
        <v>0</v>
      </c>
      <c r="BD170" t="s">
        <v>437</v>
      </c>
      <c r="BE170" t="s">
        <v>437</v>
      </c>
      <c r="BF170">
        <v>0</v>
      </c>
      <c r="BG170">
        <v>0</v>
      </c>
      <c r="BH170">
        <f>1-BF170/BG170</f>
        <v>0</v>
      </c>
      <c r="BI170">
        <v>0.5</v>
      </c>
      <c r="BJ170">
        <f>DI170</f>
        <v>0</v>
      </c>
      <c r="BK170">
        <f>L170</f>
        <v>0</v>
      </c>
      <c r="BL170">
        <f>BH170*BI170*BJ170</f>
        <v>0</v>
      </c>
      <c r="BM170">
        <f>(BK170-BC170)/BJ170</f>
        <v>0</v>
      </c>
      <c r="BN170">
        <f>(BA170-BG170)/BG170</f>
        <v>0</v>
      </c>
      <c r="BO170">
        <f>AZ170/(BB170+AZ170/BG170)</f>
        <v>0</v>
      </c>
      <c r="BP170" t="s">
        <v>437</v>
      </c>
      <c r="BQ170">
        <v>0</v>
      </c>
      <c r="BR170">
        <f>IF(BQ170&lt;&gt;0, BQ170, BO170)</f>
        <v>0</v>
      </c>
      <c r="BS170">
        <f>1-BR170/BG170</f>
        <v>0</v>
      </c>
      <c r="BT170">
        <f>(BG170-BF170)/(BG170-BR170)</f>
        <v>0</v>
      </c>
      <c r="BU170">
        <f>(BA170-BG170)/(BA170-BR170)</f>
        <v>0</v>
      </c>
      <c r="BV170">
        <f>(BG170-BF170)/(BG170-AZ170)</f>
        <v>0</v>
      </c>
      <c r="BW170">
        <f>(BA170-BG170)/(BA170-AZ170)</f>
        <v>0</v>
      </c>
      <c r="BX170">
        <f>(BT170*BR170/BF170)</f>
        <v>0</v>
      </c>
      <c r="BY170">
        <f>(1-BX170)</f>
        <v>0</v>
      </c>
      <c r="DH170">
        <f>$B$11*EG170+$C$11*EH170+$F$11*ES170*(1-EV170)</f>
        <v>0</v>
      </c>
      <c r="DI170">
        <f>DH170*DJ170</f>
        <v>0</v>
      </c>
      <c r="DJ170">
        <f>($B$11*$D$9+$C$11*$D$9+$F$11*((FF170+EX170)/MAX(FF170+EX170+FG170, 0.1)*$I$9+FG170/MAX(FF170+EX170+FG170, 0.1)*$J$9))/($B$11+$C$11+$F$11)</f>
        <v>0</v>
      </c>
      <c r="DK170">
        <f>($B$11*$K$9+$C$11*$K$9+$F$11*((FF170+EX170)/MAX(FF170+EX170+FG170, 0.1)*$P$9+FG170/MAX(FF170+EX170+FG170, 0.1)*$Q$9))/($B$11+$C$11+$F$11)</f>
        <v>0</v>
      </c>
      <c r="DL170">
        <v>3.46</v>
      </c>
      <c r="DM170">
        <v>0.5</v>
      </c>
      <c r="DN170" t="s">
        <v>438</v>
      </c>
      <c r="DO170">
        <v>2</v>
      </c>
      <c r="DP170" t="b">
        <v>1</v>
      </c>
      <c r="DQ170">
        <v>1759424068.84615</v>
      </c>
      <c r="DR170">
        <v>893.617307692308</v>
      </c>
      <c r="DS170">
        <v>926.196307692308</v>
      </c>
      <c r="DT170">
        <v>23.0119769230769</v>
      </c>
      <c r="DU170">
        <v>21.7355076923077</v>
      </c>
      <c r="DV170">
        <v>889.90823076923</v>
      </c>
      <c r="DW170">
        <v>22.6950230769231</v>
      </c>
      <c r="DX170">
        <v>499.992615384615</v>
      </c>
      <c r="DY170">
        <v>90.7801615384615</v>
      </c>
      <c r="DZ170">
        <v>0.0324668</v>
      </c>
      <c r="EA170">
        <v>29.6112461538462</v>
      </c>
      <c r="EB170">
        <v>29.9985076923077</v>
      </c>
      <c r="EC170">
        <v>999.9</v>
      </c>
      <c r="ED170">
        <v>0</v>
      </c>
      <c r="EE170">
        <v>0</v>
      </c>
      <c r="EF170">
        <v>9985.57461538462</v>
      </c>
      <c r="EG170">
        <v>0</v>
      </c>
      <c r="EH170">
        <v>13.1884461538462</v>
      </c>
      <c r="EI170">
        <v>-32.5790153846154</v>
      </c>
      <c r="EJ170">
        <v>914.665538461539</v>
      </c>
      <c r="EK170">
        <v>946.774923076923</v>
      </c>
      <c r="EL170">
        <v>1.27646461538462</v>
      </c>
      <c r="EM170">
        <v>926.196307692308</v>
      </c>
      <c r="EN170">
        <v>21.7355076923077</v>
      </c>
      <c r="EO170">
        <v>2.08903</v>
      </c>
      <c r="EP170">
        <v>1.97315307692308</v>
      </c>
      <c r="EQ170">
        <v>18.1357769230769</v>
      </c>
      <c r="ER170">
        <v>17.2305307692308</v>
      </c>
      <c r="ES170">
        <v>2000.02538461538</v>
      </c>
      <c r="ET170">
        <v>0.980003230769231</v>
      </c>
      <c r="EU170">
        <v>0.0199966461538462</v>
      </c>
      <c r="EV170">
        <v>0</v>
      </c>
      <c r="EW170">
        <v>353.749692307692</v>
      </c>
      <c r="EX170">
        <v>5.00059</v>
      </c>
      <c r="EY170">
        <v>7152.18769230769</v>
      </c>
      <c r="EZ170">
        <v>17360.5538461538</v>
      </c>
      <c r="FA170">
        <v>41.312</v>
      </c>
      <c r="FB170">
        <v>41.1201538461538</v>
      </c>
      <c r="FC170">
        <v>40.687</v>
      </c>
      <c r="FD170">
        <v>40.687</v>
      </c>
      <c r="FE170">
        <v>42.25</v>
      </c>
      <c r="FF170">
        <v>1955.13076923077</v>
      </c>
      <c r="FG170">
        <v>39.89</v>
      </c>
      <c r="FH170">
        <v>0</v>
      </c>
      <c r="FI170">
        <v>1759424075.2</v>
      </c>
      <c r="FJ170">
        <v>0</v>
      </c>
      <c r="FK170">
        <v>353.700038461538</v>
      </c>
      <c r="FL170">
        <v>0.364957265322639</v>
      </c>
      <c r="FM170">
        <v>-7.27829058498431</v>
      </c>
      <c r="FN170">
        <v>7152.18115384615</v>
      </c>
      <c r="FO170">
        <v>15</v>
      </c>
      <c r="FP170">
        <v>0</v>
      </c>
      <c r="FQ170" t="s">
        <v>439</v>
      </c>
      <c r="FR170">
        <v>0</v>
      </c>
      <c r="FS170">
        <v>0</v>
      </c>
      <c r="FT170">
        <v>0</v>
      </c>
      <c r="FU170">
        <v>0</v>
      </c>
      <c r="FV170">
        <v>0</v>
      </c>
      <c r="FW170">
        <v>0</v>
      </c>
      <c r="FX170">
        <v>0</v>
      </c>
      <c r="FY170">
        <v>0</v>
      </c>
      <c r="FZ170">
        <v>0</v>
      </c>
      <c r="GA170">
        <v>0</v>
      </c>
      <c r="GB170">
        <v>0</v>
      </c>
      <c r="GC170">
        <v>-32.6915571428571</v>
      </c>
      <c r="GD170">
        <v>1.75831168831163</v>
      </c>
      <c r="GE170">
        <v>0.350884365122008</v>
      </c>
      <c r="GF170">
        <v>0</v>
      </c>
      <c r="GG170">
        <v>353.717176470588</v>
      </c>
      <c r="GH170">
        <v>0.17167303518105</v>
      </c>
      <c r="GI170">
        <v>0.169961668790733</v>
      </c>
      <c r="GJ170">
        <v>-1</v>
      </c>
      <c r="GK170">
        <v>1.27977904761905</v>
      </c>
      <c r="GL170">
        <v>-0.0724597402597379</v>
      </c>
      <c r="GM170">
        <v>0.00748757568036283</v>
      </c>
      <c r="GN170">
        <v>1</v>
      </c>
      <c r="GO170">
        <v>1</v>
      </c>
      <c r="GP170">
        <v>2</v>
      </c>
      <c r="GQ170" t="s">
        <v>448</v>
      </c>
      <c r="GR170">
        <v>3.13225</v>
      </c>
      <c r="GS170">
        <v>2.71048</v>
      </c>
      <c r="GT170">
        <v>0.156749</v>
      </c>
      <c r="GU170">
        <v>0.160862</v>
      </c>
      <c r="GV170">
        <v>0.100384</v>
      </c>
      <c r="GW170">
        <v>0.0970146</v>
      </c>
      <c r="GX170">
        <v>31779.8</v>
      </c>
      <c r="GY170">
        <v>33882.1</v>
      </c>
      <c r="GZ170">
        <v>34096.2</v>
      </c>
      <c r="HA170">
        <v>36556.9</v>
      </c>
      <c r="HB170">
        <v>43319.6</v>
      </c>
      <c r="HC170">
        <v>47394</v>
      </c>
      <c r="HD170">
        <v>53180.8</v>
      </c>
      <c r="HE170">
        <v>58420.6</v>
      </c>
      <c r="HF170">
        <v>1.94673</v>
      </c>
      <c r="HG170">
        <v>1.79735</v>
      </c>
      <c r="HH170">
        <v>0.115812</v>
      </c>
      <c r="HI170">
        <v>0</v>
      </c>
      <c r="HJ170">
        <v>28.1149</v>
      </c>
      <c r="HK170">
        <v>999.9</v>
      </c>
      <c r="HL170">
        <v>53.663</v>
      </c>
      <c r="HM170">
        <v>30.464</v>
      </c>
      <c r="HN170">
        <v>25.8618</v>
      </c>
      <c r="HO170">
        <v>55.0483</v>
      </c>
      <c r="HP170">
        <v>45.3045</v>
      </c>
      <c r="HQ170">
        <v>1</v>
      </c>
      <c r="HR170">
        <v>0.057096</v>
      </c>
      <c r="HS170">
        <v>-0.752993</v>
      </c>
      <c r="HT170">
        <v>20.1099</v>
      </c>
      <c r="HU170">
        <v>5.19692</v>
      </c>
      <c r="HV170">
        <v>12.004</v>
      </c>
      <c r="HW170">
        <v>4.97475</v>
      </c>
      <c r="HX170">
        <v>3.29395</v>
      </c>
      <c r="HY170">
        <v>999.9</v>
      </c>
      <c r="HZ170">
        <v>9999</v>
      </c>
      <c r="IA170">
        <v>9999</v>
      </c>
      <c r="IB170">
        <v>9999</v>
      </c>
      <c r="IC170">
        <v>1.86325</v>
      </c>
      <c r="ID170">
        <v>1.86813</v>
      </c>
      <c r="IE170">
        <v>1.86786</v>
      </c>
      <c r="IF170">
        <v>1.86905</v>
      </c>
      <c r="IG170">
        <v>1.86984</v>
      </c>
      <c r="IH170">
        <v>1.86591</v>
      </c>
      <c r="II170">
        <v>1.86704</v>
      </c>
      <c r="IJ170">
        <v>1.86844</v>
      </c>
      <c r="IK170">
        <v>5</v>
      </c>
      <c r="IL170">
        <v>0</v>
      </c>
      <c r="IM170">
        <v>0</v>
      </c>
      <c r="IN170">
        <v>0</v>
      </c>
      <c r="IO170" t="s">
        <v>441</v>
      </c>
      <c r="IP170" t="s">
        <v>442</v>
      </c>
      <c r="IQ170" t="s">
        <v>443</v>
      </c>
      <c r="IR170" t="s">
        <v>443</v>
      </c>
      <c r="IS170" t="s">
        <v>443</v>
      </c>
      <c r="IT170" t="s">
        <v>443</v>
      </c>
      <c r="IU170">
        <v>0</v>
      </c>
      <c r="IV170">
        <v>100</v>
      </c>
      <c r="IW170">
        <v>100</v>
      </c>
      <c r="IX170">
        <v>3.791</v>
      </c>
      <c r="IY170">
        <v>0.3169</v>
      </c>
      <c r="IZ170">
        <v>0.735386519928015</v>
      </c>
      <c r="JA170">
        <v>0.00382527381972642</v>
      </c>
      <c r="JB170">
        <v>-7.52988299776221e-07</v>
      </c>
      <c r="JC170">
        <v>2.3530235652091e-10</v>
      </c>
      <c r="JD170">
        <v>-0.102343420517576</v>
      </c>
      <c r="JE170">
        <v>-0.0169045395245839</v>
      </c>
      <c r="JF170">
        <v>0.00204458040624254</v>
      </c>
      <c r="JG170">
        <v>-2.13992253470799e-05</v>
      </c>
      <c r="JH170">
        <v>5</v>
      </c>
      <c r="JI170">
        <v>2167</v>
      </c>
      <c r="JJ170">
        <v>1</v>
      </c>
      <c r="JK170">
        <v>29</v>
      </c>
      <c r="JL170">
        <v>29323734.6</v>
      </c>
      <c r="JM170">
        <v>29323734.6</v>
      </c>
      <c r="JN170">
        <v>1.97021</v>
      </c>
      <c r="JO170">
        <v>2.62695</v>
      </c>
      <c r="JP170">
        <v>1.54785</v>
      </c>
      <c r="JQ170">
        <v>2.31079</v>
      </c>
      <c r="JR170">
        <v>1.64673</v>
      </c>
      <c r="JS170">
        <v>2.27905</v>
      </c>
      <c r="JT170">
        <v>34.236</v>
      </c>
      <c r="JU170">
        <v>24.1838</v>
      </c>
      <c r="JV170">
        <v>18</v>
      </c>
      <c r="JW170">
        <v>497.997</v>
      </c>
      <c r="JX170">
        <v>401.692</v>
      </c>
      <c r="JY170">
        <v>27.1404</v>
      </c>
      <c r="JZ170">
        <v>28.0683</v>
      </c>
      <c r="KA170">
        <v>30.0002</v>
      </c>
      <c r="KB170">
        <v>28.0139</v>
      </c>
      <c r="KC170">
        <v>27.9628</v>
      </c>
      <c r="KD170">
        <v>39.5014</v>
      </c>
      <c r="KE170">
        <v>18.9821</v>
      </c>
      <c r="KF170">
        <v>53.1408</v>
      </c>
      <c r="KG170">
        <v>27.1748</v>
      </c>
      <c r="KH170">
        <v>974.044</v>
      </c>
      <c r="KI170">
        <v>21.7294</v>
      </c>
      <c r="KJ170">
        <v>96.678</v>
      </c>
      <c r="KK170">
        <v>94.6575</v>
      </c>
    </row>
    <row r="171" spans="1:297">
      <c r="A171">
        <v>155</v>
      </c>
      <c r="B171">
        <v>1759424082</v>
      </c>
      <c r="C171">
        <v>4861.90000009537</v>
      </c>
      <c r="D171" t="s">
        <v>753</v>
      </c>
      <c r="E171" t="s">
        <v>754</v>
      </c>
      <c r="F171">
        <v>5</v>
      </c>
      <c r="G171" t="s">
        <v>638</v>
      </c>
      <c r="H171" t="s">
        <v>436</v>
      </c>
      <c r="I171">
        <v>1759424073.84615</v>
      </c>
      <c r="J171">
        <f>(K171)/1000</f>
        <v>0</v>
      </c>
      <c r="K171">
        <f>IF(DP171, AN171, AH171)</f>
        <v>0</v>
      </c>
      <c r="L171">
        <f>IF(DP171, AI171, AG171)</f>
        <v>0</v>
      </c>
      <c r="M171">
        <f>DR171 - IF(AU171&gt;1, L171*DL171*100.0/(AW171), 0)</f>
        <v>0</v>
      </c>
      <c r="N171">
        <f>((T171-J171/2)*M171-L171)/(T171+J171/2)</f>
        <v>0</v>
      </c>
      <c r="O171">
        <f>N171*(DY171+DZ171)/1000.0</f>
        <v>0</v>
      </c>
      <c r="P171">
        <f>(DR171 - IF(AU171&gt;1, L171*DL171*100.0/(AW171), 0))*(DY171+DZ171)/1000.0</f>
        <v>0</v>
      </c>
      <c r="Q171">
        <f>2.0/((1/S171-1/R171)+SIGN(S171)*SQRT((1/S171-1/R171)*(1/S171-1/R171) + 4*DM171/((DM171+1)*(DM171+1))*(2*1/S171*1/R171-1/R171*1/R171)))</f>
        <v>0</v>
      </c>
      <c r="R171">
        <f>IF(LEFT(DN171,1)&lt;&gt;"0",IF(LEFT(DN171,1)="1",3.0,DO171),$D$5+$E$5*(EF171*DY171/($K$5*1000))+$F$5*(EF171*DY171/($K$5*1000))*MAX(MIN(DL171,$J$5),$I$5)*MAX(MIN(DL171,$J$5),$I$5)+$G$5*MAX(MIN(DL171,$J$5),$I$5)*(EF171*DY171/($K$5*1000))+$H$5*(EF171*DY171/($K$5*1000))*(EF171*DY171/($K$5*1000)))</f>
        <v>0</v>
      </c>
      <c r="S171">
        <f>J171*(1000-(1000*0.61365*exp(17.502*W171/(240.97+W171))/(DY171+DZ171)+DT171)/2)/(1000*0.61365*exp(17.502*W171/(240.97+W171))/(DY171+DZ171)-DT171)</f>
        <v>0</v>
      </c>
      <c r="T171">
        <f>1/((DM171+1)/(Q171/1.6)+1/(R171/1.37)) + DM171/((DM171+1)/(Q171/1.6) + DM171/(R171/1.37))</f>
        <v>0</v>
      </c>
      <c r="U171">
        <f>(DH171*DK171)</f>
        <v>0</v>
      </c>
      <c r="V171">
        <f>(EA171+(U171+2*0.95*5.67E-8*(((EA171+$B$7)+273)^4-(EA171+273)^4)-44100*J171)/(1.84*29.3*R171+8*0.95*5.67E-8*(EA171+273)^3))</f>
        <v>0</v>
      </c>
      <c r="W171">
        <f>($C$7*EB171+$D$7*EC171+$E$7*V171)</f>
        <v>0</v>
      </c>
      <c r="X171">
        <f>0.61365*exp(17.502*W171/(240.97+W171))</f>
        <v>0</v>
      </c>
      <c r="Y171">
        <f>(Z171/AA171*100)</f>
        <v>0</v>
      </c>
      <c r="Z171">
        <f>DT171*(DY171+DZ171)/1000</f>
        <v>0</v>
      </c>
      <c r="AA171">
        <f>0.61365*exp(17.502*EA171/(240.97+EA171))</f>
        <v>0</v>
      </c>
      <c r="AB171">
        <f>(X171-DT171*(DY171+DZ171)/1000)</f>
        <v>0</v>
      </c>
      <c r="AC171">
        <f>(-J171*44100)</f>
        <v>0</v>
      </c>
      <c r="AD171">
        <f>2*29.3*R171*0.92*(EA171-W171)</f>
        <v>0</v>
      </c>
      <c r="AE171">
        <f>2*0.95*5.67E-8*(((EA171+$B$7)+273)^4-(W171+273)^4)</f>
        <v>0</v>
      </c>
      <c r="AF171">
        <f>U171+AE171+AC171+AD171</f>
        <v>0</v>
      </c>
      <c r="AG171">
        <f>DX171*AU171*(DS171-DR171*(1000-AU171*DU171)/(1000-AU171*DT171))/(100*DL171)</f>
        <v>0</v>
      </c>
      <c r="AH171">
        <f>1000*DX171*AU171*(DT171-DU171)/(100*DL171*(1000-AU171*DT171))</f>
        <v>0</v>
      </c>
      <c r="AI171">
        <f>(AJ171 - AK171 - DY171*1E3/(8.314*(EA171+273.15)) * AM171/DX171 * AL171) * DX171/(100*DL171) * (1000 - DU171)/1000</f>
        <v>0</v>
      </c>
      <c r="AJ171">
        <v>980.279419834091</v>
      </c>
      <c r="AK171">
        <v>956.04403030303</v>
      </c>
      <c r="AL171">
        <v>3.43205742424235</v>
      </c>
      <c r="AM171">
        <v>64.6</v>
      </c>
      <c r="AN171">
        <f>(AP171 - AO171 + DY171*1E3/(8.314*(EA171+273.15)) * AR171/DX171 * AQ171) * DX171/(100*DL171) * 1000/(1000 - AP171)</f>
        <v>0</v>
      </c>
      <c r="AO171">
        <v>21.7377387129685</v>
      </c>
      <c r="AP171">
        <v>23.0175781818182</v>
      </c>
      <c r="AQ171">
        <v>4.580071600443e-05</v>
      </c>
      <c r="AR171">
        <v>120.712376557345</v>
      </c>
      <c r="AS171">
        <v>4</v>
      </c>
      <c r="AT171">
        <v>1</v>
      </c>
      <c r="AU171">
        <f>IF(AS171*$H$13&gt;=AW171,1.0,(AW171/(AW171-AS171*$H$13)))</f>
        <v>0</v>
      </c>
      <c r="AV171">
        <f>(AU171-1)*100</f>
        <v>0</v>
      </c>
      <c r="AW171">
        <f>MAX(0,($B$13+$C$13*EF171)/(1+$D$13*EF171)*DY171/(EA171+273)*$E$13)</f>
        <v>0</v>
      </c>
      <c r="AX171" t="s">
        <v>437</v>
      </c>
      <c r="AY171" t="s">
        <v>437</v>
      </c>
      <c r="AZ171">
        <v>0</v>
      </c>
      <c r="BA171">
        <v>0</v>
      </c>
      <c r="BB171">
        <f>1-AZ171/BA171</f>
        <v>0</v>
      </c>
      <c r="BC171">
        <v>0</v>
      </c>
      <c r="BD171" t="s">
        <v>437</v>
      </c>
      <c r="BE171" t="s">
        <v>437</v>
      </c>
      <c r="BF171">
        <v>0</v>
      </c>
      <c r="BG171">
        <v>0</v>
      </c>
      <c r="BH171">
        <f>1-BF171/BG171</f>
        <v>0</v>
      </c>
      <c r="BI171">
        <v>0.5</v>
      </c>
      <c r="BJ171">
        <f>DI171</f>
        <v>0</v>
      </c>
      <c r="BK171">
        <f>L171</f>
        <v>0</v>
      </c>
      <c r="BL171">
        <f>BH171*BI171*BJ171</f>
        <v>0</v>
      </c>
      <c r="BM171">
        <f>(BK171-BC171)/BJ171</f>
        <v>0</v>
      </c>
      <c r="BN171">
        <f>(BA171-BG171)/BG171</f>
        <v>0</v>
      </c>
      <c r="BO171">
        <f>AZ171/(BB171+AZ171/BG171)</f>
        <v>0</v>
      </c>
      <c r="BP171" t="s">
        <v>437</v>
      </c>
      <c r="BQ171">
        <v>0</v>
      </c>
      <c r="BR171">
        <f>IF(BQ171&lt;&gt;0, BQ171, BO171)</f>
        <v>0</v>
      </c>
      <c r="BS171">
        <f>1-BR171/BG171</f>
        <v>0</v>
      </c>
      <c r="BT171">
        <f>(BG171-BF171)/(BG171-BR171)</f>
        <v>0</v>
      </c>
      <c r="BU171">
        <f>(BA171-BG171)/(BA171-BR171)</f>
        <v>0</v>
      </c>
      <c r="BV171">
        <f>(BG171-BF171)/(BG171-AZ171)</f>
        <v>0</v>
      </c>
      <c r="BW171">
        <f>(BA171-BG171)/(BA171-AZ171)</f>
        <v>0</v>
      </c>
      <c r="BX171">
        <f>(BT171*BR171/BF171)</f>
        <v>0</v>
      </c>
      <c r="BY171">
        <f>(1-BX171)</f>
        <v>0</v>
      </c>
      <c r="DH171">
        <f>$B$11*EG171+$C$11*EH171+$F$11*ES171*(1-EV171)</f>
        <v>0</v>
      </c>
      <c r="DI171">
        <f>DH171*DJ171</f>
        <v>0</v>
      </c>
      <c r="DJ171">
        <f>($B$11*$D$9+$C$11*$D$9+$F$11*((FF171+EX171)/MAX(FF171+EX171+FG171, 0.1)*$I$9+FG171/MAX(FF171+EX171+FG171, 0.1)*$J$9))/($B$11+$C$11+$F$11)</f>
        <v>0</v>
      </c>
      <c r="DK171">
        <f>($B$11*$K$9+$C$11*$K$9+$F$11*((FF171+EX171)/MAX(FF171+EX171+FG171, 0.1)*$P$9+FG171/MAX(FF171+EX171+FG171, 0.1)*$Q$9))/($B$11+$C$11+$F$11)</f>
        <v>0</v>
      </c>
      <c r="DL171">
        <v>3.46</v>
      </c>
      <c r="DM171">
        <v>0.5</v>
      </c>
      <c r="DN171" t="s">
        <v>438</v>
      </c>
      <c r="DO171">
        <v>2</v>
      </c>
      <c r="DP171" t="b">
        <v>1</v>
      </c>
      <c r="DQ171">
        <v>1759424073.84615</v>
      </c>
      <c r="DR171">
        <v>910.238307692308</v>
      </c>
      <c r="DS171">
        <v>942.887076923077</v>
      </c>
      <c r="DT171">
        <v>23.0111153846154</v>
      </c>
      <c r="DU171">
        <v>21.7367230769231</v>
      </c>
      <c r="DV171">
        <v>906.478923076923</v>
      </c>
      <c r="DW171">
        <v>22.6942</v>
      </c>
      <c r="DX171">
        <v>500.013076923077</v>
      </c>
      <c r="DY171">
        <v>90.7815076923077</v>
      </c>
      <c r="DZ171">
        <v>0.0324711692307692</v>
      </c>
      <c r="EA171">
        <v>29.6117846153846</v>
      </c>
      <c r="EB171">
        <v>29.9955923076923</v>
      </c>
      <c r="EC171">
        <v>999.9</v>
      </c>
      <c r="ED171">
        <v>0</v>
      </c>
      <c r="EE171">
        <v>0</v>
      </c>
      <c r="EF171">
        <v>9989.85692307692</v>
      </c>
      <c r="EG171">
        <v>0</v>
      </c>
      <c r="EH171">
        <v>13.1967230769231</v>
      </c>
      <c r="EI171">
        <v>-32.6486769230769</v>
      </c>
      <c r="EJ171">
        <v>931.677384615385</v>
      </c>
      <c r="EK171">
        <v>963.837692307692</v>
      </c>
      <c r="EL171">
        <v>1.27439153846154</v>
      </c>
      <c r="EM171">
        <v>942.887076923077</v>
      </c>
      <c r="EN171">
        <v>21.7367230769231</v>
      </c>
      <c r="EO171">
        <v>2.08898307692308</v>
      </c>
      <c r="EP171">
        <v>1.97329230769231</v>
      </c>
      <c r="EQ171">
        <v>18.1354307692308</v>
      </c>
      <c r="ER171">
        <v>17.2316461538462</v>
      </c>
      <c r="ES171">
        <v>2000.02615384615</v>
      </c>
      <c r="ET171">
        <v>0.980003230769231</v>
      </c>
      <c r="EU171">
        <v>0.0199966461538462</v>
      </c>
      <c r="EV171">
        <v>0</v>
      </c>
      <c r="EW171">
        <v>353.705615384615</v>
      </c>
      <c r="EX171">
        <v>5.00059</v>
      </c>
      <c r="EY171">
        <v>7151.73615384615</v>
      </c>
      <c r="EZ171">
        <v>17360.5615384615</v>
      </c>
      <c r="FA171">
        <v>41.3216923076923</v>
      </c>
      <c r="FB171">
        <v>41.125</v>
      </c>
      <c r="FC171">
        <v>40.687</v>
      </c>
      <c r="FD171">
        <v>40.687</v>
      </c>
      <c r="FE171">
        <v>42.25</v>
      </c>
      <c r="FF171">
        <v>1955.13153846154</v>
      </c>
      <c r="FG171">
        <v>39.89</v>
      </c>
      <c r="FH171">
        <v>0</v>
      </c>
      <c r="FI171">
        <v>1759424080</v>
      </c>
      <c r="FJ171">
        <v>0</v>
      </c>
      <c r="FK171">
        <v>353.6655</v>
      </c>
      <c r="FL171">
        <v>0.23811965331714</v>
      </c>
      <c r="FM171">
        <v>-6.41572648609883</v>
      </c>
      <c r="FN171">
        <v>7151.65076923077</v>
      </c>
      <c r="FO171">
        <v>15</v>
      </c>
      <c r="FP171">
        <v>0</v>
      </c>
      <c r="FQ171" t="s">
        <v>439</v>
      </c>
      <c r="FR171">
        <v>0</v>
      </c>
      <c r="FS171">
        <v>0</v>
      </c>
      <c r="FT171">
        <v>0</v>
      </c>
      <c r="FU171">
        <v>0</v>
      </c>
      <c r="FV171">
        <v>0</v>
      </c>
      <c r="FW171">
        <v>0</v>
      </c>
      <c r="FX171">
        <v>0</v>
      </c>
      <c r="FY171">
        <v>0</v>
      </c>
      <c r="FZ171">
        <v>0</v>
      </c>
      <c r="GA171">
        <v>0</v>
      </c>
      <c r="GB171">
        <v>0</v>
      </c>
      <c r="GC171">
        <v>-32.61834</v>
      </c>
      <c r="GD171">
        <v>-0.549203007518836</v>
      </c>
      <c r="GE171">
        <v>0.2946417373693</v>
      </c>
      <c r="GF171">
        <v>0</v>
      </c>
      <c r="GG171">
        <v>353.680794117647</v>
      </c>
      <c r="GH171">
        <v>-0.0720397267280301</v>
      </c>
      <c r="GI171">
        <v>0.180720417709682</v>
      </c>
      <c r="GJ171">
        <v>-1</v>
      </c>
      <c r="GK171">
        <v>1.276138</v>
      </c>
      <c r="GL171">
        <v>-0.026722105263156</v>
      </c>
      <c r="GM171">
        <v>0.00464461042499797</v>
      </c>
      <c r="GN171">
        <v>1</v>
      </c>
      <c r="GO171">
        <v>1</v>
      </c>
      <c r="GP171">
        <v>2</v>
      </c>
      <c r="GQ171" t="s">
        <v>448</v>
      </c>
      <c r="GR171">
        <v>3.13238</v>
      </c>
      <c r="GS171">
        <v>2.71046</v>
      </c>
      <c r="GT171">
        <v>0.158609</v>
      </c>
      <c r="GU171">
        <v>0.162643</v>
      </c>
      <c r="GV171">
        <v>0.100403</v>
      </c>
      <c r="GW171">
        <v>0.0970213</v>
      </c>
      <c r="GX171">
        <v>31709.6</v>
      </c>
      <c r="GY171">
        <v>33810.2</v>
      </c>
      <c r="GZ171">
        <v>34096.2</v>
      </c>
      <c r="HA171">
        <v>36556.8</v>
      </c>
      <c r="HB171">
        <v>43319.2</v>
      </c>
      <c r="HC171">
        <v>47393.7</v>
      </c>
      <c r="HD171">
        <v>53181.2</v>
      </c>
      <c r="HE171">
        <v>58420.5</v>
      </c>
      <c r="HF171">
        <v>1.9467</v>
      </c>
      <c r="HG171">
        <v>1.7974</v>
      </c>
      <c r="HH171">
        <v>0.115588</v>
      </c>
      <c r="HI171">
        <v>0</v>
      </c>
      <c r="HJ171">
        <v>28.1149</v>
      </c>
      <c r="HK171">
        <v>999.9</v>
      </c>
      <c r="HL171">
        <v>53.663</v>
      </c>
      <c r="HM171">
        <v>30.464</v>
      </c>
      <c r="HN171">
        <v>25.8627</v>
      </c>
      <c r="HO171">
        <v>54.8183</v>
      </c>
      <c r="HP171">
        <v>45.5729</v>
      </c>
      <c r="HQ171">
        <v>1</v>
      </c>
      <c r="HR171">
        <v>0.0570376</v>
      </c>
      <c r="HS171">
        <v>-0.324641</v>
      </c>
      <c r="HT171">
        <v>20.1117</v>
      </c>
      <c r="HU171">
        <v>5.19707</v>
      </c>
      <c r="HV171">
        <v>12.004</v>
      </c>
      <c r="HW171">
        <v>4.9742</v>
      </c>
      <c r="HX171">
        <v>3.29388</v>
      </c>
      <c r="HY171">
        <v>999.9</v>
      </c>
      <c r="HZ171">
        <v>9999</v>
      </c>
      <c r="IA171">
        <v>9999</v>
      </c>
      <c r="IB171">
        <v>9999</v>
      </c>
      <c r="IC171">
        <v>1.86325</v>
      </c>
      <c r="ID171">
        <v>1.86813</v>
      </c>
      <c r="IE171">
        <v>1.86789</v>
      </c>
      <c r="IF171">
        <v>1.86905</v>
      </c>
      <c r="IG171">
        <v>1.86985</v>
      </c>
      <c r="IH171">
        <v>1.86589</v>
      </c>
      <c r="II171">
        <v>1.86701</v>
      </c>
      <c r="IJ171">
        <v>1.86844</v>
      </c>
      <c r="IK171">
        <v>5</v>
      </c>
      <c r="IL171">
        <v>0</v>
      </c>
      <c r="IM171">
        <v>0</v>
      </c>
      <c r="IN171">
        <v>0</v>
      </c>
      <c r="IO171" t="s">
        <v>441</v>
      </c>
      <c r="IP171" t="s">
        <v>442</v>
      </c>
      <c r="IQ171" t="s">
        <v>443</v>
      </c>
      <c r="IR171" t="s">
        <v>443</v>
      </c>
      <c r="IS171" t="s">
        <v>443</v>
      </c>
      <c r="IT171" t="s">
        <v>443</v>
      </c>
      <c r="IU171">
        <v>0</v>
      </c>
      <c r="IV171">
        <v>100</v>
      </c>
      <c r="IW171">
        <v>100</v>
      </c>
      <c r="IX171">
        <v>3.842</v>
      </c>
      <c r="IY171">
        <v>0.3172</v>
      </c>
      <c r="IZ171">
        <v>0.735386519928015</v>
      </c>
      <c r="JA171">
        <v>0.00382527381972642</v>
      </c>
      <c r="JB171">
        <v>-7.52988299776221e-07</v>
      </c>
      <c r="JC171">
        <v>2.3530235652091e-10</v>
      </c>
      <c r="JD171">
        <v>-0.102343420517576</v>
      </c>
      <c r="JE171">
        <v>-0.0169045395245839</v>
      </c>
      <c r="JF171">
        <v>0.00204458040624254</v>
      </c>
      <c r="JG171">
        <v>-2.13992253470799e-05</v>
      </c>
      <c r="JH171">
        <v>5</v>
      </c>
      <c r="JI171">
        <v>2167</v>
      </c>
      <c r="JJ171">
        <v>1</v>
      </c>
      <c r="JK171">
        <v>29</v>
      </c>
      <c r="JL171">
        <v>29323734.7</v>
      </c>
      <c r="JM171">
        <v>29323734.7</v>
      </c>
      <c r="JN171">
        <v>1.99829</v>
      </c>
      <c r="JO171">
        <v>2.62207</v>
      </c>
      <c r="JP171">
        <v>1.54785</v>
      </c>
      <c r="JQ171">
        <v>2.31079</v>
      </c>
      <c r="JR171">
        <v>1.64551</v>
      </c>
      <c r="JS171">
        <v>2.36084</v>
      </c>
      <c r="JT171">
        <v>34.236</v>
      </c>
      <c r="JU171">
        <v>24.1926</v>
      </c>
      <c r="JV171">
        <v>18</v>
      </c>
      <c r="JW171">
        <v>498.007</v>
      </c>
      <c r="JX171">
        <v>401.739</v>
      </c>
      <c r="JY171">
        <v>27.2222</v>
      </c>
      <c r="JZ171">
        <v>28.0713</v>
      </c>
      <c r="KA171">
        <v>30.0002</v>
      </c>
      <c r="KB171">
        <v>28.0169</v>
      </c>
      <c r="KC171">
        <v>27.9657</v>
      </c>
      <c r="KD171">
        <v>40.037</v>
      </c>
      <c r="KE171">
        <v>18.9821</v>
      </c>
      <c r="KF171">
        <v>53.1408</v>
      </c>
      <c r="KG171">
        <v>27.1872</v>
      </c>
      <c r="KH171">
        <v>987.572</v>
      </c>
      <c r="KI171">
        <v>21.7294</v>
      </c>
      <c r="KJ171">
        <v>96.6784</v>
      </c>
      <c r="KK171">
        <v>94.6573</v>
      </c>
    </row>
    <row r="172" spans="1:297">
      <c r="A172">
        <v>156</v>
      </c>
      <c r="B172">
        <v>1759424087</v>
      </c>
      <c r="C172">
        <v>4866.90000009537</v>
      </c>
      <c r="D172" t="s">
        <v>755</v>
      </c>
      <c r="E172" t="s">
        <v>756</v>
      </c>
      <c r="F172">
        <v>5</v>
      </c>
      <c r="G172" t="s">
        <v>638</v>
      </c>
      <c r="H172" t="s">
        <v>436</v>
      </c>
      <c r="I172">
        <v>1759424078.84615</v>
      </c>
      <c r="J172">
        <f>(K172)/1000</f>
        <v>0</v>
      </c>
      <c r="K172">
        <f>IF(DP172, AN172, AH172)</f>
        <v>0</v>
      </c>
      <c r="L172">
        <f>IF(DP172, AI172, AG172)</f>
        <v>0</v>
      </c>
      <c r="M172">
        <f>DR172 - IF(AU172&gt;1, L172*DL172*100.0/(AW172), 0)</f>
        <v>0</v>
      </c>
      <c r="N172">
        <f>((T172-J172/2)*M172-L172)/(T172+J172/2)</f>
        <v>0</v>
      </c>
      <c r="O172">
        <f>N172*(DY172+DZ172)/1000.0</f>
        <v>0</v>
      </c>
      <c r="P172">
        <f>(DR172 - IF(AU172&gt;1, L172*DL172*100.0/(AW172), 0))*(DY172+DZ172)/1000.0</f>
        <v>0</v>
      </c>
      <c r="Q172">
        <f>2.0/((1/S172-1/R172)+SIGN(S172)*SQRT((1/S172-1/R172)*(1/S172-1/R172) + 4*DM172/((DM172+1)*(DM172+1))*(2*1/S172*1/R172-1/R172*1/R172)))</f>
        <v>0</v>
      </c>
      <c r="R172">
        <f>IF(LEFT(DN172,1)&lt;&gt;"0",IF(LEFT(DN172,1)="1",3.0,DO172),$D$5+$E$5*(EF172*DY172/($K$5*1000))+$F$5*(EF172*DY172/($K$5*1000))*MAX(MIN(DL172,$J$5),$I$5)*MAX(MIN(DL172,$J$5),$I$5)+$G$5*MAX(MIN(DL172,$J$5),$I$5)*(EF172*DY172/($K$5*1000))+$H$5*(EF172*DY172/($K$5*1000))*(EF172*DY172/($K$5*1000)))</f>
        <v>0</v>
      </c>
      <c r="S172">
        <f>J172*(1000-(1000*0.61365*exp(17.502*W172/(240.97+W172))/(DY172+DZ172)+DT172)/2)/(1000*0.61365*exp(17.502*W172/(240.97+W172))/(DY172+DZ172)-DT172)</f>
        <v>0</v>
      </c>
      <c r="T172">
        <f>1/((DM172+1)/(Q172/1.6)+1/(R172/1.37)) + DM172/((DM172+1)/(Q172/1.6) + DM172/(R172/1.37))</f>
        <v>0</v>
      </c>
      <c r="U172">
        <f>(DH172*DK172)</f>
        <v>0</v>
      </c>
      <c r="V172">
        <f>(EA172+(U172+2*0.95*5.67E-8*(((EA172+$B$7)+273)^4-(EA172+273)^4)-44100*J172)/(1.84*29.3*R172+8*0.95*5.67E-8*(EA172+273)^3))</f>
        <v>0</v>
      </c>
      <c r="W172">
        <f>($C$7*EB172+$D$7*EC172+$E$7*V172)</f>
        <v>0</v>
      </c>
      <c r="X172">
        <f>0.61365*exp(17.502*W172/(240.97+W172))</f>
        <v>0</v>
      </c>
      <c r="Y172">
        <f>(Z172/AA172*100)</f>
        <v>0</v>
      </c>
      <c r="Z172">
        <f>DT172*(DY172+DZ172)/1000</f>
        <v>0</v>
      </c>
      <c r="AA172">
        <f>0.61365*exp(17.502*EA172/(240.97+EA172))</f>
        <v>0</v>
      </c>
      <c r="AB172">
        <f>(X172-DT172*(DY172+DZ172)/1000)</f>
        <v>0</v>
      </c>
      <c r="AC172">
        <f>(-J172*44100)</f>
        <v>0</v>
      </c>
      <c r="AD172">
        <f>2*29.3*R172*0.92*(EA172-W172)</f>
        <v>0</v>
      </c>
      <c r="AE172">
        <f>2*0.95*5.67E-8*(((EA172+$B$7)+273)^4-(W172+273)^4)</f>
        <v>0</v>
      </c>
      <c r="AF172">
        <f>U172+AE172+AC172+AD172</f>
        <v>0</v>
      </c>
      <c r="AG172">
        <f>DX172*AU172*(DS172-DR172*(1000-AU172*DU172)/(1000-AU172*DT172))/(100*DL172)</f>
        <v>0</v>
      </c>
      <c r="AH172">
        <f>1000*DX172*AU172*(DT172-DU172)/(100*DL172*(1000-AU172*DT172))</f>
        <v>0</v>
      </c>
      <c r="AI172">
        <f>(AJ172 - AK172 - DY172*1E3/(8.314*(EA172+273.15)) * AM172/DX172 * AL172) * DX172/(100*DL172) * (1000 - DU172)/1000</f>
        <v>0</v>
      </c>
      <c r="AJ172">
        <v>997.255212480087</v>
      </c>
      <c r="AK172">
        <v>973.031363636363</v>
      </c>
      <c r="AL172">
        <v>3.41101909090893</v>
      </c>
      <c r="AM172">
        <v>64.6</v>
      </c>
      <c r="AN172">
        <f>(AP172 - AO172 + DY172*1E3/(8.314*(EA172+273.15)) * AR172/DX172 * AQ172) * DX172/(100*DL172) * 1000/(1000 - AP172)</f>
        <v>0</v>
      </c>
      <c r="AO172">
        <v>21.7406724102</v>
      </c>
      <c r="AP172">
        <v>23.0138351515151</v>
      </c>
      <c r="AQ172">
        <v>-2.10194098068801e-05</v>
      </c>
      <c r="AR172">
        <v>120.712376557345</v>
      </c>
      <c r="AS172">
        <v>4</v>
      </c>
      <c r="AT172">
        <v>1</v>
      </c>
      <c r="AU172">
        <f>IF(AS172*$H$13&gt;=AW172,1.0,(AW172/(AW172-AS172*$H$13)))</f>
        <v>0</v>
      </c>
      <c r="AV172">
        <f>(AU172-1)*100</f>
        <v>0</v>
      </c>
      <c r="AW172">
        <f>MAX(0,($B$13+$C$13*EF172)/(1+$D$13*EF172)*DY172/(EA172+273)*$E$13)</f>
        <v>0</v>
      </c>
      <c r="AX172" t="s">
        <v>437</v>
      </c>
      <c r="AY172" t="s">
        <v>437</v>
      </c>
      <c r="AZ172">
        <v>0</v>
      </c>
      <c r="BA172">
        <v>0</v>
      </c>
      <c r="BB172">
        <f>1-AZ172/BA172</f>
        <v>0</v>
      </c>
      <c r="BC172">
        <v>0</v>
      </c>
      <c r="BD172" t="s">
        <v>437</v>
      </c>
      <c r="BE172" t="s">
        <v>437</v>
      </c>
      <c r="BF172">
        <v>0</v>
      </c>
      <c r="BG172">
        <v>0</v>
      </c>
      <c r="BH172">
        <f>1-BF172/BG172</f>
        <v>0</v>
      </c>
      <c r="BI172">
        <v>0.5</v>
      </c>
      <c r="BJ172">
        <f>DI172</f>
        <v>0</v>
      </c>
      <c r="BK172">
        <f>L172</f>
        <v>0</v>
      </c>
      <c r="BL172">
        <f>BH172*BI172*BJ172</f>
        <v>0</v>
      </c>
      <c r="BM172">
        <f>(BK172-BC172)/BJ172</f>
        <v>0</v>
      </c>
      <c r="BN172">
        <f>(BA172-BG172)/BG172</f>
        <v>0</v>
      </c>
      <c r="BO172">
        <f>AZ172/(BB172+AZ172/BG172)</f>
        <v>0</v>
      </c>
      <c r="BP172" t="s">
        <v>437</v>
      </c>
      <c r="BQ172">
        <v>0</v>
      </c>
      <c r="BR172">
        <f>IF(BQ172&lt;&gt;0, BQ172, BO172)</f>
        <v>0</v>
      </c>
      <c r="BS172">
        <f>1-BR172/BG172</f>
        <v>0</v>
      </c>
      <c r="BT172">
        <f>(BG172-BF172)/(BG172-BR172)</f>
        <v>0</v>
      </c>
      <c r="BU172">
        <f>(BA172-BG172)/(BA172-BR172)</f>
        <v>0</v>
      </c>
      <c r="BV172">
        <f>(BG172-BF172)/(BG172-AZ172)</f>
        <v>0</v>
      </c>
      <c r="BW172">
        <f>(BA172-BG172)/(BA172-AZ172)</f>
        <v>0</v>
      </c>
      <c r="BX172">
        <f>(BT172*BR172/BF172)</f>
        <v>0</v>
      </c>
      <c r="BY172">
        <f>(1-BX172)</f>
        <v>0</v>
      </c>
      <c r="DH172">
        <f>$B$11*EG172+$C$11*EH172+$F$11*ES172*(1-EV172)</f>
        <v>0</v>
      </c>
      <c r="DI172">
        <f>DH172*DJ172</f>
        <v>0</v>
      </c>
      <c r="DJ172">
        <f>($B$11*$D$9+$C$11*$D$9+$F$11*((FF172+EX172)/MAX(FF172+EX172+FG172, 0.1)*$I$9+FG172/MAX(FF172+EX172+FG172, 0.1)*$J$9))/($B$11+$C$11+$F$11)</f>
        <v>0</v>
      </c>
      <c r="DK172">
        <f>($B$11*$K$9+$C$11*$K$9+$F$11*((FF172+EX172)/MAX(FF172+EX172+FG172, 0.1)*$P$9+FG172/MAX(FF172+EX172+FG172, 0.1)*$Q$9))/($B$11+$C$11+$F$11)</f>
        <v>0</v>
      </c>
      <c r="DL172">
        <v>3.46</v>
      </c>
      <c r="DM172">
        <v>0.5</v>
      </c>
      <c r="DN172" t="s">
        <v>438</v>
      </c>
      <c r="DO172">
        <v>2</v>
      </c>
      <c r="DP172" t="b">
        <v>1</v>
      </c>
      <c r="DQ172">
        <v>1759424078.84615</v>
      </c>
      <c r="DR172">
        <v>926.842230769231</v>
      </c>
      <c r="DS172">
        <v>959.567923076923</v>
      </c>
      <c r="DT172">
        <v>23.0123153846154</v>
      </c>
      <c r="DU172">
        <v>21.7382461538462</v>
      </c>
      <c r="DV172">
        <v>923.032769230769</v>
      </c>
      <c r="DW172">
        <v>22.6953384615385</v>
      </c>
      <c r="DX172">
        <v>499.984153846154</v>
      </c>
      <c r="DY172">
        <v>90.7825461538462</v>
      </c>
      <c r="DZ172">
        <v>0.0324297230769231</v>
      </c>
      <c r="EA172">
        <v>29.6172923076923</v>
      </c>
      <c r="EB172">
        <v>30.0002230769231</v>
      </c>
      <c r="EC172">
        <v>999.9</v>
      </c>
      <c r="ED172">
        <v>0</v>
      </c>
      <c r="EE172">
        <v>0</v>
      </c>
      <c r="EF172">
        <v>9992.64</v>
      </c>
      <c r="EG172">
        <v>0</v>
      </c>
      <c r="EH172">
        <v>13.1965076923077</v>
      </c>
      <c r="EI172">
        <v>-32.7254692307692</v>
      </c>
      <c r="EJ172">
        <v>948.673692307692</v>
      </c>
      <c r="EK172">
        <v>980.890769230769</v>
      </c>
      <c r="EL172">
        <v>1.27406384615385</v>
      </c>
      <c r="EM172">
        <v>959.567923076923</v>
      </c>
      <c r="EN172">
        <v>21.7382461538462</v>
      </c>
      <c r="EO172">
        <v>2.08911538461538</v>
      </c>
      <c r="EP172">
        <v>1.97345307692308</v>
      </c>
      <c r="EQ172">
        <v>18.1364307692308</v>
      </c>
      <c r="ER172">
        <v>17.2329307692308</v>
      </c>
      <c r="ES172">
        <v>2000.02538461539</v>
      </c>
      <c r="ET172">
        <v>0.980003230769231</v>
      </c>
      <c r="EU172">
        <v>0.0199966461538462</v>
      </c>
      <c r="EV172">
        <v>0</v>
      </c>
      <c r="EW172">
        <v>353.726769230769</v>
      </c>
      <c r="EX172">
        <v>5.00059</v>
      </c>
      <c r="EY172">
        <v>7151.02230769231</v>
      </c>
      <c r="EZ172">
        <v>17360.5538461538</v>
      </c>
      <c r="FA172">
        <v>41.3265384615385</v>
      </c>
      <c r="FB172">
        <v>41.125</v>
      </c>
      <c r="FC172">
        <v>40.687</v>
      </c>
      <c r="FD172">
        <v>40.6822307692308</v>
      </c>
      <c r="FE172">
        <v>42.25</v>
      </c>
      <c r="FF172">
        <v>1955.13076923077</v>
      </c>
      <c r="FG172">
        <v>39.89</v>
      </c>
      <c r="FH172">
        <v>0</v>
      </c>
      <c r="FI172">
        <v>1759424085.4</v>
      </c>
      <c r="FJ172">
        <v>0</v>
      </c>
      <c r="FK172">
        <v>353.69124</v>
      </c>
      <c r="FL172">
        <v>-0.663615386345621</v>
      </c>
      <c r="FM172">
        <v>-6.74000000438303</v>
      </c>
      <c r="FN172">
        <v>7150.9048</v>
      </c>
      <c r="FO172">
        <v>15</v>
      </c>
      <c r="FP172">
        <v>0</v>
      </c>
      <c r="FQ172" t="s">
        <v>439</v>
      </c>
      <c r="FR172">
        <v>0</v>
      </c>
      <c r="FS172">
        <v>0</v>
      </c>
      <c r="FT172">
        <v>0</v>
      </c>
      <c r="FU172">
        <v>0</v>
      </c>
      <c r="FV172">
        <v>0</v>
      </c>
      <c r="FW172">
        <v>0</v>
      </c>
      <c r="FX172">
        <v>0</v>
      </c>
      <c r="FY172">
        <v>0</v>
      </c>
      <c r="FZ172">
        <v>0</v>
      </c>
      <c r="GA172">
        <v>0</v>
      </c>
      <c r="GB172">
        <v>0</v>
      </c>
      <c r="GC172">
        <v>-32.7398142857143</v>
      </c>
      <c r="GD172">
        <v>-1.03016883116884</v>
      </c>
      <c r="GE172">
        <v>0.34592508862292</v>
      </c>
      <c r="GF172">
        <v>0</v>
      </c>
      <c r="GG172">
        <v>353.674764705882</v>
      </c>
      <c r="GH172">
        <v>0.0876088610957886</v>
      </c>
      <c r="GI172">
        <v>0.180912077901933</v>
      </c>
      <c r="GJ172">
        <v>-1</v>
      </c>
      <c r="GK172">
        <v>1.27462047619048</v>
      </c>
      <c r="GL172">
        <v>0.00365454545454707</v>
      </c>
      <c r="GM172">
        <v>0.00280130152776047</v>
      </c>
      <c r="GN172">
        <v>1</v>
      </c>
      <c r="GO172">
        <v>1</v>
      </c>
      <c r="GP172">
        <v>2</v>
      </c>
      <c r="GQ172" t="s">
        <v>448</v>
      </c>
      <c r="GR172">
        <v>3.13235</v>
      </c>
      <c r="GS172">
        <v>2.71033</v>
      </c>
      <c r="GT172">
        <v>0.160468</v>
      </c>
      <c r="GU172">
        <v>0.164561</v>
      </c>
      <c r="GV172">
        <v>0.100391</v>
      </c>
      <c r="GW172">
        <v>0.0970286</v>
      </c>
      <c r="GX172">
        <v>31639.3</v>
      </c>
      <c r="GY172">
        <v>33732.5</v>
      </c>
      <c r="GZ172">
        <v>34095.9</v>
      </c>
      <c r="HA172">
        <v>36556.5</v>
      </c>
      <c r="HB172">
        <v>43319.4</v>
      </c>
      <c r="HC172">
        <v>47393.2</v>
      </c>
      <c r="HD172">
        <v>53180.5</v>
      </c>
      <c r="HE172">
        <v>58420</v>
      </c>
      <c r="HF172">
        <v>1.9465</v>
      </c>
      <c r="HG172">
        <v>1.79748</v>
      </c>
      <c r="HH172">
        <v>0.117116</v>
      </c>
      <c r="HI172">
        <v>0</v>
      </c>
      <c r="HJ172">
        <v>28.1149</v>
      </c>
      <c r="HK172">
        <v>999.9</v>
      </c>
      <c r="HL172">
        <v>53.638</v>
      </c>
      <c r="HM172">
        <v>30.464</v>
      </c>
      <c r="HN172">
        <v>25.8519</v>
      </c>
      <c r="HO172">
        <v>54.9783</v>
      </c>
      <c r="HP172">
        <v>45.621</v>
      </c>
      <c r="HQ172">
        <v>1</v>
      </c>
      <c r="HR172">
        <v>0.0573272</v>
      </c>
      <c r="HS172">
        <v>-0.0983878</v>
      </c>
      <c r="HT172">
        <v>20.1122</v>
      </c>
      <c r="HU172">
        <v>5.19692</v>
      </c>
      <c r="HV172">
        <v>12.004</v>
      </c>
      <c r="HW172">
        <v>4.9747</v>
      </c>
      <c r="HX172">
        <v>3.29395</v>
      </c>
      <c r="HY172">
        <v>999.9</v>
      </c>
      <c r="HZ172">
        <v>9999</v>
      </c>
      <c r="IA172">
        <v>9999</v>
      </c>
      <c r="IB172">
        <v>9999</v>
      </c>
      <c r="IC172">
        <v>1.86325</v>
      </c>
      <c r="ID172">
        <v>1.86813</v>
      </c>
      <c r="IE172">
        <v>1.86787</v>
      </c>
      <c r="IF172">
        <v>1.86905</v>
      </c>
      <c r="IG172">
        <v>1.86988</v>
      </c>
      <c r="IH172">
        <v>1.86591</v>
      </c>
      <c r="II172">
        <v>1.86702</v>
      </c>
      <c r="IJ172">
        <v>1.86844</v>
      </c>
      <c r="IK172">
        <v>5</v>
      </c>
      <c r="IL172">
        <v>0</v>
      </c>
      <c r="IM172">
        <v>0</v>
      </c>
      <c r="IN172">
        <v>0</v>
      </c>
      <c r="IO172" t="s">
        <v>441</v>
      </c>
      <c r="IP172" t="s">
        <v>442</v>
      </c>
      <c r="IQ172" t="s">
        <v>443</v>
      </c>
      <c r="IR172" t="s">
        <v>443</v>
      </c>
      <c r="IS172" t="s">
        <v>443</v>
      </c>
      <c r="IT172" t="s">
        <v>443</v>
      </c>
      <c r="IU172">
        <v>0</v>
      </c>
      <c r="IV172">
        <v>100</v>
      </c>
      <c r="IW172">
        <v>100</v>
      </c>
      <c r="IX172">
        <v>3.892</v>
      </c>
      <c r="IY172">
        <v>0.3171</v>
      </c>
      <c r="IZ172">
        <v>0.735386519928015</v>
      </c>
      <c r="JA172">
        <v>0.00382527381972642</v>
      </c>
      <c r="JB172">
        <v>-7.52988299776221e-07</v>
      </c>
      <c r="JC172">
        <v>2.3530235652091e-10</v>
      </c>
      <c r="JD172">
        <v>-0.102343420517576</v>
      </c>
      <c r="JE172">
        <v>-0.0169045395245839</v>
      </c>
      <c r="JF172">
        <v>0.00204458040624254</v>
      </c>
      <c r="JG172">
        <v>-2.13992253470799e-05</v>
      </c>
      <c r="JH172">
        <v>5</v>
      </c>
      <c r="JI172">
        <v>2167</v>
      </c>
      <c r="JJ172">
        <v>1</v>
      </c>
      <c r="JK172">
        <v>29</v>
      </c>
      <c r="JL172">
        <v>29323734.8</v>
      </c>
      <c r="JM172">
        <v>29323734.8</v>
      </c>
      <c r="JN172">
        <v>2.02271</v>
      </c>
      <c r="JO172">
        <v>2.61475</v>
      </c>
      <c r="JP172">
        <v>1.54785</v>
      </c>
      <c r="JQ172">
        <v>2.31079</v>
      </c>
      <c r="JR172">
        <v>1.64551</v>
      </c>
      <c r="JS172">
        <v>2.38037</v>
      </c>
      <c r="JT172">
        <v>34.236</v>
      </c>
      <c r="JU172">
        <v>24.1926</v>
      </c>
      <c r="JV172">
        <v>18</v>
      </c>
      <c r="JW172">
        <v>497.898</v>
      </c>
      <c r="JX172">
        <v>401.801</v>
      </c>
      <c r="JY172">
        <v>27.2308</v>
      </c>
      <c r="JZ172">
        <v>28.0742</v>
      </c>
      <c r="KA172">
        <v>30.0003</v>
      </c>
      <c r="KB172">
        <v>28.0193</v>
      </c>
      <c r="KC172">
        <v>27.9687</v>
      </c>
      <c r="KD172">
        <v>40.5905</v>
      </c>
      <c r="KE172">
        <v>18.9821</v>
      </c>
      <c r="KF172">
        <v>53.1408</v>
      </c>
      <c r="KG172">
        <v>27.1818</v>
      </c>
      <c r="KH172">
        <v>1007.84</v>
      </c>
      <c r="KI172">
        <v>21.7294</v>
      </c>
      <c r="KJ172">
        <v>96.6772</v>
      </c>
      <c r="KK172">
        <v>94.6565</v>
      </c>
    </row>
    <row r="173" spans="1:297">
      <c r="A173">
        <v>157</v>
      </c>
      <c r="B173">
        <v>1759424092</v>
      </c>
      <c r="C173">
        <v>4871.90000009537</v>
      </c>
      <c r="D173" t="s">
        <v>757</v>
      </c>
      <c r="E173" t="s">
        <v>758</v>
      </c>
      <c r="F173">
        <v>5</v>
      </c>
      <c r="G173" t="s">
        <v>638</v>
      </c>
      <c r="H173" t="s">
        <v>436</v>
      </c>
      <c r="I173">
        <v>1759424083.84615</v>
      </c>
      <c r="J173">
        <f>(K173)/1000</f>
        <v>0</v>
      </c>
      <c r="K173">
        <f>IF(DP173, AN173, AH173)</f>
        <v>0</v>
      </c>
      <c r="L173">
        <f>IF(DP173, AI173, AG173)</f>
        <v>0</v>
      </c>
      <c r="M173">
        <f>DR173 - IF(AU173&gt;1, L173*DL173*100.0/(AW173), 0)</f>
        <v>0</v>
      </c>
      <c r="N173">
        <f>((T173-J173/2)*M173-L173)/(T173+J173/2)</f>
        <v>0</v>
      </c>
      <c r="O173">
        <f>N173*(DY173+DZ173)/1000.0</f>
        <v>0</v>
      </c>
      <c r="P173">
        <f>(DR173 - IF(AU173&gt;1, L173*DL173*100.0/(AW173), 0))*(DY173+DZ173)/1000.0</f>
        <v>0</v>
      </c>
      <c r="Q173">
        <f>2.0/((1/S173-1/R173)+SIGN(S173)*SQRT((1/S173-1/R173)*(1/S173-1/R173) + 4*DM173/((DM173+1)*(DM173+1))*(2*1/S173*1/R173-1/R173*1/R173)))</f>
        <v>0</v>
      </c>
      <c r="R173">
        <f>IF(LEFT(DN173,1)&lt;&gt;"0",IF(LEFT(DN173,1)="1",3.0,DO173),$D$5+$E$5*(EF173*DY173/($K$5*1000))+$F$5*(EF173*DY173/($K$5*1000))*MAX(MIN(DL173,$J$5),$I$5)*MAX(MIN(DL173,$J$5),$I$5)+$G$5*MAX(MIN(DL173,$J$5),$I$5)*(EF173*DY173/($K$5*1000))+$H$5*(EF173*DY173/($K$5*1000))*(EF173*DY173/($K$5*1000)))</f>
        <v>0</v>
      </c>
      <c r="S173">
        <f>J173*(1000-(1000*0.61365*exp(17.502*W173/(240.97+W173))/(DY173+DZ173)+DT173)/2)/(1000*0.61365*exp(17.502*W173/(240.97+W173))/(DY173+DZ173)-DT173)</f>
        <v>0</v>
      </c>
      <c r="T173">
        <f>1/((DM173+1)/(Q173/1.6)+1/(R173/1.37)) + DM173/((DM173+1)/(Q173/1.6) + DM173/(R173/1.37))</f>
        <v>0</v>
      </c>
      <c r="U173">
        <f>(DH173*DK173)</f>
        <v>0</v>
      </c>
      <c r="V173">
        <f>(EA173+(U173+2*0.95*5.67E-8*(((EA173+$B$7)+273)^4-(EA173+273)^4)-44100*J173)/(1.84*29.3*R173+8*0.95*5.67E-8*(EA173+273)^3))</f>
        <v>0</v>
      </c>
      <c r="W173">
        <f>($C$7*EB173+$D$7*EC173+$E$7*V173)</f>
        <v>0</v>
      </c>
      <c r="X173">
        <f>0.61365*exp(17.502*W173/(240.97+W173))</f>
        <v>0</v>
      </c>
      <c r="Y173">
        <f>(Z173/AA173*100)</f>
        <v>0</v>
      </c>
      <c r="Z173">
        <f>DT173*(DY173+DZ173)/1000</f>
        <v>0</v>
      </c>
      <c r="AA173">
        <f>0.61365*exp(17.502*EA173/(240.97+EA173))</f>
        <v>0</v>
      </c>
      <c r="AB173">
        <f>(X173-DT173*(DY173+DZ173)/1000)</f>
        <v>0</v>
      </c>
      <c r="AC173">
        <f>(-J173*44100)</f>
        <v>0</v>
      </c>
      <c r="AD173">
        <f>2*29.3*R173*0.92*(EA173-W173)</f>
        <v>0</v>
      </c>
      <c r="AE173">
        <f>2*0.95*5.67E-8*(((EA173+$B$7)+273)^4-(W173+273)^4)</f>
        <v>0</v>
      </c>
      <c r="AF173">
        <f>U173+AE173+AC173+AD173</f>
        <v>0</v>
      </c>
      <c r="AG173">
        <f>DX173*AU173*(DS173-DR173*(1000-AU173*DU173)/(1000-AU173*DT173))/(100*DL173)</f>
        <v>0</v>
      </c>
      <c r="AH173">
        <f>1000*DX173*AU173*(DT173-DU173)/(100*DL173*(1000-AU173*DT173))</f>
        <v>0</v>
      </c>
      <c r="AI173">
        <f>(AJ173 - AK173 - DY173*1E3/(8.314*(EA173+273.15)) * AM173/DX173 * AL173) * DX173/(100*DL173) * (1000 - DU173)/1000</f>
        <v>0</v>
      </c>
      <c r="AJ173">
        <v>1014.78143082673</v>
      </c>
      <c r="AK173">
        <v>990.501745454545</v>
      </c>
      <c r="AL173">
        <v>3.47826863636353</v>
      </c>
      <c r="AM173">
        <v>64.6</v>
      </c>
      <c r="AN173">
        <f>(AP173 - AO173 + DY173*1E3/(8.314*(EA173+273.15)) * AR173/DX173 * AQ173) * DX173/(100*DL173) * 1000/(1000 - AP173)</f>
        <v>0</v>
      </c>
      <c r="AO173">
        <v>21.7429842661046</v>
      </c>
      <c r="AP173">
        <v>23.0088763636364</v>
      </c>
      <c r="AQ173">
        <v>-2.56205358833812e-05</v>
      </c>
      <c r="AR173">
        <v>120.712376557345</v>
      </c>
      <c r="AS173">
        <v>4</v>
      </c>
      <c r="AT173">
        <v>1</v>
      </c>
      <c r="AU173">
        <f>IF(AS173*$H$13&gt;=AW173,1.0,(AW173/(AW173-AS173*$H$13)))</f>
        <v>0</v>
      </c>
      <c r="AV173">
        <f>(AU173-1)*100</f>
        <v>0</v>
      </c>
      <c r="AW173">
        <f>MAX(0,($B$13+$C$13*EF173)/(1+$D$13*EF173)*DY173/(EA173+273)*$E$13)</f>
        <v>0</v>
      </c>
      <c r="AX173" t="s">
        <v>437</v>
      </c>
      <c r="AY173" t="s">
        <v>437</v>
      </c>
      <c r="AZ173">
        <v>0</v>
      </c>
      <c r="BA173">
        <v>0</v>
      </c>
      <c r="BB173">
        <f>1-AZ173/BA173</f>
        <v>0</v>
      </c>
      <c r="BC173">
        <v>0</v>
      </c>
      <c r="BD173" t="s">
        <v>437</v>
      </c>
      <c r="BE173" t="s">
        <v>437</v>
      </c>
      <c r="BF173">
        <v>0</v>
      </c>
      <c r="BG173">
        <v>0</v>
      </c>
      <c r="BH173">
        <f>1-BF173/BG173</f>
        <v>0</v>
      </c>
      <c r="BI173">
        <v>0.5</v>
      </c>
      <c r="BJ173">
        <f>DI173</f>
        <v>0</v>
      </c>
      <c r="BK173">
        <f>L173</f>
        <v>0</v>
      </c>
      <c r="BL173">
        <f>BH173*BI173*BJ173</f>
        <v>0</v>
      </c>
      <c r="BM173">
        <f>(BK173-BC173)/BJ173</f>
        <v>0</v>
      </c>
      <c r="BN173">
        <f>(BA173-BG173)/BG173</f>
        <v>0</v>
      </c>
      <c r="BO173">
        <f>AZ173/(BB173+AZ173/BG173)</f>
        <v>0</v>
      </c>
      <c r="BP173" t="s">
        <v>437</v>
      </c>
      <c r="BQ173">
        <v>0</v>
      </c>
      <c r="BR173">
        <f>IF(BQ173&lt;&gt;0, BQ173, BO173)</f>
        <v>0</v>
      </c>
      <c r="BS173">
        <f>1-BR173/BG173</f>
        <v>0</v>
      </c>
      <c r="BT173">
        <f>(BG173-BF173)/(BG173-BR173)</f>
        <v>0</v>
      </c>
      <c r="BU173">
        <f>(BA173-BG173)/(BA173-BR173)</f>
        <v>0</v>
      </c>
      <c r="BV173">
        <f>(BG173-BF173)/(BG173-AZ173)</f>
        <v>0</v>
      </c>
      <c r="BW173">
        <f>(BA173-BG173)/(BA173-AZ173)</f>
        <v>0</v>
      </c>
      <c r="BX173">
        <f>(BT173*BR173/BF173)</f>
        <v>0</v>
      </c>
      <c r="BY173">
        <f>(1-BX173)</f>
        <v>0</v>
      </c>
      <c r="DH173">
        <f>$B$11*EG173+$C$11*EH173+$F$11*ES173*(1-EV173)</f>
        <v>0</v>
      </c>
      <c r="DI173">
        <f>DH173*DJ173</f>
        <v>0</v>
      </c>
      <c r="DJ173">
        <f>($B$11*$D$9+$C$11*$D$9+$F$11*((FF173+EX173)/MAX(FF173+EX173+FG173, 0.1)*$I$9+FG173/MAX(FF173+EX173+FG173, 0.1)*$J$9))/($B$11+$C$11+$F$11)</f>
        <v>0</v>
      </c>
      <c r="DK173">
        <f>($B$11*$K$9+$C$11*$K$9+$F$11*((FF173+EX173)/MAX(FF173+EX173+FG173, 0.1)*$P$9+FG173/MAX(FF173+EX173+FG173, 0.1)*$Q$9))/($B$11+$C$11+$F$11)</f>
        <v>0</v>
      </c>
      <c r="DL173">
        <v>3.46</v>
      </c>
      <c r="DM173">
        <v>0.5</v>
      </c>
      <c r="DN173" t="s">
        <v>438</v>
      </c>
      <c r="DO173">
        <v>2</v>
      </c>
      <c r="DP173" t="b">
        <v>1</v>
      </c>
      <c r="DQ173">
        <v>1759424083.84615</v>
      </c>
      <c r="DR173">
        <v>943.564923076923</v>
      </c>
      <c r="DS173">
        <v>976.393846153846</v>
      </c>
      <c r="DT173">
        <v>23.0132230769231</v>
      </c>
      <c r="DU173">
        <v>21.7401</v>
      </c>
      <c r="DV173">
        <v>939.704846153846</v>
      </c>
      <c r="DW173">
        <v>22.6962076923077</v>
      </c>
      <c r="DX173">
        <v>499.983076923077</v>
      </c>
      <c r="DY173">
        <v>90.7825384615385</v>
      </c>
      <c r="DZ173">
        <v>0.0323381923076923</v>
      </c>
      <c r="EA173">
        <v>29.6249692307692</v>
      </c>
      <c r="EB173">
        <v>30.0103461538462</v>
      </c>
      <c r="EC173">
        <v>999.9</v>
      </c>
      <c r="ED173">
        <v>0</v>
      </c>
      <c r="EE173">
        <v>0</v>
      </c>
      <c r="EF173">
        <v>10015.9130769231</v>
      </c>
      <c r="EG173">
        <v>0</v>
      </c>
      <c r="EH173">
        <v>13.1967230769231</v>
      </c>
      <c r="EI173">
        <v>-32.8287615384615</v>
      </c>
      <c r="EJ173">
        <v>965.791</v>
      </c>
      <c r="EK173">
        <v>998.092461538462</v>
      </c>
      <c r="EL173">
        <v>1.27312</v>
      </c>
      <c r="EM173">
        <v>976.393846153846</v>
      </c>
      <c r="EN173">
        <v>21.7401</v>
      </c>
      <c r="EO173">
        <v>2.08919923076923</v>
      </c>
      <c r="EP173">
        <v>1.97362153846154</v>
      </c>
      <c r="EQ173">
        <v>18.1370538461538</v>
      </c>
      <c r="ER173">
        <v>17.2342769230769</v>
      </c>
      <c r="ES173">
        <v>2000.01846153846</v>
      </c>
      <c r="ET173">
        <v>0.980003230769231</v>
      </c>
      <c r="EU173">
        <v>0.0199966461538462</v>
      </c>
      <c r="EV173">
        <v>0</v>
      </c>
      <c r="EW173">
        <v>353.693769230769</v>
      </c>
      <c r="EX173">
        <v>5.00059</v>
      </c>
      <c r="EY173">
        <v>7150.43</v>
      </c>
      <c r="EZ173">
        <v>17360.4923076923</v>
      </c>
      <c r="FA173">
        <v>41.3410769230769</v>
      </c>
      <c r="FB173">
        <v>41.125</v>
      </c>
      <c r="FC173">
        <v>40.687</v>
      </c>
      <c r="FD173">
        <v>40.6822307692308</v>
      </c>
      <c r="FE173">
        <v>42.25</v>
      </c>
      <c r="FF173">
        <v>1955.12615384615</v>
      </c>
      <c r="FG173">
        <v>39.89</v>
      </c>
      <c r="FH173">
        <v>0</v>
      </c>
      <c r="FI173">
        <v>1759424090.2</v>
      </c>
      <c r="FJ173">
        <v>0</v>
      </c>
      <c r="FK173">
        <v>353.65088</v>
      </c>
      <c r="FL173">
        <v>0.034076927409595</v>
      </c>
      <c r="FM173">
        <v>-9.86307691332074</v>
      </c>
      <c r="FN173">
        <v>7150.2372</v>
      </c>
      <c r="FO173">
        <v>15</v>
      </c>
      <c r="FP173">
        <v>0</v>
      </c>
      <c r="FQ173" t="s">
        <v>439</v>
      </c>
      <c r="FR173">
        <v>0</v>
      </c>
      <c r="FS173">
        <v>0</v>
      </c>
      <c r="FT173">
        <v>0</v>
      </c>
      <c r="FU173">
        <v>0</v>
      </c>
      <c r="FV173">
        <v>0</v>
      </c>
      <c r="FW173">
        <v>0</v>
      </c>
      <c r="FX173">
        <v>0</v>
      </c>
      <c r="FY173">
        <v>0</v>
      </c>
      <c r="FZ173">
        <v>0</v>
      </c>
      <c r="GA173">
        <v>0</v>
      </c>
      <c r="GB173">
        <v>0</v>
      </c>
      <c r="GC173">
        <v>-32.743815</v>
      </c>
      <c r="GD173">
        <v>-1.67946315789479</v>
      </c>
      <c r="GE173">
        <v>0.408384686631367</v>
      </c>
      <c r="GF173">
        <v>0</v>
      </c>
      <c r="GG173">
        <v>353.692764705882</v>
      </c>
      <c r="GH173">
        <v>-0.181909855160379</v>
      </c>
      <c r="GI173">
        <v>0.15429098918135</v>
      </c>
      <c r="GJ173">
        <v>-1</v>
      </c>
      <c r="GK173">
        <v>1.2727755</v>
      </c>
      <c r="GL173">
        <v>-0.00991624060150228</v>
      </c>
      <c r="GM173">
        <v>0.0038267342147058</v>
      </c>
      <c r="GN173">
        <v>1</v>
      </c>
      <c r="GO173">
        <v>1</v>
      </c>
      <c r="GP173">
        <v>2</v>
      </c>
      <c r="GQ173" t="s">
        <v>448</v>
      </c>
      <c r="GR173">
        <v>3.1325</v>
      </c>
      <c r="GS173">
        <v>2.7107</v>
      </c>
      <c r="GT173">
        <v>0.162312</v>
      </c>
      <c r="GU173">
        <v>0.16623</v>
      </c>
      <c r="GV173">
        <v>0.100373</v>
      </c>
      <c r="GW173">
        <v>0.0970316</v>
      </c>
      <c r="GX173">
        <v>31570</v>
      </c>
      <c r="GY173">
        <v>33665</v>
      </c>
      <c r="GZ173">
        <v>34096.1</v>
      </c>
      <c r="HA173">
        <v>36556.4</v>
      </c>
      <c r="HB173">
        <v>43320.8</v>
      </c>
      <c r="HC173">
        <v>47393.3</v>
      </c>
      <c r="HD173">
        <v>53180.9</v>
      </c>
      <c r="HE173">
        <v>58420.1</v>
      </c>
      <c r="HF173">
        <v>1.9466</v>
      </c>
      <c r="HG173">
        <v>1.79727</v>
      </c>
      <c r="HH173">
        <v>0.116661</v>
      </c>
      <c r="HI173">
        <v>0</v>
      </c>
      <c r="HJ173">
        <v>28.1149</v>
      </c>
      <c r="HK173">
        <v>999.9</v>
      </c>
      <c r="HL173">
        <v>53.638</v>
      </c>
      <c r="HM173">
        <v>30.454</v>
      </c>
      <c r="HN173">
        <v>25.8404</v>
      </c>
      <c r="HO173">
        <v>54.9283</v>
      </c>
      <c r="HP173">
        <v>45.2885</v>
      </c>
      <c r="HQ173">
        <v>1</v>
      </c>
      <c r="HR173">
        <v>0.056969</v>
      </c>
      <c r="HS173">
        <v>0.0439651</v>
      </c>
      <c r="HT173">
        <v>20.1122</v>
      </c>
      <c r="HU173">
        <v>5.19722</v>
      </c>
      <c r="HV173">
        <v>12.004</v>
      </c>
      <c r="HW173">
        <v>4.9748</v>
      </c>
      <c r="HX173">
        <v>3.29393</v>
      </c>
      <c r="HY173">
        <v>999.9</v>
      </c>
      <c r="HZ173">
        <v>9999</v>
      </c>
      <c r="IA173">
        <v>9999</v>
      </c>
      <c r="IB173">
        <v>9999</v>
      </c>
      <c r="IC173">
        <v>1.86325</v>
      </c>
      <c r="ID173">
        <v>1.86813</v>
      </c>
      <c r="IE173">
        <v>1.86788</v>
      </c>
      <c r="IF173">
        <v>1.86905</v>
      </c>
      <c r="IG173">
        <v>1.8699</v>
      </c>
      <c r="IH173">
        <v>1.86592</v>
      </c>
      <c r="II173">
        <v>1.86704</v>
      </c>
      <c r="IJ173">
        <v>1.86844</v>
      </c>
      <c r="IK173">
        <v>5</v>
      </c>
      <c r="IL173">
        <v>0</v>
      </c>
      <c r="IM173">
        <v>0</v>
      </c>
      <c r="IN173">
        <v>0</v>
      </c>
      <c r="IO173" t="s">
        <v>441</v>
      </c>
      <c r="IP173" t="s">
        <v>442</v>
      </c>
      <c r="IQ173" t="s">
        <v>443</v>
      </c>
      <c r="IR173" t="s">
        <v>443</v>
      </c>
      <c r="IS173" t="s">
        <v>443</v>
      </c>
      <c r="IT173" t="s">
        <v>443</v>
      </c>
      <c r="IU173">
        <v>0</v>
      </c>
      <c r="IV173">
        <v>100</v>
      </c>
      <c r="IW173">
        <v>100</v>
      </c>
      <c r="IX173">
        <v>3.943</v>
      </c>
      <c r="IY173">
        <v>0.3168</v>
      </c>
      <c r="IZ173">
        <v>0.735386519928015</v>
      </c>
      <c r="JA173">
        <v>0.00382527381972642</v>
      </c>
      <c r="JB173">
        <v>-7.52988299776221e-07</v>
      </c>
      <c r="JC173">
        <v>2.3530235652091e-10</v>
      </c>
      <c r="JD173">
        <v>-0.102343420517576</v>
      </c>
      <c r="JE173">
        <v>-0.0169045395245839</v>
      </c>
      <c r="JF173">
        <v>0.00204458040624254</v>
      </c>
      <c r="JG173">
        <v>-2.13992253470799e-05</v>
      </c>
      <c r="JH173">
        <v>5</v>
      </c>
      <c r="JI173">
        <v>2167</v>
      </c>
      <c r="JJ173">
        <v>1</v>
      </c>
      <c r="JK173">
        <v>29</v>
      </c>
      <c r="JL173">
        <v>29323734.9</v>
      </c>
      <c r="JM173">
        <v>29323734.9</v>
      </c>
      <c r="JN173">
        <v>2.052</v>
      </c>
      <c r="JO173">
        <v>2.62451</v>
      </c>
      <c r="JP173">
        <v>1.54785</v>
      </c>
      <c r="JQ173">
        <v>2.31201</v>
      </c>
      <c r="JR173">
        <v>1.64673</v>
      </c>
      <c r="JS173">
        <v>2.2583</v>
      </c>
      <c r="JT173">
        <v>34.236</v>
      </c>
      <c r="JU173">
        <v>24.1838</v>
      </c>
      <c r="JV173">
        <v>18</v>
      </c>
      <c r="JW173">
        <v>497.988</v>
      </c>
      <c r="JX173">
        <v>401.711</v>
      </c>
      <c r="JY173">
        <v>27.2076</v>
      </c>
      <c r="JZ173">
        <v>28.0776</v>
      </c>
      <c r="KA173">
        <v>30</v>
      </c>
      <c r="KB173">
        <v>28.0222</v>
      </c>
      <c r="KC173">
        <v>27.9716</v>
      </c>
      <c r="KD173">
        <v>41.1188</v>
      </c>
      <c r="KE173">
        <v>18.9821</v>
      </c>
      <c r="KF173">
        <v>53.1408</v>
      </c>
      <c r="KG173">
        <v>27.1596</v>
      </c>
      <c r="KH173">
        <v>1021.4</v>
      </c>
      <c r="KI173">
        <v>21.7294</v>
      </c>
      <c r="KJ173">
        <v>96.6779</v>
      </c>
      <c r="KK173">
        <v>94.6565</v>
      </c>
    </row>
    <row r="174" spans="1:297">
      <c r="A174">
        <v>158</v>
      </c>
      <c r="B174">
        <v>1759424097</v>
      </c>
      <c r="C174">
        <v>4876.90000009537</v>
      </c>
      <c r="D174" t="s">
        <v>759</v>
      </c>
      <c r="E174" t="s">
        <v>760</v>
      </c>
      <c r="F174">
        <v>5</v>
      </c>
      <c r="G174" t="s">
        <v>638</v>
      </c>
      <c r="H174" t="s">
        <v>436</v>
      </c>
      <c r="I174">
        <v>1759424088.84615</v>
      </c>
      <c r="J174">
        <f>(K174)/1000</f>
        <v>0</v>
      </c>
      <c r="K174">
        <f>IF(DP174, AN174, AH174)</f>
        <v>0</v>
      </c>
      <c r="L174">
        <f>IF(DP174, AI174, AG174)</f>
        <v>0</v>
      </c>
      <c r="M174">
        <f>DR174 - IF(AU174&gt;1, L174*DL174*100.0/(AW174), 0)</f>
        <v>0</v>
      </c>
      <c r="N174">
        <f>((T174-J174/2)*M174-L174)/(T174+J174/2)</f>
        <v>0</v>
      </c>
      <c r="O174">
        <f>N174*(DY174+DZ174)/1000.0</f>
        <v>0</v>
      </c>
      <c r="P174">
        <f>(DR174 - IF(AU174&gt;1, L174*DL174*100.0/(AW174), 0))*(DY174+DZ174)/1000.0</f>
        <v>0</v>
      </c>
      <c r="Q174">
        <f>2.0/((1/S174-1/R174)+SIGN(S174)*SQRT((1/S174-1/R174)*(1/S174-1/R174) + 4*DM174/((DM174+1)*(DM174+1))*(2*1/S174*1/R174-1/R174*1/R174)))</f>
        <v>0</v>
      </c>
      <c r="R174">
        <f>IF(LEFT(DN174,1)&lt;&gt;"0",IF(LEFT(DN174,1)="1",3.0,DO174),$D$5+$E$5*(EF174*DY174/($K$5*1000))+$F$5*(EF174*DY174/($K$5*1000))*MAX(MIN(DL174,$J$5),$I$5)*MAX(MIN(DL174,$J$5),$I$5)+$G$5*MAX(MIN(DL174,$J$5),$I$5)*(EF174*DY174/($K$5*1000))+$H$5*(EF174*DY174/($K$5*1000))*(EF174*DY174/($K$5*1000)))</f>
        <v>0</v>
      </c>
      <c r="S174">
        <f>J174*(1000-(1000*0.61365*exp(17.502*W174/(240.97+W174))/(DY174+DZ174)+DT174)/2)/(1000*0.61365*exp(17.502*W174/(240.97+W174))/(DY174+DZ174)-DT174)</f>
        <v>0</v>
      </c>
      <c r="T174">
        <f>1/((DM174+1)/(Q174/1.6)+1/(R174/1.37)) + DM174/((DM174+1)/(Q174/1.6) + DM174/(R174/1.37))</f>
        <v>0</v>
      </c>
      <c r="U174">
        <f>(DH174*DK174)</f>
        <v>0</v>
      </c>
      <c r="V174">
        <f>(EA174+(U174+2*0.95*5.67E-8*(((EA174+$B$7)+273)^4-(EA174+273)^4)-44100*J174)/(1.84*29.3*R174+8*0.95*5.67E-8*(EA174+273)^3))</f>
        <v>0</v>
      </c>
      <c r="W174">
        <f>($C$7*EB174+$D$7*EC174+$E$7*V174)</f>
        <v>0</v>
      </c>
      <c r="X174">
        <f>0.61365*exp(17.502*W174/(240.97+W174))</f>
        <v>0</v>
      </c>
      <c r="Y174">
        <f>(Z174/AA174*100)</f>
        <v>0</v>
      </c>
      <c r="Z174">
        <f>DT174*(DY174+DZ174)/1000</f>
        <v>0</v>
      </c>
      <c r="AA174">
        <f>0.61365*exp(17.502*EA174/(240.97+EA174))</f>
        <v>0</v>
      </c>
      <c r="AB174">
        <f>(X174-DT174*(DY174+DZ174)/1000)</f>
        <v>0</v>
      </c>
      <c r="AC174">
        <f>(-J174*44100)</f>
        <v>0</v>
      </c>
      <c r="AD174">
        <f>2*29.3*R174*0.92*(EA174-W174)</f>
        <v>0</v>
      </c>
      <c r="AE174">
        <f>2*0.95*5.67E-8*(((EA174+$B$7)+273)^4-(W174+273)^4)</f>
        <v>0</v>
      </c>
      <c r="AF174">
        <f>U174+AE174+AC174+AD174</f>
        <v>0</v>
      </c>
      <c r="AG174">
        <f>DX174*AU174*(DS174-DR174*(1000-AU174*DU174)/(1000-AU174*DT174))/(100*DL174)</f>
        <v>0</v>
      </c>
      <c r="AH174">
        <f>1000*DX174*AU174*(DT174-DU174)/(100*DL174*(1000-AU174*DT174))</f>
        <v>0</v>
      </c>
      <c r="AI174">
        <f>(AJ174 - AK174 - DY174*1E3/(8.314*(EA174+273.15)) * AM174/DX174 * AL174) * DX174/(100*DL174) * (1000 - DU174)/1000</f>
        <v>0</v>
      </c>
      <c r="AJ174">
        <v>1030.81441123918</v>
      </c>
      <c r="AK174">
        <v>1007.06715757576</v>
      </c>
      <c r="AL174">
        <v>3.31968227272707</v>
      </c>
      <c r="AM174">
        <v>64.6</v>
      </c>
      <c r="AN174">
        <f>(AP174 - AO174 + DY174*1E3/(8.314*(EA174+273.15)) * AR174/DX174 * AQ174) * DX174/(100*DL174) * 1000/(1000 - AP174)</f>
        <v>0</v>
      </c>
      <c r="AO174">
        <v>21.7436184763832</v>
      </c>
      <c r="AP174">
        <v>22.9986957575757</v>
      </c>
      <c r="AQ174">
        <v>-5.44152451752601e-05</v>
      </c>
      <c r="AR174">
        <v>120.712376557345</v>
      </c>
      <c r="AS174">
        <v>5</v>
      </c>
      <c r="AT174">
        <v>1</v>
      </c>
      <c r="AU174">
        <f>IF(AS174*$H$13&gt;=AW174,1.0,(AW174/(AW174-AS174*$H$13)))</f>
        <v>0</v>
      </c>
      <c r="AV174">
        <f>(AU174-1)*100</f>
        <v>0</v>
      </c>
      <c r="AW174">
        <f>MAX(0,($B$13+$C$13*EF174)/(1+$D$13*EF174)*DY174/(EA174+273)*$E$13)</f>
        <v>0</v>
      </c>
      <c r="AX174" t="s">
        <v>437</v>
      </c>
      <c r="AY174" t="s">
        <v>437</v>
      </c>
      <c r="AZ174">
        <v>0</v>
      </c>
      <c r="BA174">
        <v>0</v>
      </c>
      <c r="BB174">
        <f>1-AZ174/BA174</f>
        <v>0</v>
      </c>
      <c r="BC174">
        <v>0</v>
      </c>
      <c r="BD174" t="s">
        <v>437</v>
      </c>
      <c r="BE174" t="s">
        <v>437</v>
      </c>
      <c r="BF174">
        <v>0</v>
      </c>
      <c r="BG174">
        <v>0</v>
      </c>
      <c r="BH174">
        <f>1-BF174/BG174</f>
        <v>0</v>
      </c>
      <c r="BI174">
        <v>0.5</v>
      </c>
      <c r="BJ174">
        <f>DI174</f>
        <v>0</v>
      </c>
      <c r="BK174">
        <f>L174</f>
        <v>0</v>
      </c>
      <c r="BL174">
        <f>BH174*BI174*BJ174</f>
        <v>0</v>
      </c>
      <c r="BM174">
        <f>(BK174-BC174)/BJ174</f>
        <v>0</v>
      </c>
      <c r="BN174">
        <f>(BA174-BG174)/BG174</f>
        <v>0</v>
      </c>
      <c r="BO174">
        <f>AZ174/(BB174+AZ174/BG174)</f>
        <v>0</v>
      </c>
      <c r="BP174" t="s">
        <v>437</v>
      </c>
      <c r="BQ174">
        <v>0</v>
      </c>
      <c r="BR174">
        <f>IF(BQ174&lt;&gt;0, BQ174, BO174)</f>
        <v>0</v>
      </c>
      <c r="BS174">
        <f>1-BR174/BG174</f>
        <v>0</v>
      </c>
      <c r="BT174">
        <f>(BG174-BF174)/(BG174-BR174)</f>
        <v>0</v>
      </c>
      <c r="BU174">
        <f>(BA174-BG174)/(BA174-BR174)</f>
        <v>0</v>
      </c>
      <c r="BV174">
        <f>(BG174-BF174)/(BG174-AZ174)</f>
        <v>0</v>
      </c>
      <c r="BW174">
        <f>(BA174-BG174)/(BA174-AZ174)</f>
        <v>0</v>
      </c>
      <c r="BX174">
        <f>(BT174*BR174/BF174)</f>
        <v>0</v>
      </c>
      <c r="BY174">
        <f>(1-BX174)</f>
        <v>0</v>
      </c>
      <c r="DH174">
        <f>$B$11*EG174+$C$11*EH174+$F$11*ES174*(1-EV174)</f>
        <v>0</v>
      </c>
      <c r="DI174">
        <f>DH174*DJ174</f>
        <v>0</v>
      </c>
      <c r="DJ174">
        <f>($B$11*$D$9+$C$11*$D$9+$F$11*((FF174+EX174)/MAX(FF174+EX174+FG174, 0.1)*$I$9+FG174/MAX(FF174+EX174+FG174, 0.1)*$J$9))/($B$11+$C$11+$F$11)</f>
        <v>0</v>
      </c>
      <c r="DK174">
        <f>($B$11*$K$9+$C$11*$K$9+$F$11*((FF174+EX174)/MAX(FF174+EX174+FG174, 0.1)*$P$9+FG174/MAX(FF174+EX174+FG174, 0.1)*$Q$9))/($B$11+$C$11+$F$11)</f>
        <v>0</v>
      </c>
      <c r="DL174">
        <v>3.46</v>
      </c>
      <c r="DM174">
        <v>0.5</v>
      </c>
      <c r="DN174" t="s">
        <v>438</v>
      </c>
      <c r="DO174">
        <v>2</v>
      </c>
      <c r="DP174" t="b">
        <v>1</v>
      </c>
      <c r="DQ174">
        <v>1759424088.84615</v>
      </c>
      <c r="DR174">
        <v>960.245923076923</v>
      </c>
      <c r="DS174">
        <v>992.905461538462</v>
      </c>
      <c r="DT174">
        <v>23.0100923076923</v>
      </c>
      <c r="DU174">
        <v>21.7420384615385</v>
      </c>
      <c r="DV174">
        <v>956.335307692308</v>
      </c>
      <c r="DW174">
        <v>22.6932230769231</v>
      </c>
      <c r="DX174">
        <v>500.030769230769</v>
      </c>
      <c r="DY174">
        <v>90.7824846153846</v>
      </c>
      <c r="DZ174">
        <v>0.0323730923076923</v>
      </c>
      <c r="EA174">
        <v>29.6311923076923</v>
      </c>
      <c r="EB174">
        <v>30.0172538461538</v>
      </c>
      <c r="EC174">
        <v>999.9</v>
      </c>
      <c r="ED174">
        <v>0</v>
      </c>
      <c r="EE174">
        <v>0</v>
      </c>
      <c r="EF174">
        <v>10010.9092307692</v>
      </c>
      <c r="EG174">
        <v>0</v>
      </c>
      <c r="EH174">
        <v>13.1943846153846</v>
      </c>
      <c r="EI174">
        <v>-32.6597153846154</v>
      </c>
      <c r="EJ174">
        <v>982.861846153846</v>
      </c>
      <c r="EK174">
        <v>1014.97376923077</v>
      </c>
      <c r="EL174">
        <v>1.26805692307692</v>
      </c>
      <c r="EM174">
        <v>992.905461538462</v>
      </c>
      <c r="EN174">
        <v>21.7420384615385</v>
      </c>
      <c r="EO174">
        <v>2.08891384615385</v>
      </c>
      <c r="EP174">
        <v>1.97379692307692</v>
      </c>
      <c r="EQ174">
        <v>18.1348923076923</v>
      </c>
      <c r="ER174">
        <v>17.2356846153846</v>
      </c>
      <c r="ES174">
        <v>1999.98538461539</v>
      </c>
      <c r="ET174">
        <v>0.980002923076923</v>
      </c>
      <c r="EU174">
        <v>0.0199968846153846</v>
      </c>
      <c r="EV174">
        <v>0</v>
      </c>
      <c r="EW174">
        <v>353.664769230769</v>
      </c>
      <c r="EX174">
        <v>5.00059</v>
      </c>
      <c r="EY174">
        <v>7149.81692307692</v>
      </c>
      <c r="EZ174">
        <v>17360.2</v>
      </c>
      <c r="FA174">
        <v>41.3459230769231</v>
      </c>
      <c r="FB174">
        <v>41.125</v>
      </c>
      <c r="FC174">
        <v>40.687</v>
      </c>
      <c r="FD174">
        <v>40.6822307692308</v>
      </c>
      <c r="FE174">
        <v>42.25</v>
      </c>
      <c r="FF174">
        <v>1955.09461538461</v>
      </c>
      <c r="FG174">
        <v>39.89</v>
      </c>
      <c r="FH174">
        <v>0</v>
      </c>
      <c r="FI174">
        <v>1759424095</v>
      </c>
      <c r="FJ174">
        <v>0</v>
      </c>
      <c r="FK174">
        <v>353.59636</v>
      </c>
      <c r="FL174">
        <v>-1.08723075937344</v>
      </c>
      <c r="FM174">
        <v>-6.09615380409376</v>
      </c>
      <c r="FN174">
        <v>7149.6544</v>
      </c>
      <c r="FO174">
        <v>15</v>
      </c>
      <c r="FP174">
        <v>0</v>
      </c>
      <c r="FQ174" t="s">
        <v>439</v>
      </c>
      <c r="FR174">
        <v>0</v>
      </c>
      <c r="FS174">
        <v>0</v>
      </c>
      <c r="FT174">
        <v>0</v>
      </c>
      <c r="FU174">
        <v>0</v>
      </c>
      <c r="FV174">
        <v>0</v>
      </c>
      <c r="FW174">
        <v>0</v>
      </c>
      <c r="FX174">
        <v>0</v>
      </c>
      <c r="FY174">
        <v>0</v>
      </c>
      <c r="FZ174">
        <v>0</v>
      </c>
      <c r="GA174">
        <v>0</v>
      </c>
      <c r="GB174">
        <v>0</v>
      </c>
      <c r="GC174">
        <v>-32.7188619047619</v>
      </c>
      <c r="GD174">
        <v>2.0886623376623</v>
      </c>
      <c r="GE174">
        <v>0.40975092257218</v>
      </c>
      <c r="GF174">
        <v>0</v>
      </c>
      <c r="GG174">
        <v>353.612794117647</v>
      </c>
      <c r="GH174">
        <v>-0.464766997588112</v>
      </c>
      <c r="GI174">
        <v>0.180794127216524</v>
      </c>
      <c r="GJ174">
        <v>-1</v>
      </c>
      <c r="GK174">
        <v>1.27036047619048</v>
      </c>
      <c r="GL174">
        <v>-0.0592200000000017</v>
      </c>
      <c r="GM174">
        <v>0.00682663863195777</v>
      </c>
      <c r="GN174">
        <v>1</v>
      </c>
      <c r="GO174">
        <v>1</v>
      </c>
      <c r="GP174">
        <v>2</v>
      </c>
      <c r="GQ174" t="s">
        <v>448</v>
      </c>
      <c r="GR174">
        <v>3.13233</v>
      </c>
      <c r="GS174">
        <v>2.71041</v>
      </c>
      <c r="GT174">
        <v>0.164086</v>
      </c>
      <c r="GU174">
        <v>0.1679</v>
      </c>
      <c r="GV174">
        <v>0.100337</v>
      </c>
      <c r="GW174">
        <v>0.0970388</v>
      </c>
      <c r="GX174">
        <v>31503.2</v>
      </c>
      <c r="GY174">
        <v>33597.7</v>
      </c>
      <c r="GZ174">
        <v>34096.1</v>
      </c>
      <c r="HA174">
        <v>36556.5</v>
      </c>
      <c r="HB174">
        <v>43322.7</v>
      </c>
      <c r="HC174">
        <v>47393.1</v>
      </c>
      <c r="HD174">
        <v>53180.7</v>
      </c>
      <c r="HE174">
        <v>58420</v>
      </c>
      <c r="HF174">
        <v>1.94613</v>
      </c>
      <c r="HG174">
        <v>1.79772</v>
      </c>
      <c r="HH174">
        <v>0.117891</v>
      </c>
      <c r="HI174">
        <v>0</v>
      </c>
      <c r="HJ174">
        <v>28.1136</v>
      </c>
      <c r="HK174">
        <v>999.9</v>
      </c>
      <c r="HL174">
        <v>53.638</v>
      </c>
      <c r="HM174">
        <v>30.464</v>
      </c>
      <c r="HN174">
        <v>25.8502</v>
      </c>
      <c r="HO174">
        <v>54.3983</v>
      </c>
      <c r="HP174">
        <v>45.2845</v>
      </c>
      <c r="HQ174">
        <v>1</v>
      </c>
      <c r="HR174">
        <v>0.0575965</v>
      </c>
      <c r="HS174">
        <v>0.11098</v>
      </c>
      <c r="HT174">
        <v>20.1121</v>
      </c>
      <c r="HU174">
        <v>5.19707</v>
      </c>
      <c r="HV174">
        <v>12.004</v>
      </c>
      <c r="HW174">
        <v>4.975</v>
      </c>
      <c r="HX174">
        <v>3.29398</v>
      </c>
      <c r="HY174">
        <v>999.9</v>
      </c>
      <c r="HZ174">
        <v>9999</v>
      </c>
      <c r="IA174">
        <v>9999</v>
      </c>
      <c r="IB174">
        <v>9999</v>
      </c>
      <c r="IC174">
        <v>1.86325</v>
      </c>
      <c r="ID174">
        <v>1.86813</v>
      </c>
      <c r="IE174">
        <v>1.86786</v>
      </c>
      <c r="IF174">
        <v>1.86905</v>
      </c>
      <c r="IG174">
        <v>1.86985</v>
      </c>
      <c r="IH174">
        <v>1.86586</v>
      </c>
      <c r="II174">
        <v>1.86701</v>
      </c>
      <c r="IJ174">
        <v>1.86844</v>
      </c>
      <c r="IK174">
        <v>5</v>
      </c>
      <c r="IL174">
        <v>0</v>
      </c>
      <c r="IM174">
        <v>0</v>
      </c>
      <c r="IN174">
        <v>0</v>
      </c>
      <c r="IO174" t="s">
        <v>441</v>
      </c>
      <c r="IP174" t="s">
        <v>442</v>
      </c>
      <c r="IQ174" t="s">
        <v>443</v>
      </c>
      <c r="IR174" t="s">
        <v>443</v>
      </c>
      <c r="IS174" t="s">
        <v>443</v>
      </c>
      <c r="IT174" t="s">
        <v>443</v>
      </c>
      <c r="IU174">
        <v>0</v>
      </c>
      <c r="IV174">
        <v>100</v>
      </c>
      <c r="IW174">
        <v>100</v>
      </c>
      <c r="IX174">
        <v>3.992</v>
      </c>
      <c r="IY174">
        <v>0.3163</v>
      </c>
      <c r="IZ174">
        <v>0.735386519928015</v>
      </c>
      <c r="JA174">
        <v>0.00382527381972642</v>
      </c>
      <c r="JB174">
        <v>-7.52988299776221e-07</v>
      </c>
      <c r="JC174">
        <v>2.3530235652091e-10</v>
      </c>
      <c r="JD174">
        <v>-0.102343420517576</v>
      </c>
      <c r="JE174">
        <v>-0.0169045395245839</v>
      </c>
      <c r="JF174">
        <v>0.00204458040624254</v>
      </c>
      <c r="JG174">
        <v>-2.13992253470799e-05</v>
      </c>
      <c r="JH174">
        <v>5</v>
      </c>
      <c r="JI174">
        <v>2167</v>
      </c>
      <c r="JJ174">
        <v>1</v>
      </c>
      <c r="JK174">
        <v>29</v>
      </c>
      <c r="JL174">
        <v>29323734.9</v>
      </c>
      <c r="JM174">
        <v>29323734.9</v>
      </c>
      <c r="JN174">
        <v>2.07642</v>
      </c>
      <c r="JO174">
        <v>2.62207</v>
      </c>
      <c r="JP174">
        <v>1.54785</v>
      </c>
      <c r="JQ174">
        <v>2.31079</v>
      </c>
      <c r="JR174">
        <v>1.64673</v>
      </c>
      <c r="JS174">
        <v>2.34131</v>
      </c>
      <c r="JT174">
        <v>34.236</v>
      </c>
      <c r="JU174">
        <v>24.1926</v>
      </c>
      <c r="JV174">
        <v>18</v>
      </c>
      <c r="JW174">
        <v>497.703</v>
      </c>
      <c r="JX174">
        <v>401.974</v>
      </c>
      <c r="JY174">
        <v>27.1716</v>
      </c>
      <c r="JZ174">
        <v>28.0802</v>
      </c>
      <c r="KA174">
        <v>30.0002</v>
      </c>
      <c r="KB174">
        <v>28.0249</v>
      </c>
      <c r="KC174">
        <v>27.9739</v>
      </c>
      <c r="KD174">
        <v>41.6849</v>
      </c>
      <c r="KE174">
        <v>18.9821</v>
      </c>
      <c r="KF174">
        <v>53.1408</v>
      </c>
      <c r="KG174">
        <v>27.1405</v>
      </c>
      <c r="KH174">
        <v>1041.67</v>
      </c>
      <c r="KI174">
        <v>21.7294</v>
      </c>
      <c r="KJ174">
        <v>96.6777</v>
      </c>
      <c r="KK174">
        <v>94.6566</v>
      </c>
    </row>
    <row r="175" spans="1:297">
      <c r="A175">
        <v>159</v>
      </c>
      <c r="B175">
        <v>1759424102</v>
      </c>
      <c r="C175">
        <v>4881.90000009537</v>
      </c>
      <c r="D175" t="s">
        <v>761</v>
      </c>
      <c r="E175" t="s">
        <v>762</v>
      </c>
      <c r="F175">
        <v>5</v>
      </c>
      <c r="G175" t="s">
        <v>638</v>
      </c>
      <c r="H175" t="s">
        <v>436</v>
      </c>
      <c r="I175">
        <v>1759424093.84615</v>
      </c>
      <c r="J175">
        <f>(K175)/1000</f>
        <v>0</v>
      </c>
      <c r="K175">
        <f>IF(DP175, AN175, AH175)</f>
        <v>0</v>
      </c>
      <c r="L175">
        <f>IF(DP175, AI175, AG175)</f>
        <v>0</v>
      </c>
      <c r="M175">
        <f>DR175 - IF(AU175&gt;1, L175*DL175*100.0/(AW175), 0)</f>
        <v>0</v>
      </c>
      <c r="N175">
        <f>((T175-J175/2)*M175-L175)/(T175+J175/2)</f>
        <v>0</v>
      </c>
      <c r="O175">
        <f>N175*(DY175+DZ175)/1000.0</f>
        <v>0</v>
      </c>
      <c r="P175">
        <f>(DR175 - IF(AU175&gt;1, L175*DL175*100.0/(AW175), 0))*(DY175+DZ175)/1000.0</f>
        <v>0</v>
      </c>
      <c r="Q175">
        <f>2.0/((1/S175-1/R175)+SIGN(S175)*SQRT((1/S175-1/R175)*(1/S175-1/R175) + 4*DM175/((DM175+1)*(DM175+1))*(2*1/S175*1/R175-1/R175*1/R175)))</f>
        <v>0</v>
      </c>
      <c r="R175">
        <f>IF(LEFT(DN175,1)&lt;&gt;"0",IF(LEFT(DN175,1)="1",3.0,DO175),$D$5+$E$5*(EF175*DY175/($K$5*1000))+$F$5*(EF175*DY175/($K$5*1000))*MAX(MIN(DL175,$J$5),$I$5)*MAX(MIN(DL175,$J$5),$I$5)+$G$5*MAX(MIN(DL175,$J$5),$I$5)*(EF175*DY175/($K$5*1000))+$H$5*(EF175*DY175/($K$5*1000))*(EF175*DY175/($K$5*1000)))</f>
        <v>0</v>
      </c>
      <c r="S175">
        <f>J175*(1000-(1000*0.61365*exp(17.502*W175/(240.97+W175))/(DY175+DZ175)+DT175)/2)/(1000*0.61365*exp(17.502*W175/(240.97+W175))/(DY175+DZ175)-DT175)</f>
        <v>0</v>
      </c>
      <c r="T175">
        <f>1/((DM175+1)/(Q175/1.6)+1/(R175/1.37)) + DM175/((DM175+1)/(Q175/1.6) + DM175/(R175/1.37))</f>
        <v>0</v>
      </c>
      <c r="U175">
        <f>(DH175*DK175)</f>
        <v>0</v>
      </c>
      <c r="V175">
        <f>(EA175+(U175+2*0.95*5.67E-8*(((EA175+$B$7)+273)^4-(EA175+273)^4)-44100*J175)/(1.84*29.3*R175+8*0.95*5.67E-8*(EA175+273)^3))</f>
        <v>0</v>
      </c>
      <c r="W175">
        <f>($C$7*EB175+$D$7*EC175+$E$7*V175)</f>
        <v>0</v>
      </c>
      <c r="X175">
        <f>0.61365*exp(17.502*W175/(240.97+W175))</f>
        <v>0</v>
      </c>
      <c r="Y175">
        <f>(Z175/AA175*100)</f>
        <v>0</v>
      </c>
      <c r="Z175">
        <f>DT175*(DY175+DZ175)/1000</f>
        <v>0</v>
      </c>
      <c r="AA175">
        <f>0.61365*exp(17.502*EA175/(240.97+EA175))</f>
        <v>0</v>
      </c>
      <c r="AB175">
        <f>(X175-DT175*(DY175+DZ175)/1000)</f>
        <v>0</v>
      </c>
      <c r="AC175">
        <f>(-J175*44100)</f>
        <v>0</v>
      </c>
      <c r="AD175">
        <f>2*29.3*R175*0.92*(EA175-W175)</f>
        <v>0</v>
      </c>
      <c r="AE175">
        <f>2*0.95*5.67E-8*(((EA175+$B$7)+273)^4-(W175+273)^4)</f>
        <v>0</v>
      </c>
      <c r="AF175">
        <f>U175+AE175+AC175+AD175</f>
        <v>0</v>
      </c>
      <c r="AG175">
        <f>DX175*AU175*(DS175-DR175*(1000-AU175*DU175)/(1000-AU175*DT175))/(100*DL175)</f>
        <v>0</v>
      </c>
      <c r="AH175">
        <f>1000*DX175*AU175*(DT175-DU175)/(100*DL175*(1000-AU175*DT175))</f>
        <v>0</v>
      </c>
      <c r="AI175">
        <f>(AJ175 - AK175 - DY175*1E3/(8.314*(EA175+273.15)) * AM175/DX175 * AL175) * DX175/(100*DL175) * (1000 - DU175)/1000</f>
        <v>0</v>
      </c>
      <c r="AJ175">
        <v>1046.69998272836</v>
      </c>
      <c r="AK175">
        <v>1023.32102424242</v>
      </c>
      <c r="AL175">
        <v>3.22389727272725</v>
      </c>
      <c r="AM175">
        <v>64.6</v>
      </c>
      <c r="AN175">
        <f>(AP175 - AO175 + DY175*1E3/(8.314*(EA175+273.15)) * AR175/DX175 * AQ175) * DX175/(100*DL175) * 1000/(1000 - AP175)</f>
        <v>0</v>
      </c>
      <c r="AO175">
        <v>21.7454306467039</v>
      </c>
      <c r="AP175">
        <v>22.9910527272727</v>
      </c>
      <c r="AQ175">
        <v>-2.96263917161444e-05</v>
      </c>
      <c r="AR175">
        <v>120.712376557345</v>
      </c>
      <c r="AS175">
        <v>4</v>
      </c>
      <c r="AT175">
        <v>1</v>
      </c>
      <c r="AU175">
        <f>IF(AS175*$H$13&gt;=AW175,1.0,(AW175/(AW175-AS175*$H$13)))</f>
        <v>0</v>
      </c>
      <c r="AV175">
        <f>(AU175-1)*100</f>
        <v>0</v>
      </c>
      <c r="AW175">
        <f>MAX(0,($B$13+$C$13*EF175)/(1+$D$13*EF175)*DY175/(EA175+273)*$E$13)</f>
        <v>0</v>
      </c>
      <c r="AX175" t="s">
        <v>437</v>
      </c>
      <c r="AY175" t="s">
        <v>437</v>
      </c>
      <c r="AZ175">
        <v>0</v>
      </c>
      <c r="BA175">
        <v>0</v>
      </c>
      <c r="BB175">
        <f>1-AZ175/BA175</f>
        <v>0</v>
      </c>
      <c r="BC175">
        <v>0</v>
      </c>
      <c r="BD175" t="s">
        <v>437</v>
      </c>
      <c r="BE175" t="s">
        <v>437</v>
      </c>
      <c r="BF175">
        <v>0</v>
      </c>
      <c r="BG175">
        <v>0</v>
      </c>
      <c r="BH175">
        <f>1-BF175/BG175</f>
        <v>0</v>
      </c>
      <c r="BI175">
        <v>0.5</v>
      </c>
      <c r="BJ175">
        <f>DI175</f>
        <v>0</v>
      </c>
      <c r="BK175">
        <f>L175</f>
        <v>0</v>
      </c>
      <c r="BL175">
        <f>BH175*BI175*BJ175</f>
        <v>0</v>
      </c>
      <c r="BM175">
        <f>(BK175-BC175)/BJ175</f>
        <v>0</v>
      </c>
      <c r="BN175">
        <f>(BA175-BG175)/BG175</f>
        <v>0</v>
      </c>
      <c r="BO175">
        <f>AZ175/(BB175+AZ175/BG175)</f>
        <v>0</v>
      </c>
      <c r="BP175" t="s">
        <v>437</v>
      </c>
      <c r="BQ175">
        <v>0</v>
      </c>
      <c r="BR175">
        <f>IF(BQ175&lt;&gt;0, BQ175, BO175)</f>
        <v>0</v>
      </c>
      <c r="BS175">
        <f>1-BR175/BG175</f>
        <v>0</v>
      </c>
      <c r="BT175">
        <f>(BG175-BF175)/(BG175-BR175)</f>
        <v>0</v>
      </c>
      <c r="BU175">
        <f>(BA175-BG175)/(BA175-BR175)</f>
        <v>0</v>
      </c>
      <c r="BV175">
        <f>(BG175-BF175)/(BG175-AZ175)</f>
        <v>0</v>
      </c>
      <c r="BW175">
        <f>(BA175-BG175)/(BA175-AZ175)</f>
        <v>0</v>
      </c>
      <c r="BX175">
        <f>(BT175*BR175/BF175)</f>
        <v>0</v>
      </c>
      <c r="BY175">
        <f>(1-BX175)</f>
        <v>0</v>
      </c>
      <c r="DH175">
        <f>$B$11*EG175+$C$11*EH175+$F$11*ES175*(1-EV175)</f>
        <v>0</v>
      </c>
      <c r="DI175">
        <f>DH175*DJ175</f>
        <v>0</v>
      </c>
      <c r="DJ175">
        <f>($B$11*$D$9+$C$11*$D$9+$F$11*((FF175+EX175)/MAX(FF175+EX175+FG175, 0.1)*$I$9+FG175/MAX(FF175+EX175+FG175, 0.1)*$J$9))/($B$11+$C$11+$F$11)</f>
        <v>0</v>
      </c>
      <c r="DK175">
        <f>($B$11*$K$9+$C$11*$K$9+$F$11*((FF175+EX175)/MAX(FF175+EX175+FG175, 0.1)*$P$9+FG175/MAX(FF175+EX175+FG175, 0.1)*$Q$9))/($B$11+$C$11+$F$11)</f>
        <v>0</v>
      </c>
      <c r="DL175">
        <v>3.46</v>
      </c>
      <c r="DM175">
        <v>0.5</v>
      </c>
      <c r="DN175" t="s">
        <v>438</v>
      </c>
      <c r="DO175">
        <v>2</v>
      </c>
      <c r="DP175" t="b">
        <v>1</v>
      </c>
      <c r="DQ175">
        <v>1759424093.84615</v>
      </c>
      <c r="DR175">
        <v>976.748769230769</v>
      </c>
      <c r="DS175">
        <v>1009.04115384615</v>
      </c>
      <c r="DT175">
        <v>23.0028461538462</v>
      </c>
      <c r="DU175">
        <v>21.7436769230769</v>
      </c>
      <c r="DV175">
        <v>972.788153846154</v>
      </c>
      <c r="DW175">
        <v>22.6862769230769</v>
      </c>
      <c r="DX175">
        <v>500.030692307692</v>
      </c>
      <c r="DY175">
        <v>90.7823384615385</v>
      </c>
      <c r="DZ175">
        <v>0.0324121615384615</v>
      </c>
      <c r="EA175">
        <v>29.6329923076923</v>
      </c>
      <c r="EB175">
        <v>30.0253615384615</v>
      </c>
      <c r="EC175">
        <v>999.9</v>
      </c>
      <c r="ED175">
        <v>0</v>
      </c>
      <c r="EE175">
        <v>0</v>
      </c>
      <c r="EF175">
        <v>10010.5246153846</v>
      </c>
      <c r="EG175">
        <v>0</v>
      </c>
      <c r="EH175">
        <v>13.1950307692308</v>
      </c>
      <c r="EI175">
        <v>-32.2934153846154</v>
      </c>
      <c r="EJ175">
        <v>999.745923076923</v>
      </c>
      <c r="EK175">
        <v>1031.47076923077</v>
      </c>
      <c r="EL175">
        <v>1.25917846153846</v>
      </c>
      <c r="EM175">
        <v>1009.04115384615</v>
      </c>
      <c r="EN175">
        <v>21.7436769230769</v>
      </c>
      <c r="EO175">
        <v>2.08825307692308</v>
      </c>
      <c r="EP175">
        <v>1.97394230769231</v>
      </c>
      <c r="EQ175">
        <v>18.1298615384615</v>
      </c>
      <c r="ER175">
        <v>17.2368538461538</v>
      </c>
      <c r="ES175">
        <v>1999.98076923077</v>
      </c>
      <c r="ET175">
        <v>0.980002923076923</v>
      </c>
      <c r="EU175">
        <v>0.0199968769230769</v>
      </c>
      <c r="EV175">
        <v>0</v>
      </c>
      <c r="EW175">
        <v>353.619538461538</v>
      </c>
      <c r="EX175">
        <v>5.00059</v>
      </c>
      <c r="EY175">
        <v>7149.32</v>
      </c>
      <c r="EZ175">
        <v>17360.1538461538</v>
      </c>
      <c r="FA175">
        <v>41.3556153846154</v>
      </c>
      <c r="FB175">
        <v>41.125</v>
      </c>
      <c r="FC175">
        <v>40.687</v>
      </c>
      <c r="FD175">
        <v>40.6822307692308</v>
      </c>
      <c r="FE175">
        <v>42.25</v>
      </c>
      <c r="FF175">
        <v>1955.09076923077</v>
      </c>
      <c r="FG175">
        <v>39.89</v>
      </c>
      <c r="FH175">
        <v>0</v>
      </c>
      <c r="FI175">
        <v>1759424100.4</v>
      </c>
      <c r="FJ175">
        <v>0</v>
      </c>
      <c r="FK175">
        <v>353.538884615385</v>
      </c>
      <c r="FL175">
        <v>-0.753948709323553</v>
      </c>
      <c r="FM175">
        <v>-4.60615382172063</v>
      </c>
      <c r="FN175">
        <v>7149.21423076923</v>
      </c>
      <c r="FO175">
        <v>15</v>
      </c>
      <c r="FP175">
        <v>0</v>
      </c>
      <c r="FQ175" t="s">
        <v>439</v>
      </c>
      <c r="FR175">
        <v>0</v>
      </c>
      <c r="FS175">
        <v>0</v>
      </c>
      <c r="FT175">
        <v>0</v>
      </c>
      <c r="FU175">
        <v>0</v>
      </c>
      <c r="FV175">
        <v>0</v>
      </c>
      <c r="FW175">
        <v>0</v>
      </c>
      <c r="FX175">
        <v>0</v>
      </c>
      <c r="FY175">
        <v>0</v>
      </c>
      <c r="FZ175">
        <v>0</v>
      </c>
      <c r="GA175">
        <v>0</v>
      </c>
      <c r="GB175">
        <v>0</v>
      </c>
      <c r="GC175">
        <v>-32.41253</v>
      </c>
      <c r="GD175">
        <v>5.06274586466163</v>
      </c>
      <c r="GE175">
        <v>0.68041527474036</v>
      </c>
      <c r="GF175">
        <v>0</v>
      </c>
      <c r="GG175">
        <v>353.580294117647</v>
      </c>
      <c r="GH175">
        <v>-0.66417112022096</v>
      </c>
      <c r="GI175">
        <v>0.174004146233858</v>
      </c>
      <c r="GJ175">
        <v>-1</v>
      </c>
      <c r="GK175">
        <v>1.263175</v>
      </c>
      <c r="GL175">
        <v>-0.108453834586467</v>
      </c>
      <c r="GM175">
        <v>0.0105537981314786</v>
      </c>
      <c r="GN175">
        <v>0</v>
      </c>
      <c r="GO175">
        <v>0</v>
      </c>
      <c r="GP175">
        <v>2</v>
      </c>
      <c r="GQ175" t="s">
        <v>463</v>
      </c>
      <c r="GR175">
        <v>3.13239</v>
      </c>
      <c r="GS175">
        <v>2.71011</v>
      </c>
      <c r="GT175">
        <v>0.165791</v>
      </c>
      <c r="GU175">
        <v>0.169756</v>
      </c>
      <c r="GV175">
        <v>0.100312</v>
      </c>
      <c r="GW175">
        <v>0.0970386</v>
      </c>
      <c r="GX175">
        <v>31438.5</v>
      </c>
      <c r="GY175">
        <v>33522.4</v>
      </c>
      <c r="GZ175">
        <v>34095.6</v>
      </c>
      <c r="HA175">
        <v>36556.1</v>
      </c>
      <c r="HB175">
        <v>43323.6</v>
      </c>
      <c r="HC175">
        <v>47392.8</v>
      </c>
      <c r="HD175">
        <v>53180.1</v>
      </c>
      <c r="HE175">
        <v>58419.3</v>
      </c>
      <c r="HF175">
        <v>1.9463</v>
      </c>
      <c r="HG175">
        <v>1.79762</v>
      </c>
      <c r="HH175">
        <v>0.117578</v>
      </c>
      <c r="HI175">
        <v>0</v>
      </c>
      <c r="HJ175">
        <v>28.1132</v>
      </c>
      <c r="HK175">
        <v>999.9</v>
      </c>
      <c r="HL175">
        <v>53.638</v>
      </c>
      <c r="HM175">
        <v>30.484</v>
      </c>
      <c r="HN175">
        <v>25.8808</v>
      </c>
      <c r="HO175">
        <v>54.5583</v>
      </c>
      <c r="HP175">
        <v>45.5329</v>
      </c>
      <c r="HQ175">
        <v>1</v>
      </c>
      <c r="HR175">
        <v>0.057843</v>
      </c>
      <c r="HS175">
        <v>0.155253</v>
      </c>
      <c r="HT175">
        <v>20.1122</v>
      </c>
      <c r="HU175">
        <v>5.19752</v>
      </c>
      <c r="HV175">
        <v>12.004</v>
      </c>
      <c r="HW175">
        <v>4.97495</v>
      </c>
      <c r="HX175">
        <v>3.294</v>
      </c>
      <c r="HY175">
        <v>999.9</v>
      </c>
      <c r="HZ175">
        <v>9999</v>
      </c>
      <c r="IA175">
        <v>9999</v>
      </c>
      <c r="IB175">
        <v>9999</v>
      </c>
      <c r="IC175">
        <v>1.86325</v>
      </c>
      <c r="ID175">
        <v>1.86813</v>
      </c>
      <c r="IE175">
        <v>1.86786</v>
      </c>
      <c r="IF175">
        <v>1.86905</v>
      </c>
      <c r="IG175">
        <v>1.86984</v>
      </c>
      <c r="IH175">
        <v>1.86586</v>
      </c>
      <c r="II175">
        <v>1.86703</v>
      </c>
      <c r="IJ175">
        <v>1.86844</v>
      </c>
      <c r="IK175">
        <v>5</v>
      </c>
      <c r="IL175">
        <v>0</v>
      </c>
      <c r="IM175">
        <v>0</v>
      </c>
      <c r="IN175">
        <v>0</v>
      </c>
      <c r="IO175" t="s">
        <v>441</v>
      </c>
      <c r="IP175" t="s">
        <v>442</v>
      </c>
      <c r="IQ175" t="s">
        <v>443</v>
      </c>
      <c r="IR175" t="s">
        <v>443</v>
      </c>
      <c r="IS175" t="s">
        <v>443</v>
      </c>
      <c r="IT175" t="s">
        <v>443</v>
      </c>
      <c r="IU175">
        <v>0</v>
      </c>
      <c r="IV175">
        <v>100</v>
      </c>
      <c r="IW175">
        <v>100</v>
      </c>
      <c r="IX175">
        <v>4.043</v>
      </c>
      <c r="IY175">
        <v>0.316</v>
      </c>
      <c r="IZ175">
        <v>0.735386519928015</v>
      </c>
      <c r="JA175">
        <v>0.00382527381972642</v>
      </c>
      <c r="JB175">
        <v>-7.52988299776221e-07</v>
      </c>
      <c r="JC175">
        <v>2.3530235652091e-10</v>
      </c>
      <c r="JD175">
        <v>-0.102343420517576</v>
      </c>
      <c r="JE175">
        <v>-0.0169045395245839</v>
      </c>
      <c r="JF175">
        <v>0.00204458040624254</v>
      </c>
      <c r="JG175">
        <v>-2.13992253470799e-05</v>
      </c>
      <c r="JH175">
        <v>5</v>
      </c>
      <c r="JI175">
        <v>2167</v>
      </c>
      <c r="JJ175">
        <v>1</v>
      </c>
      <c r="JK175">
        <v>29</v>
      </c>
      <c r="JL175">
        <v>29323735</v>
      </c>
      <c r="JM175">
        <v>29323735</v>
      </c>
      <c r="JN175">
        <v>2.10815</v>
      </c>
      <c r="JO175">
        <v>2.61841</v>
      </c>
      <c r="JP175">
        <v>1.54785</v>
      </c>
      <c r="JQ175">
        <v>2.31201</v>
      </c>
      <c r="JR175">
        <v>1.64673</v>
      </c>
      <c r="JS175">
        <v>2.3877</v>
      </c>
      <c r="JT175">
        <v>34.236</v>
      </c>
      <c r="JU175">
        <v>24.1926</v>
      </c>
      <c r="JV175">
        <v>18</v>
      </c>
      <c r="JW175">
        <v>497.839</v>
      </c>
      <c r="JX175">
        <v>401.94</v>
      </c>
      <c r="JY175">
        <v>27.1392</v>
      </c>
      <c r="JZ175">
        <v>28.0832</v>
      </c>
      <c r="KA175">
        <v>30.0003</v>
      </c>
      <c r="KB175">
        <v>28.0275</v>
      </c>
      <c r="KC175">
        <v>27.9769</v>
      </c>
      <c r="KD175">
        <v>42.2322</v>
      </c>
      <c r="KE175">
        <v>18.9821</v>
      </c>
      <c r="KF175">
        <v>53.1408</v>
      </c>
      <c r="KG175">
        <v>27.1068</v>
      </c>
      <c r="KH175">
        <v>1055.2</v>
      </c>
      <c r="KI175">
        <v>21.7294</v>
      </c>
      <c r="KJ175">
        <v>96.6766</v>
      </c>
      <c r="KK175">
        <v>94.6555</v>
      </c>
    </row>
    <row r="176" spans="1:297">
      <c r="A176">
        <v>160</v>
      </c>
      <c r="B176">
        <v>1759424107</v>
      </c>
      <c r="C176">
        <v>4886.90000009537</v>
      </c>
      <c r="D176" t="s">
        <v>763</v>
      </c>
      <c r="E176" t="s">
        <v>764</v>
      </c>
      <c r="F176">
        <v>5</v>
      </c>
      <c r="G176" t="s">
        <v>638</v>
      </c>
      <c r="H176" t="s">
        <v>436</v>
      </c>
      <c r="I176">
        <v>1759424098.84615</v>
      </c>
      <c r="J176">
        <f>(K176)/1000</f>
        <v>0</v>
      </c>
      <c r="K176">
        <f>IF(DP176, AN176, AH176)</f>
        <v>0</v>
      </c>
      <c r="L176">
        <f>IF(DP176, AI176, AG176)</f>
        <v>0</v>
      </c>
      <c r="M176">
        <f>DR176 - IF(AU176&gt;1, L176*DL176*100.0/(AW176), 0)</f>
        <v>0</v>
      </c>
      <c r="N176">
        <f>((T176-J176/2)*M176-L176)/(T176+J176/2)</f>
        <v>0</v>
      </c>
      <c r="O176">
        <f>N176*(DY176+DZ176)/1000.0</f>
        <v>0</v>
      </c>
      <c r="P176">
        <f>(DR176 - IF(AU176&gt;1, L176*DL176*100.0/(AW176), 0))*(DY176+DZ176)/1000.0</f>
        <v>0</v>
      </c>
      <c r="Q176">
        <f>2.0/((1/S176-1/R176)+SIGN(S176)*SQRT((1/S176-1/R176)*(1/S176-1/R176) + 4*DM176/((DM176+1)*(DM176+1))*(2*1/S176*1/R176-1/R176*1/R176)))</f>
        <v>0</v>
      </c>
      <c r="R176">
        <f>IF(LEFT(DN176,1)&lt;&gt;"0",IF(LEFT(DN176,1)="1",3.0,DO176),$D$5+$E$5*(EF176*DY176/($K$5*1000))+$F$5*(EF176*DY176/($K$5*1000))*MAX(MIN(DL176,$J$5),$I$5)*MAX(MIN(DL176,$J$5),$I$5)+$G$5*MAX(MIN(DL176,$J$5),$I$5)*(EF176*DY176/($K$5*1000))+$H$5*(EF176*DY176/($K$5*1000))*(EF176*DY176/($K$5*1000)))</f>
        <v>0</v>
      </c>
      <c r="S176">
        <f>J176*(1000-(1000*0.61365*exp(17.502*W176/(240.97+W176))/(DY176+DZ176)+DT176)/2)/(1000*0.61365*exp(17.502*W176/(240.97+W176))/(DY176+DZ176)-DT176)</f>
        <v>0</v>
      </c>
      <c r="T176">
        <f>1/((DM176+1)/(Q176/1.6)+1/(R176/1.37)) + DM176/((DM176+1)/(Q176/1.6) + DM176/(R176/1.37))</f>
        <v>0</v>
      </c>
      <c r="U176">
        <f>(DH176*DK176)</f>
        <v>0</v>
      </c>
      <c r="V176">
        <f>(EA176+(U176+2*0.95*5.67E-8*(((EA176+$B$7)+273)^4-(EA176+273)^4)-44100*J176)/(1.84*29.3*R176+8*0.95*5.67E-8*(EA176+273)^3))</f>
        <v>0</v>
      </c>
      <c r="W176">
        <f>($C$7*EB176+$D$7*EC176+$E$7*V176)</f>
        <v>0</v>
      </c>
      <c r="X176">
        <f>0.61365*exp(17.502*W176/(240.97+W176))</f>
        <v>0</v>
      </c>
      <c r="Y176">
        <f>(Z176/AA176*100)</f>
        <v>0</v>
      </c>
      <c r="Z176">
        <f>DT176*(DY176+DZ176)/1000</f>
        <v>0</v>
      </c>
      <c r="AA176">
        <f>0.61365*exp(17.502*EA176/(240.97+EA176))</f>
        <v>0</v>
      </c>
      <c r="AB176">
        <f>(X176-DT176*(DY176+DZ176)/1000)</f>
        <v>0</v>
      </c>
      <c r="AC176">
        <f>(-J176*44100)</f>
        <v>0</v>
      </c>
      <c r="AD176">
        <f>2*29.3*R176*0.92*(EA176-W176)</f>
        <v>0</v>
      </c>
      <c r="AE176">
        <f>2*0.95*5.67E-8*(((EA176+$B$7)+273)^4-(W176+273)^4)</f>
        <v>0</v>
      </c>
      <c r="AF176">
        <f>U176+AE176+AC176+AD176</f>
        <v>0</v>
      </c>
      <c r="AG176">
        <f>DX176*AU176*(DS176-DR176*(1000-AU176*DU176)/(1000-AU176*DT176))/(100*DL176)</f>
        <v>0</v>
      </c>
      <c r="AH176">
        <f>1000*DX176*AU176*(DT176-DU176)/(100*DL176*(1000-AU176*DT176))</f>
        <v>0</v>
      </c>
      <c r="AI176">
        <f>(AJ176 - AK176 - DY176*1E3/(8.314*(EA176+273.15)) * AM176/DX176 * AL176) * DX176/(100*DL176) * (1000 - DU176)/1000</f>
        <v>0</v>
      </c>
      <c r="AJ176">
        <v>1065.20432694697</v>
      </c>
      <c r="AK176">
        <v>1040.83484848485</v>
      </c>
      <c r="AL176">
        <v>3.53413787878781</v>
      </c>
      <c r="AM176">
        <v>64.6</v>
      </c>
      <c r="AN176">
        <f>(AP176 - AO176 + DY176*1E3/(8.314*(EA176+273.15)) * AR176/DX176 * AQ176) * DX176/(100*DL176) * 1000/(1000 - AP176)</f>
        <v>0</v>
      </c>
      <c r="AO176">
        <v>21.7470056366241</v>
      </c>
      <c r="AP176">
        <v>22.985326060606</v>
      </c>
      <c r="AQ176">
        <v>-2.31131502364892e-05</v>
      </c>
      <c r="AR176">
        <v>120.712376557345</v>
      </c>
      <c r="AS176">
        <v>4</v>
      </c>
      <c r="AT176">
        <v>1</v>
      </c>
      <c r="AU176">
        <f>IF(AS176*$H$13&gt;=AW176,1.0,(AW176/(AW176-AS176*$H$13)))</f>
        <v>0</v>
      </c>
      <c r="AV176">
        <f>(AU176-1)*100</f>
        <v>0</v>
      </c>
      <c r="AW176">
        <f>MAX(0,($B$13+$C$13*EF176)/(1+$D$13*EF176)*DY176/(EA176+273)*$E$13)</f>
        <v>0</v>
      </c>
      <c r="AX176" t="s">
        <v>437</v>
      </c>
      <c r="AY176" t="s">
        <v>437</v>
      </c>
      <c r="AZ176">
        <v>0</v>
      </c>
      <c r="BA176">
        <v>0</v>
      </c>
      <c r="BB176">
        <f>1-AZ176/BA176</f>
        <v>0</v>
      </c>
      <c r="BC176">
        <v>0</v>
      </c>
      <c r="BD176" t="s">
        <v>437</v>
      </c>
      <c r="BE176" t="s">
        <v>437</v>
      </c>
      <c r="BF176">
        <v>0</v>
      </c>
      <c r="BG176">
        <v>0</v>
      </c>
      <c r="BH176">
        <f>1-BF176/BG176</f>
        <v>0</v>
      </c>
      <c r="BI176">
        <v>0.5</v>
      </c>
      <c r="BJ176">
        <f>DI176</f>
        <v>0</v>
      </c>
      <c r="BK176">
        <f>L176</f>
        <v>0</v>
      </c>
      <c r="BL176">
        <f>BH176*BI176*BJ176</f>
        <v>0</v>
      </c>
      <c r="BM176">
        <f>(BK176-BC176)/BJ176</f>
        <v>0</v>
      </c>
      <c r="BN176">
        <f>(BA176-BG176)/BG176</f>
        <v>0</v>
      </c>
      <c r="BO176">
        <f>AZ176/(BB176+AZ176/BG176)</f>
        <v>0</v>
      </c>
      <c r="BP176" t="s">
        <v>437</v>
      </c>
      <c r="BQ176">
        <v>0</v>
      </c>
      <c r="BR176">
        <f>IF(BQ176&lt;&gt;0, BQ176, BO176)</f>
        <v>0</v>
      </c>
      <c r="BS176">
        <f>1-BR176/BG176</f>
        <v>0</v>
      </c>
      <c r="BT176">
        <f>(BG176-BF176)/(BG176-BR176)</f>
        <v>0</v>
      </c>
      <c r="BU176">
        <f>(BA176-BG176)/(BA176-BR176)</f>
        <v>0</v>
      </c>
      <c r="BV176">
        <f>(BG176-BF176)/(BG176-AZ176)</f>
        <v>0</v>
      </c>
      <c r="BW176">
        <f>(BA176-BG176)/(BA176-AZ176)</f>
        <v>0</v>
      </c>
      <c r="BX176">
        <f>(BT176*BR176/BF176)</f>
        <v>0</v>
      </c>
      <c r="BY176">
        <f>(1-BX176)</f>
        <v>0</v>
      </c>
      <c r="DH176">
        <f>$B$11*EG176+$C$11*EH176+$F$11*ES176*(1-EV176)</f>
        <v>0</v>
      </c>
      <c r="DI176">
        <f>DH176*DJ176</f>
        <v>0</v>
      </c>
      <c r="DJ176">
        <f>($B$11*$D$9+$C$11*$D$9+$F$11*((FF176+EX176)/MAX(FF176+EX176+FG176, 0.1)*$I$9+FG176/MAX(FF176+EX176+FG176, 0.1)*$J$9))/($B$11+$C$11+$F$11)</f>
        <v>0</v>
      </c>
      <c r="DK176">
        <f>($B$11*$K$9+$C$11*$K$9+$F$11*((FF176+EX176)/MAX(FF176+EX176+FG176, 0.1)*$P$9+FG176/MAX(FF176+EX176+FG176, 0.1)*$Q$9))/($B$11+$C$11+$F$11)</f>
        <v>0</v>
      </c>
      <c r="DL176">
        <v>3.46</v>
      </c>
      <c r="DM176">
        <v>0.5</v>
      </c>
      <c r="DN176" t="s">
        <v>438</v>
      </c>
      <c r="DO176">
        <v>2</v>
      </c>
      <c r="DP176" t="b">
        <v>1</v>
      </c>
      <c r="DQ176">
        <v>1759424098.84615</v>
      </c>
      <c r="DR176">
        <v>993.146769230769</v>
      </c>
      <c r="DS176">
        <v>1025.57207692308</v>
      </c>
      <c r="DT176">
        <v>22.9952076923077</v>
      </c>
      <c r="DU176">
        <v>21.7451230769231</v>
      </c>
      <c r="DV176">
        <v>989.136230769231</v>
      </c>
      <c r="DW176">
        <v>22.6789461538462</v>
      </c>
      <c r="DX176">
        <v>500.043615384615</v>
      </c>
      <c r="DY176">
        <v>90.7816538461538</v>
      </c>
      <c r="DZ176">
        <v>0.0323667384615385</v>
      </c>
      <c r="EA176">
        <v>29.6326307692308</v>
      </c>
      <c r="EB176">
        <v>30.0286230769231</v>
      </c>
      <c r="EC176">
        <v>999.9</v>
      </c>
      <c r="ED176">
        <v>0</v>
      </c>
      <c r="EE176">
        <v>0</v>
      </c>
      <c r="EF176">
        <v>9999.94461538462</v>
      </c>
      <c r="EG176">
        <v>0</v>
      </c>
      <c r="EH176">
        <v>13.2022461538462</v>
      </c>
      <c r="EI176">
        <v>-32.4276923076923</v>
      </c>
      <c r="EJ176">
        <v>1016.52215384615</v>
      </c>
      <c r="EK176">
        <v>1048.37153846154</v>
      </c>
      <c r="EL176">
        <v>1.25009384615385</v>
      </c>
      <c r="EM176">
        <v>1025.57207692308</v>
      </c>
      <c r="EN176">
        <v>21.7451230769231</v>
      </c>
      <c r="EO176">
        <v>2.08754461538462</v>
      </c>
      <c r="EP176">
        <v>1.97405846153846</v>
      </c>
      <c r="EQ176">
        <v>18.1244615384615</v>
      </c>
      <c r="ER176">
        <v>17.2377846153846</v>
      </c>
      <c r="ES176">
        <v>1999.99769230769</v>
      </c>
      <c r="ET176">
        <v>0.980003230769231</v>
      </c>
      <c r="EU176">
        <v>0.0199966307692308</v>
      </c>
      <c r="EV176">
        <v>0</v>
      </c>
      <c r="EW176">
        <v>353.542384615385</v>
      </c>
      <c r="EX176">
        <v>5.00059</v>
      </c>
      <c r="EY176">
        <v>7149.16846153846</v>
      </c>
      <c r="EZ176">
        <v>17360.2846153846</v>
      </c>
      <c r="FA176">
        <v>41.3653076923077</v>
      </c>
      <c r="FB176">
        <v>41.125</v>
      </c>
      <c r="FC176">
        <v>40.687</v>
      </c>
      <c r="FD176">
        <v>40.687</v>
      </c>
      <c r="FE176">
        <v>42.25</v>
      </c>
      <c r="FF176">
        <v>1955.10769230769</v>
      </c>
      <c r="FG176">
        <v>39.89</v>
      </c>
      <c r="FH176">
        <v>0</v>
      </c>
      <c r="FI176">
        <v>1759424105.2</v>
      </c>
      <c r="FJ176">
        <v>0</v>
      </c>
      <c r="FK176">
        <v>353.490730769231</v>
      </c>
      <c r="FL176">
        <v>0.335076922539547</v>
      </c>
      <c r="FM176">
        <v>-4.68273501516271</v>
      </c>
      <c r="FN176">
        <v>7148.895</v>
      </c>
      <c r="FO176">
        <v>15</v>
      </c>
      <c r="FP176">
        <v>0</v>
      </c>
      <c r="FQ176" t="s">
        <v>439</v>
      </c>
      <c r="FR176">
        <v>0</v>
      </c>
      <c r="FS176">
        <v>0</v>
      </c>
      <c r="FT176">
        <v>0</v>
      </c>
      <c r="FU176">
        <v>0</v>
      </c>
      <c r="FV176">
        <v>0</v>
      </c>
      <c r="FW176">
        <v>0</v>
      </c>
      <c r="FX176">
        <v>0</v>
      </c>
      <c r="FY176">
        <v>0</v>
      </c>
      <c r="FZ176">
        <v>0</v>
      </c>
      <c r="GA176">
        <v>0</v>
      </c>
      <c r="GB176">
        <v>0</v>
      </c>
      <c r="GC176">
        <v>-32.53492</v>
      </c>
      <c r="GD176">
        <v>0.344318796992441</v>
      </c>
      <c r="GE176">
        <v>0.786063380141831</v>
      </c>
      <c r="GF176">
        <v>1</v>
      </c>
      <c r="GG176">
        <v>353.535294117647</v>
      </c>
      <c r="GH176">
        <v>-0.587379675901385</v>
      </c>
      <c r="GI176">
        <v>0.179235554740247</v>
      </c>
      <c r="GJ176">
        <v>-1</v>
      </c>
      <c r="GK176">
        <v>1.2561365</v>
      </c>
      <c r="GL176">
        <v>-0.115155338345865</v>
      </c>
      <c r="GM176">
        <v>0.0111589888766859</v>
      </c>
      <c r="GN176">
        <v>0</v>
      </c>
      <c r="GO176">
        <v>1</v>
      </c>
      <c r="GP176">
        <v>2</v>
      </c>
      <c r="GQ176" t="s">
        <v>448</v>
      </c>
      <c r="GR176">
        <v>3.13217</v>
      </c>
      <c r="GS176">
        <v>2.7104</v>
      </c>
      <c r="GT176">
        <v>0.167629</v>
      </c>
      <c r="GU176">
        <v>0.171495</v>
      </c>
      <c r="GV176">
        <v>0.100293</v>
      </c>
      <c r="GW176">
        <v>0.0970409</v>
      </c>
      <c r="GX176">
        <v>31369</v>
      </c>
      <c r="GY176">
        <v>33452.1</v>
      </c>
      <c r="GZ176">
        <v>34095.4</v>
      </c>
      <c r="HA176">
        <v>36556</v>
      </c>
      <c r="HB176">
        <v>43324.6</v>
      </c>
      <c r="HC176">
        <v>47392.7</v>
      </c>
      <c r="HD176">
        <v>53179.9</v>
      </c>
      <c r="HE176">
        <v>58419.1</v>
      </c>
      <c r="HF176">
        <v>1.94603</v>
      </c>
      <c r="HG176">
        <v>1.7978</v>
      </c>
      <c r="HH176">
        <v>0.117831</v>
      </c>
      <c r="HI176">
        <v>0</v>
      </c>
      <c r="HJ176">
        <v>28.1149</v>
      </c>
      <c r="HK176">
        <v>999.9</v>
      </c>
      <c r="HL176">
        <v>53.638</v>
      </c>
      <c r="HM176">
        <v>30.464</v>
      </c>
      <c r="HN176">
        <v>25.8535</v>
      </c>
      <c r="HO176">
        <v>54.9583</v>
      </c>
      <c r="HP176">
        <v>45.5288</v>
      </c>
      <c r="HQ176">
        <v>1</v>
      </c>
      <c r="HR176">
        <v>0.0584146</v>
      </c>
      <c r="HS176">
        <v>0.189276</v>
      </c>
      <c r="HT176">
        <v>20.112</v>
      </c>
      <c r="HU176">
        <v>5.19677</v>
      </c>
      <c r="HV176">
        <v>12.004</v>
      </c>
      <c r="HW176">
        <v>4.97485</v>
      </c>
      <c r="HX176">
        <v>3.29395</v>
      </c>
      <c r="HY176">
        <v>999.9</v>
      </c>
      <c r="HZ176">
        <v>9999</v>
      </c>
      <c r="IA176">
        <v>9999</v>
      </c>
      <c r="IB176">
        <v>9999</v>
      </c>
      <c r="IC176">
        <v>1.86325</v>
      </c>
      <c r="ID176">
        <v>1.86813</v>
      </c>
      <c r="IE176">
        <v>1.86786</v>
      </c>
      <c r="IF176">
        <v>1.86905</v>
      </c>
      <c r="IG176">
        <v>1.86982</v>
      </c>
      <c r="IH176">
        <v>1.86587</v>
      </c>
      <c r="II176">
        <v>1.867</v>
      </c>
      <c r="IJ176">
        <v>1.86844</v>
      </c>
      <c r="IK176">
        <v>5</v>
      </c>
      <c r="IL176">
        <v>0</v>
      </c>
      <c r="IM176">
        <v>0</v>
      </c>
      <c r="IN176">
        <v>0</v>
      </c>
      <c r="IO176" t="s">
        <v>441</v>
      </c>
      <c r="IP176" t="s">
        <v>442</v>
      </c>
      <c r="IQ176" t="s">
        <v>443</v>
      </c>
      <c r="IR176" t="s">
        <v>443</v>
      </c>
      <c r="IS176" t="s">
        <v>443</v>
      </c>
      <c r="IT176" t="s">
        <v>443</v>
      </c>
      <c r="IU176">
        <v>0</v>
      </c>
      <c r="IV176">
        <v>100</v>
      </c>
      <c r="IW176">
        <v>100</v>
      </c>
      <c r="IX176">
        <v>4.09</v>
      </c>
      <c r="IY176">
        <v>0.3158</v>
      </c>
      <c r="IZ176">
        <v>0.735386519928015</v>
      </c>
      <c r="JA176">
        <v>0.00382527381972642</v>
      </c>
      <c r="JB176">
        <v>-7.52988299776221e-07</v>
      </c>
      <c r="JC176">
        <v>2.3530235652091e-10</v>
      </c>
      <c r="JD176">
        <v>-0.102343420517576</v>
      </c>
      <c r="JE176">
        <v>-0.0169045395245839</v>
      </c>
      <c r="JF176">
        <v>0.00204458040624254</v>
      </c>
      <c r="JG176">
        <v>-2.13992253470799e-05</v>
      </c>
      <c r="JH176">
        <v>5</v>
      </c>
      <c r="JI176">
        <v>2167</v>
      </c>
      <c r="JJ176">
        <v>1</v>
      </c>
      <c r="JK176">
        <v>29</v>
      </c>
      <c r="JL176">
        <v>29323735.1</v>
      </c>
      <c r="JM176">
        <v>29323735.1</v>
      </c>
      <c r="JN176">
        <v>2.13257</v>
      </c>
      <c r="JO176">
        <v>2.61719</v>
      </c>
      <c r="JP176">
        <v>1.54785</v>
      </c>
      <c r="JQ176">
        <v>2.31079</v>
      </c>
      <c r="JR176">
        <v>1.64551</v>
      </c>
      <c r="JS176">
        <v>2.3645</v>
      </c>
      <c r="JT176">
        <v>34.236</v>
      </c>
      <c r="JU176">
        <v>24.1926</v>
      </c>
      <c r="JV176">
        <v>18</v>
      </c>
      <c r="JW176">
        <v>497.68</v>
      </c>
      <c r="JX176">
        <v>402.052</v>
      </c>
      <c r="JY176">
        <v>27.1015</v>
      </c>
      <c r="JZ176">
        <v>28.0862</v>
      </c>
      <c r="KA176">
        <v>30.0004</v>
      </c>
      <c r="KB176">
        <v>28.0299</v>
      </c>
      <c r="KC176">
        <v>27.9792</v>
      </c>
      <c r="KD176">
        <v>42.8043</v>
      </c>
      <c r="KE176">
        <v>18.9821</v>
      </c>
      <c r="KF176">
        <v>53.1408</v>
      </c>
      <c r="KG176">
        <v>27.0761</v>
      </c>
      <c r="KH176">
        <v>1075.37</v>
      </c>
      <c r="KI176">
        <v>21.7294</v>
      </c>
      <c r="KJ176">
        <v>96.6761</v>
      </c>
      <c r="KK176">
        <v>94.6552</v>
      </c>
    </row>
    <row r="177" spans="1:297">
      <c r="A177">
        <v>161</v>
      </c>
      <c r="B177">
        <v>1759424112</v>
      </c>
      <c r="C177">
        <v>4891.90000009537</v>
      </c>
      <c r="D177" t="s">
        <v>765</v>
      </c>
      <c r="E177" t="s">
        <v>766</v>
      </c>
      <c r="F177">
        <v>5</v>
      </c>
      <c r="G177" t="s">
        <v>638</v>
      </c>
      <c r="H177" t="s">
        <v>436</v>
      </c>
      <c r="I177">
        <v>1759424103.84615</v>
      </c>
      <c r="J177">
        <f>(K177)/1000</f>
        <v>0</v>
      </c>
      <c r="K177">
        <f>IF(DP177, AN177, AH177)</f>
        <v>0</v>
      </c>
      <c r="L177">
        <f>IF(DP177, AI177, AG177)</f>
        <v>0</v>
      </c>
      <c r="M177">
        <f>DR177 - IF(AU177&gt;1, L177*DL177*100.0/(AW177), 0)</f>
        <v>0</v>
      </c>
      <c r="N177">
        <f>((T177-J177/2)*M177-L177)/(T177+J177/2)</f>
        <v>0</v>
      </c>
      <c r="O177">
        <f>N177*(DY177+DZ177)/1000.0</f>
        <v>0</v>
      </c>
      <c r="P177">
        <f>(DR177 - IF(AU177&gt;1, L177*DL177*100.0/(AW177), 0))*(DY177+DZ177)/1000.0</f>
        <v>0</v>
      </c>
      <c r="Q177">
        <f>2.0/((1/S177-1/R177)+SIGN(S177)*SQRT((1/S177-1/R177)*(1/S177-1/R177) + 4*DM177/((DM177+1)*(DM177+1))*(2*1/S177*1/R177-1/R177*1/R177)))</f>
        <v>0</v>
      </c>
      <c r="R177">
        <f>IF(LEFT(DN177,1)&lt;&gt;"0",IF(LEFT(DN177,1)="1",3.0,DO177),$D$5+$E$5*(EF177*DY177/($K$5*1000))+$F$5*(EF177*DY177/($K$5*1000))*MAX(MIN(DL177,$J$5),$I$5)*MAX(MIN(DL177,$J$5),$I$5)+$G$5*MAX(MIN(DL177,$J$5),$I$5)*(EF177*DY177/($K$5*1000))+$H$5*(EF177*DY177/($K$5*1000))*(EF177*DY177/($K$5*1000)))</f>
        <v>0</v>
      </c>
      <c r="S177">
        <f>J177*(1000-(1000*0.61365*exp(17.502*W177/(240.97+W177))/(DY177+DZ177)+DT177)/2)/(1000*0.61365*exp(17.502*W177/(240.97+W177))/(DY177+DZ177)-DT177)</f>
        <v>0</v>
      </c>
      <c r="T177">
        <f>1/((DM177+1)/(Q177/1.6)+1/(R177/1.37)) + DM177/((DM177+1)/(Q177/1.6) + DM177/(R177/1.37))</f>
        <v>0</v>
      </c>
      <c r="U177">
        <f>(DH177*DK177)</f>
        <v>0</v>
      </c>
      <c r="V177">
        <f>(EA177+(U177+2*0.95*5.67E-8*(((EA177+$B$7)+273)^4-(EA177+273)^4)-44100*J177)/(1.84*29.3*R177+8*0.95*5.67E-8*(EA177+273)^3))</f>
        <v>0</v>
      </c>
      <c r="W177">
        <f>($C$7*EB177+$D$7*EC177+$E$7*V177)</f>
        <v>0</v>
      </c>
      <c r="X177">
        <f>0.61365*exp(17.502*W177/(240.97+W177))</f>
        <v>0</v>
      </c>
      <c r="Y177">
        <f>(Z177/AA177*100)</f>
        <v>0</v>
      </c>
      <c r="Z177">
        <f>DT177*(DY177+DZ177)/1000</f>
        <v>0</v>
      </c>
      <c r="AA177">
        <f>0.61365*exp(17.502*EA177/(240.97+EA177))</f>
        <v>0</v>
      </c>
      <c r="AB177">
        <f>(X177-DT177*(DY177+DZ177)/1000)</f>
        <v>0</v>
      </c>
      <c r="AC177">
        <f>(-J177*44100)</f>
        <v>0</v>
      </c>
      <c r="AD177">
        <f>2*29.3*R177*0.92*(EA177-W177)</f>
        <v>0</v>
      </c>
      <c r="AE177">
        <f>2*0.95*5.67E-8*(((EA177+$B$7)+273)^4-(W177+273)^4)</f>
        <v>0</v>
      </c>
      <c r="AF177">
        <f>U177+AE177+AC177+AD177</f>
        <v>0</v>
      </c>
      <c r="AG177">
        <f>DX177*AU177*(DS177-DR177*(1000-AU177*DU177)/(1000-AU177*DT177))/(100*DL177)</f>
        <v>0</v>
      </c>
      <c r="AH177">
        <f>1000*DX177*AU177*(DT177-DU177)/(100*DL177*(1000-AU177*DT177))</f>
        <v>0</v>
      </c>
      <c r="AI177">
        <f>(AJ177 - AK177 - DY177*1E3/(8.314*(EA177+273.15)) * AM177/DX177 * AL177) * DX177/(100*DL177) * (1000 - DU177)/1000</f>
        <v>0</v>
      </c>
      <c r="AJ177">
        <v>1081.86839434632</v>
      </c>
      <c r="AK177">
        <v>1057.74460606061</v>
      </c>
      <c r="AL177">
        <v>3.36663181818167</v>
      </c>
      <c r="AM177">
        <v>64.6</v>
      </c>
      <c r="AN177">
        <f>(AP177 - AO177 + DY177*1E3/(8.314*(EA177+273.15)) * AR177/DX177 * AQ177) * DX177/(100*DL177) * 1000/(1000 - AP177)</f>
        <v>0</v>
      </c>
      <c r="AO177">
        <v>21.7483130954265</v>
      </c>
      <c r="AP177">
        <v>22.9743527272727</v>
      </c>
      <c r="AQ177">
        <v>-4.89440233417993e-05</v>
      </c>
      <c r="AR177">
        <v>120.712376557345</v>
      </c>
      <c r="AS177">
        <v>4</v>
      </c>
      <c r="AT177">
        <v>1</v>
      </c>
      <c r="AU177">
        <f>IF(AS177*$H$13&gt;=AW177,1.0,(AW177/(AW177-AS177*$H$13)))</f>
        <v>0</v>
      </c>
      <c r="AV177">
        <f>(AU177-1)*100</f>
        <v>0</v>
      </c>
      <c r="AW177">
        <f>MAX(0,($B$13+$C$13*EF177)/(1+$D$13*EF177)*DY177/(EA177+273)*$E$13)</f>
        <v>0</v>
      </c>
      <c r="AX177" t="s">
        <v>437</v>
      </c>
      <c r="AY177" t="s">
        <v>437</v>
      </c>
      <c r="AZ177">
        <v>0</v>
      </c>
      <c r="BA177">
        <v>0</v>
      </c>
      <c r="BB177">
        <f>1-AZ177/BA177</f>
        <v>0</v>
      </c>
      <c r="BC177">
        <v>0</v>
      </c>
      <c r="BD177" t="s">
        <v>437</v>
      </c>
      <c r="BE177" t="s">
        <v>437</v>
      </c>
      <c r="BF177">
        <v>0</v>
      </c>
      <c r="BG177">
        <v>0</v>
      </c>
      <c r="BH177">
        <f>1-BF177/BG177</f>
        <v>0</v>
      </c>
      <c r="BI177">
        <v>0.5</v>
      </c>
      <c r="BJ177">
        <f>DI177</f>
        <v>0</v>
      </c>
      <c r="BK177">
        <f>L177</f>
        <v>0</v>
      </c>
      <c r="BL177">
        <f>BH177*BI177*BJ177</f>
        <v>0</v>
      </c>
      <c r="BM177">
        <f>(BK177-BC177)/BJ177</f>
        <v>0</v>
      </c>
      <c r="BN177">
        <f>(BA177-BG177)/BG177</f>
        <v>0</v>
      </c>
      <c r="BO177">
        <f>AZ177/(BB177+AZ177/BG177)</f>
        <v>0</v>
      </c>
      <c r="BP177" t="s">
        <v>437</v>
      </c>
      <c r="BQ177">
        <v>0</v>
      </c>
      <c r="BR177">
        <f>IF(BQ177&lt;&gt;0, BQ177, BO177)</f>
        <v>0</v>
      </c>
      <c r="BS177">
        <f>1-BR177/BG177</f>
        <v>0</v>
      </c>
      <c r="BT177">
        <f>(BG177-BF177)/(BG177-BR177)</f>
        <v>0</v>
      </c>
      <c r="BU177">
        <f>(BA177-BG177)/(BA177-BR177)</f>
        <v>0</v>
      </c>
      <c r="BV177">
        <f>(BG177-BF177)/(BG177-AZ177)</f>
        <v>0</v>
      </c>
      <c r="BW177">
        <f>(BA177-BG177)/(BA177-AZ177)</f>
        <v>0</v>
      </c>
      <c r="BX177">
        <f>(BT177*BR177/BF177)</f>
        <v>0</v>
      </c>
      <c r="BY177">
        <f>(1-BX177)</f>
        <v>0</v>
      </c>
      <c r="DH177">
        <f>$B$11*EG177+$C$11*EH177+$F$11*ES177*(1-EV177)</f>
        <v>0</v>
      </c>
      <c r="DI177">
        <f>DH177*DJ177</f>
        <v>0</v>
      </c>
      <c r="DJ177">
        <f>($B$11*$D$9+$C$11*$D$9+$F$11*((FF177+EX177)/MAX(FF177+EX177+FG177, 0.1)*$I$9+FG177/MAX(FF177+EX177+FG177, 0.1)*$J$9))/($B$11+$C$11+$F$11)</f>
        <v>0</v>
      </c>
      <c r="DK177">
        <f>($B$11*$K$9+$C$11*$K$9+$F$11*((FF177+EX177)/MAX(FF177+EX177+FG177, 0.1)*$P$9+FG177/MAX(FF177+EX177+FG177, 0.1)*$Q$9))/($B$11+$C$11+$F$11)</f>
        <v>0</v>
      </c>
      <c r="DL177">
        <v>3.46</v>
      </c>
      <c r="DM177">
        <v>0.5</v>
      </c>
      <c r="DN177" t="s">
        <v>438</v>
      </c>
      <c r="DO177">
        <v>2</v>
      </c>
      <c r="DP177" t="b">
        <v>1</v>
      </c>
      <c r="DQ177">
        <v>1759424103.84615</v>
      </c>
      <c r="DR177">
        <v>1009.63023076923</v>
      </c>
      <c r="DS177">
        <v>1042.17769230769</v>
      </c>
      <c r="DT177">
        <v>22.9868</v>
      </c>
      <c r="DU177">
        <v>21.7467153846154</v>
      </c>
      <c r="DV177">
        <v>1005.57053846154</v>
      </c>
      <c r="DW177">
        <v>22.6708769230769</v>
      </c>
      <c r="DX177">
        <v>500.004076923077</v>
      </c>
      <c r="DY177">
        <v>90.7809153846154</v>
      </c>
      <c r="DZ177">
        <v>0.0323334</v>
      </c>
      <c r="EA177">
        <v>29.6318692307692</v>
      </c>
      <c r="EB177">
        <v>30.0317384615385</v>
      </c>
      <c r="EC177">
        <v>999.9</v>
      </c>
      <c r="ED177">
        <v>0</v>
      </c>
      <c r="EE177">
        <v>0</v>
      </c>
      <c r="EF177">
        <v>9998.40307692308</v>
      </c>
      <c r="EG177">
        <v>0</v>
      </c>
      <c r="EH177">
        <v>13.1977846153846</v>
      </c>
      <c r="EI177">
        <v>-32.5496384615385</v>
      </c>
      <c r="EJ177">
        <v>1033.38461538462</v>
      </c>
      <c r="EK177">
        <v>1065.34923076923</v>
      </c>
      <c r="EL177">
        <v>1.24008076923077</v>
      </c>
      <c r="EM177">
        <v>1042.17769230769</v>
      </c>
      <c r="EN177">
        <v>21.7467153846154</v>
      </c>
      <c r="EO177">
        <v>2.08676615384615</v>
      </c>
      <c r="EP177">
        <v>1.97418846153846</v>
      </c>
      <c r="EQ177">
        <v>18.1185076923077</v>
      </c>
      <c r="ER177">
        <v>17.2388307692308</v>
      </c>
      <c r="ES177">
        <v>1999.99153846154</v>
      </c>
      <c r="ET177">
        <v>0.980003230769231</v>
      </c>
      <c r="EU177">
        <v>0.0199966230769231</v>
      </c>
      <c r="EV177">
        <v>0</v>
      </c>
      <c r="EW177">
        <v>353.558153846154</v>
      </c>
      <c r="EX177">
        <v>5.00059</v>
      </c>
      <c r="EY177">
        <v>7148.86</v>
      </c>
      <c r="EZ177">
        <v>17360.2384615385</v>
      </c>
      <c r="FA177">
        <v>41.375</v>
      </c>
      <c r="FB177">
        <v>41.125</v>
      </c>
      <c r="FC177">
        <v>40.6966923076923</v>
      </c>
      <c r="FD177">
        <v>40.687</v>
      </c>
      <c r="FE177">
        <v>42.25</v>
      </c>
      <c r="FF177">
        <v>1955.10153846154</v>
      </c>
      <c r="FG177">
        <v>39.89</v>
      </c>
      <c r="FH177">
        <v>0</v>
      </c>
      <c r="FI177">
        <v>1759424110</v>
      </c>
      <c r="FJ177">
        <v>0</v>
      </c>
      <c r="FK177">
        <v>353.514653846154</v>
      </c>
      <c r="FL177">
        <v>0.495145300991138</v>
      </c>
      <c r="FM177">
        <v>-1.00615382939504</v>
      </c>
      <c r="FN177">
        <v>7148.67192307692</v>
      </c>
      <c r="FO177">
        <v>15</v>
      </c>
      <c r="FP177">
        <v>0</v>
      </c>
      <c r="FQ177" t="s">
        <v>439</v>
      </c>
      <c r="FR177">
        <v>0</v>
      </c>
      <c r="FS177">
        <v>0</v>
      </c>
      <c r="FT177">
        <v>0</v>
      </c>
      <c r="FU177">
        <v>0</v>
      </c>
      <c r="FV177">
        <v>0</v>
      </c>
      <c r="FW177">
        <v>0</v>
      </c>
      <c r="FX177">
        <v>0</v>
      </c>
      <c r="FY177">
        <v>0</v>
      </c>
      <c r="FZ177">
        <v>0</v>
      </c>
      <c r="GA177">
        <v>0</v>
      </c>
      <c r="GB177">
        <v>0</v>
      </c>
      <c r="GC177">
        <v>-32.47507</v>
      </c>
      <c r="GD177">
        <v>-3.9185323308271</v>
      </c>
      <c r="GE177">
        <v>0.745270620043485</v>
      </c>
      <c r="GF177">
        <v>0</v>
      </c>
      <c r="GG177">
        <v>353.509</v>
      </c>
      <c r="GH177">
        <v>0.554591291812258</v>
      </c>
      <c r="GI177">
        <v>0.174854224998995</v>
      </c>
      <c r="GJ177">
        <v>-1</v>
      </c>
      <c r="GK177">
        <v>1.2450535</v>
      </c>
      <c r="GL177">
        <v>-0.115965563909776</v>
      </c>
      <c r="GM177">
        <v>0.0112479341547681</v>
      </c>
      <c r="GN177">
        <v>0</v>
      </c>
      <c r="GO177">
        <v>0</v>
      </c>
      <c r="GP177">
        <v>2</v>
      </c>
      <c r="GQ177" t="s">
        <v>463</v>
      </c>
      <c r="GR177">
        <v>3.13258</v>
      </c>
      <c r="GS177">
        <v>2.70999</v>
      </c>
      <c r="GT177">
        <v>0.169389</v>
      </c>
      <c r="GU177">
        <v>0.173331</v>
      </c>
      <c r="GV177">
        <v>0.100262</v>
      </c>
      <c r="GW177">
        <v>0.0970482</v>
      </c>
      <c r="GX177">
        <v>31302.7</v>
      </c>
      <c r="GY177">
        <v>33377.4</v>
      </c>
      <c r="GZ177">
        <v>34095.4</v>
      </c>
      <c r="HA177">
        <v>36555.4</v>
      </c>
      <c r="HB177">
        <v>43326.3</v>
      </c>
      <c r="HC177">
        <v>47391.5</v>
      </c>
      <c r="HD177">
        <v>53179.8</v>
      </c>
      <c r="HE177">
        <v>58417.9</v>
      </c>
      <c r="HF177">
        <v>1.94655</v>
      </c>
      <c r="HG177">
        <v>1.79737</v>
      </c>
      <c r="HH177">
        <v>0.117213</v>
      </c>
      <c r="HI177">
        <v>0</v>
      </c>
      <c r="HJ177">
        <v>28.1149</v>
      </c>
      <c r="HK177">
        <v>999.9</v>
      </c>
      <c r="HL177">
        <v>53.638</v>
      </c>
      <c r="HM177">
        <v>30.464</v>
      </c>
      <c r="HN177">
        <v>25.8482</v>
      </c>
      <c r="HO177">
        <v>54.7883</v>
      </c>
      <c r="HP177">
        <v>45.2123</v>
      </c>
      <c r="HQ177">
        <v>1</v>
      </c>
      <c r="HR177">
        <v>0.0586026</v>
      </c>
      <c r="HS177">
        <v>0.208723</v>
      </c>
      <c r="HT177">
        <v>20.1122</v>
      </c>
      <c r="HU177">
        <v>5.19722</v>
      </c>
      <c r="HV177">
        <v>12.004</v>
      </c>
      <c r="HW177">
        <v>4.97485</v>
      </c>
      <c r="HX177">
        <v>3.2939</v>
      </c>
      <c r="HY177">
        <v>999.9</v>
      </c>
      <c r="HZ177">
        <v>9999</v>
      </c>
      <c r="IA177">
        <v>9999</v>
      </c>
      <c r="IB177">
        <v>9999</v>
      </c>
      <c r="IC177">
        <v>1.86325</v>
      </c>
      <c r="ID177">
        <v>1.86813</v>
      </c>
      <c r="IE177">
        <v>1.86785</v>
      </c>
      <c r="IF177">
        <v>1.86905</v>
      </c>
      <c r="IG177">
        <v>1.86983</v>
      </c>
      <c r="IH177">
        <v>1.86586</v>
      </c>
      <c r="II177">
        <v>1.86703</v>
      </c>
      <c r="IJ177">
        <v>1.86844</v>
      </c>
      <c r="IK177">
        <v>5</v>
      </c>
      <c r="IL177">
        <v>0</v>
      </c>
      <c r="IM177">
        <v>0</v>
      </c>
      <c r="IN177">
        <v>0</v>
      </c>
      <c r="IO177" t="s">
        <v>441</v>
      </c>
      <c r="IP177" t="s">
        <v>442</v>
      </c>
      <c r="IQ177" t="s">
        <v>443</v>
      </c>
      <c r="IR177" t="s">
        <v>443</v>
      </c>
      <c r="IS177" t="s">
        <v>443</v>
      </c>
      <c r="IT177" t="s">
        <v>443</v>
      </c>
      <c r="IU177">
        <v>0</v>
      </c>
      <c r="IV177">
        <v>100</v>
      </c>
      <c r="IW177">
        <v>100</v>
      </c>
      <c r="IX177">
        <v>4.14</v>
      </c>
      <c r="IY177">
        <v>0.3153</v>
      </c>
      <c r="IZ177">
        <v>0.735386519928015</v>
      </c>
      <c r="JA177">
        <v>0.00382527381972642</v>
      </c>
      <c r="JB177">
        <v>-7.52988299776221e-07</v>
      </c>
      <c r="JC177">
        <v>2.3530235652091e-10</v>
      </c>
      <c r="JD177">
        <v>-0.102343420517576</v>
      </c>
      <c r="JE177">
        <v>-0.0169045395245839</v>
      </c>
      <c r="JF177">
        <v>0.00204458040624254</v>
      </c>
      <c r="JG177">
        <v>-2.13992253470799e-05</v>
      </c>
      <c r="JH177">
        <v>5</v>
      </c>
      <c r="JI177">
        <v>2167</v>
      </c>
      <c r="JJ177">
        <v>1</v>
      </c>
      <c r="JK177">
        <v>29</v>
      </c>
      <c r="JL177">
        <v>29323735.2</v>
      </c>
      <c r="JM177">
        <v>29323735.2</v>
      </c>
      <c r="JN177">
        <v>2.16309</v>
      </c>
      <c r="JO177">
        <v>2.62329</v>
      </c>
      <c r="JP177">
        <v>1.54785</v>
      </c>
      <c r="JQ177">
        <v>2.31079</v>
      </c>
      <c r="JR177">
        <v>1.64673</v>
      </c>
      <c r="JS177">
        <v>2.23999</v>
      </c>
      <c r="JT177">
        <v>34.236</v>
      </c>
      <c r="JU177">
        <v>24.1838</v>
      </c>
      <c r="JV177">
        <v>18</v>
      </c>
      <c r="JW177">
        <v>498.054</v>
      </c>
      <c r="JX177">
        <v>401.839</v>
      </c>
      <c r="JY177">
        <v>27.0664</v>
      </c>
      <c r="JZ177">
        <v>28.0892</v>
      </c>
      <c r="KA177">
        <v>30.0004</v>
      </c>
      <c r="KB177">
        <v>28.0334</v>
      </c>
      <c r="KC177">
        <v>27.9821</v>
      </c>
      <c r="KD177">
        <v>43.331</v>
      </c>
      <c r="KE177">
        <v>18.9821</v>
      </c>
      <c r="KF177">
        <v>53.1408</v>
      </c>
      <c r="KG177">
        <v>27.0436</v>
      </c>
      <c r="KH177">
        <v>1088.87</v>
      </c>
      <c r="KI177">
        <v>21.734</v>
      </c>
      <c r="KJ177">
        <v>96.676</v>
      </c>
      <c r="KK177">
        <v>94.6533</v>
      </c>
    </row>
    <row r="178" spans="1:297">
      <c r="A178">
        <v>162</v>
      </c>
      <c r="B178">
        <v>1759424117</v>
      </c>
      <c r="C178">
        <v>4896.90000009537</v>
      </c>
      <c r="D178" t="s">
        <v>767</v>
      </c>
      <c r="E178" t="s">
        <v>768</v>
      </c>
      <c r="F178">
        <v>5</v>
      </c>
      <c r="G178" t="s">
        <v>638</v>
      </c>
      <c r="H178" t="s">
        <v>436</v>
      </c>
      <c r="I178">
        <v>1759424108.84615</v>
      </c>
      <c r="J178">
        <f>(K178)/1000</f>
        <v>0</v>
      </c>
      <c r="K178">
        <f>IF(DP178, AN178, AH178)</f>
        <v>0</v>
      </c>
      <c r="L178">
        <f>IF(DP178, AI178, AG178)</f>
        <v>0</v>
      </c>
      <c r="M178">
        <f>DR178 - IF(AU178&gt;1, L178*DL178*100.0/(AW178), 0)</f>
        <v>0</v>
      </c>
      <c r="N178">
        <f>((T178-J178/2)*M178-L178)/(T178+J178/2)</f>
        <v>0</v>
      </c>
      <c r="O178">
        <f>N178*(DY178+DZ178)/1000.0</f>
        <v>0</v>
      </c>
      <c r="P178">
        <f>(DR178 - IF(AU178&gt;1, L178*DL178*100.0/(AW178), 0))*(DY178+DZ178)/1000.0</f>
        <v>0</v>
      </c>
      <c r="Q178">
        <f>2.0/((1/S178-1/R178)+SIGN(S178)*SQRT((1/S178-1/R178)*(1/S178-1/R178) + 4*DM178/((DM178+1)*(DM178+1))*(2*1/S178*1/R178-1/R178*1/R178)))</f>
        <v>0</v>
      </c>
      <c r="R178">
        <f>IF(LEFT(DN178,1)&lt;&gt;"0",IF(LEFT(DN178,1)="1",3.0,DO178),$D$5+$E$5*(EF178*DY178/($K$5*1000))+$F$5*(EF178*DY178/($K$5*1000))*MAX(MIN(DL178,$J$5),$I$5)*MAX(MIN(DL178,$J$5),$I$5)+$G$5*MAX(MIN(DL178,$J$5),$I$5)*(EF178*DY178/($K$5*1000))+$H$5*(EF178*DY178/($K$5*1000))*(EF178*DY178/($K$5*1000)))</f>
        <v>0</v>
      </c>
      <c r="S178">
        <f>J178*(1000-(1000*0.61365*exp(17.502*W178/(240.97+W178))/(DY178+DZ178)+DT178)/2)/(1000*0.61365*exp(17.502*W178/(240.97+W178))/(DY178+DZ178)-DT178)</f>
        <v>0</v>
      </c>
      <c r="T178">
        <f>1/((DM178+1)/(Q178/1.6)+1/(R178/1.37)) + DM178/((DM178+1)/(Q178/1.6) + DM178/(R178/1.37))</f>
        <v>0</v>
      </c>
      <c r="U178">
        <f>(DH178*DK178)</f>
        <v>0</v>
      </c>
      <c r="V178">
        <f>(EA178+(U178+2*0.95*5.67E-8*(((EA178+$B$7)+273)^4-(EA178+273)^4)-44100*J178)/(1.84*29.3*R178+8*0.95*5.67E-8*(EA178+273)^3))</f>
        <v>0</v>
      </c>
      <c r="W178">
        <f>($C$7*EB178+$D$7*EC178+$E$7*V178)</f>
        <v>0</v>
      </c>
      <c r="X178">
        <f>0.61365*exp(17.502*W178/(240.97+W178))</f>
        <v>0</v>
      </c>
      <c r="Y178">
        <f>(Z178/AA178*100)</f>
        <v>0</v>
      </c>
      <c r="Z178">
        <f>DT178*(DY178+DZ178)/1000</f>
        <v>0</v>
      </c>
      <c r="AA178">
        <f>0.61365*exp(17.502*EA178/(240.97+EA178))</f>
        <v>0</v>
      </c>
      <c r="AB178">
        <f>(X178-DT178*(DY178+DZ178)/1000)</f>
        <v>0</v>
      </c>
      <c r="AC178">
        <f>(-J178*44100)</f>
        <v>0</v>
      </c>
      <c r="AD178">
        <f>2*29.3*R178*0.92*(EA178-W178)</f>
        <v>0</v>
      </c>
      <c r="AE178">
        <f>2*0.95*5.67E-8*(((EA178+$B$7)+273)^4-(W178+273)^4)</f>
        <v>0</v>
      </c>
      <c r="AF178">
        <f>U178+AE178+AC178+AD178</f>
        <v>0</v>
      </c>
      <c r="AG178">
        <f>DX178*AU178*(DS178-DR178*(1000-AU178*DU178)/(1000-AU178*DT178))/(100*DL178)</f>
        <v>0</v>
      </c>
      <c r="AH178">
        <f>1000*DX178*AU178*(DT178-DU178)/(100*DL178*(1000-AU178*DT178))</f>
        <v>0</v>
      </c>
      <c r="AI178">
        <f>(AJ178 - AK178 - DY178*1E3/(8.314*(EA178+273.15)) * AM178/DX178 * AL178) * DX178/(100*DL178) * (1000 - DU178)/1000</f>
        <v>0</v>
      </c>
      <c r="AJ178">
        <v>1099.97704467532</v>
      </c>
      <c r="AK178">
        <v>1075.39424242424</v>
      </c>
      <c r="AL178">
        <v>3.53835606060598</v>
      </c>
      <c r="AM178">
        <v>64.6</v>
      </c>
      <c r="AN178">
        <f>(AP178 - AO178 + DY178*1E3/(8.314*(EA178+273.15)) * AR178/DX178 * AQ178) * DX178/(100*DL178) * 1000/(1000 - AP178)</f>
        <v>0</v>
      </c>
      <c r="AO178">
        <v>21.7488171399763</v>
      </c>
      <c r="AP178">
        <v>22.9659278787879</v>
      </c>
      <c r="AQ178">
        <v>-3.72895694060839e-05</v>
      </c>
      <c r="AR178">
        <v>120.712376557345</v>
      </c>
      <c r="AS178">
        <v>4</v>
      </c>
      <c r="AT178">
        <v>1</v>
      </c>
      <c r="AU178">
        <f>IF(AS178*$H$13&gt;=AW178,1.0,(AW178/(AW178-AS178*$H$13)))</f>
        <v>0</v>
      </c>
      <c r="AV178">
        <f>(AU178-1)*100</f>
        <v>0</v>
      </c>
      <c r="AW178">
        <f>MAX(0,($B$13+$C$13*EF178)/(1+$D$13*EF178)*DY178/(EA178+273)*$E$13)</f>
        <v>0</v>
      </c>
      <c r="AX178" t="s">
        <v>437</v>
      </c>
      <c r="AY178" t="s">
        <v>437</v>
      </c>
      <c r="AZ178">
        <v>0</v>
      </c>
      <c r="BA178">
        <v>0</v>
      </c>
      <c r="BB178">
        <f>1-AZ178/BA178</f>
        <v>0</v>
      </c>
      <c r="BC178">
        <v>0</v>
      </c>
      <c r="BD178" t="s">
        <v>437</v>
      </c>
      <c r="BE178" t="s">
        <v>437</v>
      </c>
      <c r="BF178">
        <v>0</v>
      </c>
      <c r="BG178">
        <v>0</v>
      </c>
      <c r="BH178">
        <f>1-BF178/BG178</f>
        <v>0</v>
      </c>
      <c r="BI178">
        <v>0.5</v>
      </c>
      <c r="BJ178">
        <f>DI178</f>
        <v>0</v>
      </c>
      <c r="BK178">
        <f>L178</f>
        <v>0</v>
      </c>
      <c r="BL178">
        <f>BH178*BI178*BJ178</f>
        <v>0</v>
      </c>
      <c r="BM178">
        <f>(BK178-BC178)/BJ178</f>
        <v>0</v>
      </c>
      <c r="BN178">
        <f>(BA178-BG178)/BG178</f>
        <v>0</v>
      </c>
      <c r="BO178">
        <f>AZ178/(BB178+AZ178/BG178)</f>
        <v>0</v>
      </c>
      <c r="BP178" t="s">
        <v>437</v>
      </c>
      <c r="BQ178">
        <v>0</v>
      </c>
      <c r="BR178">
        <f>IF(BQ178&lt;&gt;0, BQ178, BO178)</f>
        <v>0</v>
      </c>
      <c r="BS178">
        <f>1-BR178/BG178</f>
        <v>0</v>
      </c>
      <c r="BT178">
        <f>(BG178-BF178)/(BG178-BR178)</f>
        <v>0</v>
      </c>
      <c r="BU178">
        <f>(BA178-BG178)/(BA178-BR178)</f>
        <v>0</v>
      </c>
      <c r="BV178">
        <f>(BG178-BF178)/(BG178-AZ178)</f>
        <v>0</v>
      </c>
      <c r="BW178">
        <f>(BA178-BG178)/(BA178-AZ178)</f>
        <v>0</v>
      </c>
      <c r="BX178">
        <f>(BT178*BR178/BF178)</f>
        <v>0</v>
      </c>
      <c r="BY178">
        <f>(1-BX178)</f>
        <v>0</v>
      </c>
      <c r="DH178">
        <f>$B$11*EG178+$C$11*EH178+$F$11*ES178*(1-EV178)</f>
        <v>0</v>
      </c>
      <c r="DI178">
        <f>DH178*DJ178</f>
        <v>0</v>
      </c>
      <c r="DJ178">
        <f>($B$11*$D$9+$C$11*$D$9+$F$11*((FF178+EX178)/MAX(FF178+EX178+FG178, 0.1)*$I$9+FG178/MAX(FF178+EX178+FG178, 0.1)*$J$9))/($B$11+$C$11+$F$11)</f>
        <v>0</v>
      </c>
      <c r="DK178">
        <f>($B$11*$K$9+$C$11*$K$9+$F$11*((FF178+EX178)/MAX(FF178+EX178+FG178, 0.1)*$P$9+FG178/MAX(FF178+EX178+FG178, 0.1)*$Q$9))/($B$11+$C$11+$F$11)</f>
        <v>0</v>
      </c>
      <c r="DL178">
        <v>3.46</v>
      </c>
      <c r="DM178">
        <v>0.5</v>
      </c>
      <c r="DN178" t="s">
        <v>438</v>
      </c>
      <c r="DO178">
        <v>2</v>
      </c>
      <c r="DP178" t="b">
        <v>1</v>
      </c>
      <c r="DQ178">
        <v>1759424108.84615</v>
      </c>
      <c r="DR178">
        <v>1026.357</v>
      </c>
      <c r="DS178">
        <v>1059.51076923077</v>
      </c>
      <c r="DT178">
        <v>22.9788</v>
      </c>
      <c r="DU178">
        <v>21.7478692307692</v>
      </c>
      <c r="DV178">
        <v>1022.247</v>
      </c>
      <c r="DW178">
        <v>22.6632076923077</v>
      </c>
      <c r="DX178">
        <v>500.008384615385</v>
      </c>
      <c r="DY178">
        <v>90.7806307692308</v>
      </c>
      <c r="DZ178">
        <v>0.0323320538461538</v>
      </c>
      <c r="EA178">
        <v>29.6301923076923</v>
      </c>
      <c r="EB178">
        <v>30.0273153846154</v>
      </c>
      <c r="EC178">
        <v>999.9</v>
      </c>
      <c r="ED178">
        <v>0</v>
      </c>
      <c r="EE178">
        <v>0</v>
      </c>
      <c r="EF178">
        <v>9981.72769230769</v>
      </c>
      <c r="EG178">
        <v>0</v>
      </c>
      <c r="EH178">
        <v>13.1943846153846</v>
      </c>
      <c r="EI178">
        <v>-33.1548846153846</v>
      </c>
      <c r="EJ178">
        <v>1050.49615384615</v>
      </c>
      <c r="EK178">
        <v>1083.06769230769</v>
      </c>
      <c r="EL178">
        <v>1.23093153846154</v>
      </c>
      <c r="EM178">
        <v>1059.51076923077</v>
      </c>
      <c r="EN178">
        <v>21.7478692307692</v>
      </c>
      <c r="EO178">
        <v>2.08603384615385</v>
      </c>
      <c r="EP178">
        <v>1.97428615384615</v>
      </c>
      <c r="EQ178">
        <v>18.1129076923077</v>
      </c>
      <c r="ER178">
        <v>17.2396076923077</v>
      </c>
      <c r="ES178">
        <v>1999.98461538462</v>
      </c>
      <c r="ET178">
        <v>0.980003230769231</v>
      </c>
      <c r="EU178">
        <v>0.0199966230769231</v>
      </c>
      <c r="EV178">
        <v>0</v>
      </c>
      <c r="EW178">
        <v>353.526307692308</v>
      </c>
      <c r="EX178">
        <v>5.00059</v>
      </c>
      <c r="EY178">
        <v>7148.73615384615</v>
      </c>
      <c r="EZ178">
        <v>17360.1923076923</v>
      </c>
      <c r="FA178">
        <v>41.375</v>
      </c>
      <c r="FB178">
        <v>41.125</v>
      </c>
      <c r="FC178">
        <v>40.7015384615385</v>
      </c>
      <c r="FD178">
        <v>40.687</v>
      </c>
      <c r="FE178">
        <v>42.25</v>
      </c>
      <c r="FF178">
        <v>1955.09461538462</v>
      </c>
      <c r="FG178">
        <v>39.89</v>
      </c>
      <c r="FH178">
        <v>0</v>
      </c>
      <c r="FI178">
        <v>1759424115.4</v>
      </c>
      <c r="FJ178">
        <v>0</v>
      </c>
      <c r="FK178">
        <v>353.52948</v>
      </c>
      <c r="FL178">
        <v>0.170923071955789</v>
      </c>
      <c r="FM178">
        <v>-1.79769226679775</v>
      </c>
      <c r="FN178">
        <v>7148.546</v>
      </c>
      <c r="FO178">
        <v>15</v>
      </c>
      <c r="FP178">
        <v>0</v>
      </c>
      <c r="FQ178" t="s">
        <v>439</v>
      </c>
      <c r="FR178">
        <v>0</v>
      </c>
      <c r="FS178">
        <v>0</v>
      </c>
      <c r="FT178">
        <v>0</v>
      </c>
      <c r="FU178">
        <v>0</v>
      </c>
      <c r="FV178">
        <v>0</v>
      </c>
      <c r="FW178">
        <v>0</v>
      </c>
      <c r="FX178">
        <v>0</v>
      </c>
      <c r="FY178">
        <v>0</v>
      </c>
      <c r="FZ178">
        <v>0</v>
      </c>
      <c r="GA178">
        <v>0</v>
      </c>
      <c r="GB178">
        <v>0</v>
      </c>
      <c r="GC178">
        <v>-32.7541761904762</v>
      </c>
      <c r="GD178">
        <v>-5.69632987012986</v>
      </c>
      <c r="GE178">
        <v>0.834273094435973</v>
      </c>
      <c r="GF178">
        <v>0</v>
      </c>
      <c r="GG178">
        <v>353.5175</v>
      </c>
      <c r="GH178">
        <v>0.235431626980695</v>
      </c>
      <c r="GI178">
        <v>0.180449479649793</v>
      </c>
      <c r="GJ178">
        <v>-1</v>
      </c>
      <c r="GK178">
        <v>1.23603238095238</v>
      </c>
      <c r="GL178">
        <v>-0.109739220779216</v>
      </c>
      <c r="GM178">
        <v>0.0111235635369084</v>
      </c>
      <c r="GN178">
        <v>0</v>
      </c>
      <c r="GO178">
        <v>0</v>
      </c>
      <c r="GP178">
        <v>2</v>
      </c>
      <c r="GQ178" t="s">
        <v>463</v>
      </c>
      <c r="GR178">
        <v>3.13223</v>
      </c>
      <c r="GS178">
        <v>2.7102</v>
      </c>
      <c r="GT178">
        <v>0.171199</v>
      </c>
      <c r="GU178">
        <v>0.175001</v>
      </c>
      <c r="GV178">
        <v>0.100235</v>
      </c>
      <c r="GW178">
        <v>0.0970533</v>
      </c>
      <c r="GX178">
        <v>31234.1</v>
      </c>
      <c r="GY178">
        <v>33309.8</v>
      </c>
      <c r="GZ178">
        <v>34095</v>
      </c>
      <c r="HA178">
        <v>36555.1</v>
      </c>
      <c r="HB178">
        <v>43327.3</v>
      </c>
      <c r="HC178">
        <v>47391.1</v>
      </c>
      <c r="HD178">
        <v>53179.3</v>
      </c>
      <c r="HE178">
        <v>58417.4</v>
      </c>
      <c r="HF178">
        <v>1.94608</v>
      </c>
      <c r="HG178">
        <v>1.79795</v>
      </c>
      <c r="HH178">
        <v>0.116453</v>
      </c>
      <c r="HI178">
        <v>0</v>
      </c>
      <c r="HJ178">
        <v>28.1149</v>
      </c>
      <c r="HK178">
        <v>999.9</v>
      </c>
      <c r="HL178">
        <v>53.638</v>
      </c>
      <c r="HM178">
        <v>30.484</v>
      </c>
      <c r="HN178">
        <v>25.8789</v>
      </c>
      <c r="HO178">
        <v>54.6783</v>
      </c>
      <c r="HP178">
        <v>45.3566</v>
      </c>
      <c r="HQ178">
        <v>1</v>
      </c>
      <c r="HR178">
        <v>0.058971</v>
      </c>
      <c r="HS178">
        <v>0.205403</v>
      </c>
      <c r="HT178">
        <v>20.1118</v>
      </c>
      <c r="HU178">
        <v>5.19573</v>
      </c>
      <c r="HV178">
        <v>12.004</v>
      </c>
      <c r="HW178">
        <v>4.9745</v>
      </c>
      <c r="HX178">
        <v>3.29385</v>
      </c>
      <c r="HY178">
        <v>999.9</v>
      </c>
      <c r="HZ178">
        <v>9999</v>
      </c>
      <c r="IA178">
        <v>9999</v>
      </c>
      <c r="IB178">
        <v>9999</v>
      </c>
      <c r="IC178">
        <v>1.86325</v>
      </c>
      <c r="ID178">
        <v>1.86813</v>
      </c>
      <c r="IE178">
        <v>1.86789</v>
      </c>
      <c r="IF178">
        <v>1.86905</v>
      </c>
      <c r="IG178">
        <v>1.86987</v>
      </c>
      <c r="IH178">
        <v>1.86588</v>
      </c>
      <c r="II178">
        <v>1.86705</v>
      </c>
      <c r="IJ178">
        <v>1.86844</v>
      </c>
      <c r="IK178">
        <v>5</v>
      </c>
      <c r="IL178">
        <v>0</v>
      </c>
      <c r="IM178">
        <v>0</v>
      </c>
      <c r="IN178">
        <v>0</v>
      </c>
      <c r="IO178" t="s">
        <v>441</v>
      </c>
      <c r="IP178" t="s">
        <v>442</v>
      </c>
      <c r="IQ178" t="s">
        <v>443</v>
      </c>
      <c r="IR178" t="s">
        <v>443</v>
      </c>
      <c r="IS178" t="s">
        <v>443</v>
      </c>
      <c r="IT178" t="s">
        <v>443</v>
      </c>
      <c r="IU178">
        <v>0</v>
      </c>
      <c r="IV178">
        <v>100</v>
      </c>
      <c r="IW178">
        <v>100</v>
      </c>
      <c r="IX178">
        <v>4.19</v>
      </c>
      <c r="IY178">
        <v>0.3149</v>
      </c>
      <c r="IZ178">
        <v>0.735386519928015</v>
      </c>
      <c r="JA178">
        <v>0.00382527381972642</v>
      </c>
      <c r="JB178">
        <v>-7.52988299776221e-07</v>
      </c>
      <c r="JC178">
        <v>2.3530235652091e-10</v>
      </c>
      <c r="JD178">
        <v>-0.102343420517576</v>
      </c>
      <c r="JE178">
        <v>-0.0169045395245839</v>
      </c>
      <c r="JF178">
        <v>0.00204458040624254</v>
      </c>
      <c r="JG178">
        <v>-2.13992253470799e-05</v>
      </c>
      <c r="JH178">
        <v>5</v>
      </c>
      <c r="JI178">
        <v>2167</v>
      </c>
      <c r="JJ178">
        <v>1</v>
      </c>
      <c r="JK178">
        <v>29</v>
      </c>
      <c r="JL178">
        <v>29323735.3</v>
      </c>
      <c r="JM178">
        <v>29323735.3</v>
      </c>
      <c r="JN178">
        <v>2.1875</v>
      </c>
      <c r="JO178">
        <v>2.61963</v>
      </c>
      <c r="JP178">
        <v>1.54785</v>
      </c>
      <c r="JQ178">
        <v>2.31079</v>
      </c>
      <c r="JR178">
        <v>1.64673</v>
      </c>
      <c r="JS178">
        <v>2.2644</v>
      </c>
      <c r="JT178">
        <v>34.236</v>
      </c>
      <c r="JU178">
        <v>24.1838</v>
      </c>
      <c r="JV178">
        <v>18</v>
      </c>
      <c r="JW178">
        <v>497.765</v>
      </c>
      <c r="JX178">
        <v>402.175</v>
      </c>
      <c r="JY178">
        <v>27.0331</v>
      </c>
      <c r="JZ178">
        <v>28.0919</v>
      </c>
      <c r="KA178">
        <v>30.0003</v>
      </c>
      <c r="KB178">
        <v>28.0358</v>
      </c>
      <c r="KC178">
        <v>27.9851</v>
      </c>
      <c r="KD178">
        <v>43.901</v>
      </c>
      <c r="KE178">
        <v>18.9821</v>
      </c>
      <c r="KF178">
        <v>53.1408</v>
      </c>
      <c r="KG178">
        <v>27.0208</v>
      </c>
      <c r="KH178">
        <v>1109.02</v>
      </c>
      <c r="KI178">
        <v>21.7413</v>
      </c>
      <c r="KJ178">
        <v>96.6749</v>
      </c>
      <c r="KK178">
        <v>94.6526</v>
      </c>
    </row>
    <row r="179" spans="1:297">
      <c r="A179">
        <v>163</v>
      </c>
      <c r="B179">
        <v>1759424122</v>
      </c>
      <c r="C179">
        <v>4901.90000009537</v>
      </c>
      <c r="D179" t="s">
        <v>769</v>
      </c>
      <c r="E179" t="s">
        <v>770</v>
      </c>
      <c r="F179">
        <v>5</v>
      </c>
      <c r="G179" t="s">
        <v>638</v>
      </c>
      <c r="H179" t="s">
        <v>436</v>
      </c>
      <c r="I179">
        <v>1759424113.84615</v>
      </c>
      <c r="J179">
        <f>(K179)/1000</f>
        <v>0</v>
      </c>
      <c r="K179">
        <f>IF(DP179, AN179, AH179)</f>
        <v>0</v>
      </c>
      <c r="L179">
        <f>IF(DP179, AI179, AG179)</f>
        <v>0</v>
      </c>
      <c r="M179">
        <f>DR179 - IF(AU179&gt;1, L179*DL179*100.0/(AW179), 0)</f>
        <v>0</v>
      </c>
      <c r="N179">
        <f>((T179-J179/2)*M179-L179)/(T179+J179/2)</f>
        <v>0</v>
      </c>
      <c r="O179">
        <f>N179*(DY179+DZ179)/1000.0</f>
        <v>0</v>
      </c>
      <c r="P179">
        <f>(DR179 - IF(AU179&gt;1, L179*DL179*100.0/(AW179), 0))*(DY179+DZ179)/1000.0</f>
        <v>0</v>
      </c>
      <c r="Q179">
        <f>2.0/((1/S179-1/R179)+SIGN(S179)*SQRT((1/S179-1/R179)*(1/S179-1/R179) + 4*DM179/((DM179+1)*(DM179+1))*(2*1/S179*1/R179-1/R179*1/R179)))</f>
        <v>0</v>
      </c>
      <c r="R179">
        <f>IF(LEFT(DN179,1)&lt;&gt;"0",IF(LEFT(DN179,1)="1",3.0,DO179),$D$5+$E$5*(EF179*DY179/($K$5*1000))+$F$5*(EF179*DY179/($K$5*1000))*MAX(MIN(DL179,$J$5),$I$5)*MAX(MIN(DL179,$J$5),$I$5)+$G$5*MAX(MIN(DL179,$J$5),$I$5)*(EF179*DY179/($K$5*1000))+$H$5*(EF179*DY179/($K$5*1000))*(EF179*DY179/($K$5*1000)))</f>
        <v>0</v>
      </c>
      <c r="S179">
        <f>J179*(1000-(1000*0.61365*exp(17.502*W179/(240.97+W179))/(DY179+DZ179)+DT179)/2)/(1000*0.61365*exp(17.502*W179/(240.97+W179))/(DY179+DZ179)-DT179)</f>
        <v>0</v>
      </c>
      <c r="T179">
        <f>1/((DM179+1)/(Q179/1.6)+1/(R179/1.37)) + DM179/((DM179+1)/(Q179/1.6) + DM179/(R179/1.37))</f>
        <v>0</v>
      </c>
      <c r="U179">
        <f>(DH179*DK179)</f>
        <v>0</v>
      </c>
      <c r="V179">
        <f>(EA179+(U179+2*0.95*5.67E-8*(((EA179+$B$7)+273)^4-(EA179+273)^4)-44100*J179)/(1.84*29.3*R179+8*0.95*5.67E-8*(EA179+273)^3))</f>
        <v>0</v>
      </c>
      <c r="W179">
        <f>($C$7*EB179+$D$7*EC179+$E$7*V179)</f>
        <v>0</v>
      </c>
      <c r="X179">
        <f>0.61365*exp(17.502*W179/(240.97+W179))</f>
        <v>0</v>
      </c>
      <c r="Y179">
        <f>(Z179/AA179*100)</f>
        <v>0</v>
      </c>
      <c r="Z179">
        <f>DT179*(DY179+DZ179)/1000</f>
        <v>0</v>
      </c>
      <c r="AA179">
        <f>0.61365*exp(17.502*EA179/(240.97+EA179))</f>
        <v>0</v>
      </c>
      <c r="AB179">
        <f>(X179-DT179*(DY179+DZ179)/1000)</f>
        <v>0</v>
      </c>
      <c r="AC179">
        <f>(-J179*44100)</f>
        <v>0</v>
      </c>
      <c r="AD179">
        <f>2*29.3*R179*0.92*(EA179-W179)</f>
        <v>0</v>
      </c>
      <c r="AE179">
        <f>2*0.95*5.67E-8*(((EA179+$B$7)+273)^4-(W179+273)^4)</f>
        <v>0</v>
      </c>
      <c r="AF179">
        <f>U179+AE179+AC179+AD179</f>
        <v>0</v>
      </c>
      <c r="AG179">
        <f>DX179*AU179*(DS179-DR179*(1000-AU179*DU179)/(1000-AU179*DT179))/(100*DL179)</f>
        <v>0</v>
      </c>
      <c r="AH179">
        <f>1000*DX179*AU179*(DT179-DU179)/(100*DL179*(1000-AU179*DT179))</f>
        <v>0</v>
      </c>
      <c r="AI179">
        <f>(AJ179 - AK179 - DY179*1E3/(8.314*(EA179+273.15)) * AM179/DX179 * AL179) * DX179/(100*DL179) * (1000 - DU179)/1000</f>
        <v>0</v>
      </c>
      <c r="AJ179">
        <v>1116.25244291017</v>
      </c>
      <c r="AK179">
        <v>1092.25436363636</v>
      </c>
      <c r="AL179">
        <v>3.35152575757565</v>
      </c>
      <c r="AM179">
        <v>64.6</v>
      </c>
      <c r="AN179">
        <f>(AP179 - AO179 + DY179*1E3/(8.314*(EA179+273.15)) * AR179/DX179 * AQ179) * DX179/(100*DL179) * 1000/(1000 - AP179)</f>
        <v>0</v>
      </c>
      <c r="AO179">
        <v>21.7512063091466</v>
      </c>
      <c r="AP179">
        <v>22.9577424242424</v>
      </c>
      <c r="AQ179">
        <v>-3.14576926075565e-05</v>
      </c>
      <c r="AR179">
        <v>120.712376557345</v>
      </c>
      <c r="AS179">
        <v>4</v>
      </c>
      <c r="AT179">
        <v>1</v>
      </c>
      <c r="AU179">
        <f>IF(AS179*$H$13&gt;=AW179,1.0,(AW179/(AW179-AS179*$H$13)))</f>
        <v>0</v>
      </c>
      <c r="AV179">
        <f>(AU179-1)*100</f>
        <v>0</v>
      </c>
      <c r="AW179">
        <f>MAX(0,($B$13+$C$13*EF179)/(1+$D$13*EF179)*DY179/(EA179+273)*$E$13)</f>
        <v>0</v>
      </c>
      <c r="AX179" t="s">
        <v>437</v>
      </c>
      <c r="AY179" t="s">
        <v>437</v>
      </c>
      <c r="AZ179">
        <v>0</v>
      </c>
      <c r="BA179">
        <v>0</v>
      </c>
      <c r="BB179">
        <f>1-AZ179/BA179</f>
        <v>0</v>
      </c>
      <c r="BC179">
        <v>0</v>
      </c>
      <c r="BD179" t="s">
        <v>437</v>
      </c>
      <c r="BE179" t="s">
        <v>437</v>
      </c>
      <c r="BF179">
        <v>0</v>
      </c>
      <c r="BG179">
        <v>0</v>
      </c>
      <c r="BH179">
        <f>1-BF179/BG179</f>
        <v>0</v>
      </c>
      <c r="BI179">
        <v>0.5</v>
      </c>
      <c r="BJ179">
        <f>DI179</f>
        <v>0</v>
      </c>
      <c r="BK179">
        <f>L179</f>
        <v>0</v>
      </c>
      <c r="BL179">
        <f>BH179*BI179*BJ179</f>
        <v>0</v>
      </c>
      <c r="BM179">
        <f>(BK179-BC179)/BJ179</f>
        <v>0</v>
      </c>
      <c r="BN179">
        <f>(BA179-BG179)/BG179</f>
        <v>0</v>
      </c>
      <c r="BO179">
        <f>AZ179/(BB179+AZ179/BG179)</f>
        <v>0</v>
      </c>
      <c r="BP179" t="s">
        <v>437</v>
      </c>
      <c r="BQ179">
        <v>0</v>
      </c>
      <c r="BR179">
        <f>IF(BQ179&lt;&gt;0, BQ179, BO179)</f>
        <v>0</v>
      </c>
      <c r="BS179">
        <f>1-BR179/BG179</f>
        <v>0</v>
      </c>
      <c r="BT179">
        <f>(BG179-BF179)/(BG179-BR179)</f>
        <v>0</v>
      </c>
      <c r="BU179">
        <f>(BA179-BG179)/(BA179-BR179)</f>
        <v>0</v>
      </c>
      <c r="BV179">
        <f>(BG179-BF179)/(BG179-AZ179)</f>
        <v>0</v>
      </c>
      <c r="BW179">
        <f>(BA179-BG179)/(BA179-AZ179)</f>
        <v>0</v>
      </c>
      <c r="BX179">
        <f>(BT179*BR179/BF179)</f>
        <v>0</v>
      </c>
      <c r="BY179">
        <f>(1-BX179)</f>
        <v>0</v>
      </c>
      <c r="DH179">
        <f>$B$11*EG179+$C$11*EH179+$F$11*ES179*(1-EV179)</f>
        <v>0</v>
      </c>
      <c r="DI179">
        <f>DH179*DJ179</f>
        <v>0</v>
      </c>
      <c r="DJ179">
        <f>($B$11*$D$9+$C$11*$D$9+$F$11*((FF179+EX179)/MAX(FF179+EX179+FG179, 0.1)*$I$9+FG179/MAX(FF179+EX179+FG179, 0.1)*$J$9))/($B$11+$C$11+$F$11)</f>
        <v>0</v>
      </c>
      <c r="DK179">
        <f>($B$11*$K$9+$C$11*$K$9+$F$11*((FF179+EX179)/MAX(FF179+EX179+FG179, 0.1)*$P$9+FG179/MAX(FF179+EX179+FG179, 0.1)*$Q$9))/($B$11+$C$11+$F$11)</f>
        <v>0</v>
      </c>
      <c r="DL179">
        <v>3.46</v>
      </c>
      <c r="DM179">
        <v>0.5</v>
      </c>
      <c r="DN179" t="s">
        <v>438</v>
      </c>
      <c r="DO179">
        <v>2</v>
      </c>
      <c r="DP179" t="b">
        <v>1</v>
      </c>
      <c r="DQ179">
        <v>1759424113.84615</v>
      </c>
      <c r="DR179">
        <v>1043.24384615385</v>
      </c>
      <c r="DS179">
        <v>1076.16461538462</v>
      </c>
      <c r="DT179">
        <v>22.9700923076923</v>
      </c>
      <c r="DU179">
        <v>21.7492384615385</v>
      </c>
      <c r="DV179">
        <v>1039.08307692308</v>
      </c>
      <c r="DW179">
        <v>22.6548692307692</v>
      </c>
      <c r="DX179">
        <v>499.984846153846</v>
      </c>
      <c r="DY179">
        <v>90.7816076923077</v>
      </c>
      <c r="DZ179">
        <v>0.0324072230769231</v>
      </c>
      <c r="EA179">
        <v>29.6285538461538</v>
      </c>
      <c r="EB179">
        <v>30.0238</v>
      </c>
      <c r="EC179">
        <v>999.9</v>
      </c>
      <c r="ED179">
        <v>0</v>
      </c>
      <c r="EE179">
        <v>0</v>
      </c>
      <c r="EF179">
        <v>9975.34076923077</v>
      </c>
      <c r="EG179">
        <v>0</v>
      </c>
      <c r="EH179">
        <v>13.1869538461538</v>
      </c>
      <c r="EI179">
        <v>-32.9212923076923</v>
      </c>
      <c r="EJ179">
        <v>1067.77</v>
      </c>
      <c r="EK179">
        <v>1100.09230769231</v>
      </c>
      <c r="EL179">
        <v>1.22086076923077</v>
      </c>
      <c r="EM179">
        <v>1076.16461538462</v>
      </c>
      <c r="EN179">
        <v>21.7492384615385</v>
      </c>
      <c r="EO179">
        <v>2.08526538461538</v>
      </c>
      <c r="EP179">
        <v>1.97443230769231</v>
      </c>
      <c r="EQ179">
        <v>18.1070461538462</v>
      </c>
      <c r="ER179">
        <v>17.2407615384615</v>
      </c>
      <c r="ES179">
        <v>2000.00384615385</v>
      </c>
      <c r="ET179">
        <v>0.980003461538462</v>
      </c>
      <c r="EU179">
        <v>0.0199963923076923</v>
      </c>
      <c r="EV179">
        <v>0</v>
      </c>
      <c r="EW179">
        <v>353.523615384615</v>
      </c>
      <c r="EX179">
        <v>5.00059</v>
      </c>
      <c r="EY179">
        <v>7148.70769230769</v>
      </c>
      <c r="EZ179">
        <v>17360.3769230769</v>
      </c>
      <c r="FA179">
        <v>41.375</v>
      </c>
      <c r="FB179">
        <v>41.125</v>
      </c>
      <c r="FC179">
        <v>40.7015384615385</v>
      </c>
      <c r="FD179">
        <v>40.687</v>
      </c>
      <c r="FE179">
        <v>42.25</v>
      </c>
      <c r="FF179">
        <v>1955.11384615385</v>
      </c>
      <c r="FG179">
        <v>39.89</v>
      </c>
      <c r="FH179">
        <v>0</v>
      </c>
      <c r="FI179">
        <v>1759424120.2</v>
      </c>
      <c r="FJ179">
        <v>0</v>
      </c>
      <c r="FK179">
        <v>353.49676</v>
      </c>
      <c r="FL179">
        <v>-0.641999994608295</v>
      </c>
      <c r="FM179">
        <v>-0.476923069277894</v>
      </c>
      <c r="FN179">
        <v>7148.636</v>
      </c>
      <c r="FO179">
        <v>15</v>
      </c>
      <c r="FP179">
        <v>0</v>
      </c>
      <c r="FQ179" t="s">
        <v>439</v>
      </c>
      <c r="FR179">
        <v>0</v>
      </c>
      <c r="FS179">
        <v>0</v>
      </c>
      <c r="FT179">
        <v>0</v>
      </c>
      <c r="FU179">
        <v>0</v>
      </c>
      <c r="FV179">
        <v>0</v>
      </c>
      <c r="FW179">
        <v>0</v>
      </c>
      <c r="FX179">
        <v>0</v>
      </c>
      <c r="FY179">
        <v>0</v>
      </c>
      <c r="FZ179">
        <v>0</v>
      </c>
      <c r="GA179">
        <v>0</v>
      </c>
      <c r="GB179">
        <v>0</v>
      </c>
      <c r="GC179">
        <v>-33.01804</v>
      </c>
      <c r="GD179">
        <v>1.60489624060149</v>
      </c>
      <c r="GE179">
        <v>0.541772412918931</v>
      </c>
      <c r="GF179">
        <v>0</v>
      </c>
      <c r="GG179">
        <v>353.488823529412</v>
      </c>
      <c r="GH179">
        <v>-0.194591291138436</v>
      </c>
      <c r="GI179">
        <v>0.19034264314469</v>
      </c>
      <c r="GJ179">
        <v>-1</v>
      </c>
      <c r="GK179">
        <v>1.225545</v>
      </c>
      <c r="GL179">
        <v>-0.122373834586463</v>
      </c>
      <c r="GM179">
        <v>0.0117942310050295</v>
      </c>
      <c r="GN179">
        <v>0</v>
      </c>
      <c r="GO179">
        <v>0</v>
      </c>
      <c r="GP179">
        <v>2</v>
      </c>
      <c r="GQ179" t="s">
        <v>463</v>
      </c>
      <c r="GR179">
        <v>3.13225</v>
      </c>
      <c r="GS179">
        <v>2.7104</v>
      </c>
      <c r="GT179">
        <v>0.172913</v>
      </c>
      <c r="GU179">
        <v>0.17679</v>
      </c>
      <c r="GV179">
        <v>0.10021</v>
      </c>
      <c r="GW179">
        <v>0.0970689</v>
      </c>
      <c r="GX179">
        <v>31169.2</v>
      </c>
      <c r="GY179">
        <v>33237.5</v>
      </c>
      <c r="GZ179">
        <v>34094.6</v>
      </c>
      <c r="HA179">
        <v>36555.1</v>
      </c>
      <c r="HB179">
        <v>43328.6</v>
      </c>
      <c r="HC179">
        <v>47390.4</v>
      </c>
      <c r="HD179">
        <v>53179</v>
      </c>
      <c r="HE179">
        <v>58417.3</v>
      </c>
      <c r="HF179">
        <v>1.946</v>
      </c>
      <c r="HG179">
        <v>1.79788</v>
      </c>
      <c r="HH179">
        <v>0.117607</v>
      </c>
      <c r="HI179">
        <v>0</v>
      </c>
      <c r="HJ179">
        <v>28.1149</v>
      </c>
      <c r="HK179">
        <v>999.9</v>
      </c>
      <c r="HL179">
        <v>53.663</v>
      </c>
      <c r="HM179">
        <v>30.484</v>
      </c>
      <c r="HN179">
        <v>25.8923</v>
      </c>
      <c r="HO179">
        <v>54.8383</v>
      </c>
      <c r="HP179">
        <v>45.613</v>
      </c>
      <c r="HQ179">
        <v>1</v>
      </c>
      <c r="HR179">
        <v>0.0591133</v>
      </c>
      <c r="HS179">
        <v>0.179804</v>
      </c>
      <c r="HT179">
        <v>20.1119</v>
      </c>
      <c r="HU179">
        <v>5.19632</v>
      </c>
      <c r="HV179">
        <v>12.004</v>
      </c>
      <c r="HW179">
        <v>4.97465</v>
      </c>
      <c r="HX179">
        <v>3.29395</v>
      </c>
      <c r="HY179">
        <v>999.9</v>
      </c>
      <c r="HZ179">
        <v>9999</v>
      </c>
      <c r="IA179">
        <v>9999</v>
      </c>
      <c r="IB179">
        <v>9999</v>
      </c>
      <c r="IC179">
        <v>1.86326</v>
      </c>
      <c r="ID179">
        <v>1.86813</v>
      </c>
      <c r="IE179">
        <v>1.86789</v>
      </c>
      <c r="IF179">
        <v>1.86905</v>
      </c>
      <c r="IG179">
        <v>1.86989</v>
      </c>
      <c r="IH179">
        <v>1.86588</v>
      </c>
      <c r="II179">
        <v>1.86704</v>
      </c>
      <c r="IJ179">
        <v>1.86844</v>
      </c>
      <c r="IK179">
        <v>5</v>
      </c>
      <c r="IL179">
        <v>0</v>
      </c>
      <c r="IM179">
        <v>0</v>
      </c>
      <c r="IN179">
        <v>0</v>
      </c>
      <c r="IO179" t="s">
        <v>441</v>
      </c>
      <c r="IP179" t="s">
        <v>442</v>
      </c>
      <c r="IQ179" t="s">
        <v>443</v>
      </c>
      <c r="IR179" t="s">
        <v>443</v>
      </c>
      <c r="IS179" t="s">
        <v>443</v>
      </c>
      <c r="IT179" t="s">
        <v>443</v>
      </c>
      <c r="IU179">
        <v>0</v>
      </c>
      <c r="IV179">
        <v>100</v>
      </c>
      <c r="IW179">
        <v>100</v>
      </c>
      <c r="IX179">
        <v>4.24</v>
      </c>
      <c r="IY179">
        <v>0.3146</v>
      </c>
      <c r="IZ179">
        <v>0.735386519928015</v>
      </c>
      <c r="JA179">
        <v>0.00382527381972642</v>
      </c>
      <c r="JB179">
        <v>-7.52988299776221e-07</v>
      </c>
      <c r="JC179">
        <v>2.3530235652091e-10</v>
      </c>
      <c r="JD179">
        <v>-0.102343420517576</v>
      </c>
      <c r="JE179">
        <v>-0.0169045395245839</v>
      </c>
      <c r="JF179">
        <v>0.00204458040624254</v>
      </c>
      <c r="JG179">
        <v>-2.13992253470799e-05</v>
      </c>
      <c r="JH179">
        <v>5</v>
      </c>
      <c r="JI179">
        <v>2167</v>
      </c>
      <c r="JJ179">
        <v>1</v>
      </c>
      <c r="JK179">
        <v>29</v>
      </c>
      <c r="JL179">
        <v>29323735.4</v>
      </c>
      <c r="JM179">
        <v>29323735.4</v>
      </c>
      <c r="JN179">
        <v>2.2168</v>
      </c>
      <c r="JO179">
        <v>2.61719</v>
      </c>
      <c r="JP179">
        <v>1.54785</v>
      </c>
      <c r="JQ179">
        <v>2.31079</v>
      </c>
      <c r="JR179">
        <v>1.64673</v>
      </c>
      <c r="JS179">
        <v>2.36572</v>
      </c>
      <c r="JT179">
        <v>34.236</v>
      </c>
      <c r="JU179">
        <v>24.1926</v>
      </c>
      <c r="JV179">
        <v>18</v>
      </c>
      <c r="JW179">
        <v>497.737</v>
      </c>
      <c r="JX179">
        <v>402.154</v>
      </c>
      <c r="JY179">
        <v>27.0095</v>
      </c>
      <c r="JZ179">
        <v>28.0946</v>
      </c>
      <c r="KA179">
        <v>30.0003</v>
      </c>
      <c r="KB179">
        <v>28.0382</v>
      </c>
      <c r="KC179">
        <v>27.9879</v>
      </c>
      <c r="KD179">
        <v>44.4062</v>
      </c>
      <c r="KE179">
        <v>18.9821</v>
      </c>
      <c r="KF179">
        <v>53.5164</v>
      </c>
      <c r="KG179">
        <v>27.0049</v>
      </c>
      <c r="KH179">
        <v>1122.47</v>
      </c>
      <c r="KI179">
        <v>21.7538</v>
      </c>
      <c r="KJ179">
        <v>96.6743</v>
      </c>
      <c r="KK179">
        <v>94.6525</v>
      </c>
    </row>
    <row r="180" spans="1:297">
      <c r="A180">
        <v>164</v>
      </c>
      <c r="B180">
        <v>1759424127</v>
      </c>
      <c r="C180">
        <v>4906.90000009537</v>
      </c>
      <c r="D180" t="s">
        <v>771</v>
      </c>
      <c r="E180" t="s">
        <v>772</v>
      </c>
      <c r="F180">
        <v>5</v>
      </c>
      <c r="G180" t="s">
        <v>638</v>
      </c>
      <c r="H180" t="s">
        <v>436</v>
      </c>
      <c r="I180">
        <v>1759424118.84615</v>
      </c>
      <c r="J180">
        <f>(K180)/1000</f>
        <v>0</v>
      </c>
      <c r="K180">
        <f>IF(DP180, AN180, AH180)</f>
        <v>0</v>
      </c>
      <c r="L180">
        <f>IF(DP180, AI180, AG180)</f>
        <v>0</v>
      </c>
      <c r="M180">
        <f>DR180 - IF(AU180&gt;1, L180*DL180*100.0/(AW180), 0)</f>
        <v>0</v>
      </c>
      <c r="N180">
        <f>((T180-J180/2)*M180-L180)/(T180+J180/2)</f>
        <v>0</v>
      </c>
      <c r="O180">
        <f>N180*(DY180+DZ180)/1000.0</f>
        <v>0</v>
      </c>
      <c r="P180">
        <f>(DR180 - IF(AU180&gt;1, L180*DL180*100.0/(AW180), 0))*(DY180+DZ180)/1000.0</f>
        <v>0</v>
      </c>
      <c r="Q180">
        <f>2.0/((1/S180-1/R180)+SIGN(S180)*SQRT((1/S180-1/R180)*(1/S180-1/R180) + 4*DM180/((DM180+1)*(DM180+1))*(2*1/S180*1/R180-1/R180*1/R180)))</f>
        <v>0</v>
      </c>
      <c r="R180">
        <f>IF(LEFT(DN180,1)&lt;&gt;"0",IF(LEFT(DN180,1)="1",3.0,DO180),$D$5+$E$5*(EF180*DY180/($K$5*1000))+$F$5*(EF180*DY180/($K$5*1000))*MAX(MIN(DL180,$J$5),$I$5)*MAX(MIN(DL180,$J$5),$I$5)+$G$5*MAX(MIN(DL180,$J$5),$I$5)*(EF180*DY180/($K$5*1000))+$H$5*(EF180*DY180/($K$5*1000))*(EF180*DY180/($K$5*1000)))</f>
        <v>0</v>
      </c>
      <c r="S180">
        <f>J180*(1000-(1000*0.61365*exp(17.502*W180/(240.97+W180))/(DY180+DZ180)+DT180)/2)/(1000*0.61365*exp(17.502*W180/(240.97+W180))/(DY180+DZ180)-DT180)</f>
        <v>0</v>
      </c>
      <c r="T180">
        <f>1/((DM180+1)/(Q180/1.6)+1/(R180/1.37)) + DM180/((DM180+1)/(Q180/1.6) + DM180/(R180/1.37))</f>
        <v>0</v>
      </c>
      <c r="U180">
        <f>(DH180*DK180)</f>
        <v>0</v>
      </c>
      <c r="V180">
        <f>(EA180+(U180+2*0.95*5.67E-8*(((EA180+$B$7)+273)^4-(EA180+273)^4)-44100*J180)/(1.84*29.3*R180+8*0.95*5.67E-8*(EA180+273)^3))</f>
        <v>0</v>
      </c>
      <c r="W180">
        <f>($C$7*EB180+$D$7*EC180+$E$7*V180)</f>
        <v>0</v>
      </c>
      <c r="X180">
        <f>0.61365*exp(17.502*W180/(240.97+W180))</f>
        <v>0</v>
      </c>
      <c r="Y180">
        <f>(Z180/AA180*100)</f>
        <v>0</v>
      </c>
      <c r="Z180">
        <f>DT180*(DY180+DZ180)/1000</f>
        <v>0</v>
      </c>
      <c r="AA180">
        <f>0.61365*exp(17.502*EA180/(240.97+EA180))</f>
        <v>0</v>
      </c>
      <c r="AB180">
        <f>(X180-DT180*(DY180+DZ180)/1000)</f>
        <v>0</v>
      </c>
      <c r="AC180">
        <f>(-J180*44100)</f>
        <v>0</v>
      </c>
      <c r="AD180">
        <f>2*29.3*R180*0.92*(EA180-W180)</f>
        <v>0</v>
      </c>
      <c r="AE180">
        <f>2*0.95*5.67E-8*(((EA180+$B$7)+273)^4-(W180+273)^4)</f>
        <v>0</v>
      </c>
      <c r="AF180">
        <f>U180+AE180+AC180+AD180</f>
        <v>0</v>
      </c>
      <c r="AG180">
        <f>DX180*AU180*(DS180-DR180*(1000-AU180*DU180)/(1000-AU180*DT180))/(100*DL180)</f>
        <v>0</v>
      </c>
      <c r="AH180">
        <f>1000*DX180*AU180*(DT180-DU180)/(100*DL180*(1000-AU180*DT180))</f>
        <v>0</v>
      </c>
      <c r="AI180">
        <f>(AJ180 - AK180 - DY180*1E3/(8.314*(EA180+273.15)) * AM180/DX180 * AL180) * DX180/(100*DL180) * (1000 - DU180)/1000</f>
        <v>0</v>
      </c>
      <c r="AJ180">
        <v>1134.19851788528</v>
      </c>
      <c r="AK180">
        <v>1109.76321212121</v>
      </c>
      <c r="AL180">
        <v>3.51296363636344</v>
      </c>
      <c r="AM180">
        <v>64.6</v>
      </c>
      <c r="AN180">
        <f>(AP180 - AO180 + DY180*1E3/(8.314*(EA180+273.15)) * AR180/DX180 * AQ180) * DX180/(100*DL180) * 1000/(1000 - AP180)</f>
        <v>0</v>
      </c>
      <c r="AO180">
        <v>21.7787833562886</v>
      </c>
      <c r="AP180">
        <v>22.954816969697</v>
      </c>
      <c r="AQ180">
        <v>-6.13292781703882e-06</v>
      </c>
      <c r="AR180">
        <v>120.712376557345</v>
      </c>
      <c r="AS180">
        <v>4</v>
      </c>
      <c r="AT180">
        <v>1</v>
      </c>
      <c r="AU180">
        <f>IF(AS180*$H$13&gt;=AW180,1.0,(AW180/(AW180-AS180*$H$13)))</f>
        <v>0</v>
      </c>
      <c r="AV180">
        <f>(AU180-1)*100</f>
        <v>0</v>
      </c>
      <c r="AW180">
        <f>MAX(0,($B$13+$C$13*EF180)/(1+$D$13*EF180)*DY180/(EA180+273)*$E$13)</f>
        <v>0</v>
      </c>
      <c r="AX180" t="s">
        <v>437</v>
      </c>
      <c r="AY180" t="s">
        <v>437</v>
      </c>
      <c r="AZ180">
        <v>0</v>
      </c>
      <c r="BA180">
        <v>0</v>
      </c>
      <c r="BB180">
        <f>1-AZ180/BA180</f>
        <v>0</v>
      </c>
      <c r="BC180">
        <v>0</v>
      </c>
      <c r="BD180" t="s">
        <v>437</v>
      </c>
      <c r="BE180" t="s">
        <v>437</v>
      </c>
      <c r="BF180">
        <v>0</v>
      </c>
      <c r="BG180">
        <v>0</v>
      </c>
      <c r="BH180">
        <f>1-BF180/BG180</f>
        <v>0</v>
      </c>
      <c r="BI180">
        <v>0.5</v>
      </c>
      <c r="BJ180">
        <f>DI180</f>
        <v>0</v>
      </c>
      <c r="BK180">
        <f>L180</f>
        <v>0</v>
      </c>
      <c r="BL180">
        <f>BH180*BI180*BJ180</f>
        <v>0</v>
      </c>
      <c r="BM180">
        <f>(BK180-BC180)/BJ180</f>
        <v>0</v>
      </c>
      <c r="BN180">
        <f>(BA180-BG180)/BG180</f>
        <v>0</v>
      </c>
      <c r="BO180">
        <f>AZ180/(BB180+AZ180/BG180)</f>
        <v>0</v>
      </c>
      <c r="BP180" t="s">
        <v>437</v>
      </c>
      <c r="BQ180">
        <v>0</v>
      </c>
      <c r="BR180">
        <f>IF(BQ180&lt;&gt;0, BQ180, BO180)</f>
        <v>0</v>
      </c>
      <c r="BS180">
        <f>1-BR180/BG180</f>
        <v>0</v>
      </c>
      <c r="BT180">
        <f>(BG180-BF180)/(BG180-BR180)</f>
        <v>0</v>
      </c>
      <c r="BU180">
        <f>(BA180-BG180)/(BA180-BR180)</f>
        <v>0</v>
      </c>
      <c r="BV180">
        <f>(BG180-BF180)/(BG180-AZ180)</f>
        <v>0</v>
      </c>
      <c r="BW180">
        <f>(BA180-BG180)/(BA180-AZ180)</f>
        <v>0</v>
      </c>
      <c r="BX180">
        <f>(BT180*BR180/BF180)</f>
        <v>0</v>
      </c>
      <c r="BY180">
        <f>(1-BX180)</f>
        <v>0</v>
      </c>
      <c r="DH180">
        <f>$B$11*EG180+$C$11*EH180+$F$11*ES180*(1-EV180)</f>
        <v>0</v>
      </c>
      <c r="DI180">
        <f>DH180*DJ180</f>
        <v>0</v>
      </c>
      <c r="DJ180">
        <f>($B$11*$D$9+$C$11*$D$9+$F$11*((FF180+EX180)/MAX(FF180+EX180+FG180, 0.1)*$I$9+FG180/MAX(FF180+EX180+FG180, 0.1)*$J$9))/($B$11+$C$11+$F$11)</f>
        <v>0</v>
      </c>
      <c r="DK180">
        <f>($B$11*$K$9+$C$11*$K$9+$F$11*((FF180+EX180)/MAX(FF180+EX180+FG180, 0.1)*$P$9+FG180/MAX(FF180+EX180+FG180, 0.1)*$Q$9))/($B$11+$C$11+$F$11)</f>
        <v>0</v>
      </c>
      <c r="DL180">
        <v>3.46</v>
      </c>
      <c r="DM180">
        <v>0.5</v>
      </c>
      <c r="DN180" t="s">
        <v>438</v>
      </c>
      <c r="DO180">
        <v>2</v>
      </c>
      <c r="DP180" t="b">
        <v>1</v>
      </c>
      <c r="DQ180">
        <v>1759424118.84615</v>
      </c>
      <c r="DR180">
        <v>1060.08461538462</v>
      </c>
      <c r="DS180">
        <v>1093.17846153846</v>
      </c>
      <c r="DT180">
        <v>22.9621153846154</v>
      </c>
      <c r="DU180">
        <v>21.7587307692308</v>
      </c>
      <c r="DV180">
        <v>1055.87384615385</v>
      </c>
      <c r="DW180">
        <v>22.6472076923077</v>
      </c>
      <c r="DX180">
        <v>499.990384615385</v>
      </c>
      <c r="DY180">
        <v>90.7824846153846</v>
      </c>
      <c r="DZ180">
        <v>0.0323851</v>
      </c>
      <c r="EA180">
        <v>29.6245076923077</v>
      </c>
      <c r="EB180">
        <v>30.0223538461538</v>
      </c>
      <c r="EC180">
        <v>999.9</v>
      </c>
      <c r="ED180">
        <v>0</v>
      </c>
      <c r="EE180">
        <v>0</v>
      </c>
      <c r="EF180">
        <v>9985.09769230769</v>
      </c>
      <c r="EG180">
        <v>0</v>
      </c>
      <c r="EH180">
        <v>13.1842</v>
      </c>
      <c r="EI180">
        <v>-33.0937384615385</v>
      </c>
      <c r="EJ180">
        <v>1084.99769230769</v>
      </c>
      <c r="EK180">
        <v>1117.49307692308</v>
      </c>
      <c r="EL180">
        <v>1.20339692307692</v>
      </c>
      <c r="EM180">
        <v>1093.17846153846</v>
      </c>
      <c r="EN180">
        <v>21.7587307692308</v>
      </c>
      <c r="EO180">
        <v>2.08455923076923</v>
      </c>
      <c r="EP180">
        <v>1.97531153846154</v>
      </c>
      <c r="EQ180">
        <v>18.1016692307692</v>
      </c>
      <c r="ER180">
        <v>17.2478</v>
      </c>
      <c r="ES180">
        <v>2000.00153846154</v>
      </c>
      <c r="ET180">
        <v>0.980003461538462</v>
      </c>
      <c r="EU180">
        <v>0.0199964</v>
      </c>
      <c r="EV180">
        <v>0</v>
      </c>
      <c r="EW180">
        <v>353.459461538462</v>
      </c>
      <c r="EX180">
        <v>5.00059</v>
      </c>
      <c r="EY180">
        <v>7148.65384615385</v>
      </c>
      <c r="EZ180">
        <v>17360.3615384615</v>
      </c>
      <c r="FA180">
        <v>41.375</v>
      </c>
      <c r="FB180">
        <v>41.125</v>
      </c>
      <c r="FC180">
        <v>40.7112307692308</v>
      </c>
      <c r="FD180">
        <v>40.687</v>
      </c>
      <c r="FE180">
        <v>42.2547692307692</v>
      </c>
      <c r="FF180">
        <v>1955.11153846154</v>
      </c>
      <c r="FG180">
        <v>39.89</v>
      </c>
      <c r="FH180">
        <v>0</v>
      </c>
      <c r="FI180">
        <v>1759424125</v>
      </c>
      <c r="FJ180">
        <v>0</v>
      </c>
      <c r="FK180">
        <v>353.4594</v>
      </c>
      <c r="FL180">
        <v>-0.141461539510706</v>
      </c>
      <c r="FM180">
        <v>1.42230768139636</v>
      </c>
      <c r="FN180">
        <v>7148.6776</v>
      </c>
      <c r="FO180">
        <v>15</v>
      </c>
      <c r="FP180">
        <v>0</v>
      </c>
      <c r="FQ180" t="s">
        <v>439</v>
      </c>
      <c r="FR180">
        <v>0</v>
      </c>
      <c r="FS180">
        <v>0</v>
      </c>
      <c r="FT180">
        <v>0</v>
      </c>
      <c r="FU180">
        <v>0</v>
      </c>
      <c r="FV180">
        <v>0</v>
      </c>
      <c r="FW180">
        <v>0</v>
      </c>
      <c r="FX180">
        <v>0</v>
      </c>
      <c r="FY180">
        <v>0</v>
      </c>
      <c r="FZ180">
        <v>0</v>
      </c>
      <c r="GA180">
        <v>0</v>
      </c>
      <c r="GB180">
        <v>0</v>
      </c>
      <c r="GC180">
        <v>-32.994619047619</v>
      </c>
      <c r="GD180">
        <v>-0.814425974026005</v>
      </c>
      <c r="GE180">
        <v>0.519879377602378</v>
      </c>
      <c r="GF180">
        <v>0</v>
      </c>
      <c r="GG180">
        <v>353.492852941176</v>
      </c>
      <c r="GH180">
        <v>-0.37480519392241</v>
      </c>
      <c r="GI180">
        <v>0.189395809064901</v>
      </c>
      <c r="GJ180">
        <v>-1</v>
      </c>
      <c r="GK180">
        <v>1.21194428571429</v>
      </c>
      <c r="GL180">
        <v>-0.191170129870131</v>
      </c>
      <c r="GM180">
        <v>0.0204929578081811</v>
      </c>
      <c r="GN180">
        <v>0</v>
      </c>
      <c r="GO180">
        <v>0</v>
      </c>
      <c r="GP180">
        <v>2</v>
      </c>
      <c r="GQ180" t="s">
        <v>463</v>
      </c>
      <c r="GR180">
        <v>3.1325</v>
      </c>
      <c r="GS180">
        <v>2.71054</v>
      </c>
      <c r="GT180">
        <v>0.174676</v>
      </c>
      <c r="GU180">
        <v>0.178401</v>
      </c>
      <c r="GV180">
        <v>0.100212</v>
      </c>
      <c r="GW180">
        <v>0.0971971</v>
      </c>
      <c r="GX180">
        <v>31102.6</v>
      </c>
      <c r="GY180">
        <v>33172.7</v>
      </c>
      <c r="GZ180">
        <v>34094.5</v>
      </c>
      <c r="HA180">
        <v>36555.3</v>
      </c>
      <c r="HB180">
        <v>43328.5</v>
      </c>
      <c r="HC180">
        <v>47384</v>
      </c>
      <c r="HD180">
        <v>53178.8</v>
      </c>
      <c r="HE180">
        <v>58417.6</v>
      </c>
      <c r="HF180">
        <v>1.94635</v>
      </c>
      <c r="HG180">
        <v>1.79743</v>
      </c>
      <c r="HH180">
        <v>0.116169</v>
      </c>
      <c r="HI180">
        <v>0</v>
      </c>
      <c r="HJ180">
        <v>28.1149</v>
      </c>
      <c r="HK180">
        <v>999.9</v>
      </c>
      <c r="HL180">
        <v>53.663</v>
      </c>
      <c r="HM180">
        <v>30.464</v>
      </c>
      <c r="HN180">
        <v>25.8638</v>
      </c>
      <c r="HO180">
        <v>54.6383</v>
      </c>
      <c r="HP180">
        <v>45.3205</v>
      </c>
      <c r="HQ180">
        <v>1</v>
      </c>
      <c r="HR180">
        <v>0.0593293</v>
      </c>
      <c r="HS180">
        <v>0.202391</v>
      </c>
      <c r="HT180">
        <v>20.1119</v>
      </c>
      <c r="HU180">
        <v>5.19618</v>
      </c>
      <c r="HV180">
        <v>12.004</v>
      </c>
      <c r="HW180">
        <v>4.97445</v>
      </c>
      <c r="HX180">
        <v>3.29398</v>
      </c>
      <c r="HY180">
        <v>999.9</v>
      </c>
      <c r="HZ180">
        <v>9999</v>
      </c>
      <c r="IA180">
        <v>9999</v>
      </c>
      <c r="IB180">
        <v>9999</v>
      </c>
      <c r="IC180">
        <v>1.86325</v>
      </c>
      <c r="ID180">
        <v>1.86813</v>
      </c>
      <c r="IE180">
        <v>1.86788</v>
      </c>
      <c r="IF180">
        <v>1.86905</v>
      </c>
      <c r="IG180">
        <v>1.86987</v>
      </c>
      <c r="IH180">
        <v>1.86588</v>
      </c>
      <c r="II180">
        <v>1.86705</v>
      </c>
      <c r="IJ180">
        <v>1.86844</v>
      </c>
      <c r="IK180">
        <v>5</v>
      </c>
      <c r="IL180">
        <v>0</v>
      </c>
      <c r="IM180">
        <v>0</v>
      </c>
      <c r="IN180">
        <v>0</v>
      </c>
      <c r="IO180" t="s">
        <v>441</v>
      </c>
      <c r="IP180" t="s">
        <v>442</v>
      </c>
      <c r="IQ180" t="s">
        <v>443</v>
      </c>
      <c r="IR180" t="s">
        <v>443</v>
      </c>
      <c r="IS180" t="s">
        <v>443</v>
      </c>
      <c r="IT180" t="s">
        <v>443</v>
      </c>
      <c r="IU180">
        <v>0</v>
      </c>
      <c r="IV180">
        <v>100</v>
      </c>
      <c r="IW180">
        <v>100</v>
      </c>
      <c r="IX180">
        <v>4.3</v>
      </c>
      <c r="IY180">
        <v>0.3147</v>
      </c>
      <c r="IZ180">
        <v>0.735386519928015</v>
      </c>
      <c r="JA180">
        <v>0.00382527381972642</v>
      </c>
      <c r="JB180">
        <v>-7.52988299776221e-07</v>
      </c>
      <c r="JC180">
        <v>2.3530235652091e-10</v>
      </c>
      <c r="JD180">
        <v>-0.102343420517576</v>
      </c>
      <c r="JE180">
        <v>-0.0169045395245839</v>
      </c>
      <c r="JF180">
        <v>0.00204458040624254</v>
      </c>
      <c r="JG180">
        <v>-2.13992253470799e-05</v>
      </c>
      <c r="JH180">
        <v>5</v>
      </c>
      <c r="JI180">
        <v>2167</v>
      </c>
      <c r="JJ180">
        <v>1</v>
      </c>
      <c r="JK180">
        <v>29</v>
      </c>
      <c r="JL180">
        <v>29323735.4</v>
      </c>
      <c r="JM180">
        <v>29323735.4</v>
      </c>
      <c r="JN180">
        <v>2.24121</v>
      </c>
      <c r="JO180">
        <v>2.62573</v>
      </c>
      <c r="JP180">
        <v>1.54785</v>
      </c>
      <c r="JQ180">
        <v>2.31079</v>
      </c>
      <c r="JR180">
        <v>1.64551</v>
      </c>
      <c r="JS180">
        <v>2.26074</v>
      </c>
      <c r="JT180">
        <v>34.2587</v>
      </c>
      <c r="JU180">
        <v>24.1838</v>
      </c>
      <c r="JV180">
        <v>18</v>
      </c>
      <c r="JW180">
        <v>497.99</v>
      </c>
      <c r="JX180">
        <v>401.923</v>
      </c>
      <c r="JY180">
        <v>26.9934</v>
      </c>
      <c r="JZ180">
        <v>28.0975</v>
      </c>
      <c r="KA180">
        <v>30.0001</v>
      </c>
      <c r="KB180">
        <v>28.0411</v>
      </c>
      <c r="KC180">
        <v>27.9904</v>
      </c>
      <c r="KD180">
        <v>44.9847</v>
      </c>
      <c r="KE180">
        <v>18.9821</v>
      </c>
      <c r="KF180">
        <v>53.5164</v>
      </c>
      <c r="KG180">
        <v>26.9746</v>
      </c>
      <c r="KH180">
        <v>1142.71</v>
      </c>
      <c r="KI180">
        <v>21.7615</v>
      </c>
      <c r="KJ180">
        <v>96.6738</v>
      </c>
      <c r="KK180">
        <v>94.6529</v>
      </c>
    </row>
    <row r="181" spans="1:297">
      <c r="A181">
        <v>165</v>
      </c>
      <c r="B181">
        <v>1759424132</v>
      </c>
      <c r="C181">
        <v>4911.90000009537</v>
      </c>
      <c r="D181" t="s">
        <v>773</v>
      </c>
      <c r="E181" t="s">
        <v>774</v>
      </c>
      <c r="F181">
        <v>5</v>
      </c>
      <c r="G181" t="s">
        <v>638</v>
      </c>
      <c r="H181" t="s">
        <v>436</v>
      </c>
      <c r="I181">
        <v>1759424123.84615</v>
      </c>
      <c r="J181">
        <f>(K181)/1000</f>
        <v>0</v>
      </c>
      <c r="K181">
        <f>IF(DP181, AN181, AH181)</f>
        <v>0</v>
      </c>
      <c r="L181">
        <f>IF(DP181, AI181, AG181)</f>
        <v>0</v>
      </c>
      <c r="M181">
        <f>DR181 - IF(AU181&gt;1, L181*DL181*100.0/(AW181), 0)</f>
        <v>0</v>
      </c>
      <c r="N181">
        <f>((T181-J181/2)*M181-L181)/(T181+J181/2)</f>
        <v>0</v>
      </c>
      <c r="O181">
        <f>N181*(DY181+DZ181)/1000.0</f>
        <v>0</v>
      </c>
      <c r="P181">
        <f>(DR181 - IF(AU181&gt;1, L181*DL181*100.0/(AW181), 0))*(DY181+DZ181)/1000.0</f>
        <v>0</v>
      </c>
      <c r="Q181">
        <f>2.0/((1/S181-1/R181)+SIGN(S181)*SQRT((1/S181-1/R181)*(1/S181-1/R181) + 4*DM181/((DM181+1)*(DM181+1))*(2*1/S181*1/R181-1/R181*1/R181)))</f>
        <v>0</v>
      </c>
      <c r="R181">
        <f>IF(LEFT(DN181,1)&lt;&gt;"0",IF(LEFT(DN181,1)="1",3.0,DO181),$D$5+$E$5*(EF181*DY181/($K$5*1000))+$F$5*(EF181*DY181/($K$5*1000))*MAX(MIN(DL181,$J$5),$I$5)*MAX(MIN(DL181,$J$5),$I$5)+$G$5*MAX(MIN(DL181,$J$5),$I$5)*(EF181*DY181/($K$5*1000))+$H$5*(EF181*DY181/($K$5*1000))*(EF181*DY181/($K$5*1000)))</f>
        <v>0</v>
      </c>
      <c r="S181">
        <f>J181*(1000-(1000*0.61365*exp(17.502*W181/(240.97+W181))/(DY181+DZ181)+DT181)/2)/(1000*0.61365*exp(17.502*W181/(240.97+W181))/(DY181+DZ181)-DT181)</f>
        <v>0</v>
      </c>
      <c r="T181">
        <f>1/((DM181+1)/(Q181/1.6)+1/(R181/1.37)) + DM181/((DM181+1)/(Q181/1.6) + DM181/(R181/1.37))</f>
        <v>0</v>
      </c>
      <c r="U181">
        <f>(DH181*DK181)</f>
        <v>0</v>
      </c>
      <c r="V181">
        <f>(EA181+(U181+2*0.95*5.67E-8*(((EA181+$B$7)+273)^4-(EA181+273)^4)-44100*J181)/(1.84*29.3*R181+8*0.95*5.67E-8*(EA181+273)^3))</f>
        <v>0</v>
      </c>
      <c r="W181">
        <f>($C$7*EB181+$D$7*EC181+$E$7*V181)</f>
        <v>0</v>
      </c>
      <c r="X181">
        <f>0.61365*exp(17.502*W181/(240.97+W181))</f>
        <v>0</v>
      </c>
      <c r="Y181">
        <f>(Z181/AA181*100)</f>
        <v>0</v>
      </c>
      <c r="Z181">
        <f>DT181*(DY181+DZ181)/1000</f>
        <v>0</v>
      </c>
      <c r="AA181">
        <f>0.61365*exp(17.502*EA181/(240.97+EA181))</f>
        <v>0</v>
      </c>
      <c r="AB181">
        <f>(X181-DT181*(DY181+DZ181)/1000)</f>
        <v>0</v>
      </c>
      <c r="AC181">
        <f>(-J181*44100)</f>
        <v>0</v>
      </c>
      <c r="AD181">
        <f>2*29.3*R181*0.92*(EA181-W181)</f>
        <v>0</v>
      </c>
      <c r="AE181">
        <f>2*0.95*5.67E-8*(((EA181+$B$7)+273)^4-(W181+273)^4)</f>
        <v>0</v>
      </c>
      <c r="AF181">
        <f>U181+AE181+AC181+AD181</f>
        <v>0</v>
      </c>
      <c r="AG181">
        <f>DX181*AU181*(DS181-DR181*(1000-AU181*DU181)/(1000-AU181*DT181))/(100*DL181)</f>
        <v>0</v>
      </c>
      <c r="AH181">
        <f>1000*DX181*AU181*(DT181-DU181)/(100*DL181*(1000-AU181*DT181))</f>
        <v>0</v>
      </c>
      <c r="AI181">
        <f>(AJ181 - AK181 - DY181*1E3/(8.314*(EA181+273.15)) * AM181/DX181 * AL181) * DX181/(100*DL181) * (1000 - DU181)/1000</f>
        <v>0</v>
      </c>
      <c r="AJ181">
        <v>1150.51989130087</v>
      </c>
      <c r="AK181">
        <v>1126.38545454545</v>
      </c>
      <c r="AL181">
        <v>3.31311969696955</v>
      </c>
      <c r="AM181">
        <v>64.6</v>
      </c>
      <c r="AN181">
        <f>(AP181 - AO181 + DY181*1E3/(8.314*(EA181+273.15)) * AR181/DX181 * AQ181) * DX181/(100*DL181) * 1000/(1000 - AP181)</f>
        <v>0</v>
      </c>
      <c r="AO181">
        <v>21.8009220486662</v>
      </c>
      <c r="AP181">
        <v>22.9599503030303</v>
      </c>
      <c r="AQ181">
        <v>1.6153988953604e-05</v>
      </c>
      <c r="AR181">
        <v>120.712376557345</v>
      </c>
      <c r="AS181">
        <v>4</v>
      </c>
      <c r="AT181">
        <v>1</v>
      </c>
      <c r="AU181">
        <f>IF(AS181*$H$13&gt;=AW181,1.0,(AW181/(AW181-AS181*$H$13)))</f>
        <v>0</v>
      </c>
      <c r="AV181">
        <f>(AU181-1)*100</f>
        <v>0</v>
      </c>
      <c r="AW181">
        <f>MAX(0,($B$13+$C$13*EF181)/(1+$D$13*EF181)*DY181/(EA181+273)*$E$13)</f>
        <v>0</v>
      </c>
      <c r="AX181" t="s">
        <v>437</v>
      </c>
      <c r="AY181" t="s">
        <v>437</v>
      </c>
      <c r="AZ181">
        <v>0</v>
      </c>
      <c r="BA181">
        <v>0</v>
      </c>
      <c r="BB181">
        <f>1-AZ181/BA181</f>
        <v>0</v>
      </c>
      <c r="BC181">
        <v>0</v>
      </c>
      <c r="BD181" t="s">
        <v>437</v>
      </c>
      <c r="BE181" t="s">
        <v>437</v>
      </c>
      <c r="BF181">
        <v>0</v>
      </c>
      <c r="BG181">
        <v>0</v>
      </c>
      <c r="BH181">
        <f>1-BF181/BG181</f>
        <v>0</v>
      </c>
      <c r="BI181">
        <v>0.5</v>
      </c>
      <c r="BJ181">
        <f>DI181</f>
        <v>0</v>
      </c>
      <c r="BK181">
        <f>L181</f>
        <v>0</v>
      </c>
      <c r="BL181">
        <f>BH181*BI181*BJ181</f>
        <v>0</v>
      </c>
      <c r="BM181">
        <f>(BK181-BC181)/BJ181</f>
        <v>0</v>
      </c>
      <c r="BN181">
        <f>(BA181-BG181)/BG181</f>
        <v>0</v>
      </c>
      <c r="BO181">
        <f>AZ181/(BB181+AZ181/BG181)</f>
        <v>0</v>
      </c>
      <c r="BP181" t="s">
        <v>437</v>
      </c>
      <c r="BQ181">
        <v>0</v>
      </c>
      <c r="BR181">
        <f>IF(BQ181&lt;&gt;0, BQ181, BO181)</f>
        <v>0</v>
      </c>
      <c r="BS181">
        <f>1-BR181/BG181</f>
        <v>0</v>
      </c>
      <c r="BT181">
        <f>(BG181-BF181)/(BG181-BR181)</f>
        <v>0</v>
      </c>
      <c r="BU181">
        <f>(BA181-BG181)/(BA181-BR181)</f>
        <v>0</v>
      </c>
      <c r="BV181">
        <f>(BG181-BF181)/(BG181-AZ181)</f>
        <v>0</v>
      </c>
      <c r="BW181">
        <f>(BA181-BG181)/(BA181-AZ181)</f>
        <v>0</v>
      </c>
      <c r="BX181">
        <f>(BT181*BR181/BF181)</f>
        <v>0</v>
      </c>
      <c r="BY181">
        <f>(1-BX181)</f>
        <v>0</v>
      </c>
      <c r="DH181">
        <f>$B$11*EG181+$C$11*EH181+$F$11*ES181*(1-EV181)</f>
        <v>0</v>
      </c>
      <c r="DI181">
        <f>DH181*DJ181</f>
        <v>0</v>
      </c>
      <c r="DJ181">
        <f>($B$11*$D$9+$C$11*$D$9+$F$11*((FF181+EX181)/MAX(FF181+EX181+FG181, 0.1)*$I$9+FG181/MAX(FF181+EX181+FG181, 0.1)*$J$9))/($B$11+$C$11+$F$11)</f>
        <v>0</v>
      </c>
      <c r="DK181">
        <f>($B$11*$K$9+$C$11*$K$9+$F$11*((FF181+EX181)/MAX(FF181+EX181+FG181, 0.1)*$P$9+FG181/MAX(FF181+EX181+FG181, 0.1)*$Q$9))/($B$11+$C$11+$F$11)</f>
        <v>0</v>
      </c>
      <c r="DL181">
        <v>3.46</v>
      </c>
      <c r="DM181">
        <v>0.5</v>
      </c>
      <c r="DN181" t="s">
        <v>438</v>
      </c>
      <c r="DO181">
        <v>2</v>
      </c>
      <c r="DP181" t="b">
        <v>1</v>
      </c>
      <c r="DQ181">
        <v>1759424123.84615</v>
      </c>
      <c r="DR181">
        <v>1076.85692307692</v>
      </c>
      <c r="DS181">
        <v>1109.71230769231</v>
      </c>
      <c r="DT181">
        <v>22.9583769230769</v>
      </c>
      <c r="DU181">
        <v>21.7743</v>
      </c>
      <c r="DV181">
        <v>1072.59384615385</v>
      </c>
      <c r="DW181">
        <v>22.6436153846154</v>
      </c>
      <c r="DX181">
        <v>499.980461538462</v>
      </c>
      <c r="DY181">
        <v>90.7831615384615</v>
      </c>
      <c r="DZ181">
        <v>0.0323868615384615</v>
      </c>
      <c r="EA181">
        <v>29.6196769230769</v>
      </c>
      <c r="EB181">
        <v>30.0169615384615</v>
      </c>
      <c r="EC181">
        <v>999.9</v>
      </c>
      <c r="ED181">
        <v>0</v>
      </c>
      <c r="EE181">
        <v>0</v>
      </c>
      <c r="EF181">
        <v>10000.6753846154</v>
      </c>
      <c r="EG181">
        <v>0</v>
      </c>
      <c r="EH181">
        <v>13.1844153846154</v>
      </c>
      <c r="EI181">
        <v>-32.8557307692308</v>
      </c>
      <c r="EJ181">
        <v>1102.16</v>
      </c>
      <c r="EK181">
        <v>1134.41230769231</v>
      </c>
      <c r="EL181">
        <v>1.18408846153846</v>
      </c>
      <c r="EM181">
        <v>1109.71230769231</v>
      </c>
      <c r="EN181">
        <v>21.7743</v>
      </c>
      <c r="EO181">
        <v>2.08423461538462</v>
      </c>
      <c r="EP181">
        <v>1.97673846153846</v>
      </c>
      <c r="EQ181">
        <v>18.0991923076923</v>
      </c>
      <c r="ER181">
        <v>17.2592153846154</v>
      </c>
      <c r="ES181">
        <v>2000.00076923077</v>
      </c>
      <c r="ET181">
        <v>0.980003461538462</v>
      </c>
      <c r="EU181">
        <v>0.0199964</v>
      </c>
      <c r="EV181">
        <v>0</v>
      </c>
      <c r="EW181">
        <v>353.384846153846</v>
      </c>
      <c r="EX181">
        <v>5.00059</v>
      </c>
      <c r="EY181">
        <v>7148.70384615385</v>
      </c>
      <c r="EZ181">
        <v>17360.3461538462</v>
      </c>
      <c r="FA181">
        <v>41.375</v>
      </c>
      <c r="FB181">
        <v>41.125</v>
      </c>
      <c r="FC181">
        <v>40.7209230769231</v>
      </c>
      <c r="FD181">
        <v>40.687</v>
      </c>
      <c r="FE181">
        <v>42.2643076923077</v>
      </c>
      <c r="FF181">
        <v>1955.11076923077</v>
      </c>
      <c r="FG181">
        <v>39.89</v>
      </c>
      <c r="FH181">
        <v>0</v>
      </c>
      <c r="FI181">
        <v>1759424130.4</v>
      </c>
      <c r="FJ181">
        <v>0</v>
      </c>
      <c r="FK181">
        <v>353.452653846154</v>
      </c>
      <c r="FL181">
        <v>0.77008547050785</v>
      </c>
      <c r="FM181">
        <v>-0.418803434941206</v>
      </c>
      <c r="FN181">
        <v>7148.71653846154</v>
      </c>
      <c r="FO181">
        <v>15</v>
      </c>
      <c r="FP181">
        <v>0</v>
      </c>
      <c r="FQ181" t="s">
        <v>439</v>
      </c>
      <c r="FR181">
        <v>0</v>
      </c>
      <c r="FS181">
        <v>0</v>
      </c>
      <c r="FT181">
        <v>0</v>
      </c>
      <c r="FU181">
        <v>0</v>
      </c>
      <c r="FV181">
        <v>0</v>
      </c>
      <c r="FW181">
        <v>0</v>
      </c>
      <c r="FX181">
        <v>0</v>
      </c>
      <c r="FY181">
        <v>0</v>
      </c>
      <c r="FZ181">
        <v>0</v>
      </c>
      <c r="GA181">
        <v>0</v>
      </c>
      <c r="GB181">
        <v>0</v>
      </c>
      <c r="GC181">
        <v>-32.98963</v>
      </c>
      <c r="GD181">
        <v>1.65990676691728</v>
      </c>
      <c r="GE181">
        <v>0.565245509579687</v>
      </c>
      <c r="GF181">
        <v>0</v>
      </c>
      <c r="GG181">
        <v>353.459088235294</v>
      </c>
      <c r="GH181">
        <v>-0.216424753610161</v>
      </c>
      <c r="GI181">
        <v>0.188689656134564</v>
      </c>
      <c r="GJ181">
        <v>-1</v>
      </c>
      <c r="GK181">
        <v>1.1928445</v>
      </c>
      <c r="GL181">
        <v>-0.251892180451128</v>
      </c>
      <c r="GM181">
        <v>0.0250331537116281</v>
      </c>
      <c r="GN181">
        <v>0</v>
      </c>
      <c r="GO181">
        <v>0</v>
      </c>
      <c r="GP181">
        <v>2</v>
      </c>
      <c r="GQ181" t="s">
        <v>463</v>
      </c>
      <c r="GR181">
        <v>3.13246</v>
      </c>
      <c r="GS181">
        <v>2.71026</v>
      </c>
      <c r="GT181">
        <v>0.176358</v>
      </c>
      <c r="GU181">
        <v>0.180218</v>
      </c>
      <c r="GV181">
        <v>0.100224</v>
      </c>
      <c r="GW181">
        <v>0.0972176</v>
      </c>
      <c r="GX181">
        <v>31039.2</v>
      </c>
      <c r="GY181">
        <v>33099.3</v>
      </c>
      <c r="GZ181">
        <v>34094.4</v>
      </c>
      <c r="HA181">
        <v>36555.2</v>
      </c>
      <c r="HB181">
        <v>43327.8</v>
      </c>
      <c r="HC181">
        <v>47383.1</v>
      </c>
      <c r="HD181">
        <v>53178.4</v>
      </c>
      <c r="HE181">
        <v>58417.5</v>
      </c>
      <c r="HF181">
        <v>1.94667</v>
      </c>
      <c r="HG181">
        <v>1.79738</v>
      </c>
      <c r="HH181">
        <v>0.116289</v>
      </c>
      <c r="HI181">
        <v>0</v>
      </c>
      <c r="HJ181">
        <v>28.113</v>
      </c>
      <c r="HK181">
        <v>999.9</v>
      </c>
      <c r="HL181">
        <v>53.663</v>
      </c>
      <c r="HM181">
        <v>30.484</v>
      </c>
      <c r="HN181">
        <v>25.8922</v>
      </c>
      <c r="HO181">
        <v>54.5283</v>
      </c>
      <c r="HP181">
        <v>45.2684</v>
      </c>
      <c r="HQ181">
        <v>1</v>
      </c>
      <c r="HR181">
        <v>0.0596494</v>
      </c>
      <c r="HS181">
        <v>0.185305</v>
      </c>
      <c r="HT181">
        <v>20.112</v>
      </c>
      <c r="HU181">
        <v>5.19618</v>
      </c>
      <c r="HV181">
        <v>12.004</v>
      </c>
      <c r="HW181">
        <v>4.9747</v>
      </c>
      <c r="HX181">
        <v>3.29398</v>
      </c>
      <c r="HY181">
        <v>999.9</v>
      </c>
      <c r="HZ181">
        <v>9999</v>
      </c>
      <c r="IA181">
        <v>9999</v>
      </c>
      <c r="IB181">
        <v>9999</v>
      </c>
      <c r="IC181">
        <v>1.86325</v>
      </c>
      <c r="ID181">
        <v>1.86814</v>
      </c>
      <c r="IE181">
        <v>1.8679</v>
      </c>
      <c r="IF181">
        <v>1.86905</v>
      </c>
      <c r="IG181">
        <v>1.86987</v>
      </c>
      <c r="IH181">
        <v>1.86586</v>
      </c>
      <c r="II181">
        <v>1.86705</v>
      </c>
      <c r="IJ181">
        <v>1.86844</v>
      </c>
      <c r="IK181">
        <v>5</v>
      </c>
      <c r="IL181">
        <v>0</v>
      </c>
      <c r="IM181">
        <v>0</v>
      </c>
      <c r="IN181">
        <v>0</v>
      </c>
      <c r="IO181" t="s">
        <v>441</v>
      </c>
      <c r="IP181" t="s">
        <v>442</v>
      </c>
      <c r="IQ181" t="s">
        <v>443</v>
      </c>
      <c r="IR181" t="s">
        <v>443</v>
      </c>
      <c r="IS181" t="s">
        <v>443</v>
      </c>
      <c r="IT181" t="s">
        <v>443</v>
      </c>
      <c r="IU181">
        <v>0</v>
      </c>
      <c r="IV181">
        <v>100</v>
      </c>
      <c r="IW181">
        <v>100</v>
      </c>
      <c r="IX181">
        <v>4.35</v>
      </c>
      <c r="IY181">
        <v>0.3149</v>
      </c>
      <c r="IZ181">
        <v>0.735386519928015</v>
      </c>
      <c r="JA181">
        <v>0.00382527381972642</v>
      </c>
      <c r="JB181">
        <v>-7.52988299776221e-07</v>
      </c>
      <c r="JC181">
        <v>2.3530235652091e-10</v>
      </c>
      <c r="JD181">
        <v>-0.102343420517576</v>
      </c>
      <c r="JE181">
        <v>-0.0169045395245839</v>
      </c>
      <c r="JF181">
        <v>0.00204458040624254</v>
      </c>
      <c r="JG181">
        <v>-2.13992253470799e-05</v>
      </c>
      <c r="JH181">
        <v>5</v>
      </c>
      <c r="JI181">
        <v>2167</v>
      </c>
      <c r="JJ181">
        <v>1</v>
      </c>
      <c r="JK181">
        <v>29</v>
      </c>
      <c r="JL181">
        <v>29323735.5</v>
      </c>
      <c r="JM181">
        <v>29323735.5</v>
      </c>
      <c r="JN181">
        <v>2.27173</v>
      </c>
      <c r="JO181">
        <v>2.61841</v>
      </c>
      <c r="JP181">
        <v>1.54785</v>
      </c>
      <c r="JQ181">
        <v>2.31079</v>
      </c>
      <c r="JR181">
        <v>1.64673</v>
      </c>
      <c r="JS181">
        <v>2.31201</v>
      </c>
      <c r="JT181">
        <v>34.2587</v>
      </c>
      <c r="JU181">
        <v>24.1926</v>
      </c>
      <c r="JV181">
        <v>18</v>
      </c>
      <c r="JW181">
        <v>498.229</v>
      </c>
      <c r="JX181">
        <v>401.916</v>
      </c>
      <c r="JY181">
        <v>26.9674</v>
      </c>
      <c r="JZ181">
        <v>28.0999</v>
      </c>
      <c r="KA181">
        <v>30.0004</v>
      </c>
      <c r="KB181">
        <v>28.0441</v>
      </c>
      <c r="KC181">
        <v>27.9933</v>
      </c>
      <c r="KD181">
        <v>45.5086</v>
      </c>
      <c r="KE181">
        <v>18.9821</v>
      </c>
      <c r="KF181">
        <v>53.5164</v>
      </c>
      <c r="KG181">
        <v>26.9669</v>
      </c>
      <c r="KH181">
        <v>1156.28</v>
      </c>
      <c r="KI181">
        <v>21.7613</v>
      </c>
      <c r="KJ181">
        <v>96.6733</v>
      </c>
      <c r="KK181">
        <v>94.6529</v>
      </c>
    </row>
    <row r="182" spans="1:297">
      <c r="A182">
        <v>166</v>
      </c>
      <c r="B182">
        <v>1759424137</v>
      </c>
      <c r="C182">
        <v>4916.90000009537</v>
      </c>
      <c r="D182" t="s">
        <v>775</v>
      </c>
      <c r="E182" t="s">
        <v>776</v>
      </c>
      <c r="F182">
        <v>5</v>
      </c>
      <c r="G182" t="s">
        <v>638</v>
      </c>
      <c r="H182" t="s">
        <v>436</v>
      </c>
      <c r="I182">
        <v>1759424128.84615</v>
      </c>
      <c r="J182">
        <f>(K182)/1000</f>
        <v>0</v>
      </c>
      <c r="K182">
        <f>IF(DP182, AN182, AH182)</f>
        <v>0</v>
      </c>
      <c r="L182">
        <f>IF(DP182, AI182, AG182)</f>
        <v>0</v>
      </c>
      <c r="M182">
        <f>DR182 - IF(AU182&gt;1, L182*DL182*100.0/(AW182), 0)</f>
        <v>0</v>
      </c>
      <c r="N182">
        <f>((T182-J182/2)*M182-L182)/(T182+J182/2)</f>
        <v>0</v>
      </c>
      <c r="O182">
        <f>N182*(DY182+DZ182)/1000.0</f>
        <v>0</v>
      </c>
      <c r="P182">
        <f>(DR182 - IF(AU182&gt;1, L182*DL182*100.0/(AW182), 0))*(DY182+DZ182)/1000.0</f>
        <v>0</v>
      </c>
      <c r="Q182">
        <f>2.0/((1/S182-1/R182)+SIGN(S182)*SQRT((1/S182-1/R182)*(1/S182-1/R182) + 4*DM182/((DM182+1)*(DM182+1))*(2*1/S182*1/R182-1/R182*1/R182)))</f>
        <v>0</v>
      </c>
      <c r="R182">
        <f>IF(LEFT(DN182,1)&lt;&gt;"0",IF(LEFT(DN182,1)="1",3.0,DO182),$D$5+$E$5*(EF182*DY182/($K$5*1000))+$F$5*(EF182*DY182/($K$5*1000))*MAX(MIN(DL182,$J$5),$I$5)*MAX(MIN(DL182,$J$5),$I$5)+$G$5*MAX(MIN(DL182,$J$5),$I$5)*(EF182*DY182/($K$5*1000))+$H$5*(EF182*DY182/($K$5*1000))*(EF182*DY182/($K$5*1000)))</f>
        <v>0</v>
      </c>
      <c r="S182">
        <f>J182*(1000-(1000*0.61365*exp(17.502*W182/(240.97+W182))/(DY182+DZ182)+DT182)/2)/(1000*0.61365*exp(17.502*W182/(240.97+W182))/(DY182+DZ182)-DT182)</f>
        <v>0</v>
      </c>
      <c r="T182">
        <f>1/((DM182+1)/(Q182/1.6)+1/(R182/1.37)) + DM182/((DM182+1)/(Q182/1.6) + DM182/(R182/1.37))</f>
        <v>0</v>
      </c>
      <c r="U182">
        <f>(DH182*DK182)</f>
        <v>0</v>
      </c>
      <c r="V182">
        <f>(EA182+(U182+2*0.95*5.67E-8*(((EA182+$B$7)+273)^4-(EA182+273)^4)-44100*J182)/(1.84*29.3*R182+8*0.95*5.67E-8*(EA182+273)^3))</f>
        <v>0</v>
      </c>
      <c r="W182">
        <f>($C$7*EB182+$D$7*EC182+$E$7*V182)</f>
        <v>0</v>
      </c>
      <c r="X182">
        <f>0.61365*exp(17.502*W182/(240.97+W182))</f>
        <v>0</v>
      </c>
      <c r="Y182">
        <f>(Z182/AA182*100)</f>
        <v>0</v>
      </c>
      <c r="Z182">
        <f>DT182*(DY182+DZ182)/1000</f>
        <v>0</v>
      </c>
      <c r="AA182">
        <f>0.61365*exp(17.502*EA182/(240.97+EA182))</f>
        <v>0</v>
      </c>
      <c r="AB182">
        <f>(X182-DT182*(DY182+DZ182)/1000)</f>
        <v>0</v>
      </c>
      <c r="AC182">
        <f>(-J182*44100)</f>
        <v>0</v>
      </c>
      <c r="AD182">
        <f>2*29.3*R182*0.92*(EA182-W182)</f>
        <v>0</v>
      </c>
      <c r="AE182">
        <f>2*0.95*5.67E-8*(((EA182+$B$7)+273)^4-(W182+273)^4)</f>
        <v>0</v>
      </c>
      <c r="AF182">
        <f>U182+AE182+AC182+AD182</f>
        <v>0</v>
      </c>
      <c r="AG182">
        <f>DX182*AU182*(DS182-DR182*(1000-AU182*DU182)/(1000-AU182*DT182))/(100*DL182)</f>
        <v>0</v>
      </c>
      <c r="AH182">
        <f>1000*DX182*AU182*(DT182-DU182)/(100*DL182*(1000-AU182*DT182))</f>
        <v>0</v>
      </c>
      <c r="AI182">
        <f>(AJ182 - AK182 - DY182*1E3/(8.314*(EA182+273.15)) * AM182/DX182 * AL182) * DX182/(100*DL182) * (1000 - DU182)/1000</f>
        <v>0</v>
      </c>
      <c r="AJ182">
        <v>1169.0689498355</v>
      </c>
      <c r="AK182">
        <v>1144.29545454545</v>
      </c>
      <c r="AL182">
        <v>3.59103636363624</v>
      </c>
      <c r="AM182">
        <v>64.6</v>
      </c>
      <c r="AN182">
        <f>(AP182 - AO182 + DY182*1E3/(8.314*(EA182+273.15)) * AR182/DX182 * AQ182) * DX182/(100*DL182) * 1000/(1000 - AP182)</f>
        <v>0</v>
      </c>
      <c r="AO182">
        <v>21.803593730297</v>
      </c>
      <c r="AP182">
        <v>22.9622678787879</v>
      </c>
      <c r="AQ182">
        <v>5.67882910003748e-06</v>
      </c>
      <c r="AR182">
        <v>120.712376557345</v>
      </c>
      <c r="AS182">
        <v>4</v>
      </c>
      <c r="AT182">
        <v>1</v>
      </c>
      <c r="AU182">
        <f>IF(AS182*$H$13&gt;=AW182,1.0,(AW182/(AW182-AS182*$H$13)))</f>
        <v>0</v>
      </c>
      <c r="AV182">
        <f>(AU182-1)*100</f>
        <v>0</v>
      </c>
      <c r="AW182">
        <f>MAX(0,($B$13+$C$13*EF182)/(1+$D$13*EF182)*DY182/(EA182+273)*$E$13)</f>
        <v>0</v>
      </c>
      <c r="AX182" t="s">
        <v>437</v>
      </c>
      <c r="AY182" t="s">
        <v>437</v>
      </c>
      <c r="AZ182">
        <v>0</v>
      </c>
      <c r="BA182">
        <v>0</v>
      </c>
      <c r="BB182">
        <f>1-AZ182/BA182</f>
        <v>0</v>
      </c>
      <c r="BC182">
        <v>0</v>
      </c>
      <c r="BD182" t="s">
        <v>437</v>
      </c>
      <c r="BE182" t="s">
        <v>437</v>
      </c>
      <c r="BF182">
        <v>0</v>
      </c>
      <c r="BG182">
        <v>0</v>
      </c>
      <c r="BH182">
        <f>1-BF182/BG182</f>
        <v>0</v>
      </c>
      <c r="BI182">
        <v>0.5</v>
      </c>
      <c r="BJ182">
        <f>DI182</f>
        <v>0</v>
      </c>
      <c r="BK182">
        <f>L182</f>
        <v>0</v>
      </c>
      <c r="BL182">
        <f>BH182*BI182*BJ182</f>
        <v>0</v>
      </c>
      <c r="BM182">
        <f>(BK182-BC182)/BJ182</f>
        <v>0</v>
      </c>
      <c r="BN182">
        <f>(BA182-BG182)/BG182</f>
        <v>0</v>
      </c>
      <c r="BO182">
        <f>AZ182/(BB182+AZ182/BG182)</f>
        <v>0</v>
      </c>
      <c r="BP182" t="s">
        <v>437</v>
      </c>
      <c r="BQ182">
        <v>0</v>
      </c>
      <c r="BR182">
        <f>IF(BQ182&lt;&gt;0, BQ182, BO182)</f>
        <v>0</v>
      </c>
      <c r="BS182">
        <f>1-BR182/BG182</f>
        <v>0</v>
      </c>
      <c r="BT182">
        <f>(BG182-BF182)/(BG182-BR182)</f>
        <v>0</v>
      </c>
      <c r="BU182">
        <f>(BA182-BG182)/(BA182-BR182)</f>
        <v>0</v>
      </c>
      <c r="BV182">
        <f>(BG182-BF182)/(BG182-AZ182)</f>
        <v>0</v>
      </c>
      <c r="BW182">
        <f>(BA182-BG182)/(BA182-AZ182)</f>
        <v>0</v>
      </c>
      <c r="BX182">
        <f>(BT182*BR182/BF182)</f>
        <v>0</v>
      </c>
      <c r="BY182">
        <f>(1-BX182)</f>
        <v>0</v>
      </c>
      <c r="DH182">
        <f>$B$11*EG182+$C$11*EH182+$F$11*ES182*(1-EV182)</f>
        <v>0</v>
      </c>
      <c r="DI182">
        <f>DH182*DJ182</f>
        <v>0</v>
      </c>
      <c r="DJ182">
        <f>($B$11*$D$9+$C$11*$D$9+$F$11*((FF182+EX182)/MAX(FF182+EX182+FG182, 0.1)*$I$9+FG182/MAX(FF182+EX182+FG182, 0.1)*$J$9))/($B$11+$C$11+$F$11)</f>
        <v>0</v>
      </c>
      <c r="DK182">
        <f>($B$11*$K$9+$C$11*$K$9+$F$11*((FF182+EX182)/MAX(FF182+EX182+FG182, 0.1)*$P$9+FG182/MAX(FF182+EX182+FG182, 0.1)*$Q$9))/($B$11+$C$11+$F$11)</f>
        <v>0</v>
      </c>
      <c r="DL182">
        <v>3.46</v>
      </c>
      <c r="DM182">
        <v>0.5</v>
      </c>
      <c r="DN182" t="s">
        <v>438</v>
      </c>
      <c r="DO182">
        <v>2</v>
      </c>
      <c r="DP182" t="b">
        <v>1</v>
      </c>
      <c r="DQ182">
        <v>1759424128.84615</v>
      </c>
      <c r="DR182">
        <v>1093.64538461538</v>
      </c>
      <c r="DS182">
        <v>1126.89384615385</v>
      </c>
      <c r="DT182">
        <v>22.9584846153846</v>
      </c>
      <c r="DU182">
        <v>21.7906461538462</v>
      </c>
      <c r="DV182">
        <v>1089.33230769231</v>
      </c>
      <c r="DW182">
        <v>22.6437153846154</v>
      </c>
      <c r="DX182">
        <v>499.992</v>
      </c>
      <c r="DY182">
        <v>90.7831461538462</v>
      </c>
      <c r="DZ182">
        <v>0.0325416615384615</v>
      </c>
      <c r="EA182">
        <v>29.6136</v>
      </c>
      <c r="EB182">
        <v>30.0178692307692</v>
      </c>
      <c r="EC182">
        <v>999.9</v>
      </c>
      <c r="ED182">
        <v>0</v>
      </c>
      <c r="EE182">
        <v>0</v>
      </c>
      <c r="EF182">
        <v>9987.06538461539</v>
      </c>
      <c r="EG182">
        <v>0</v>
      </c>
      <c r="EH182">
        <v>13.1898307692308</v>
      </c>
      <c r="EI182">
        <v>-33.2491769230769</v>
      </c>
      <c r="EJ182">
        <v>1119.34307692308</v>
      </c>
      <c r="EK182">
        <v>1151.99692307692</v>
      </c>
      <c r="EL182">
        <v>1.16784307692308</v>
      </c>
      <c r="EM182">
        <v>1126.89384615385</v>
      </c>
      <c r="EN182">
        <v>21.7906461538462</v>
      </c>
      <c r="EO182">
        <v>2.08424307692308</v>
      </c>
      <c r="EP182">
        <v>1.97822153846154</v>
      </c>
      <c r="EQ182">
        <v>18.0992615384615</v>
      </c>
      <c r="ER182">
        <v>17.2710846153846</v>
      </c>
      <c r="ES182">
        <v>2000.00076923077</v>
      </c>
      <c r="ET182">
        <v>0.980003538461539</v>
      </c>
      <c r="EU182">
        <v>0.0199964</v>
      </c>
      <c r="EV182">
        <v>0</v>
      </c>
      <c r="EW182">
        <v>353.393846153846</v>
      </c>
      <c r="EX182">
        <v>5.00059</v>
      </c>
      <c r="EY182">
        <v>7148.69538461539</v>
      </c>
      <c r="EZ182">
        <v>17360.3461538462</v>
      </c>
      <c r="FA182">
        <v>41.375</v>
      </c>
      <c r="FB182">
        <v>41.125</v>
      </c>
      <c r="FC182">
        <v>40.7403076923077</v>
      </c>
      <c r="FD182">
        <v>40.687</v>
      </c>
      <c r="FE182">
        <v>42.2786153846154</v>
      </c>
      <c r="FF182">
        <v>1955.11076923077</v>
      </c>
      <c r="FG182">
        <v>39.89</v>
      </c>
      <c r="FH182">
        <v>0</v>
      </c>
      <c r="FI182">
        <v>1759424135.2</v>
      </c>
      <c r="FJ182">
        <v>0</v>
      </c>
      <c r="FK182">
        <v>353.463538461538</v>
      </c>
      <c r="FL182">
        <v>-0.314598300261158</v>
      </c>
      <c r="FM182">
        <v>1.94871794592438</v>
      </c>
      <c r="FN182">
        <v>7148.78384615385</v>
      </c>
      <c r="FO182">
        <v>15</v>
      </c>
      <c r="FP182">
        <v>0</v>
      </c>
      <c r="FQ182" t="s">
        <v>439</v>
      </c>
      <c r="FR182">
        <v>0</v>
      </c>
      <c r="FS182">
        <v>0</v>
      </c>
      <c r="FT182">
        <v>0</v>
      </c>
      <c r="FU182">
        <v>0</v>
      </c>
      <c r="FV182">
        <v>0</v>
      </c>
      <c r="FW182">
        <v>0</v>
      </c>
      <c r="FX182">
        <v>0</v>
      </c>
      <c r="FY182">
        <v>0</v>
      </c>
      <c r="FZ182">
        <v>0</v>
      </c>
      <c r="GA182">
        <v>0</v>
      </c>
      <c r="GB182">
        <v>0</v>
      </c>
      <c r="GC182">
        <v>-33.05294</v>
      </c>
      <c r="GD182">
        <v>-3.50284511278191</v>
      </c>
      <c r="GE182">
        <v>0.641228643620978</v>
      </c>
      <c r="GF182">
        <v>0</v>
      </c>
      <c r="GG182">
        <v>353.468941176471</v>
      </c>
      <c r="GH182">
        <v>0.174148202224391</v>
      </c>
      <c r="GI182">
        <v>0.175996647891954</v>
      </c>
      <c r="GJ182">
        <v>-1</v>
      </c>
      <c r="GK182">
        <v>1.18028</v>
      </c>
      <c r="GL182">
        <v>-0.223463458646617</v>
      </c>
      <c r="GM182">
        <v>0.0230141278348757</v>
      </c>
      <c r="GN182">
        <v>0</v>
      </c>
      <c r="GO182">
        <v>0</v>
      </c>
      <c r="GP182">
        <v>2</v>
      </c>
      <c r="GQ182" t="s">
        <v>463</v>
      </c>
      <c r="GR182">
        <v>3.13227</v>
      </c>
      <c r="GS182">
        <v>2.71059</v>
      </c>
      <c r="GT182">
        <v>0.178128</v>
      </c>
      <c r="GU182">
        <v>0.181854</v>
      </c>
      <c r="GV182">
        <v>0.100224</v>
      </c>
      <c r="GW182">
        <v>0.097223</v>
      </c>
      <c r="GX182">
        <v>30972.2</v>
      </c>
      <c r="GY182">
        <v>33033</v>
      </c>
      <c r="GZ182">
        <v>34094.1</v>
      </c>
      <c r="HA182">
        <v>36555</v>
      </c>
      <c r="HB182">
        <v>43327.9</v>
      </c>
      <c r="HC182">
        <v>47382.8</v>
      </c>
      <c r="HD182">
        <v>53178.3</v>
      </c>
      <c r="HE182">
        <v>58417.3</v>
      </c>
      <c r="HF182">
        <v>1.9461</v>
      </c>
      <c r="HG182">
        <v>1.798</v>
      </c>
      <c r="HH182">
        <v>0.117235</v>
      </c>
      <c r="HI182">
        <v>0</v>
      </c>
      <c r="HJ182">
        <v>28.1125</v>
      </c>
      <c r="HK182">
        <v>999.9</v>
      </c>
      <c r="HL182">
        <v>53.687</v>
      </c>
      <c r="HM182">
        <v>30.484</v>
      </c>
      <c r="HN182">
        <v>25.9056</v>
      </c>
      <c r="HO182">
        <v>54.7183</v>
      </c>
      <c r="HP182">
        <v>45.3446</v>
      </c>
      <c r="HQ182">
        <v>1</v>
      </c>
      <c r="HR182">
        <v>0.0595427</v>
      </c>
      <c r="HS182">
        <v>0.169597</v>
      </c>
      <c r="HT182">
        <v>20.1118</v>
      </c>
      <c r="HU182">
        <v>5.19692</v>
      </c>
      <c r="HV182">
        <v>12.004</v>
      </c>
      <c r="HW182">
        <v>4.975</v>
      </c>
      <c r="HX182">
        <v>3.29398</v>
      </c>
      <c r="HY182">
        <v>999.9</v>
      </c>
      <c r="HZ182">
        <v>9999</v>
      </c>
      <c r="IA182">
        <v>9999</v>
      </c>
      <c r="IB182">
        <v>9999</v>
      </c>
      <c r="IC182">
        <v>1.86325</v>
      </c>
      <c r="ID182">
        <v>1.86813</v>
      </c>
      <c r="IE182">
        <v>1.86788</v>
      </c>
      <c r="IF182">
        <v>1.86905</v>
      </c>
      <c r="IG182">
        <v>1.86986</v>
      </c>
      <c r="IH182">
        <v>1.86587</v>
      </c>
      <c r="II182">
        <v>1.86703</v>
      </c>
      <c r="IJ182">
        <v>1.86844</v>
      </c>
      <c r="IK182">
        <v>5</v>
      </c>
      <c r="IL182">
        <v>0</v>
      </c>
      <c r="IM182">
        <v>0</v>
      </c>
      <c r="IN182">
        <v>0</v>
      </c>
      <c r="IO182" t="s">
        <v>441</v>
      </c>
      <c r="IP182" t="s">
        <v>442</v>
      </c>
      <c r="IQ182" t="s">
        <v>443</v>
      </c>
      <c r="IR182" t="s">
        <v>443</v>
      </c>
      <c r="IS182" t="s">
        <v>443</v>
      </c>
      <c r="IT182" t="s">
        <v>443</v>
      </c>
      <c r="IU182">
        <v>0</v>
      </c>
      <c r="IV182">
        <v>100</v>
      </c>
      <c r="IW182">
        <v>100</v>
      </c>
      <c r="IX182">
        <v>4.39</v>
      </c>
      <c r="IY182">
        <v>0.3149</v>
      </c>
      <c r="IZ182">
        <v>0.735386519928015</v>
      </c>
      <c r="JA182">
        <v>0.00382527381972642</v>
      </c>
      <c r="JB182">
        <v>-7.52988299776221e-07</v>
      </c>
      <c r="JC182">
        <v>2.3530235652091e-10</v>
      </c>
      <c r="JD182">
        <v>-0.102343420517576</v>
      </c>
      <c r="JE182">
        <v>-0.0169045395245839</v>
      </c>
      <c r="JF182">
        <v>0.00204458040624254</v>
      </c>
      <c r="JG182">
        <v>-2.13992253470799e-05</v>
      </c>
      <c r="JH182">
        <v>5</v>
      </c>
      <c r="JI182">
        <v>2167</v>
      </c>
      <c r="JJ182">
        <v>1</v>
      </c>
      <c r="JK182">
        <v>29</v>
      </c>
      <c r="JL182">
        <v>29323735.6</v>
      </c>
      <c r="JM182">
        <v>29323735.6</v>
      </c>
      <c r="JN182">
        <v>2.29614</v>
      </c>
      <c r="JO182">
        <v>2.61108</v>
      </c>
      <c r="JP182">
        <v>1.54785</v>
      </c>
      <c r="JQ182">
        <v>2.31079</v>
      </c>
      <c r="JR182">
        <v>1.64673</v>
      </c>
      <c r="JS182">
        <v>2.37915</v>
      </c>
      <c r="JT182">
        <v>34.2587</v>
      </c>
      <c r="JU182">
        <v>24.1926</v>
      </c>
      <c r="JV182">
        <v>18</v>
      </c>
      <c r="JW182">
        <v>497.873</v>
      </c>
      <c r="JX182">
        <v>402.274</v>
      </c>
      <c r="JY182">
        <v>26.9583</v>
      </c>
      <c r="JZ182">
        <v>28.1028</v>
      </c>
      <c r="KA182">
        <v>30.0002</v>
      </c>
      <c r="KB182">
        <v>28.0463</v>
      </c>
      <c r="KC182">
        <v>27.9955</v>
      </c>
      <c r="KD182">
        <v>46.0717</v>
      </c>
      <c r="KE182">
        <v>18.9821</v>
      </c>
      <c r="KF182">
        <v>53.5164</v>
      </c>
      <c r="KG182">
        <v>26.9532</v>
      </c>
      <c r="KH182">
        <v>1176.59</v>
      </c>
      <c r="KI182">
        <v>21.7655</v>
      </c>
      <c r="KJ182">
        <v>96.6728</v>
      </c>
      <c r="KK182">
        <v>94.6524</v>
      </c>
    </row>
    <row r="183" spans="1:297">
      <c r="A183">
        <v>167</v>
      </c>
      <c r="B183">
        <v>1759424142</v>
      </c>
      <c r="C183">
        <v>4921.90000009537</v>
      </c>
      <c r="D183" t="s">
        <v>777</v>
      </c>
      <c r="E183" t="s">
        <v>778</v>
      </c>
      <c r="F183">
        <v>5</v>
      </c>
      <c r="G183" t="s">
        <v>638</v>
      </c>
      <c r="H183" t="s">
        <v>436</v>
      </c>
      <c r="I183">
        <v>1759424133.84615</v>
      </c>
      <c r="J183">
        <f>(K183)/1000</f>
        <v>0</v>
      </c>
      <c r="K183">
        <f>IF(DP183, AN183, AH183)</f>
        <v>0</v>
      </c>
      <c r="L183">
        <f>IF(DP183, AI183, AG183)</f>
        <v>0</v>
      </c>
      <c r="M183">
        <f>DR183 - IF(AU183&gt;1, L183*DL183*100.0/(AW183), 0)</f>
        <v>0</v>
      </c>
      <c r="N183">
        <f>((T183-J183/2)*M183-L183)/(T183+J183/2)</f>
        <v>0</v>
      </c>
      <c r="O183">
        <f>N183*(DY183+DZ183)/1000.0</f>
        <v>0</v>
      </c>
      <c r="P183">
        <f>(DR183 - IF(AU183&gt;1, L183*DL183*100.0/(AW183), 0))*(DY183+DZ183)/1000.0</f>
        <v>0</v>
      </c>
      <c r="Q183">
        <f>2.0/((1/S183-1/R183)+SIGN(S183)*SQRT((1/S183-1/R183)*(1/S183-1/R183) + 4*DM183/((DM183+1)*(DM183+1))*(2*1/S183*1/R183-1/R183*1/R183)))</f>
        <v>0</v>
      </c>
      <c r="R183">
        <f>IF(LEFT(DN183,1)&lt;&gt;"0",IF(LEFT(DN183,1)="1",3.0,DO183),$D$5+$E$5*(EF183*DY183/($K$5*1000))+$F$5*(EF183*DY183/($K$5*1000))*MAX(MIN(DL183,$J$5),$I$5)*MAX(MIN(DL183,$J$5),$I$5)+$G$5*MAX(MIN(DL183,$J$5),$I$5)*(EF183*DY183/($K$5*1000))+$H$5*(EF183*DY183/($K$5*1000))*(EF183*DY183/($K$5*1000)))</f>
        <v>0</v>
      </c>
      <c r="S183">
        <f>J183*(1000-(1000*0.61365*exp(17.502*W183/(240.97+W183))/(DY183+DZ183)+DT183)/2)/(1000*0.61365*exp(17.502*W183/(240.97+W183))/(DY183+DZ183)-DT183)</f>
        <v>0</v>
      </c>
      <c r="T183">
        <f>1/((DM183+1)/(Q183/1.6)+1/(R183/1.37)) + DM183/((DM183+1)/(Q183/1.6) + DM183/(R183/1.37))</f>
        <v>0</v>
      </c>
      <c r="U183">
        <f>(DH183*DK183)</f>
        <v>0</v>
      </c>
      <c r="V183">
        <f>(EA183+(U183+2*0.95*5.67E-8*(((EA183+$B$7)+273)^4-(EA183+273)^4)-44100*J183)/(1.84*29.3*R183+8*0.95*5.67E-8*(EA183+273)^3))</f>
        <v>0</v>
      </c>
      <c r="W183">
        <f>($C$7*EB183+$D$7*EC183+$E$7*V183)</f>
        <v>0</v>
      </c>
      <c r="X183">
        <f>0.61365*exp(17.502*W183/(240.97+W183))</f>
        <v>0</v>
      </c>
      <c r="Y183">
        <f>(Z183/AA183*100)</f>
        <v>0</v>
      </c>
      <c r="Z183">
        <f>DT183*(DY183+DZ183)/1000</f>
        <v>0</v>
      </c>
      <c r="AA183">
        <f>0.61365*exp(17.502*EA183/(240.97+EA183))</f>
        <v>0</v>
      </c>
      <c r="AB183">
        <f>(X183-DT183*(DY183+DZ183)/1000)</f>
        <v>0</v>
      </c>
      <c r="AC183">
        <f>(-J183*44100)</f>
        <v>0</v>
      </c>
      <c r="AD183">
        <f>2*29.3*R183*0.92*(EA183-W183)</f>
        <v>0</v>
      </c>
      <c r="AE183">
        <f>2*0.95*5.67E-8*(((EA183+$B$7)+273)^4-(W183+273)^4)</f>
        <v>0</v>
      </c>
      <c r="AF183">
        <f>U183+AE183+AC183+AD183</f>
        <v>0</v>
      </c>
      <c r="AG183">
        <f>DX183*AU183*(DS183-DR183*(1000-AU183*DU183)/(1000-AU183*DT183))/(100*DL183)</f>
        <v>0</v>
      </c>
      <c r="AH183">
        <f>1000*DX183*AU183*(DT183-DU183)/(100*DL183*(1000-AU183*DT183))</f>
        <v>0</v>
      </c>
      <c r="AI183">
        <f>(AJ183 - AK183 - DY183*1E3/(8.314*(EA183+273.15)) * AM183/DX183 * AL183) * DX183/(100*DL183) * (1000 - DU183)/1000</f>
        <v>0</v>
      </c>
      <c r="AJ183">
        <v>1185.49384649242</v>
      </c>
      <c r="AK183">
        <v>1161.34848484848</v>
      </c>
      <c r="AL183">
        <v>3.40159545454532</v>
      </c>
      <c r="AM183">
        <v>64.6</v>
      </c>
      <c r="AN183">
        <f>(AP183 - AO183 + DY183*1E3/(8.314*(EA183+273.15)) * AR183/DX183 * AQ183) * DX183/(100*DL183) * 1000/(1000 - AP183)</f>
        <v>0</v>
      </c>
      <c r="AO183">
        <v>21.8048132781923</v>
      </c>
      <c r="AP183">
        <v>22.9580666666667</v>
      </c>
      <c r="AQ183">
        <v>-1.62125081632197e-05</v>
      </c>
      <c r="AR183">
        <v>120.712376557345</v>
      </c>
      <c r="AS183">
        <v>4</v>
      </c>
      <c r="AT183">
        <v>1</v>
      </c>
      <c r="AU183">
        <f>IF(AS183*$H$13&gt;=AW183,1.0,(AW183/(AW183-AS183*$H$13)))</f>
        <v>0</v>
      </c>
      <c r="AV183">
        <f>(AU183-1)*100</f>
        <v>0</v>
      </c>
      <c r="AW183">
        <f>MAX(0,($B$13+$C$13*EF183)/(1+$D$13*EF183)*DY183/(EA183+273)*$E$13)</f>
        <v>0</v>
      </c>
      <c r="AX183" t="s">
        <v>437</v>
      </c>
      <c r="AY183" t="s">
        <v>437</v>
      </c>
      <c r="AZ183">
        <v>0</v>
      </c>
      <c r="BA183">
        <v>0</v>
      </c>
      <c r="BB183">
        <f>1-AZ183/BA183</f>
        <v>0</v>
      </c>
      <c r="BC183">
        <v>0</v>
      </c>
      <c r="BD183" t="s">
        <v>437</v>
      </c>
      <c r="BE183" t="s">
        <v>437</v>
      </c>
      <c r="BF183">
        <v>0</v>
      </c>
      <c r="BG183">
        <v>0</v>
      </c>
      <c r="BH183">
        <f>1-BF183/BG183</f>
        <v>0</v>
      </c>
      <c r="BI183">
        <v>0.5</v>
      </c>
      <c r="BJ183">
        <f>DI183</f>
        <v>0</v>
      </c>
      <c r="BK183">
        <f>L183</f>
        <v>0</v>
      </c>
      <c r="BL183">
        <f>BH183*BI183*BJ183</f>
        <v>0</v>
      </c>
      <c r="BM183">
        <f>(BK183-BC183)/BJ183</f>
        <v>0</v>
      </c>
      <c r="BN183">
        <f>(BA183-BG183)/BG183</f>
        <v>0</v>
      </c>
      <c r="BO183">
        <f>AZ183/(BB183+AZ183/BG183)</f>
        <v>0</v>
      </c>
      <c r="BP183" t="s">
        <v>437</v>
      </c>
      <c r="BQ183">
        <v>0</v>
      </c>
      <c r="BR183">
        <f>IF(BQ183&lt;&gt;0, BQ183, BO183)</f>
        <v>0</v>
      </c>
      <c r="BS183">
        <f>1-BR183/BG183</f>
        <v>0</v>
      </c>
      <c r="BT183">
        <f>(BG183-BF183)/(BG183-BR183)</f>
        <v>0</v>
      </c>
      <c r="BU183">
        <f>(BA183-BG183)/(BA183-BR183)</f>
        <v>0</v>
      </c>
      <c r="BV183">
        <f>(BG183-BF183)/(BG183-AZ183)</f>
        <v>0</v>
      </c>
      <c r="BW183">
        <f>(BA183-BG183)/(BA183-AZ183)</f>
        <v>0</v>
      </c>
      <c r="BX183">
        <f>(BT183*BR183/BF183)</f>
        <v>0</v>
      </c>
      <c r="BY183">
        <f>(1-BX183)</f>
        <v>0</v>
      </c>
      <c r="DH183">
        <f>$B$11*EG183+$C$11*EH183+$F$11*ES183*(1-EV183)</f>
        <v>0</v>
      </c>
      <c r="DI183">
        <f>DH183*DJ183</f>
        <v>0</v>
      </c>
      <c r="DJ183">
        <f>($B$11*$D$9+$C$11*$D$9+$F$11*((FF183+EX183)/MAX(FF183+EX183+FG183, 0.1)*$I$9+FG183/MAX(FF183+EX183+FG183, 0.1)*$J$9))/($B$11+$C$11+$F$11)</f>
        <v>0</v>
      </c>
      <c r="DK183">
        <f>($B$11*$K$9+$C$11*$K$9+$F$11*((FF183+EX183)/MAX(FF183+EX183+FG183, 0.1)*$P$9+FG183/MAX(FF183+EX183+FG183, 0.1)*$Q$9))/($B$11+$C$11+$F$11)</f>
        <v>0</v>
      </c>
      <c r="DL183">
        <v>3.46</v>
      </c>
      <c r="DM183">
        <v>0.5</v>
      </c>
      <c r="DN183" t="s">
        <v>438</v>
      </c>
      <c r="DO183">
        <v>2</v>
      </c>
      <c r="DP183" t="b">
        <v>1</v>
      </c>
      <c r="DQ183">
        <v>1759424133.84615</v>
      </c>
      <c r="DR183">
        <v>1110.52692307692</v>
      </c>
      <c r="DS183">
        <v>1143.60692307692</v>
      </c>
      <c r="DT183">
        <v>22.9598153846154</v>
      </c>
      <c r="DU183">
        <v>21.8016769230769</v>
      </c>
      <c r="DV183">
        <v>1106.16153846154</v>
      </c>
      <c r="DW183">
        <v>22.6449769230769</v>
      </c>
      <c r="DX183">
        <v>500.034153846154</v>
      </c>
      <c r="DY183">
        <v>90.7835307692308</v>
      </c>
      <c r="DZ183">
        <v>0.0324642615384615</v>
      </c>
      <c r="EA183">
        <v>29.6083230769231</v>
      </c>
      <c r="EB183">
        <v>30.0157</v>
      </c>
      <c r="EC183">
        <v>999.9</v>
      </c>
      <c r="ED183">
        <v>0</v>
      </c>
      <c r="EE183">
        <v>0</v>
      </c>
      <c r="EF183">
        <v>10004.4769230769</v>
      </c>
      <c r="EG183">
        <v>0</v>
      </c>
      <c r="EH183">
        <v>13.1919538461538</v>
      </c>
      <c r="EI183">
        <v>-33.0809461538461</v>
      </c>
      <c r="EJ183">
        <v>1136.62307692308</v>
      </c>
      <c r="EK183">
        <v>1169.09538461538</v>
      </c>
      <c r="EL183">
        <v>1.15813307692308</v>
      </c>
      <c r="EM183">
        <v>1143.60692307692</v>
      </c>
      <c r="EN183">
        <v>21.8016769230769</v>
      </c>
      <c r="EO183">
        <v>2.08437153846154</v>
      </c>
      <c r="EP183">
        <v>1.97923153846154</v>
      </c>
      <c r="EQ183">
        <v>18.1002461538462</v>
      </c>
      <c r="ER183">
        <v>17.2791692307692</v>
      </c>
      <c r="ES183">
        <v>1999.99923076923</v>
      </c>
      <c r="ET183">
        <v>0.980003538461539</v>
      </c>
      <c r="EU183">
        <v>0.0199964076923077</v>
      </c>
      <c r="EV183">
        <v>0</v>
      </c>
      <c r="EW183">
        <v>353.433153846154</v>
      </c>
      <c r="EX183">
        <v>5.00059</v>
      </c>
      <c r="EY183">
        <v>7148.74076923077</v>
      </c>
      <c r="EZ183">
        <v>17360.3307692308</v>
      </c>
      <c r="FA183">
        <v>41.375</v>
      </c>
      <c r="FB183">
        <v>41.125</v>
      </c>
      <c r="FC183">
        <v>40.75</v>
      </c>
      <c r="FD183">
        <v>40.687</v>
      </c>
      <c r="FE183">
        <v>42.2929230769231</v>
      </c>
      <c r="FF183">
        <v>1955.10923076923</v>
      </c>
      <c r="FG183">
        <v>39.89</v>
      </c>
      <c r="FH183">
        <v>0</v>
      </c>
      <c r="FI183">
        <v>1759424140</v>
      </c>
      <c r="FJ183">
        <v>0</v>
      </c>
      <c r="FK183">
        <v>353.451115384615</v>
      </c>
      <c r="FL183">
        <v>-0.0624615474370283</v>
      </c>
      <c r="FM183">
        <v>0.956923092323831</v>
      </c>
      <c r="FN183">
        <v>7148.86807692308</v>
      </c>
      <c r="FO183">
        <v>15</v>
      </c>
      <c r="FP183">
        <v>0</v>
      </c>
      <c r="FQ183" t="s">
        <v>439</v>
      </c>
      <c r="FR183">
        <v>0</v>
      </c>
      <c r="FS183">
        <v>0</v>
      </c>
      <c r="FT183">
        <v>0</v>
      </c>
      <c r="FU183">
        <v>0</v>
      </c>
      <c r="FV183">
        <v>0</v>
      </c>
      <c r="FW183">
        <v>0</v>
      </c>
      <c r="FX183">
        <v>0</v>
      </c>
      <c r="FY183">
        <v>0</v>
      </c>
      <c r="FZ183">
        <v>0</v>
      </c>
      <c r="GA183">
        <v>0</v>
      </c>
      <c r="GB183">
        <v>0</v>
      </c>
      <c r="GC183">
        <v>-33.132345</v>
      </c>
      <c r="GD183">
        <v>0.139159398496292</v>
      </c>
      <c r="GE183">
        <v>0.576766493023823</v>
      </c>
      <c r="GF183">
        <v>1</v>
      </c>
      <c r="GG183">
        <v>353.4685</v>
      </c>
      <c r="GH183">
        <v>0.0376317757853593</v>
      </c>
      <c r="GI183">
        <v>0.177881528651219</v>
      </c>
      <c r="GJ183">
        <v>-1</v>
      </c>
      <c r="GK183">
        <v>1.163716</v>
      </c>
      <c r="GL183">
        <v>-0.0981915789473686</v>
      </c>
      <c r="GM183">
        <v>0.0121967259541239</v>
      </c>
      <c r="GN183">
        <v>1</v>
      </c>
      <c r="GO183">
        <v>2</v>
      </c>
      <c r="GP183">
        <v>2</v>
      </c>
      <c r="GQ183" t="s">
        <v>440</v>
      </c>
      <c r="GR183">
        <v>3.13248</v>
      </c>
      <c r="GS183">
        <v>2.71055</v>
      </c>
      <c r="GT183">
        <v>0.179813</v>
      </c>
      <c r="GU183">
        <v>0.18358</v>
      </c>
      <c r="GV183">
        <v>0.100211</v>
      </c>
      <c r="GW183">
        <v>0.0972259</v>
      </c>
      <c r="GX183">
        <v>30908.6</v>
      </c>
      <c r="GY183">
        <v>32962.9</v>
      </c>
      <c r="GZ183">
        <v>34093.9</v>
      </c>
      <c r="HA183">
        <v>36554.5</v>
      </c>
      <c r="HB183">
        <v>43328.7</v>
      </c>
      <c r="HC183">
        <v>47382.1</v>
      </c>
      <c r="HD183">
        <v>53178.2</v>
      </c>
      <c r="HE183">
        <v>58416.4</v>
      </c>
      <c r="HF183">
        <v>1.9464</v>
      </c>
      <c r="HG183">
        <v>1.79745</v>
      </c>
      <c r="HH183">
        <v>0.117831</v>
      </c>
      <c r="HI183">
        <v>0</v>
      </c>
      <c r="HJ183">
        <v>28.1101</v>
      </c>
      <c r="HK183">
        <v>999.9</v>
      </c>
      <c r="HL183">
        <v>53.687</v>
      </c>
      <c r="HM183">
        <v>30.484</v>
      </c>
      <c r="HN183">
        <v>25.9048</v>
      </c>
      <c r="HO183">
        <v>54.6683</v>
      </c>
      <c r="HP183">
        <v>45.5329</v>
      </c>
      <c r="HQ183">
        <v>1</v>
      </c>
      <c r="HR183">
        <v>0.0599949</v>
      </c>
      <c r="HS183">
        <v>0.195613</v>
      </c>
      <c r="HT183">
        <v>20.112</v>
      </c>
      <c r="HU183">
        <v>5.19692</v>
      </c>
      <c r="HV183">
        <v>12.004</v>
      </c>
      <c r="HW183">
        <v>4.9749</v>
      </c>
      <c r="HX183">
        <v>3.2939</v>
      </c>
      <c r="HY183">
        <v>999.9</v>
      </c>
      <c r="HZ183">
        <v>9999</v>
      </c>
      <c r="IA183">
        <v>9999</v>
      </c>
      <c r="IB183">
        <v>9999</v>
      </c>
      <c r="IC183">
        <v>1.86325</v>
      </c>
      <c r="ID183">
        <v>1.86813</v>
      </c>
      <c r="IE183">
        <v>1.86786</v>
      </c>
      <c r="IF183">
        <v>1.86905</v>
      </c>
      <c r="IG183">
        <v>1.86985</v>
      </c>
      <c r="IH183">
        <v>1.86588</v>
      </c>
      <c r="II183">
        <v>1.86702</v>
      </c>
      <c r="IJ183">
        <v>1.86844</v>
      </c>
      <c r="IK183">
        <v>5</v>
      </c>
      <c r="IL183">
        <v>0</v>
      </c>
      <c r="IM183">
        <v>0</v>
      </c>
      <c r="IN183">
        <v>0</v>
      </c>
      <c r="IO183" t="s">
        <v>441</v>
      </c>
      <c r="IP183" t="s">
        <v>442</v>
      </c>
      <c r="IQ183" t="s">
        <v>443</v>
      </c>
      <c r="IR183" t="s">
        <v>443</v>
      </c>
      <c r="IS183" t="s">
        <v>443</v>
      </c>
      <c r="IT183" t="s">
        <v>443</v>
      </c>
      <c r="IU183">
        <v>0</v>
      </c>
      <c r="IV183">
        <v>100</v>
      </c>
      <c r="IW183">
        <v>100</v>
      </c>
      <c r="IX183">
        <v>4.45</v>
      </c>
      <c r="IY183">
        <v>0.3147</v>
      </c>
      <c r="IZ183">
        <v>0.735386519928015</v>
      </c>
      <c r="JA183">
        <v>0.00382527381972642</v>
      </c>
      <c r="JB183">
        <v>-7.52988299776221e-07</v>
      </c>
      <c r="JC183">
        <v>2.3530235652091e-10</v>
      </c>
      <c r="JD183">
        <v>-0.102343420517576</v>
      </c>
      <c r="JE183">
        <v>-0.0169045395245839</v>
      </c>
      <c r="JF183">
        <v>0.00204458040624254</v>
      </c>
      <c r="JG183">
        <v>-2.13992253470799e-05</v>
      </c>
      <c r="JH183">
        <v>5</v>
      </c>
      <c r="JI183">
        <v>2167</v>
      </c>
      <c r="JJ183">
        <v>1</v>
      </c>
      <c r="JK183">
        <v>29</v>
      </c>
      <c r="JL183">
        <v>29323735.7</v>
      </c>
      <c r="JM183">
        <v>29323735.7</v>
      </c>
      <c r="JN183">
        <v>2.32544</v>
      </c>
      <c r="JO183">
        <v>2.60864</v>
      </c>
      <c r="JP183">
        <v>1.54785</v>
      </c>
      <c r="JQ183">
        <v>2.31079</v>
      </c>
      <c r="JR183">
        <v>1.64551</v>
      </c>
      <c r="JS183">
        <v>2.34619</v>
      </c>
      <c r="JT183">
        <v>34.2587</v>
      </c>
      <c r="JU183">
        <v>24.1926</v>
      </c>
      <c r="JV183">
        <v>18</v>
      </c>
      <c r="JW183">
        <v>498.096</v>
      </c>
      <c r="JX183">
        <v>401.989</v>
      </c>
      <c r="JY183">
        <v>26.9458</v>
      </c>
      <c r="JZ183">
        <v>28.1053</v>
      </c>
      <c r="KA183">
        <v>30.0002</v>
      </c>
      <c r="KB183">
        <v>28.0494</v>
      </c>
      <c r="KC183">
        <v>27.998</v>
      </c>
      <c r="KD183">
        <v>46.574</v>
      </c>
      <c r="KE183">
        <v>18.9821</v>
      </c>
      <c r="KF183">
        <v>53.5164</v>
      </c>
      <c r="KG183">
        <v>26.9315</v>
      </c>
      <c r="KH183">
        <v>1190.09</v>
      </c>
      <c r="KI183">
        <v>21.7765</v>
      </c>
      <c r="KJ183">
        <v>96.6726</v>
      </c>
      <c r="KK183">
        <v>94.651</v>
      </c>
    </row>
    <row r="184" spans="1:297">
      <c r="A184">
        <v>168</v>
      </c>
      <c r="B184">
        <v>1759424147</v>
      </c>
      <c r="C184">
        <v>4926.90000009537</v>
      </c>
      <c r="D184" t="s">
        <v>779</v>
      </c>
      <c r="E184" t="s">
        <v>780</v>
      </c>
      <c r="F184">
        <v>5</v>
      </c>
      <c r="G184" t="s">
        <v>638</v>
      </c>
      <c r="H184" t="s">
        <v>436</v>
      </c>
      <c r="I184">
        <v>1759424138.84615</v>
      </c>
      <c r="J184">
        <f>(K184)/1000</f>
        <v>0</v>
      </c>
      <c r="K184">
        <f>IF(DP184, AN184, AH184)</f>
        <v>0</v>
      </c>
      <c r="L184">
        <f>IF(DP184, AI184, AG184)</f>
        <v>0</v>
      </c>
      <c r="M184">
        <f>DR184 - IF(AU184&gt;1, L184*DL184*100.0/(AW184), 0)</f>
        <v>0</v>
      </c>
      <c r="N184">
        <f>((T184-J184/2)*M184-L184)/(T184+J184/2)</f>
        <v>0</v>
      </c>
      <c r="O184">
        <f>N184*(DY184+DZ184)/1000.0</f>
        <v>0</v>
      </c>
      <c r="P184">
        <f>(DR184 - IF(AU184&gt;1, L184*DL184*100.0/(AW184), 0))*(DY184+DZ184)/1000.0</f>
        <v>0</v>
      </c>
      <c r="Q184">
        <f>2.0/((1/S184-1/R184)+SIGN(S184)*SQRT((1/S184-1/R184)*(1/S184-1/R184) + 4*DM184/((DM184+1)*(DM184+1))*(2*1/S184*1/R184-1/R184*1/R184)))</f>
        <v>0</v>
      </c>
      <c r="R184">
        <f>IF(LEFT(DN184,1)&lt;&gt;"0",IF(LEFT(DN184,1)="1",3.0,DO184),$D$5+$E$5*(EF184*DY184/($K$5*1000))+$F$5*(EF184*DY184/($K$5*1000))*MAX(MIN(DL184,$J$5),$I$5)*MAX(MIN(DL184,$J$5),$I$5)+$G$5*MAX(MIN(DL184,$J$5),$I$5)*(EF184*DY184/($K$5*1000))+$H$5*(EF184*DY184/($K$5*1000))*(EF184*DY184/($K$5*1000)))</f>
        <v>0</v>
      </c>
      <c r="S184">
        <f>J184*(1000-(1000*0.61365*exp(17.502*W184/(240.97+W184))/(DY184+DZ184)+DT184)/2)/(1000*0.61365*exp(17.502*W184/(240.97+W184))/(DY184+DZ184)-DT184)</f>
        <v>0</v>
      </c>
      <c r="T184">
        <f>1/((DM184+1)/(Q184/1.6)+1/(R184/1.37)) + DM184/((DM184+1)/(Q184/1.6) + DM184/(R184/1.37))</f>
        <v>0</v>
      </c>
      <c r="U184">
        <f>(DH184*DK184)</f>
        <v>0</v>
      </c>
      <c r="V184">
        <f>(EA184+(U184+2*0.95*5.67E-8*(((EA184+$B$7)+273)^4-(EA184+273)^4)-44100*J184)/(1.84*29.3*R184+8*0.95*5.67E-8*(EA184+273)^3))</f>
        <v>0</v>
      </c>
      <c r="W184">
        <f>($C$7*EB184+$D$7*EC184+$E$7*V184)</f>
        <v>0</v>
      </c>
      <c r="X184">
        <f>0.61365*exp(17.502*W184/(240.97+W184))</f>
        <v>0</v>
      </c>
      <c r="Y184">
        <f>(Z184/AA184*100)</f>
        <v>0</v>
      </c>
      <c r="Z184">
        <f>DT184*(DY184+DZ184)/1000</f>
        <v>0</v>
      </c>
      <c r="AA184">
        <f>0.61365*exp(17.502*EA184/(240.97+EA184))</f>
        <v>0</v>
      </c>
      <c r="AB184">
        <f>(X184-DT184*(DY184+DZ184)/1000)</f>
        <v>0</v>
      </c>
      <c r="AC184">
        <f>(-J184*44100)</f>
        <v>0</v>
      </c>
      <c r="AD184">
        <f>2*29.3*R184*0.92*(EA184-W184)</f>
        <v>0</v>
      </c>
      <c r="AE184">
        <f>2*0.95*5.67E-8*(((EA184+$B$7)+273)^4-(W184+273)^4)</f>
        <v>0</v>
      </c>
      <c r="AF184">
        <f>U184+AE184+AC184+AD184</f>
        <v>0</v>
      </c>
      <c r="AG184">
        <f>DX184*AU184*(DS184-DR184*(1000-AU184*DU184)/(1000-AU184*DT184))/(100*DL184)</f>
        <v>0</v>
      </c>
      <c r="AH184">
        <f>1000*DX184*AU184*(DT184-DU184)/(100*DL184*(1000-AU184*DT184))</f>
        <v>0</v>
      </c>
      <c r="AI184">
        <f>(AJ184 - AK184 - DY184*1E3/(8.314*(EA184+273.15)) * AM184/DX184 * AL184) * DX184/(100*DL184) * (1000 - DU184)/1000</f>
        <v>0</v>
      </c>
      <c r="AJ184">
        <v>1203.39263615909</v>
      </c>
      <c r="AK184">
        <v>1178.96248484848</v>
      </c>
      <c r="AL184">
        <v>3.53137878787864</v>
      </c>
      <c r="AM184">
        <v>64.6</v>
      </c>
      <c r="AN184">
        <f>(AP184 - AO184 + DY184*1E3/(8.314*(EA184+273.15)) * AR184/DX184 * AQ184) * DX184/(100*DL184) * 1000/(1000 - AP184)</f>
        <v>0</v>
      </c>
      <c r="AO184">
        <v>21.8059272962296</v>
      </c>
      <c r="AP184">
        <v>22.9497909090909</v>
      </c>
      <c r="AQ184">
        <v>-3.15687116102305e-05</v>
      </c>
      <c r="AR184">
        <v>120.712376557345</v>
      </c>
      <c r="AS184">
        <v>4</v>
      </c>
      <c r="AT184">
        <v>1</v>
      </c>
      <c r="AU184">
        <f>IF(AS184*$H$13&gt;=AW184,1.0,(AW184/(AW184-AS184*$H$13)))</f>
        <v>0</v>
      </c>
      <c r="AV184">
        <f>(AU184-1)*100</f>
        <v>0</v>
      </c>
      <c r="AW184">
        <f>MAX(0,($B$13+$C$13*EF184)/(1+$D$13*EF184)*DY184/(EA184+273)*$E$13)</f>
        <v>0</v>
      </c>
      <c r="AX184" t="s">
        <v>437</v>
      </c>
      <c r="AY184" t="s">
        <v>437</v>
      </c>
      <c r="AZ184">
        <v>0</v>
      </c>
      <c r="BA184">
        <v>0</v>
      </c>
      <c r="BB184">
        <f>1-AZ184/BA184</f>
        <v>0</v>
      </c>
      <c r="BC184">
        <v>0</v>
      </c>
      <c r="BD184" t="s">
        <v>437</v>
      </c>
      <c r="BE184" t="s">
        <v>437</v>
      </c>
      <c r="BF184">
        <v>0</v>
      </c>
      <c r="BG184">
        <v>0</v>
      </c>
      <c r="BH184">
        <f>1-BF184/BG184</f>
        <v>0</v>
      </c>
      <c r="BI184">
        <v>0.5</v>
      </c>
      <c r="BJ184">
        <f>DI184</f>
        <v>0</v>
      </c>
      <c r="BK184">
        <f>L184</f>
        <v>0</v>
      </c>
      <c r="BL184">
        <f>BH184*BI184*BJ184</f>
        <v>0</v>
      </c>
      <c r="BM184">
        <f>(BK184-BC184)/BJ184</f>
        <v>0</v>
      </c>
      <c r="BN184">
        <f>(BA184-BG184)/BG184</f>
        <v>0</v>
      </c>
      <c r="BO184">
        <f>AZ184/(BB184+AZ184/BG184)</f>
        <v>0</v>
      </c>
      <c r="BP184" t="s">
        <v>437</v>
      </c>
      <c r="BQ184">
        <v>0</v>
      </c>
      <c r="BR184">
        <f>IF(BQ184&lt;&gt;0, BQ184, BO184)</f>
        <v>0</v>
      </c>
      <c r="BS184">
        <f>1-BR184/BG184</f>
        <v>0</v>
      </c>
      <c r="BT184">
        <f>(BG184-BF184)/(BG184-BR184)</f>
        <v>0</v>
      </c>
      <c r="BU184">
        <f>(BA184-BG184)/(BA184-BR184)</f>
        <v>0</v>
      </c>
      <c r="BV184">
        <f>(BG184-BF184)/(BG184-AZ184)</f>
        <v>0</v>
      </c>
      <c r="BW184">
        <f>(BA184-BG184)/(BA184-AZ184)</f>
        <v>0</v>
      </c>
      <c r="BX184">
        <f>(BT184*BR184/BF184)</f>
        <v>0</v>
      </c>
      <c r="BY184">
        <f>(1-BX184)</f>
        <v>0</v>
      </c>
      <c r="DH184">
        <f>$B$11*EG184+$C$11*EH184+$F$11*ES184*(1-EV184)</f>
        <v>0</v>
      </c>
      <c r="DI184">
        <f>DH184*DJ184</f>
        <v>0</v>
      </c>
      <c r="DJ184">
        <f>($B$11*$D$9+$C$11*$D$9+$F$11*((FF184+EX184)/MAX(FF184+EX184+FG184, 0.1)*$I$9+FG184/MAX(FF184+EX184+FG184, 0.1)*$J$9))/($B$11+$C$11+$F$11)</f>
        <v>0</v>
      </c>
      <c r="DK184">
        <f>($B$11*$K$9+$C$11*$K$9+$F$11*((FF184+EX184)/MAX(FF184+EX184+FG184, 0.1)*$P$9+FG184/MAX(FF184+EX184+FG184, 0.1)*$Q$9))/($B$11+$C$11+$F$11)</f>
        <v>0</v>
      </c>
      <c r="DL184">
        <v>3.46</v>
      </c>
      <c r="DM184">
        <v>0.5</v>
      </c>
      <c r="DN184" t="s">
        <v>438</v>
      </c>
      <c r="DO184">
        <v>2</v>
      </c>
      <c r="DP184" t="b">
        <v>1</v>
      </c>
      <c r="DQ184">
        <v>1759424138.84615</v>
      </c>
      <c r="DR184">
        <v>1127.47923076923</v>
      </c>
      <c r="DS184">
        <v>1160.80384615385</v>
      </c>
      <c r="DT184">
        <v>22.9582</v>
      </c>
      <c r="DU184">
        <v>21.8043461538462</v>
      </c>
      <c r="DV184">
        <v>1123.06307692308</v>
      </c>
      <c r="DW184">
        <v>22.6434461538461</v>
      </c>
      <c r="DX184">
        <v>500.015615384615</v>
      </c>
      <c r="DY184">
        <v>90.7833</v>
      </c>
      <c r="DZ184">
        <v>0.0325817615384615</v>
      </c>
      <c r="EA184">
        <v>29.6048076923077</v>
      </c>
      <c r="EB184">
        <v>30.0214692307692</v>
      </c>
      <c r="EC184">
        <v>999.9</v>
      </c>
      <c r="ED184">
        <v>0</v>
      </c>
      <c r="EE184">
        <v>0</v>
      </c>
      <c r="EF184">
        <v>9991.64</v>
      </c>
      <c r="EG184">
        <v>0</v>
      </c>
      <c r="EH184">
        <v>13.1962</v>
      </c>
      <c r="EI184">
        <v>-33.3256307692308</v>
      </c>
      <c r="EJ184">
        <v>1153.97076923077</v>
      </c>
      <c r="EK184">
        <v>1186.67846153846</v>
      </c>
      <c r="EL184">
        <v>1.15384615384615</v>
      </c>
      <c r="EM184">
        <v>1160.80384615385</v>
      </c>
      <c r="EN184">
        <v>21.8043461538462</v>
      </c>
      <c r="EO184">
        <v>2.08421923076923</v>
      </c>
      <c r="EP184">
        <v>1.97947</v>
      </c>
      <c r="EQ184">
        <v>18.0990846153846</v>
      </c>
      <c r="ER184">
        <v>17.2810769230769</v>
      </c>
      <c r="ES184">
        <v>2000.04615384615</v>
      </c>
      <c r="ET184">
        <v>0.980004153846154</v>
      </c>
      <c r="EU184">
        <v>0.0199959307692308</v>
      </c>
      <c r="EV184">
        <v>0</v>
      </c>
      <c r="EW184">
        <v>353.399153846154</v>
      </c>
      <c r="EX184">
        <v>5.00059</v>
      </c>
      <c r="EY184">
        <v>7148.77384615385</v>
      </c>
      <c r="EZ184">
        <v>17360.7461538462</v>
      </c>
      <c r="FA184">
        <v>41.375</v>
      </c>
      <c r="FB184">
        <v>41.125</v>
      </c>
      <c r="FC184">
        <v>40.75</v>
      </c>
      <c r="FD184">
        <v>40.687</v>
      </c>
      <c r="FE184">
        <v>42.2976923076923</v>
      </c>
      <c r="FF184">
        <v>1955.15615384615</v>
      </c>
      <c r="FG184">
        <v>39.89</v>
      </c>
      <c r="FH184">
        <v>0</v>
      </c>
      <c r="FI184">
        <v>1759424145.4</v>
      </c>
      <c r="FJ184">
        <v>0</v>
      </c>
      <c r="FK184">
        <v>353.38372</v>
      </c>
      <c r="FL184">
        <v>-0.792076919971365</v>
      </c>
      <c r="FM184">
        <v>-4.01384614926607</v>
      </c>
      <c r="FN184">
        <v>7148.7392</v>
      </c>
      <c r="FO184">
        <v>15</v>
      </c>
      <c r="FP184">
        <v>0</v>
      </c>
      <c r="FQ184" t="s">
        <v>439</v>
      </c>
      <c r="FR184">
        <v>0</v>
      </c>
      <c r="FS184">
        <v>0</v>
      </c>
      <c r="FT184">
        <v>0</v>
      </c>
      <c r="FU184">
        <v>0</v>
      </c>
      <c r="FV184">
        <v>0</v>
      </c>
      <c r="FW184">
        <v>0</v>
      </c>
      <c r="FX184">
        <v>0</v>
      </c>
      <c r="FY184">
        <v>0</v>
      </c>
      <c r="FZ184">
        <v>0</v>
      </c>
      <c r="GA184">
        <v>0</v>
      </c>
      <c r="GB184">
        <v>0</v>
      </c>
      <c r="GC184">
        <v>-33.159305</v>
      </c>
      <c r="GD184">
        <v>-1.96832030075188</v>
      </c>
      <c r="GE184">
        <v>0.588011714572933</v>
      </c>
      <c r="GF184">
        <v>0</v>
      </c>
      <c r="GG184">
        <v>353.425823529412</v>
      </c>
      <c r="GH184">
        <v>-0.598533233360452</v>
      </c>
      <c r="GI184">
        <v>0.195252546957591</v>
      </c>
      <c r="GJ184">
        <v>-1</v>
      </c>
      <c r="GK184">
        <v>1.156455</v>
      </c>
      <c r="GL184">
        <v>-0.0437900751879704</v>
      </c>
      <c r="GM184">
        <v>0.00452157771137464</v>
      </c>
      <c r="GN184">
        <v>1</v>
      </c>
      <c r="GO184">
        <v>1</v>
      </c>
      <c r="GP184">
        <v>2</v>
      </c>
      <c r="GQ184" t="s">
        <v>448</v>
      </c>
      <c r="GR184">
        <v>3.13225</v>
      </c>
      <c r="GS184">
        <v>2.7108</v>
      </c>
      <c r="GT184">
        <v>0.181526</v>
      </c>
      <c r="GU184">
        <v>0.185166</v>
      </c>
      <c r="GV184">
        <v>0.100181</v>
      </c>
      <c r="GW184">
        <v>0.0972304</v>
      </c>
      <c r="GX184">
        <v>30844</v>
      </c>
      <c r="GY184">
        <v>32898.9</v>
      </c>
      <c r="GZ184">
        <v>34093.8</v>
      </c>
      <c r="HA184">
        <v>36554.5</v>
      </c>
      <c r="HB184">
        <v>43330.1</v>
      </c>
      <c r="HC184">
        <v>47381.8</v>
      </c>
      <c r="HD184">
        <v>53177.8</v>
      </c>
      <c r="HE184">
        <v>58416.1</v>
      </c>
      <c r="HF184">
        <v>1.94597</v>
      </c>
      <c r="HG184">
        <v>1.79783</v>
      </c>
      <c r="HH184">
        <v>0.117235</v>
      </c>
      <c r="HI184">
        <v>0</v>
      </c>
      <c r="HJ184">
        <v>28.1089</v>
      </c>
      <c r="HK184">
        <v>999.9</v>
      </c>
      <c r="HL184">
        <v>53.687</v>
      </c>
      <c r="HM184">
        <v>30.484</v>
      </c>
      <c r="HN184">
        <v>25.9045</v>
      </c>
      <c r="HO184">
        <v>54.6783</v>
      </c>
      <c r="HP184">
        <v>45.4087</v>
      </c>
      <c r="HQ184">
        <v>1</v>
      </c>
      <c r="HR184">
        <v>0.0601626</v>
      </c>
      <c r="HS184">
        <v>0.232677</v>
      </c>
      <c r="HT184">
        <v>20.112</v>
      </c>
      <c r="HU184">
        <v>5.19737</v>
      </c>
      <c r="HV184">
        <v>12.004</v>
      </c>
      <c r="HW184">
        <v>4.975</v>
      </c>
      <c r="HX184">
        <v>3.29398</v>
      </c>
      <c r="HY184">
        <v>999.9</v>
      </c>
      <c r="HZ184">
        <v>9999</v>
      </c>
      <c r="IA184">
        <v>9999</v>
      </c>
      <c r="IB184">
        <v>9999</v>
      </c>
      <c r="IC184">
        <v>1.86325</v>
      </c>
      <c r="ID184">
        <v>1.86813</v>
      </c>
      <c r="IE184">
        <v>1.86785</v>
      </c>
      <c r="IF184">
        <v>1.86905</v>
      </c>
      <c r="IG184">
        <v>1.86987</v>
      </c>
      <c r="IH184">
        <v>1.86588</v>
      </c>
      <c r="II184">
        <v>1.86701</v>
      </c>
      <c r="IJ184">
        <v>1.86844</v>
      </c>
      <c r="IK184">
        <v>5</v>
      </c>
      <c r="IL184">
        <v>0</v>
      </c>
      <c r="IM184">
        <v>0</v>
      </c>
      <c r="IN184">
        <v>0</v>
      </c>
      <c r="IO184" t="s">
        <v>441</v>
      </c>
      <c r="IP184" t="s">
        <v>442</v>
      </c>
      <c r="IQ184" t="s">
        <v>443</v>
      </c>
      <c r="IR184" t="s">
        <v>443</v>
      </c>
      <c r="IS184" t="s">
        <v>443</v>
      </c>
      <c r="IT184" t="s">
        <v>443</v>
      </c>
      <c r="IU184">
        <v>0</v>
      </c>
      <c r="IV184">
        <v>100</v>
      </c>
      <c r="IW184">
        <v>100</v>
      </c>
      <c r="IX184">
        <v>4.5</v>
      </c>
      <c r="IY184">
        <v>0.3143</v>
      </c>
      <c r="IZ184">
        <v>0.735386519928015</v>
      </c>
      <c r="JA184">
        <v>0.00382527381972642</v>
      </c>
      <c r="JB184">
        <v>-7.52988299776221e-07</v>
      </c>
      <c r="JC184">
        <v>2.3530235652091e-10</v>
      </c>
      <c r="JD184">
        <v>-0.102343420517576</v>
      </c>
      <c r="JE184">
        <v>-0.0169045395245839</v>
      </c>
      <c r="JF184">
        <v>0.00204458040624254</v>
      </c>
      <c r="JG184">
        <v>-2.13992253470799e-05</v>
      </c>
      <c r="JH184">
        <v>5</v>
      </c>
      <c r="JI184">
        <v>2167</v>
      </c>
      <c r="JJ184">
        <v>1</v>
      </c>
      <c r="JK184">
        <v>29</v>
      </c>
      <c r="JL184">
        <v>29323735.8</v>
      </c>
      <c r="JM184">
        <v>29323735.8</v>
      </c>
      <c r="JN184">
        <v>2.34863</v>
      </c>
      <c r="JO184">
        <v>2.62451</v>
      </c>
      <c r="JP184">
        <v>1.54785</v>
      </c>
      <c r="JQ184">
        <v>2.31079</v>
      </c>
      <c r="JR184">
        <v>1.64673</v>
      </c>
      <c r="JS184">
        <v>2.24731</v>
      </c>
      <c r="JT184">
        <v>34.2587</v>
      </c>
      <c r="JU184">
        <v>24.1838</v>
      </c>
      <c r="JV184">
        <v>18</v>
      </c>
      <c r="JW184">
        <v>497.838</v>
      </c>
      <c r="JX184">
        <v>402.215</v>
      </c>
      <c r="JY184">
        <v>26.9262</v>
      </c>
      <c r="JZ184">
        <v>28.1083</v>
      </c>
      <c r="KA184">
        <v>30.0004</v>
      </c>
      <c r="KB184">
        <v>28.0517</v>
      </c>
      <c r="KC184">
        <v>28.0009</v>
      </c>
      <c r="KD184">
        <v>47.0382</v>
      </c>
      <c r="KE184">
        <v>18.9821</v>
      </c>
      <c r="KF184">
        <v>53.5164</v>
      </c>
      <c r="KG184">
        <v>26.9032</v>
      </c>
      <c r="KH184">
        <v>1210.35</v>
      </c>
      <c r="KI184">
        <v>21.7922</v>
      </c>
      <c r="KJ184">
        <v>96.6721</v>
      </c>
      <c r="KK184">
        <v>94.6506</v>
      </c>
    </row>
    <row r="185" spans="1:297">
      <c r="A185">
        <v>169</v>
      </c>
      <c r="B185">
        <v>1759424152</v>
      </c>
      <c r="C185">
        <v>4931.90000009537</v>
      </c>
      <c r="D185" t="s">
        <v>781</v>
      </c>
      <c r="E185" t="s">
        <v>782</v>
      </c>
      <c r="F185">
        <v>5</v>
      </c>
      <c r="G185" t="s">
        <v>638</v>
      </c>
      <c r="H185" t="s">
        <v>436</v>
      </c>
      <c r="I185">
        <v>1759424143.84615</v>
      </c>
      <c r="J185">
        <f>(K185)/1000</f>
        <v>0</v>
      </c>
      <c r="K185">
        <f>IF(DP185, AN185, AH185)</f>
        <v>0</v>
      </c>
      <c r="L185">
        <f>IF(DP185, AI185, AG185)</f>
        <v>0</v>
      </c>
      <c r="M185">
        <f>DR185 - IF(AU185&gt;1, L185*DL185*100.0/(AW185), 0)</f>
        <v>0</v>
      </c>
      <c r="N185">
        <f>((T185-J185/2)*M185-L185)/(T185+J185/2)</f>
        <v>0</v>
      </c>
      <c r="O185">
        <f>N185*(DY185+DZ185)/1000.0</f>
        <v>0</v>
      </c>
      <c r="P185">
        <f>(DR185 - IF(AU185&gt;1, L185*DL185*100.0/(AW185), 0))*(DY185+DZ185)/1000.0</f>
        <v>0</v>
      </c>
      <c r="Q185">
        <f>2.0/((1/S185-1/R185)+SIGN(S185)*SQRT((1/S185-1/R185)*(1/S185-1/R185) + 4*DM185/((DM185+1)*(DM185+1))*(2*1/S185*1/R185-1/R185*1/R185)))</f>
        <v>0</v>
      </c>
      <c r="R185">
        <f>IF(LEFT(DN185,1)&lt;&gt;"0",IF(LEFT(DN185,1)="1",3.0,DO185),$D$5+$E$5*(EF185*DY185/($K$5*1000))+$F$5*(EF185*DY185/($K$5*1000))*MAX(MIN(DL185,$J$5),$I$5)*MAX(MIN(DL185,$J$5),$I$5)+$G$5*MAX(MIN(DL185,$J$5),$I$5)*(EF185*DY185/($K$5*1000))+$H$5*(EF185*DY185/($K$5*1000))*(EF185*DY185/($K$5*1000)))</f>
        <v>0</v>
      </c>
      <c r="S185">
        <f>J185*(1000-(1000*0.61365*exp(17.502*W185/(240.97+W185))/(DY185+DZ185)+DT185)/2)/(1000*0.61365*exp(17.502*W185/(240.97+W185))/(DY185+DZ185)-DT185)</f>
        <v>0</v>
      </c>
      <c r="T185">
        <f>1/((DM185+1)/(Q185/1.6)+1/(R185/1.37)) + DM185/((DM185+1)/(Q185/1.6) + DM185/(R185/1.37))</f>
        <v>0</v>
      </c>
      <c r="U185">
        <f>(DH185*DK185)</f>
        <v>0</v>
      </c>
      <c r="V185">
        <f>(EA185+(U185+2*0.95*5.67E-8*(((EA185+$B$7)+273)^4-(EA185+273)^4)-44100*J185)/(1.84*29.3*R185+8*0.95*5.67E-8*(EA185+273)^3))</f>
        <v>0</v>
      </c>
      <c r="W185">
        <f>($C$7*EB185+$D$7*EC185+$E$7*V185)</f>
        <v>0</v>
      </c>
      <c r="X185">
        <f>0.61365*exp(17.502*W185/(240.97+W185))</f>
        <v>0</v>
      </c>
      <c r="Y185">
        <f>(Z185/AA185*100)</f>
        <v>0</v>
      </c>
      <c r="Z185">
        <f>DT185*(DY185+DZ185)/1000</f>
        <v>0</v>
      </c>
      <c r="AA185">
        <f>0.61365*exp(17.502*EA185/(240.97+EA185))</f>
        <v>0</v>
      </c>
      <c r="AB185">
        <f>(X185-DT185*(DY185+DZ185)/1000)</f>
        <v>0</v>
      </c>
      <c r="AC185">
        <f>(-J185*44100)</f>
        <v>0</v>
      </c>
      <c r="AD185">
        <f>2*29.3*R185*0.92*(EA185-W185)</f>
        <v>0</v>
      </c>
      <c r="AE185">
        <f>2*0.95*5.67E-8*(((EA185+$B$7)+273)^4-(W185+273)^4)</f>
        <v>0</v>
      </c>
      <c r="AF185">
        <f>U185+AE185+AC185+AD185</f>
        <v>0</v>
      </c>
      <c r="AG185">
        <f>DX185*AU185*(DS185-DR185*(1000-AU185*DU185)/(1000-AU185*DT185))/(100*DL185)</f>
        <v>0</v>
      </c>
      <c r="AH185">
        <f>1000*DX185*AU185*(DT185-DU185)/(100*DL185*(1000-AU185*DT185))</f>
        <v>0</v>
      </c>
      <c r="AI185">
        <f>(AJ185 - AK185 - DY185*1E3/(8.314*(EA185+273.15)) * AM185/DX185 * AL185) * DX185/(100*DL185) * (1000 - DU185)/1000</f>
        <v>0</v>
      </c>
      <c r="AJ185">
        <v>1219.5479372013</v>
      </c>
      <c r="AK185">
        <v>1195.63896969697</v>
      </c>
      <c r="AL185">
        <v>3.31270757575736</v>
      </c>
      <c r="AM185">
        <v>64.6</v>
      </c>
      <c r="AN185">
        <f>(AP185 - AO185 + DY185*1E3/(8.314*(EA185+273.15)) * AR185/DX185 * AQ185) * DX185/(100*DL185) * 1000/(1000 - AP185)</f>
        <v>0</v>
      </c>
      <c r="AO185">
        <v>21.8062222415444</v>
      </c>
      <c r="AP185">
        <v>22.9425309090909</v>
      </c>
      <c r="AQ185">
        <v>-2.67122288996276e-05</v>
      </c>
      <c r="AR185">
        <v>120.712376557345</v>
      </c>
      <c r="AS185">
        <v>4</v>
      </c>
      <c r="AT185">
        <v>1</v>
      </c>
      <c r="AU185">
        <f>IF(AS185*$H$13&gt;=AW185,1.0,(AW185/(AW185-AS185*$H$13)))</f>
        <v>0</v>
      </c>
      <c r="AV185">
        <f>(AU185-1)*100</f>
        <v>0</v>
      </c>
      <c r="AW185">
        <f>MAX(0,($B$13+$C$13*EF185)/(1+$D$13*EF185)*DY185/(EA185+273)*$E$13)</f>
        <v>0</v>
      </c>
      <c r="AX185" t="s">
        <v>437</v>
      </c>
      <c r="AY185" t="s">
        <v>437</v>
      </c>
      <c r="AZ185">
        <v>0</v>
      </c>
      <c r="BA185">
        <v>0</v>
      </c>
      <c r="BB185">
        <f>1-AZ185/BA185</f>
        <v>0</v>
      </c>
      <c r="BC185">
        <v>0</v>
      </c>
      <c r="BD185" t="s">
        <v>437</v>
      </c>
      <c r="BE185" t="s">
        <v>437</v>
      </c>
      <c r="BF185">
        <v>0</v>
      </c>
      <c r="BG185">
        <v>0</v>
      </c>
      <c r="BH185">
        <f>1-BF185/BG185</f>
        <v>0</v>
      </c>
      <c r="BI185">
        <v>0.5</v>
      </c>
      <c r="BJ185">
        <f>DI185</f>
        <v>0</v>
      </c>
      <c r="BK185">
        <f>L185</f>
        <v>0</v>
      </c>
      <c r="BL185">
        <f>BH185*BI185*BJ185</f>
        <v>0</v>
      </c>
      <c r="BM185">
        <f>(BK185-BC185)/BJ185</f>
        <v>0</v>
      </c>
      <c r="BN185">
        <f>(BA185-BG185)/BG185</f>
        <v>0</v>
      </c>
      <c r="BO185">
        <f>AZ185/(BB185+AZ185/BG185)</f>
        <v>0</v>
      </c>
      <c r="BP185" t="s">
        <v>437</v>
      </c>
      <c r="BQ185">
        <v>0</v>
      </c>
      <c r="BR185">
        <f>IF(BQ185&lt;&gt;0, BQ185, BO185)</f>
        <v>0</v>
      </c>
      <c r="BS185">
        <f>1-BR185/BG185</f>
        <v>0</v>
      </c>
      <c r="BT185">
        <f>(BG185-BF185)/(BG185-BR185)</f>
        <v>0</v>
      </c>
      <c r="BU185">
        <f>(BA185-BG185)/(BA185-BR185)</f>
        <v>0</v>
      </c>
      <c r="BV185">
        <f>(BG185-BF185)/(BG185-AZ185)</f>
        <v>0</v>
      </c>
      <c r="BW185">
        <f>(BA185-BG185)/(BA185-AZ185)</f>
        <v>0</v>
      </c>
      <c r="BX185">
        <f>(BT185*BR185/BF185)</f>
        <v>0</v>
      </c>
      <c r="BY185">
        <f>(1-BX185)</f>
        <v>0</v>
      </c>
      <c r="DH185">
        <f>$B$11*EG185+$C$11*EH185+$F$11*ES185*(1-EV185)</f>
        <v>0</v>
      </c>
      <c r="DI185">
        <f>DH185*DJ185</f>
        <v>0</v>
      </c>
      <c r="DJ185">
        <f>($B$11*$D$9+$C$11*$D$9+$F$11*((FF185+EX185)/MAX(FF185+EX185+FG185, 0.1)*$I$9+FG185/MAX(FF185+EX185+FG185, 0.1)*$J$9))/($B$11+$C$11+$F$11)</f>
        <v>0</v>
      </c>
      <c r="DK185">
        <f>($B$11*$K$9+$C$11*$K$9+$F$11*((FF185+EX185)/MAX(FF185+EX185+FG185, 0.1)*$P$9+FG185/MAX(FF185+EX185+FG185, 0.1)*$Q$9))/($B$11+$C$11+$F$11)</f>
        <v>0</v>
      </c>
      <c r="DL185">
        <v>3.46</v>
      </c>
      <c r="DM185">
        <v>0.5</v>
      </c>
      <c r="DN185" t="s">
        <v>438</v>
      </c>
      <c r="DO185">
        <v>2</v>
      </c>
      <c r="DP185" t="b">
        <v>1</v>
      </c>
      <c r="DQ185">
        <v>1759424143.84615</v>
      </c>
      <c r="DR185">
        <v>1144.40461538462</v>
      </c>
      <c r="DS185">
        <v>1177.24923076923</v>
      </c>
      <c r="DT185">
        <v>22.9530307692308</v>
      </c>
      <c r="DU185">
        <v>21.8053769230769</v>
      </c>
      <c r="DV185">
        <v>1139.93692307692</v>
      </c>
      <c r="DW185">
        <v>22.6384769230769</v>
      </c>
      <c r="DX185">
        <v>500.010461538462</v>
      </c>
      <c r="DY185">
        <v>90.7831923076923</v>
      </c>
      <c r="DZ185">
        <v>0.0326447307692308</v>
      </c>
      <c r="EA185">
        <v>29.6023461538462</v>
      </c>
      <c r="EB185">
        <v>30.0220615384615</v>
      </c>
      <c r="EC185">
        <v>999.9</v>
      </c>
      <c r="ED185">
        <v>0</v>
      </c>
      <c r="EE185">
        <v>0</v>
      </c>
      <c r="EF185">
        <v>10002.0246153846</v>
      </c>
      <c r="EG185">
        <v>0</v>
      </c>
      <c r="EH185">
        <v>13.1924769230769</v>
      </c>
      <c r="EI185">
        <v>-32.8453538461538</v>
      </c>
      <c r="EJ185">
        <v>1171.28846153846</v>
      </c>
      <c r="EK185">
        <v>1203.49076923077</v>
      </c>
      <c r="EL185">
        <v>1.14764307692308</v>
      </c>
      <c r="EM185">
        <v>1177.24923076923</v>
      </c>
      <c r="EN185">
        <v>21.8053769230769</v>
      </c>
      <c r="EO185">
        <v>2.08374692307692</v>
      </c>
      <c r="EP185">
        <v>1.97956153846154</v>
      </c>
      <c r="EQ185">
        <v>18.0954846153846</v>
      </c>
      <c r="ER185">
        <v>17.2818</v>
      </c>
      <c r="ES185">
        <v>1999.99769230769</v>
      </c>
      <c r="ET185">
        <v>0.980003538461539</v>
      </c>
      <c r="EU185">
        <v>0.0199964</v>
      </c>
      <c r="EV185">
        <v>0</v>
      </c>
      <c r="EW185">
        <v>353.413538461538</v>
      </c>
      <c r="EX185">
        <v>5.00059</v>
      </c>
      <c r="EY185">
        <v>7148.35923076923</v>
      </c>
      <c r="EZ185">
        <v>17360.3076923077</v>
      </c>
      <c r="FA185">
        <v>41.375</v>
      </c>
      <c r="FB185">
        <v>41.125</v>
      </c>
      <c r="FC185">
        <v>40.75</v>
      </c>
      <c r="FD185">
        <v>40.687</v>
      </c>
      <c r="FE185">
        <v>42.2929230769231</v>
      </c>
      <c r="FF185">
        <v>1955.10769230769</v>
      </c>
      <c r="FG185">
        <v>39.89</v>
      </c>
      <c r="FH185">
        <v>0</v>
      </c>
      <c r="FI185">
        <v>1759424150.2</v>
      </c>
      <c r="FJ185">
        <v>0</v>
      </c>
      <c r="FK185">
        <v>353.41328</v>
      </c>
      <c r="FL185">
        <v>0.180615399127952</v>
      </c>
      <c r="FM185">
        <v>-4.85076924500427</v>
      </c>
      <c r="FN185">
        <v>7148.3924</v>
      </c>
      <c r="FO185">
        <v>15</v>
      </c>
      <c r="FP185">
        <v>0</v>
      </c>
      <c r="FQ185" t="s">
        <v>439</v>
      </c>
      <c r="FR185">
        <v>0</v>
      </c>
      <c r="FS185">
        <v>0</v>
      </c>
      <c r="FT185">
        <v>0</v>
      </c>
      <c r="FU185">
        <v>0</v>
      </c>
      <c r="FV185">
        <v>0</v>
      </c>
      <c r="FW185">
        <v>0</v>
      </c>
      <c r="FX185">
        <v>0</v>
      </c>
      <c r="FY185">
        <v>0</v>
      </c>
      <c r="FZ185">
        <v>0</v>
      </c>
      <c r="GA185">
        <v>0</v>
      </c>
      <c r="GB185">
        <v>0</v>
      </c>
      <c r="GC185">
        <v>-33.08048</v>
      </c>
      <c r="GD185">
        <v>4.44236390977437</v>
      </c>
      <c r="GE185">
        <v>0.611777097152222</v>
      </c>
      <c r="GF185">
        <v>0</v>
      </c>
      <c r="GG185">
        <v>353.422294117647</v>
      </c>
      <c r="GH185">
        <v>-0.413934296931938</v>
      </c>
      <c r="GI185">
        <v>0.199495470892386</v>
      </c>
      <c r="GJ185">
        <v>-1</v>
      </c>
      <c r="GK185">
        <v>1.150286</v>
      </c>
      <c r="GL185">
        <v>-0.0788733834586474</v>
      </c>
      <c r="GM185">
        <v>0.00777274687610499</v>
      </c>
      <c r="GN185">
        <v>1</v>
      </c>
      <c r="GO185">
        <v>1</v>
      </c>
      <c r="GP185">
        <v>2</v>
      </c>
      <c r="GQ185" t="s">
        <v>448</v>
      </c>
      <c r="GR185">
        <v>3.13231</v>
      </c>
      <c r="GS185">
        <v>2.71086</v>
      </c>
      <c r="GT185">
        <v>0.183146</v>
      </c>
      <c r="GU185">
        <v>0.186778</v>
      </c>
      <c r="GV185">
        <v>0.10016</v>
      </c>
      <c r="GW185">
        <v>0.0972282</v>
      </c>
      <c r="GX185">
        <v>30782.7</v>
      </c>
      <c r="GY185">
        <v>32833.6</v>
      </c>
      <c r="GZ185">
        <v>34093.6</v>
      </c>
      <c r="HA185">
        <v>36554.3</v>
      </c>
      <c r="HB185">
        <v>43331.3</v>
      </c>
      <c r="HC185">
        <v>47382</v>
      </c>
      <c r="HD185">
        <v>53177.8</v>
      </c>
      <c r="HE185">
        <v>58416</v>
      </c>
      <c r="HF185">
        <v>1.9461</v>
      </c>
      <c r="HG185">
        <v>1.79773</v>
      </c>
      <c r="HH185">
        <v>0.116885</v>
      </c>
      <c r="HI185">
        <v>0</v>
      </c>
      <c r="HJ185">
        <v>28.1077</v>
      </c>
      <c r="HK185">
        <v>999.9</v>
      </c>
      <c r="HL185">
        <v>53.687</v>
      </c>
      <c r="HM185">
        <v>30.484</v>
      </c>
      <c r="HN185">
        <v>25.904</v>
      </c>
      <c r="HO185">
        <v>54.6583</v>
      </c>
      <c r="HP185">
        <v>45.3566</v>
      </c>
      <c r="HQ185">
        <v>1</v>
      </c>
      <c r="HR185">
        <v>0.0607724</v>
      </c>
      <c r="HS185">
        <v>0.260689</v>
      </c>
      <c r="HT185">
        <v>20.1116</v>
      </c>
      <c r="HU185">
        <v>5.19737</v>
      </c>
      <c r="HV185">
        <v>12.004</v>
      </c>
      <c r="HW185">
        <v>4.97505</v>
      </c>
      <c r="HX185">
        <v>3.29393</v>
      </c>
      <c r="HY185">
        <v>999.9</v>
      </c>
      <c r="HZ185">
        <v>9999</v>
      </c>
      <c r="IA185">
        <v>9999</v>
      </c>
      <c r="IB185">
        <v>9999</v>
      </c>
      <c r="IC185">
        <v>1.86325</v>
      </c>
      <c r="ID185">
        <v>1.86813</v>
      </c>
      <c r="IE185">
        <v>1.86787</v>
      </c>
      <c r="IF185">
        <v>1.86905</v>
      </c>
      <c r="IG185">
        <v>1.86985</v>
      </c>
      <c r="IH185">
        <v>1.86589</v>
      </c>
      <c r="II185">
        <v>1.86703</v>
      </c>
      <c r="IJ185">
        <v>1.86844</v>
      </c>
      <c r="IK185">
        <v>5</v>
      </c>
      <c r="IL185">
        <v>0</v>
      </c>
      <c r="IM185">
        <v>0</v>
      </c>
      <c r="IN185">
        <v>0</v>
      </c>
      <c r="IO185" t="s">
        <v>441</v>
      </c>
      <c r="IP185" t="s">
        <v>442</v>
      </c>
      <c r="IQ185" t="s">
        <v>443</v>
      </c>
      <c r="IR185" t="s">
        <v>443</v>
      </c>
      <c r="IS185" t="s">
        <v>443</v>
      </c>
      <c r="IT185" t="s">
        <v>443</v>
      </c>
      <c r="IU185">
        <v>0</v>
      </c>
      <c r="IV185">
        <v>100</v>
      </c>
      <c r="IW185">
        <v>100</v>
      </c>
      <c r="IX185">
        <v>4.55</v>
      </c>
      <c r="IY185">
        <v>0.3141</v>
      </c>
      <c r="IZ185">
        <v>0.735386519928015</v>
      </c>
      <c r="JA185">
        <v>0.00382527381972642</v>
      </c>
      <c r="JB185">
        <v>-7.52988299776221e-07</v>
      </c>
      <c r="JC185">
        <v>2.3530235652091e-10</v>
      </c>
      <c r="JD185">
        <v>-0.102343420517576</v>
      </c>
      <c r="JE185">
        <v>-0.0169045395245839</v>
      </c>
      <c r="JF185">
        <v>0.00204458040624254</v>
      </c>
      <c r="JG185">
        <v>-2.13992253470799e-05</v>
      </c>
      <c r="JH185">
        <v>5</v>
      </c>
      <c r="JI185">
        <v>2167</v>
      </c>
      <c r="JJ185">
        <v>1</v>
      </c>
      <c r="JK185">
        <v>29</v>
      </c>
      <c r="JL185">
        <v>29323735.9</v>
      </c>
      <c r="JM185">
        <v>29323735.9</v>
      </c>
      <c r="JN185">
        <v>2.37671</v>
      </c>
      <c r="JO185">
        <v>2.61963</v>
      </c>
      <c r="JP185">
        <v>1.54785</v>
      </c>
      <c r="JQ185">
        <v>2.31079</v>
      </c>
      <c r="JR185">
        <v>1.64551</v>
      </c>
      <c r="JS185">
        <v>2.29736</v>
      </c>
      <c r="JT185">
        <v>34.2587</v>
      </c>
      <c r="JU185">
        <v>24.1838</v>
      </c>
      <c r="JV185">
        <v>18</v>
      </c>
      <c r="JW185">
        <v>497.947</v>
      </c>
      <c r="JX185">
        <v>402.181</v>
      </c>
      <c r="JY185">
        <v>26.8984</v>
      </c>
      <c r="JZ185">
        <v>28.1113</v>
      </c>
      <c r="KA185">
        <v>30.0004</v>
      </c>
      <c r="KB185">
        <v>28.0547</v>
      </c>
      <c r="KC185">
        <v>28.0039</v>
      </c>
      <c r="KD185">
        <v>47.6151</v>
      </c>
      <c r="KE185">
        <v>18.9821</v>
      </c>
      <c r="KF185">
        <v>53.5164</v>
      </c>
      <c r="KG185">
        <v>26.8842</v>
      </c>
      <c r="KH185">
        <v>1223.87</v>
      </c>
      <c r="KI185">
        <v>21.8087</v>
      </c>
      <c r="KJ185">
        <v>96.6718</v>
      </c>
      <c r="KK185">
        <v>94.6504</v>
      </c>
    </row>
    <row r="186" spans="1:297">
      <c r="A186">
        <v>170</v>
      </c>
      <c r="B186">
        <v>1759424157</v>
      </c>
      <c r="C186">
        <v>4936.90000009537</v>
      </c>
      <c r="D186" t="s">
        <v>783</v>
      </c>
      <c r="E186" t="s">
        <v>784</v>
      </c>
      <c r="F186">
        <v>5</v>
      </c>
      <c r="G186" t="s">
        <v>638</v>
      </c>
      <c r="H186" t="s">
        <v>436</v>
      </c>
      <c r="I186">
        <v>1759424148.84615</v>
      </c>
      <c r="J186">
        <f>(K186)/1000</f>
        <v>0</v>
      </c>
      <c r="K186">
        <f>IF(DP186, AN186, AH186)</f>
        <v>0</v>
      </c>
      <c r="L186">
        <f>IF(DP186, AI186, AG186)</f>
        <v>0</v>
      </c>
      <c r="M186">
        <f>DR186 - IF(AU186&gt;1, L186*DL186*100.0/(AW186), 0)</f>
        <v>0</v>
      </c>
      <c r="N186">
        <f>((T186-J186/2)*M186-L186)/(T186+J186/2)</f>
        <v>0</v>
      </c>
      <c r="O186">
        <f>N186*(DY186+DZ186)/1000.0</f>
        <v>0</v>
      </c>
      <c r="P186">
        <f>(DR186 - IF(AU186&gt;1, L186*DL186*100.0/(AW186), 0))*(DY186+DZ186)/1000.0</f>
        <v>0</v>
      </c>
      <c r="Q186">
        <f>2.0/((1/S186-1/R186)+SIGN(S186)*SQRT((1/S186-1/R186)*(1/S186-1/R186) + 4*DM186/((DM186+1)*(DM186+1))*(2*1/S186*1/R186-1/R186*1/R186)))</f>
        <v>0</v>
      </c>
      <c r="R186">
        <f>IF(LEFT(DN186,1)&lt;&gt;"0",IF(LEFT(DN186,1)="1",3.0,DO186),$D$5+$E$5*(EF186*DY186/($K$5*1000))+$F$5*(EF186*DY186/($K$5*1000))*MAX(MIN(DL186,$J$5),$I$5)*MAX(MIN(DL186,$J$5),$I$5)+$G$5*MAX(MIN(DL186,$J$5),$I$5)*(EF186*DY186/($K$5*1000))+$H$5*(EF186*DY186/($K$5*1000))*(EF186*DY186/($K$5*1000)))</f>
        <v>0</v>
      </c>
      <c r="S186">
        <f>J186*(1000-(1000*0.61365*exp(17.502*W186/(240.97+W186))/(DY186+DZ186)+DT186)/2)/(1000*0.61365*exp(17.502*W186/(240.97+W186))/(DY186+DZ186)-DT186)</f>
        <v>0</v>
      </c>
      <c r="T186">
        <f>1/((DM186+1)/(Q186/1.6)+1/(R186/1.37)) + DM186/((DM186+1)/(Q186/1.6) + DM186/(R186/1.37))</f>
        <v>0</v>
      </c>
      <c r="U186">
        <f>(DH186*DK186)</f>
        <v>0</v>
      </c>
      <c r="V186">
        <f>(EA186+(U186+2*0.95*5.67E-8*(((EA186+$B$7)+273)^4-(EA186+273)^4)-44100*J186)/(1.84*29.3*R186+8*0.95*5.67E-8*(EA186+273)^3))</f>
        <v>0</v>
      </c>
      <c r="W186">
        <f>($C$7*EB186+$D$7*EC186+$E$7*V186)</f>
        <v>0</v>
      </c>
      <c r="X186">
        <f>0.61365*exp(17.502*W186/(240.97+W186))</f>
        <v>0</v>
      </c>
      <c r="Y186">
        <f>(Z186/AA186*100)</f>
        <v>0</v>
      </c>
      <c r="Z186">
        <f>DT186*(DY186+DZ186)/1000</f>
        <v>0</v>
      </c>
      <c r="AA186">
        <f>0.61365*exp(17.502*EA186/(240.97+EA186))</f>
        <v>0</v>
      </c>
      <c r="AB186">
        <f>(X186-DT186*(DY186+DZ186)/1000)</f>
        <v>0</v>
      </c>
      <c r="AC186">
        <f>(-J186*44100)</f>
        <v>0</v>
      </c>
      <c r="AD186">
        <f>2*29.3*R186*0.92*(EA186-W186)</f>
        <v>0</v>
      </c>
      <c r="AE186">
        <f>2*0.95*5.67E-8*(((EA186+$B$7)+273)^4-(W186+273)^4)</f>
        <v>0</v>
      </c>
      <c r="AF186">
        <f>U186+AE186+AC186+AD186</f>
        <v>0</v>
      </c>
      <c r="AG186">
        <f>DX186*AU186*(DS186-DR186*(1000-AU186*DU186)/(1000-AU186*DT186))/(100*DL186)</f>
        <v>0</v>
      </c>
      <c r="AH186">
        <f>1000*DX186*AU186*(DT186-DU186)/(100*DL186*(1000-AU186*DT186))</f>
        <v>0</v>
      </c>
      <c r="AI186">
        <f>(AJ186 - AK186 - DY186*1E3/(8.314*(EA186+273.15)) * AM186/DX186 * AL186) * DX186/(100*DL186) * (1000 - DU186)/1000</f>
        <v>0</v>
      </c>
      <c r="AJ186">
        <v>1236.77633702489</v>
      </c>
      <c r="AK186">
        <v>1212.76284848485</v>
      </c>
      <c r="AL186">
        <v>3.4358545454545</v>
      </c>
      <c r="AM186">
        <v>64.6</v>
      </c>
      <c r="AN186">
        <f>(AP186 - AO186 + DY186*1E3/(8.314*(EA186+273.15)) * AR186/DX186 * AQ186) * DX186/(100*DL186) * 1000/(1000 - AP186)</f>
        <v>0</v>
      </c>
      <c r="AO186">
        <v>21.8084827955628</v>
      </c>
      <c r="AP186">
        <v>22.9333872727273</v>
      </c>
      <c r="AQ186">
        <v>-3.25472914098096e-05</v>
      </c>
      <c r="AR186">
        <v>120.712376557345</v>
      </c>
      <c r="AS186">
        <v>5</v>
      </c>
      <c r="AT186">
        <v>1</v>
      </c>
      <c r="AU186">
        <f>IF(AS186*$H$13&gt;=AW186,1.0,(AW186/(AW186-AS186*$H$13)))</f>
        <v>0</v>
      </c>
      <c r="AV186">
        <f>(AU186-1)*100</f>
        <v>0</v>
      </c>
      <c r="AW186">
        <f>MAX(0,($B$13+$C$13*EF186)/(1+$D$13*EF186)*DY186/(EA186+273)*$E$13)</f>
        <v>0</v>
      </c>
      <c r="AX186" t="s">
        <v>437</v>
      </c>
      <c r="AY186" t="s">
        <v>437</v>
      </c>
      <c r="AZ186">
        <v>0</v>
      </c>
      <c r="BA186">
        <v>0</v>
      </c>
      <c r="BB186">
        <f>1-AZ186/BA186</f>
        <v>0</v>
      </c>
      <c r="BC186">
        <v>0</v>
      </c>
      <c r="BD186" t="s">
        <v>437</v>
      </c>
      <c r="BE186" t="s">
        <v>437</v>
      </c>
      <c r="BF186">
        <v>0</v>
      </c>
      <c r="BG186">
        <v>0</v>
      </c>
      <c r="BH186">
        <f>1-BF186/BG186</f>
        <v>0</v>
      </c>
      <c r="BI186">
        <v>0.5</v>
      </c>
      <c r="BJ186">
        <f>DI186</f>
        <v>0</v>
      </c>
      <c r="BK186">
        <f>L186</f>
        <v>0</v>
      </c>
      <c r="BL186">
        <f>BH186*BI186*BJ186</f>
        <v>0</v>
      </c>
      <c r="BM186">
        <f>(BK186-BC186)/BJ186</f>
        <v>0</v>
      </c>
      <c r="BN186">
        <f>(BA186-BG186)/BG186</f>
        <v>0</v>
      </c>
      <c r="BO186">
        <f>AZ186/(BB186+AZ186/BG186)</f>
        <v>0</v>
      </c>
      <c r="BP186" t="s">
        <v>437</v>
      </c>
      <c r="BQ186">
        <v>0</v>
      </c>
      <c r="BR186">
        <f>IF(BQ186&lt;&gt;0, BQ186, BO186)</f>
        <v>0</v>
      </c>
      <c r="BS186">
        <f>1-BR186/BG186</f>
        <v>0</v>
      </c>
      <c r="BT186">
        <f>(BG186-BF186)/(BG186-BR186)</f>
        <v>0</v>
      </c>
      <c r="BU186">
        <f>(BA186-BG186)/(BA186-BR186)</f>
        <v>0</v>
      </c>
      <c r="BV186">
        <f>(BG186-BF186)/(BG186-AZ186)</f>
        <v>0</v>
      </c>
      <c r="BW186">
        <f>(BA186-BG186)/(BA186-AZ186)</f>
        <v>0</v>
      </c>
      <c r="BX186">
        <f>(BT186*BR186/BF186)</f>
        <v>0</v>
      </c>
      <c r="BY186">
        <f>(1-BX186)</f>
        <v>0</v>
      </c>
      <c r="DH186">
        <f>$B$11*EG186+$C$11*EH186+$F$11*ES186*(1-EV186)</f>
        <v>0</v>
      </c>
      <c r="DI186">
        <f>DH186*DJ186</f>
        <v>0</v>
      </c>
      <c r="DJ186">
        <f>($B$11*$D$9+$C$11*$D$9+$F$11*((FF186+EX186)/MAX(FF186+EX186+FG186, 0.1)*$I$9+FG186/MAX(FF186+EX186+FG186, 0.1)*$J$9))/($B$11+$C$11+$F$11)</f>
        <v>0</v>
      </c>
      <c r="DK186">
        <f>($B$11*$K$9+$C$11*$K$9+$F$11*((FF186+EX186)/MAX(FF186+EX186+FG186, 0.1)*$P$9+FG186/MAX(FF186+EX186+FG186, 0.1)*$Q$9))/($B$11+$C$11+$F$11)</f>
        <v>0</v>
      </c>
      <c r="DL186">
        <v>3.46</v>
      </c>
      <c r="DM186">
        <v>0.5</v>
      </c>
      <c r="DN186" t="s">
        <v>438</v>
      </c>
      <c r="DO186">
        <v>2</v>
      </c>
      <c r="DP186" t="b">
        <v>1</v>
      </c>
      <c r="DQ186">
        <v>1759424148.84615</v>
      </c>
      <c r="DR186">
        <v>1161.12615384615</v>
      </c>
      <c r="DS186">
        <v>1194.01307692308</v>
      </c>
      <c r="DT186">
        <v>22.9455615384615</v>
      </c>
      <c r="DU186">
        <v>21.8066769230769</v>
      </c>
      <c r="DV186">
        <v>1156.61</v>
      </c>
      <c r="DW186">
        <v>22.6313307692308</v>
      </c>
      <c r="DX186">
        <v>500.012</v>
      </c>
      <c r="DY186">
        <v>90.7830461538461</v>
      </c>
      <c r="DZ186">
        <v>0.0327238615384615</v>
      </c>
      <c r="EA186">
        <v>29.5992615384615</v>
      </c>
      <c r="EB186">
        <v>30.018</v>
      </c>
      <c r="EC186">
        <v>999.9</v>
      </c>
      <c r="ED186">
        <v>0</v>
      </c>
      <c r="EE186">
        <v>0</v>
      </c>
      <c r="EF186">
        <v>9992.55307692308</v>
      </c>
      <c r="EG186">
        <v>0</v>
      </c>
      <c r="EH186">
        <v>13.1905692307692</v>
      </c>
      <c r="EI186">
        <v>-32.8865461538462</v>
      </c>
      <c r="EJ186">
        <v>1188.39461538462</v>
      </c>
      <c r="EK186">
        <v>1220.63</v>
      </c>
      <c r="EL186">
        <v>1.13887846153846</v>
      </c>
      <c r="EM186">
        <v>1194.01307692308</v>
      </c>
      <c r="EN186">
        <v>21.8066769230769</v>
      </c>
      <c r="EO186">
        <v>2.08306615384615</v>
      </c>
      <c r="EP186">
        <v>1.97967615384615</v>
      </c>
      <c r="EQ186">
        <v>18.0902923076923</v>
      </c>
      <c r="ER186">
        <v>17.2827153846154</v>
      </c>
      <c r="ES186">
        <v>2000.02153846154</v>
      </c>
      <c r="ET186">
        <v>0.980003846153846</v>
      </c>
      <c r="EU186">
        <v>0.0199961538461538</v>
      </c>
      <c r="EV186">
        <v>0</v>
      </c>
      <c r="EW186">
        <v>353.384230769231</v>
      </c>
      <c r="EX186">
        <v>5.00059</v>
      </c>
      <c r="EY186">
        <v>7148.17230769231</v>
      </c>
      <c r="EZ186">
        <v>17360.5230769231</v>
      </c>
      <c r="FA186">
        <v>41.375</v>
      </c>
      <c r="FB186">
        <v>41.125</v>
      </c>
      <c r="FC186">
        <v>40.75</v>
      </c>
      <c r="FD186">
        <v>40.687</v>
      </c>
      <c r="FE186">
        <v>42.3024615384615</v>
      </c>
      <c r="FF186">
        <v>1955.13153846154</v>
      </c>
      <c r="FG186">
        <v>39.89</v>
      </c>
      <c r="FH186">
        <v>0</v>
      </c>
      <c r="FI186">
        <v>1759424155.6</v>
      </c>
      <c r="FJ186">
        <v>0</v>
      </c>
      <c r="FK186">
        <v>353.400615384615</v>
      </c>
      <c r="FL186">
        <v>0.807247875948198</v>
      </c>
      <c r="FM186">
        <v>-3.02974359952249</v>
      </c>
      <c r="FN186">
        <v>7148.02230769231</v>
      </c>
      <c r="FO186">
        <v>15</v>
      </c>
      <c r="FP186">
        <v>0</v>
      </c>
      <c r="FQ186" t="s">
        <v>439</v>
      </c>
      <c r="FR186">
        <v>0</v>
      </c>
      <c r="FS186">
        <v>0</v>
      </c>
      <c r="FT186">
        <v>0</v>
      </c>
      <c r="FU186">
        <v>0</v>
      </c>
      <c r="FV186">
        <v>0</v>
      </c>
      <c r="FW186">
        <v>0</v>
      </c>
      <c r="FX186">
        <v>0</v>
      </c>
      <c r="FY186">
        <v>0</v>
      </c>
      <c r="FZ186">
        <v>0</v>
      </c>
      <c r="GA186">
        <v>0</v>
      </c>
      <c r="GB186">
        <v>0</v>
      </c>
      <c r="GC186">
        <v>-32.883475</v>
      </c>
      <c r="GD186">
        <v>1.32992932330822</v>
      </c>
      <c r="GE186">
        <v>0.457169427975012</v>
      </c>
      <c r="GF186">
        <v>0</v>
      </c>
      <c r="GG186">
        <v>353.387</v>
      </c>
      <c r="GH186">
        <v>0.0422001563172526</v>
      </c>
      <c r="GI186">
        <v>0.187916596017551</v>
      </c>
      <c r="GJ186">
        <v>-1</v>
      </c>
      <c r="GK186">
        <v>1.1446175</v>
      </c>
      <c r="GL186">
        <v>-0.0992584962405985</v>
      </c>
      <c r="GM186">
        <v>0.00961905290296296</v>
      </c>
      <c r="GN186">
        <v>1</v>
      </c>
      <c r="GO186">
        <v>1</v>
      </c>
      <c r="GP186">
        <v>2</v>
      </c>
      <c r="GQ186" t="s">
        <v>448</v>
      </c>
      <c r="GR186">
        <v>3.13239</v>
      </c>
      <c r="GS186">
        <v>2.71062</v>
      </c>
      <c r="GT186">
        <v>0.184797</v>
      </c>
      <c r="GU186">
        <v>0.188389</v>
      </c>
      <c r="GV186">
        <v>0.100129</v>
      </c>
      <c r="GW186">
        <v>0.0972384</v>
      </c>
      <c r="GX186">
        <v>30720.2</v>
      </c>
      <c r="GY186">
        <v>32768.4</v>
      </c>
      <c r="GZ186">
        <v>34093.2</v>
      </c>
      <c r="HA186">
        <v>36554.1</v>
      </c>
      <c r="HB186">
        <v>43332.6</v>
      </c>
      <c r="HC186">
        <v>47381.5</v>
      </c>
      <c r="HD186">
        <v>53177.4</v>
      </c>
      <c r="HE186">
        <v>58415.7</v>
      </c>
      <c r="HF186">
        <v>1.94585</v>
      </c>
      <c r="HG186">
        <v>1.79753</v>
      </c>
      <c r="HH186">
        <v>0.116572</v>
      </c>
      <c r="HI186">
        <v>0</v>
      </c>
      <c r="HJ186">
        <v>28.1053</v>
      </c>
      <c r="HK186">
        <v>999.9</v>
      </c>
      <c r="HL186">
        <v>53.687</v>
      </c>
      <c r="HM186">
        <v>30.464</v>
      </c>
      <c r="HN186">
        <v>25.8779</v>
      </c>
      <c r="HO186">
        <v>54.1883</v>
      </c>
      <c r="HP186">
        <v>45.5849</v>
      </c>
      <c r="HQ186">
        <v>1</v>
      </c>
      <c r="HR186">
        <v>0.0608613</v>
      </c>
      <c r="HS186">
        <v>0.232873</v>
      </c>
      <c r="HT186">
        <v>20.1117</v>
      </c>
      <c r="HU186">
        <v>5.19767</v>
      </c>
      <c r="HV186">
        <v>12.004</v>
      </c>
      <c r="HW186">
        <v>4.97505</v>
      </c>
      <c r="HX186">
        <v>3.29395</v>
      </c>
      <c r="HY186">
        <v>999.9</v>
      </c>
      <c r="HZ186">
        <v>9999</v>
      </c>
      <c r="IA186">
        <v>9999</v>
      </c>
      <c r="IB186">
        <v>9999</v>
      </c>
      <c r="IC186">
        <v>1.86325</v>
      </c>
      <c r="ID186">
        <v>1.86813</v>
      </c>
      <c r="IE186">
        <v>1.86787</v>
      </c>
      <c r="IF186">
        <v>1.86905</v>
      </c>
      <c r="IG186">
        <v>1.86986</v>
      </c>
      <c r="IH186">
        <v>1.86586</v>
      </c>
      <c r="II186">
        <v>1.86701</v>
      </c>
      <c r="IJ186">
        <v>1.86844</v>
      </c>
      <c r="IK186">
        <v>5</v>
      </c>
      <c r="IL186">
        <v>0</v>
      </c>
      <c r="IM186">
        <v>0</v>
      </c>
      <c r="IN186">
        <v>0</v>
      </c>
      <c r="IO186" t="s">
        <v>441</v>
      </c>
      <c r="IP186" t="s">
        <v>442</v>
      </c>
      <c r="IQ186" t="s">
        <v>443</v>
      </c>
      <c r="IR186" t="s">
        <v>443</v>
      </c>
      <c r="IS186" t="s">
        <v>443</v>
      </c>
      <c r="IT186" t="s">
        <v>443</v>
      </c>
      <c r="IU186">
        <v>0</v>
      </c>
      <c r="IV186">
        <v>100</v>
      </c>
      <c r="IW186">
        <v>100</v>
      </c>
      <c r="IX186">
        <v>4.59</v>
      </c>
      <c r="IY186">
        <v>0.3137</v>
      </c>
      <c r="IZ186">
        <v>0.735386519928015</v>
      </c>
      <c r="JA186">
        <v>0.00382527381972642</v>
      </c>
      <c r="JB186">
        <v>-7.52988299776221e-07</v>
      </c>
      <c r="JC186">
        <v>2.3530235652091e-10</v>
      </c>
      <c r="JD186">
        <v>-0.102343420517576</v>
      </c>
      <c r="JE186">
        <v>-0.0169045395245839</v>
      </c>
      <c r="JF186">
        <v>0.00204458040624254</v>
      </c>
      <c r="JG186">
        <v>-2.13992253470799e-05</v>
      </c>
      <c r="JH186">
        <v>5</v>
      </c>
      <c r="JI186">
        <v>2167</v>
      </c>
      <c r="JJ186">
        <v>1</v>
      </c>
      <c r="JK186">
        <v>29</v>
      </c>
      <c r="JL186">
        <v>29323735.9</v>
      </c>
      <c r="JM186">
        <v>29323735.9</v>
      </c>
      <c r="JN186">
        <v>2.40356</v>
      </c>
      <c r="JO186">
        <v>2.60742</v>
      </c>
      <c r="JP186">
        <v>1.54785</v>
      </c>
      <c r="JQ186">
        <v>2.31079</v>
      </c>
      <c r="JR186">
        <v>1.64551</v>
      </c>
      <c r="JS186">
        <v>2.35474</v>
      </c>
      <c r="JT186">
        <v>34.2587</v>
      </c>
      <c r="JU186">
        <v>24.1926</v>
      </c>
      <c r="JV186">
        <v>18</v>
      </c>
      <c r="JW186">
        <v>497.805</v>
      </c>
      <c r="JX186">
        <v>402.087</v>
      </c>
      <c r="JY186">
        <v>26.8769</v>
      </c>
      <c r="JZ186">
        <v>28.1137</v>
      </c>
      <c r="KA186">
        <v>30.0003</v>
      </c>
      <c r="KB186">
        <v>28.0571</v>
      </c>
      <c r="KC186">
        <v>28.0062</v>
      </c>
      <c r="KD186">
        <v>48.1083</v>
      </c>
      <c r="KE186">
        <v>18.9821</v>
      </c>
      <c r="KF186">
        <v>53.5164</v>
      </c>
      <c r="KG186">
        <v>26.8733</v>
      </c>
      <c r="KH186">
        <v>1244.15</v>
      </c>
      <c r="KI186">
        <v>21.8312</v>
      </c>
      <c r="KJ186">
        <v>96.6709</v>
      </c>
      <c r="KK186">
        <v>94.6499</v>
      </c>
    </row>
    <row r="187" spans="1:297">
      <c r="A187">
        <v>171</v>
      </c>
      <c r="B187">
        <v>1759424162</v>
      </c>
      <c r="C187">
        <v>4941.90000009537</v>
      </c>
      <c r="D187" t="s">
        <v>785</v>
      </c>
      <c r="E187" t="s">
        <v>786</v>
      </c>
      <c r="F187">
        <v>5</v>
      </c>
      <c r="G187" t="s">
        <v>638</v>
      </c>
      <c r="H187" t="s">
        <v>436</v>
      </c>
      <c r="I187">
        <v>1759424153.84615</v>
      </c>
      <c r="J187">
        <f>(K187)/1000</f>
        <v>0</v>
      </c>
      <c r="K187">
        <f>IF(DP187, AN187, AH187)</f>
        <v>0</v>
      </c>
      <c r="L187">
        <f>IF(DP187, AI187, AG187)</f>
        <v>0</v>
      </c>
      <c r="M187">
        <f>DR187 - IF(AU187&gt;1, L187*DL187*100.0/(AW187), 0)</f>
        <v>0</v>
      </c>
      <c r="N187">
        <f>((T187-J187/2)*M187-L187)/(T187+J187/2)</f>
        <v>0</v>
      </c>
      <c r="O187">
        <f>N187*(DY187+DZ187)/1000.0</f>
        <v>0</v>
      </c>
      <c r="P187">
        <f>(DR187 - IF(AU187&gt;1, L187*DL187*100.0/(AW187), 0))*(DY187+DZ187)/1000.0</f>
        <v>0</v>
      </c>
      <c r="Q187">
        <f>2.0/((1/S187-1/R187)+SIGN(S187)*SQRT((1/S187-1/R187)*(1/S187-1/R187) + 4*DM187/((DM187+1)*(DM187+1))*(2*1/S187*1/R187-1/R187*1/R187)))</f>
        <v>0</v>
      </c>
      <c r="R187">
        <f>IF(LEFT(DN187,1)&lt;&gt;"0",IF(LEFT(DN187,1)="1",3.0,DO187),$D$5+$E$5*(EF187*DY187/($K$5*1000))+$F$5*(EF187*DY187/($K$5*1000))*MAX(MIN(DL187,$J$5),$I$5)*MAX(MIN(DL187,$J$5),$I$5)+$G$5*MAX(MIN(DL187,$J$5),$I$5)*(EF187*DY187/($K$5*1000))+$H$5*(EF187*DY187/($K$5*1000))*(EF187*DY187/($K$5*1000)))</f>
        <v>0</v>
      </c>
      <c r="S187">
        <f>J187*(1000-(1000*0.61365*exp(17.502*W187/(240.97+W187))/(DY187+DZ187)+DT187)/2)/(1000*0.61365*exp(17.502*W187/(240.97+W187))/(DY187+DZ187)-DT187)</f>
        <v>0</v>
      </c>
      <c r="T187">
        <f>1/((DM187+1)/(Q187/1.6)+1/(R187/1.37)) + DM187/((DM187+1)/(Q187/1.6) + DM187/(R187/1.37))</f>
        <v>0</v>
      </c>
      <c r="U187">
        <f>(DH187*DK187)</f>
        <v>0</v>
      </c>
      <c r="V187">
        <f>(EA187+(U187+2*0.95*5.67E-8*(((EA187+$B$7)+273)^4-(EA187+273)^4)-44100*J187)/(1.84*29.3*R187+8*0.95*5.67E-8*(EA187+273)^3))</f>
        <v>0</v>
      </c>
      <c r="W187">
        <f>($C$7*EB187+$D$7*EC187+$E$7*V187)</f>
        <v>0</v>
      </c>
      <c r="X187">
        <f>0.61365*exp(17.502*W187/(240.97+W187))</f>
        <v>0</v>
      </c>
      <c r="Y187">
        <f>(Z187/AA187*100)</f>
        <v>0</v>
      </c>
      <c r="Z187">
        <f>DT187*(DY187+DZ187)/1000</f>
        <v>0</v>
      </c>
      <c r="AA187">
        <f>0.61365*exp(17.502*EA187/(240.97+EA187))</f>
        <v>0</v>
      </c>
      <c r="AB187">
        <f>(X187-DT187*(DY187+DZ187)/1000)</f>
        <v>0</v>
      </c>
      <c r="AC187">
        <f>(-J187*44100)</f>
        <v>0</v>
      </c>
      <c r="AD187">
        <f>2*29.3*R187*0.92*(EA187-W187)</f>
        <v>0</v>
      </c>
      <c r="AE187">
        <f>2*0.95*5.67E-8*(((EA187+$B$7)+273)^4-(W187+273)^4)</f>
        <v>0</v>
      </c>
      <c r="AF187">
        <f>U187+AE187+AC187+AD187</f>
        <v>0</v>
      </c>
      <c r="AG187">
        <f>DX187*AU187*(DS187-DR187*(1000-AU187*DU187)/(1000-AU187*DT187))/(100*DL187)</f>
        <v>0</v>
      </c>
      <c r="AH187">
        <f>1000*DX187*AU187*(DT187-DU187)/(100*DL187*(1000-AU187*DT187))</f>
        <v>0</v>
      </c>
      <c r="AI187">
        <f>(AJ187 - AK187 - DY187*1E3/(8.314*(EA187+273.15)) * AM187/DX187 * AL187) * DX187/(100*DL187) * (1000 - DU187)/1000</f>
        <v>0</v>
      </c>
      <c r="AJ187">
        <v>1253.65473769697</v>
      </c>
      <c r="AK187">
        <v>1229.68254545455</v>
      </c>
      <c r="AL187">
        <v>3.38308030303014</v>
      </c>
      <c r="AM187">
        <v>64.6</v>
      </c>
      <c r="AN187">
        <f>(AP187 - AO187 + DY187*1E3/(8.314*(EA187+273.15)) * AR187/DX187 * AQ187) * DX187/(100*DL187) * 1000/(1000 - AP187)</f>
        <v>0</v>
      </c>
      <c r="AO187">
        <v>21.8100635875963</v>
      </c>
      <c r="AP187">
        <v>22.9240024242424</v>
      </c>
      <c r="AQ187">
        <v>-3.20272955968197e-05</v>
      </c>
      <c r="AR187">
        <v>120.712376557345</v>
      </c>
      <c r="AS187">
        <v>4</v>
      </c>
      <c r="AT187">
        <v>1</v>
      </c>
      <c r="AU187">
        <f>IF(AS187*$H$13&gt;=AW187,1.0,(AW187/(AW187-AS187*$H$13)))</f>
        <v>0</v>
      </c>
      <c r="AV187">
        <f>(AU187-1)*100</f>
        <v>0</v>
      </c>
      <c r="AW187">
        <f>MAX(0,($B$13+$C$13*EF187)/(1+$D$13*EF187)*DY187/(EA187+273)*$E$13)</f>
        <v>0</v>
      </c>
      <c r="AX187" t="s">
        <v>437</v>
      </c>
      <c r="AY187" t="s">
        <v>437</v>
      </c>
      <c r="AZ187">
        <v>0</v>
      </c>
      <c r="BA187">
        <v>0</v>
      </c>
      <c r="BB187">
        <f>1-AZ187/BA187</f>
        <v>0</v>
      </c>
      <c r="BC187">
        <v>0</v>
      </c>
      <c r="BD187" t="s">
        <v>437</v>
      </c>
      <c r="BE187" t="s">
        <v>437</v>
      </c>
      <c r="BF187">
        <v>0</v>
      </c>
      <c r="BG187">
        <v>0</v>
      </c>
      <c r="BH187">
        <f>1-BF187/BG187</f>
        <v>0</v>
      </c>
      <c r="BI187">
        <v>0.5</v>
      </c>
      <c r="BJ187">
        <f>DI187</f>
        <v>0</v>
      </c>
      <c r="BK187">
        <f>L187</f>
        <v>0</v>
      </c>
      <c r="BL187">
        <f>BH187*BI187*BJ187</f>
        <v>0</v>
      </c>
      <c r="BM187">
        <f>(BK187-BC187)/BJ187</f>
        <v>0</v>
      </c>
      <c r="BN187">
        <f>(BA187-BG187)/BG187</f>
        <v>0</v>
      </c>
      <c r="BO187">
        <f>AZ187/(BB187+AZ187/BG187)</f>
        <v>0</v>
      </c>
      <c r="BP187" t="s">
        <v>437</v>
      </c>
      <c r="BQ187">
        <v>0</v>
      </c>
      <c r="BR187">
        <f>IF(BQ187&lt;&gt;0, BQ187, BO187)</f>
        <v>0</v>
      </c>
      <c r="BS187">
        <f>1-BR187/BG187</f>
        <v>0</v>
      </c>
      <c r="BT187">
        <f>(BG187-BF187)/(BG187-BR187)</f>
        <v>0</v>
      </c>
      <c r="BU187">
        <f>(BA187-BG187)/(BA187-BR187)</f>
        <v>0</v>
      </c>
      <c r="BV187">
        <f>(BG187-BF187)/(BG187-AZ187)</f>
        <v>0</v>
      </c>
      <c r="BW187">
        <f>(BA187-BG187)/(BA187-AZ187)</f>
        <v>0</v>
      </c>
      <c r="BX187">
        <f>(BT187*BR187/BF187)</f>
        <v>0</v>
      </c>
      <c r="BY187">
        <f>(1-BX187)</f>
        <v>0</v>
      </c>
      <c r="DH187">
        <f>$B$11*EG187+$C$11*EH187+$F$11*ES187*(1-EV187)</f>
        <v>0</v>
      </c>
      <c r="DI187">
        <f>DH187*DJ187</f>
        <v>0</v>
      </c>
      <c r="DJ187">
        <f>($B$11*$D$9+$C$11*$D$9+$F$11*((FF187+EX187)/MAX(FF187+EX187+FG187, 0.1)*$I$9+FG187/MAX(FF187+EX187+FG187, 0.1)*$J$9))/($B$11+$C$11+$F$11)</f>
        <v>0</v>
      </c>
      <c r="DK187">
        <f>($B$11*$K$9+$C$11*$K$9+$F$11*((FF187+EX187)/MAX(FF187+EX187+FG187, 0.1)*$P$9+FG187/MAX(FF187+EX187+FG187, 0.1)*$Q$9))/($B$11+$C$11+$F$11)</f>
        <v>0</v>
      </c>
      <c r="DL187">
        <v>3.46</v>
      </c>
      <c r="DM187">
        <v>0.5</v>
      </c>
      <c r="DN187" t="s">
        <v>438</v>
      </c>
      <c r="DO187">
        <v>2</v>
      </c>
      <c r="DP187" t="b">
        <v>1</v>
      </c>
      <c r="DQ187">
        <v>1759424153.84615</v>
      </c>
      <c r="DR187">
        <v>1177.78</v>
      </c>
      <c r="DS187">
        <v>1210.42846153846</v>
      </c>
      <c r="DT187">
        <v>22.9371230769231</v>
      </c>
      <c r="DU187">
        <v>21.8080230769231</v>
      </c>
      <c r="DV187">
        <v>1173.21461538462</v>
      </c>
      <c r="DW187">
        <v>22.6232307692308</v>
      </c>
      <c r="DX187">
        <v>500.021153846154</v>
      </c>
      <c r="DY187">
        <v>90.7835692307692</v>
      </c>
      <c r="DZ187">
        <v>0.0326495461538462</v>
      </c>
      <c r="EA187">
        <v>29.5954461538462</v>
      </c>
      <c r="EB187">
        <v>30.0103923076923</v>
      </c>
      <c r="EC187">
        <v>999.9</v>
      </c>
      <c r="ED187">
        <v>0</v>
      </c>
      <c r="EE187">
        <v>0</v>
      </c>
      <c r="EF187">
        <v>10001.34</v>
      </c>
      <c r="EG187">
        <v>0</v>
      </c>
      <c r="EH187">
        <v>13.1892923076923</v>
      </c>
      <c r="EI187">
        <v>-32.6481153846154</v>
      </c>
      <c r="EJ187">
        <v>1205.43</v>
      </c>
      <c r="EK187">
        <v>1237.41461538462</v>
      </c>
      <c r="EL187">
        <v>1.12909923076923</v>
      </c>
      <c r="EM187">
        <v>1210.42846153846</v>
      </c>
      <c r="EN187">
        <v>21.8080230769231</v>
      </c>
      <c r="EO187">
        <v>2.08231230769231</v>
      </c>
      <c r="EP187">
        <v>1.97980923076923</v>
      </c>
      <c r="EQ187">
        <v>18.0845384615385</v>
      </c>
      <c r="ER187">
        <v>17.2837769230769</v>
      </c>
      <c r="ES187">
        <v>1999.99692307692</v>
      </c>
      <c r="ET187">
        <v>0.980003538461539</v>
      </c>
      <c r="EU187">
        <v>0.0199963923076923</v>
      </c>
      <c r="EV187">
        <v>0</v>
      </c>
      <c r="EW187">
        <v>353.360692307692</v>
      </c>
      <c r="EX187">
        <v>5.00059</v>
      </c>
      <c r="EY187">
        <v>7147.84230769231</v>
      </c>
      <c r="EZ187">
        <v>17360.3076923077</v>
      </c>
      <c r="FA187">
        <v>41.375</v>
      </c>
      <c r="FB187">
        <v>41.125</v>
      </c>
      <c r="FC187">
        <v>40.75</v>
      </c>
      <c r="FD187">
        <v>40.687</v>
      </c>
      <c r="FE187">
        <v>42.3072307692308</v>
      </c>
      <c r="FF187">
        <v>1955.10692307692</v>
      </c>
      <c r="FG187">
        <v>39.89</v>
      </c>
      <c r="FH187">
        <v>0</v>
      </c>
      <c r="FI187">
        <v>1759424160.4</v>
      </c>
      <c r="FJ187">
        <v>0</v>
      </c>
      <c r="FK187">
        <v>353.404923076923</v>
      </c>
      <c r="FL187">
        <v>-0.813743593230677</v>
      </c>
      <c r="FM187">
        <v>-1.09162392051729</v>
      </c>
      <c r="FN187">
        <v>7147.84730769231</v>
      </c>
      <c r="FO187">
        <v>15</v>
      </c>
      <c r="FP187">
        <v>0</v>
      </c>
      <c r="FQ187" t="s">
        <v>439</v>
      </c>
      <c r="FR187">
        <v>0</v>
      </c>
      <c r="FS187">
        <v>0</v>
      </c>
      <c r="FT187">
        <v>0</v>
      </c>
      <c r="FU187">
        <v>0</v>
      </c>
      <c r="FV187">
        <v>0</v>
      </c>
      <c r="FW187">
        <v>0</v>
      </c>
      <c r="FX187">
        <v>0</v>
      </c>
      <c r="FY187">
        <v>0</v>
      </c>
      <c r="FZ187">
        <v>0</v>
      </c>
      <c r="GA187">
        <v>0</v>
      </c>
      <c r="GB187">
        <v>0</v>
      </c>
      <c r="GC187">
        <v>-32.8289714285714</v>
      </c>
      <c r="GD187">
        <v>2.14923116883114</v>
      </c>
      <c r="GE187">
        <v>0.435284708298961</v>
      </c>
      <c r="GF187">
        <v>0</v>
      </c>
      <c r="GG187">
        <v>353.384352941177</v>
      </c>
      <c r="GH187">
        <v>0.241222311191081</v>
      </c>
      <c r="GI187">
        <v>0.174061835252158</v>
      </c>
      <c r="GJ187">
        <v>-1</v>
      </c>
      <c r="GK187">
        <v>1.13645095238095</v>
      </c>
      <c r="GL187">
        <v>-0.115125974025973</v>
      </c>
      <c r="GM187">
        <v>0.0116791107394527</v>
      </c>
      <c r="GN187">
        <v>0</v>
      </c>
      <c r="GO187">
        <v>0</v>
      </c>
      <c r="GP187">
        <v>2</v>
      </c>
      <c r="GQ187" t="s">
        <v>463</v>
      </c>
      <c r="GR187">
        <v>3.13237</v>
      </c>
      <c r="GS187">
        <v>2.71053</v>
      </c>
      <c r="GT187">
        <v>0.186423</v>
      </c>
      <c r="GU187">
        <v>0.19002</v>
      </c>
      <c r="GV187">
        <v>0.1001</v>
      </c>
      <c r="GW187">
        <v>0.0972439</v>
      </c>
      <c r="GX187">
        <v>30659</v>
      </c>
      <c r="GY187">
        <v>32702.3</v>
      </c>
      <c r="GZ187">
        <v>34093.3</v>
      </c>
      <c r="HA187">
        <v>36553.8</v>
      </c>
      <c r="HB187">
        <v>43334.1</v>
      </c>
      <c r="HC187">
        <v>47381.1</v>
      </c>
      <c r="HD187">
        <v>53177.2</v>
      </c>
      <c r="HE187">
        <v>58415.4</v>
      </c>
      <c r="HF187">
        <v>1.94587</v>
      </c>
      <c r="HG187">
        <v>1.79775</v>
      </c>
      <c r="HH187">
        <v>0.115797</v>
      </c>
      <c r="HI187">
        <v>0</v>
      </c>
      <c r="HJ187">
        <v>28.104</v>
      </c>
      <c r="HK187">
        <v>999.9</v>
      </c>
      <c r="HL187">
        <v>53.687</v>
      </c>
      <c r="HM187">
        <v>30.464</v>
      </c>
      <c r="HN187">
        <v>25.8767</v>
      </c>
      <c r="HO187">
        <v>54.0183</v>
      </c>
      <c r="HP187">
        <v>45.4127</v>
      </c>
      <c r="HQ187">
        <v>1</v>
      </c>
      <c r="HR187">
        <v>0.0611789</v>
      </c>
      <c r="HS187">
        <v>0.210188</v>
      </c>
      <c r="HT187">
        <v>20.1119</v>
      </c>
      <c r="HU187">
        <v>5.19692</v>
      </c>
      <c r="HV187">
        <v>12.004</v>
      </c>
      <c r="HW187">
        <v>4.9749</v>
      </c>
      <c r="HX187">
        <v>3.29383</v>
      </c>
      <c r="HY187">
        <v>999.9</v>
      </c>
      <c r="HZ187">
        <v>9999</v>
      </c>
      <c r="IA187">
        <v>9999</v>
      </c>
      <c r="IB187">
        <v>9999</v>
      </c>
      <c r="IC187">
        <v>1.86325</v>
      </c>
      <c r="ID187">
        <v>1.86813</v>
      </c>
      <c r="IE187">
        <v>1.86786</v>
      </c>
      <c r="IF187">
        <v>1.86905</v>
      </c>
      <c r="IG187">
        <v>1.86988</v>
      </c>
      <c r="IH187">
        <v>1.86586</v>
      </c>
      <c r="II187">
        <v>1.867</v>
      </c>
      <c r="IJ187">
        <v>1.86844</v>
      </c>
      <c r="IK187">
        <v>5</v>
      </c>
      <c r="IL187">
        <v>0</v>
      </c>
      <c r="IM187">
        <v>0</v>
      </c>
      <c r="IN187">
        <v>0</v>
      </c>
      <c r="IO187" t="s">
        <v>441</v>
      </c>
      <c r="IP187" t="s">
        <v>442</v>
      </c>
      <c r="IQ187" t="s">
        <v>443</v>
      </c>
      <c r="IR187" t="s">
        <v>443</v>
      </c>
      <c r="IS187" t="s">
        <v>443</v>
      </c>
      <c r="IT187" t="s">
        <v>443</v>
      </c>
      <c r="IU187">
        <v>0</v>
      </c>
      <c r="IV187">
        <v>100</v>
      </c>
      <c r="IW187">
        <v>100</v>
      </c>
      <c r="IX187">
        <v>4.64</v>
      </c>
      <c r="IY187">
        <v>0.3132</v>
      </c>
      <c r="IZ187">
        <v>0.735386519928015</v>
      </c>
      <c r="JA187">
        <v>0.00382527381972642</v>
      </c>
      <c r="JB187">
        <v>-7.52988299776221e-07</v>
      </c>
      <c r="JC187">
        <v>2.3530235652091e-10</v>
      </c>
      <c r="JD187">
        <v>-0.102343420517576</v>
      </c>
      <c r="JE187">
        <v>-0.0169045395245839</v>
      </c>
      <c r="JF187">
        <v>0.00204458040624254</v>
      </c>
      <c r="JG187">
        <v>-2.13992253470799e-05</v>
      </c>
      <c r="JH187">
        <v>5</v>
      </c>
      <c r="JI187">
        <v>2167</v>
      </c>
      <c r="JJ187">
        <v>1</v>
      </c>
      <c r="JK187">
        <v>29</v>
      </c>
      <c r="JL187">
        <v>29323736</v>
      </c>
      <c r="JM187">
        <v>29323736</v>
      </c>
      <c r="JN187">
        <v>2.42432</v>
      </c>
      <c r="JO187">
        <v>2.61841</v>
      </c>
      <c r="JP187">
        <v>1.54785</v>
      </c>
      <c r="JQ187">
        <v>2.31079</v>
      </c>
      <c r="JR187">
        <v>1.64673</v>
      </c>
      <c r="JS187">
        <v>2.28271</v>
      </c>
      <c r="JT187">
        <v>34.2587</v>
      </c>
      <c r="JU187">
        <v>24.1838</v>
      </c>
      <c r="JV187">
        <v>18</v>
      </c>
      <c r="JW187">
        <v>497.842</v>
      </c>
      <c r="JX187">
        <v>402.227</v>
      </c>
      <c r="JY187">
        <v>26.8661</v>
      </c>
      <c r="JZ187">
        <v>28.1167</v>
      </c>
      <c r="KA187">
        <v>30.0002</v>
      </c>
      <c r="KB187">
        <v>28.0595</v>
      </c>
      <c r="KC187">
        <v>28.0086</v>
      </c>
      <c r="KD187">
        <v>48.6469</v>
      </c>
      <c r="KE187">
        <v>18.9821</v>
      </c>
      <c r="KF187">
        <v>53.5164</v>
      </c>
      <c r="KG187">
        <v>26.8682</v>
      </c>
      <c r="KH187">
        <v>1258.84</v>
      </c>
      <c r="KI187">
        <v>21.8544</v>
      </c>
      <c r="KJ187">
        <v>96.6708</v>
      </c>
      <c r="KK187">
        <v>94.6492</v>
      </c>
    </row>
    <row r="188" spans="1:297">
      <c r="A188">
        <v>172</v>
      </c>
      <c r="B188">
        <v>1759424167</v>
      </c>
      <c r="C188">
        <v>4946.90000009537</v>
      </c>
      <c r="D188" t="s">
        <v>787</v>
      </c>
      <c r="E188" t="s">
        <v>788</v>
      </c>
      <c r="F188">
        <v>5</v>
      </c>
      <c r="G188" t="s">
        <v>638</v>
      </c>
      <c r="H188" t="s">
        <v>436</v>
      </c>
      <c r="I188">
        <v>1759424158.84615</v>
      </c>
      <c r="J188">
        <f>(K188)/1000</f>
        <v>0</v>
      </c>
      <c r="K188">
        <f>IF(DP188, AN188, AH188)</f>
        <v>0</v>
      </c>
      <c r="L188">
        <f>IF(DP188, AI188, AG188)</f>
        <v>0</v>
      </c>
      <c r="M188">
        <f>DR188 - IF(AU188&gt;1, L188*DL188*100.0/(AW188), 0)</f>
        <v>0</v>
      </c>
      <c r="N188">
        <f>((T188-J188/2)*M188-L188)/(T188+J188/2)</f>
        <v>0</v>
      </c>
      <c r="O188">
        <f>N188*(DY188+DZ188)/1000.0</f>
        <v>0</v>
      </c>
      <c r="P188">
        <f>(DR188 - IF(AU188&gt;1, L188*DL188*100.0/(AW188), 0))*(DY188+DZ188)/1000.0</f>
        <v>0</v>
      </c>
      <c r="Q188">
        <f>2.0/((1/S188-1/R188)+SIGN(S188)*SQRT((1/S188-1/R188)*(1/S188-1/R188) + 4*DM188/((DM188+1)*(DM188+1))*(2*1/S188*1/R188-1/R188*1/R188)))</f>
        <v>0</v>
      </c>
      <c r="R188">
        <f>IF(LEFT(DN188,1)&lt;&gt;"0",IF(LEFT(DN188,1)="1",3.0,DO188),$D$5+$E$5*(EF188*DY188/($K$5*1000))+$F$5*(EF188*DY188/($K$5*1000))*MAX(MIN(DL188,$J$5),$I$5)*MAX(MIN(DL188,$J$5),$I$5)+$G$5*MAX(MIN(DL188,$J$5),$I$5)*(EF188*DY188/($K$5*1000))+$H$5*(EF188*DY188/($K$5*1000))*(EF188*DY188/($K$5*1000)))</f>
        <v>0</v>
      </c>
      <c r="S188">
        <f>J188*(1000-(1000*0.61365*exp(17.502*W188/(240.97+W188))/(DY188+DZ188)+DT188)/2)/(1000*0.61365*exp(17.502*W188/(240.97+W188))/(DY188+DZ188)-DT188)</f>
        <v>0</v>
      </c>
      <c r="T188">
        <f>1/((DM188+1)/(Q188/1.6)+1/(R188/1.37)) + DM188/((DM188+1)/(Q188/1.6) + DM188/(R188/1.37))</f>
        <v>0</v>
      </c>
      <c r="U188">
        <f>(DH188*DK188)</f>
        <v>0</v>
      </c>
      <c r="V188">
        <f>(EA188+(U188+2*0.95*5.67E-8*(((EA188+$B$7)+273)^4-(EA188+273)^4)-44100*J188)/(1.84*29.3*R188+8*0.95*5.67E-8*(EA188+273)^3))</f>
        <v>0</v>
      </c>
      <c r="W188">
        <f>($C$7*EB188+$D$7*EC188+$E$7*V188)</f>
        <v>0</v>
      </c>
      <c r="X188">
        <f>0.61365*exp(17.502*W188/(240.97+W188))</f>
        <v>0</v>
      </c>
      <c r="Y188">
        <f>(Z188/AA188*100)</f>
        <v>0</v>
      </c>
      <c r="Z188">
        <f>DT188*(DY188+DZ188)/1000</f>
        <v>0</v>
      </c>
      <c r="AA188">
        <f>0.61365*exp(17.502*EA188/(240.97+EA188))</f>
        <v>0</v>
      </c>
      <c r="AB188">
        <f>(X188-DT188*(DY188+DZ188)/1000)</f>
        <v>0</v>
      </c>
      <c r="AC188">
        <f>(-J188*44100)</f>
        <v>0</v>
      </c>
      <c r="AD188">
        <f>2*29.3*R188*0.92*(EA188-W188)</f>
        <v>0</v>
      </c>
      <c r="AE188">
        <f>2*0.95*5.67E-8*(((EA188+$B$7)+273)^4-(W188+273)^4)</f>
        <v>0</v>
      </c>
      <c r="AF188">
        <f>U188+AE188+AC188+AD188</f>
        <v>0</v>
      </c>
      <c r="AG188">
        <f>DX188*AU188*(DS188-DR188*(1000-AU188*DU188)/(1000-AU188*DT188))/(100*DL188)</f>
        <v>0</v>
      </c>
      <c r="AH188">
        <f>1000*DX188*AU188*(DT188-DU188)/(100*DL188*(1000-AU188*DT188))</f>
        <v>0</v>
      </c>
      <c r="AI188">
        <f>(AJ188 - AK188 - DY188*1E3/(8.314*(EA188+273.15)) * AM188/DX188 * AL188) * DX188/(100*DL188) * (1000 - DU188)/1000</f>
        <v>0</v>
      </c>
      <c r="AJ188">
        <v>1270.55865370346</v>
      </c>
      <c r="AK188">
        <v>1246.67975757576</v>
      </c>
      <c r="AL188">
        <v>3.37812727272727</v>
      </c>
      <c r="AM188">
        <v>64.6</v>
      </c>
      <c r="AN188">
        <f>(AP188 - AO188 + DY188*1E3/(8.314*(EA188+273.15)) * AR188/DX188 * AQ188) * DX188/(100*DL188) * 1000/(1000 - AP188)</f>
        <v>0</v>
      </c>
      <c r="AO188">
        <v>21.8112223465974</v>
      </c>
      <c r="AP188">
        <v>22.9152903030303</v>
      </c>
      <c r="AQ188">
        <v>-2.81741879952623e-05</v>
      </c>
      <c r="AR188">
        <v>120.712376557345</v>
      </c>
      <c r="AS188">
        <v>4</v>
      </c>
      <c r="AT188">
        <v>1</v>
      </c>
      <c r="AU188">
        <f>IF(AS188*$H$13&gt;=AW188,1.0,(AW188/(AW188-AS188*$H$13)))</f>
        <v>0</v>
      </c>
      <c r="AV188">
        <f>(AU188-1)*100</f>
        <v>0</v>
      </c>
      <c r="AW188">
        <f>MAX(0,($B$13+$C$13*EF188)/(1+$D$13*EF188)*DY188/(EA188+273)*$E$13)</f>
        <v>0</v>
      </c>
      <c r="AX188" t="s">
        <v>437</v>
      </c>
      <c r="AY188" t="s">
        <v>437</v>
      </c>
      <c r="AZ188">
        <v>0</v>
      </c>
      <c r="BA188">
        <v>0</v>
      </c>
      <c r="BB188">
        <f>1-AZ188/BA188</f>
        <v>0</v>
      </c>
      <c r="BC188">
        <v>0</v>
      </c>
      <c r="BD188" t="s">
        <v>437</v>
      </c>
      <c r="BE188" t="s">
        <v>437</v>
      </c>
      <c r="BF188">
        <v>0</v>
      </c>
      <c r="BG188">
        <v>0</v>
      </c>
      <c r="BH188">
        <f>1-BF188/BG188</f>
        <v>0</v>
      </c>
      <c r="BI188">
        <v>0.5</v>
      </c>
      <c r="BJ188">
        <f>DI188</f>
        <v>0</v>
      </c>
      <c r="BK188">
        <f>L188</f>
        <v>0</v>
      </c>
      <c r="BL188">
        <f>BH188*BI188*BJ188</f>
        <v>0</v>
      </c>
      <c r="BM188">
        <f>(BK188-BC188)/BJ188</f>
        <v>0</v>
      </c>
      <c r="BN188">
        <f>(BA188-BG188)/BG188</f>
        <v>0</v>
      </c>
      <c r="BO188">
        <f>AZ188/(BB188+AZ188/BG188)</f>
        <v>0</v>
      </c>
      <c r="BP188" t="s">
        <v>437</v>
      </c>
      <c r="BQ188">
        <v>0</v>
      </c>
      <c r="BR188">
        <f>IF(BQ188&lt;&gt;0, BQ188, BO188)</f>
        <v>0</v>
      </c>
      <c r="BS188">
        <f>1-BR188/BG188</f>
        <v>0</v>
      </c>
      <c r="BT188">
        <f>(BG188-BF188)/(BG188-BR188)</f>
        <v>0</v>
      </c>
      <c r="BU188">
        <f>(BA188-BG188)/(BA188-BR188)</f>
        <v>0</v>
      </c>
      <c r="BV188">
        <f>(BG188-BF188)/(BG188-AZ188)</f>
        <v>0</v>
      </c>
      <c r="BW188">
        <f>(BA188-BG188)/(BA188-AZ188)</f>
        <v>0</v>
      </c>
      <c r="BX188">
        <f>(BT188*BR188/BF188)</f>
        <v>0</v>
      </c>
      <c r="BY188">
        <f>(1-BX188)</f>
        <v>0</v>
      </c>
      <c r="DH188">
        <f>$B$11*EG188+$C$11*EH188+$F$11*ES188*(1-EV188)</f>
        <v>0</v>
      </c>
      <c r="DI188">
        <f>DH188*DJ188</f>
        <v>0</v>
      </c>
      <c r="DJ188">
        <f>($B$11*$D$9+$C$11*$D$9+$F$11*((FF188+EX188)/MAX(FF188+EX188+FG188, 0.1)*$I$9+FG188/MAX(FF188+EX188+FG188, 0.1)*$J$9))/($B$11+$C$11+$F$11)</f>
        <v>0</v>
      </c>
      <c r="DK188">
        <f>($B$11*$K$9+$C$11*$K$9+$F$11*((FF188+EX188)/MAX(FF188+EX188+FG188, 0.1)*$P$9+FG188/MAX(FF188+EX188+FG188, 0.1)*$Q$9))/($B$11+$C$11+$F$11)</f>
        <v>0</v>
      </c>
      <c r="DL188">
        <v>3.46</v>
      </c>
      <c r="DM188">
        <v>0.5</v>
      </c>
      <c r="DN188" t="s">
        <v>438</v>
      </c>
      <c r="DO188">
        <v>2</v>
      </c>
      <c r="DP188" t="b">
        <v>1</v>
      </c>
      <c r="DQ188">
        <v>1759424158.84615</v>
      </c>
      <c r="DR188">
        <v>1194.35692307692</v>
      </c>
      <c r="DS188">
        <v>1226.97153846154</v>
      </c>
      <c r="DT188">
        <v>22.9282230769231</v>
      </c>
      <c r="DU188">
        <v>21.8094923076923</v>
      </c>
      <c r="DV188">
        <v>1189.74230769231</v>
      </c>
      <c r="DW188">
        <v>22.6147076923077</v>
      </c>
      <c r="DX188">
        <v>500.012461538461</v>
      </c>
      <c r="DY188">
        <v>90.7836461538461</v>
      </c>
      <c r="DZ188">
        <v>0.0326959615384615</v>
      </c>
      <c r="EA188">
        <v>29.5906230769231</v>
      </c>
      <c r="EB188">
        <v>30.0004538461538</v>
      </c>
      <c r="EC188">
        <v>999.9</v>
      </c>
      <c r="ED188">
        <v>0</v>
      </c>
      <c r="EE188">
        <v>0</v>
      </c>
      <c r="EF188">
        <v>9991.48384615385</v>
      </c>
      <c r="EG188">
        <v>0</v>
      </c>
      <c r="EH188">
        <v>13.1914153846154</v>
      </c>
      <c r="EI188">
        <v>-32.6152384615385</v>
      </c>
      <c r="EJ188">
        <v>1222.38538461538</v>
      </c>
      <c r="EK188">
        <v>1254.33076923077</v>
      </c>
      <c r="EL188">
        <v>1.11873384615385</v>
      </c>
      <c r="EM188">
        <v>1226.97153846154</v>
      </c>
      <c r="EN188">
        <v>21.8094923076923</v>
      </c>
      <c r="EO188">
        <v>2.08150615384615</v>
      </c>
      <c r="EP188">
        <v>1.97994384615385</v>
      </c>
      <c r="EQ188">
        <v>18.0783769230769</v>
      </c>
      <c r="ER188">
        <v>17.2848615384615</v>
      </c>
      <c r="ES188">
        <v>2000.02307692308</v>
      </c>
      <c r="ET188">
        <v>0.980003846153846</v>
      </c>
      <c r="EU188">
        <v>0.0199961461538462</v>
      </c>
      <c r="EV188">
        <v>0</v>
      </c>
      <c r="EW188">
        <v>353.361230769231</v>
      </c>
      <c r="EX188">
        <v>5.00059</v>
      </c>
      <c r="EY188">
        <v>7147.77384615385</v>
      </c>
      <c r="EZ188">
        <v>17360.5384615385</v>
      </c>
      <c r="FA188">
        <v>41.375</v>
      </c>
      <c r="FB188">
        <v>41.125</v>
      </c>
      <c r="FC188">
        <v>40.75</v>
      </c>
      <c r="FD188">
        <v>40.687</v>
      </c>
      <c r="FE188">
        <v>42.3072307692308</v>
      </c>
      <c r="FF188">
        <v>1955.13307692308</v>
      </c>
      <c r="FG188">
        <v>39.89</v>
      </c>
      <c r="FH188">
        <v>0</v>
      </c>
      <c r="FI188">
        <v>1759424165.2</v>
      </c>
      <c r="FJ188">
        <v>0</v>
      </c>
      <c r="FK188">
        <v>353.440153846154</v>
      </c>
      <c r="FL188">
        <v>0.718085465544829</v>
      </c>
      <c r="FM188">
        <v>-2.38769228907102</v>
      </c>
      <c r="FN188">
        <v>7147.60538461538</v>
      </c>
      <c r="FO188">
        <v>15</v>
      </c>
      <c r="FP188">
        <v>0</v>
      </c>
      <c r="FQ188" t="s">
        <v>439</v>
      </c>
      <c r="FR188">
        <v>0</v>
      </c>
      <c r="FS188">
        <v>0</v>
      </c>
      <c r="FT188">
        <v>0</v>
      </c>
      <c r="FU188">
        <v>0</v>
      </c>
      <c r="FV188">
        <v>0</v>
      </c>
      <c r="FW188">
        <v>0</v>
      </c>
      <c r="FX188">
        <v>0</v>
      </c>
      <c r="FY188">
        <v>0</v>
      </c>
      <c r="FZ188">
        <v>0</v>
      </c>
      <c r="GA188">
        <v>0</v>
      </c>
      <c r="GB188">
        <v>0</v>
      </c>
      <c r="GC188">
        <v>-32.5863047619048</v>
      </c>
      <c r="GD188">
        <v>0.388371428571437</v>
      </c>
      <c r="GE188">
        <v>0.317251275619321</v>
      </c>
      <c r="GF188">
        <v>1</v>
      </c>
      <c r="GG188">
        <v>353.428294117647</v>
      </c>
      <c r="GH188">
        <v>0.130909091508127</v>
      </c>
      <c r="GI188">
        <v>0.18399496946636</v>
      </c>
      <c r="GJ188">
        <v>-1</v>
      </c>
      <c r="GK188">
        <v>1.12444285714286</v>
      </c>
      <c r="GL188">
        <v>-0.124967532467534</v>
      </c>
      <c r="GM188">
        <v>0.0126636522012739</v>
      </c>
      <c r="GN188">
        <v>0</v>
      </c>
      <c r="GO188">
        <v>1</v>
      </c>
      <c r="GP188">
        <v>2</v>
      </c>
      <c r="GQ188" t="s">
        <v>448</v>
      </c>
      <c r="GR188">
        <v>3.1323</v>
      </c>
      <c r="GS188">
        <v>2.71059</v>
      </c>
      <c r="GT188">
        <v>0.188014</v>
      </c>
      <c r="GU188">
        <v>0.191548</v>
      </c>
      <c r="GV188">
        <v>0.100072</v>
      </c>
      <c r="GW188">
        <v>0.097243</v>
      </c>
      <c r="GX188">
        <v>30598.9</v>
      </c>
      <c r="GY188">
        <v>32640.5</v>
      </c>
      <c r="GZ188">
        <v>34093.2</v>
      </c>
      <c r="HA188">
        <v>36553.6</v>
      </c>
      <c r="HB188">
        <v>43335.8</v>
      </c>
      <c r="HC188">
        <v>47381.2</v>
      </c>
      <c r="HD188">
        <v>53177.4</v>
      </c>
      <c r="HE188">
        <v>58415.2</v>
      </c>
      <c r="HF188">
        <v>1.94597</v>
      </c>
      <c r="HG188">
        <v>1.79767</v>
      </c>
      <c r="HH188">
        <v>0.116125</v>
      </c>
      <c r="HI188">
        <v>0</v>
      </c>
      <c r="HJ188">
        <v>28.1022</v>
      </c>
      <c r="HK188">
        <v>999.9</v>
      </c>
      <c r="HL188">
        <v>53.687</v>
      </c>
      <c r="HM188">
        <v>30.484</v>
      </c>
      <c r="HN188">
        <v>25.9028</v>
      </c>
      <c r="HO188">
        <v>54.9283</v>
      </c>
      <c r="HP188">
        <v>45.2684</v>
      </c>
      <c r="HQ188">
        <v>1</v>
      </c>
      <c r="HR188">
        <v>0.0610442</v>
      </c>
      <c r="HS188">
        <v>-0.215719</v>
      </c>
      <c r="HT188">
        <v>20.1111</v>
      </c>
      <c r="HU188">
        <v>5.19737</v>
      </c>
      <c r="HV188">
        <v>12.004</v>
      </c>
      <c r="HW188">
        <v>4.97505</v>
      </c>
      <c r="HX188">
        <v>3.29395</v>
      </c>
      <c r="HY188">
        <v>999.9</v>
      </c>
      <c r="HZ188">
        <v>9999</v>
      </c>
      <c r="IA188">
        <v>9999</v>
      </c>
      <c r="IB188">
        <v>9999</v>
      </c>
      <c r="IC188">
        <v>1.86325</v>
      </c>
      <c r="ID188">
        <v>1.86813</v>
      </c>
      <c r="IE188">
        <v>1.86791</v>
      </c>
      <c r="IF188">
        <v>1.86905</v>
      </c>
      <c r="IG188">
        <v>1.86987</v>
      </c>
      <c r="IH188">
        <v>1.86587</v>
      </c>
      <c r="II188">
        <v>1.86702</v>
      </c>
      <c r="IJ188">
        <v>1.86844</v>
      </c>
      <c r="IK188">
        <v>5</v>
      </c>
      <c r="IL188">
        <v>0</v>
      </c>
      <c r="IM188">
        <v>0</v>
      </c>
      <c r="IN188">
        <v>0</v>
      </c>
      <c r="IO188" t="s">
        <v>441</v>
      </c>
      <c r="IP188" t="s">
        <v>442</v>
      </c>
      <c r="IQ188" t="s">
        <v>443</v>
      </c>
      <c r="IR188" t="s">
        <v>443</v>
      </c>
      <c r="IS188" t="s">
        <v>443</v>
      </c>
      <c r="IT188" t="s">
        <v>443</v>
      </c>
      <c r="IU188">
        <v>0</v>
      </c>
      <c r="IV188">
        <v>100</v>
      </c>
      <c r="IW188">
        <v>100</v>
      </c>
      <c r="IX188">
        <v>4.7</v>
      </c>
      <c r="IY188">
        <v>0.313</v>
      </c>
      <c r="IZ188">
        <v>0.735386519928015</v>
      </c>
      <c r="JA188">
        <v>0.00382527381972642</v>
      </c>
      <c r="JB188">
        <v>-7.52988299776221e-07</v>
      </c>
      <c r="JC188">
        <v>2.3530235652091e-10</v>
      </c>
      <c r="JD188">
        <v>-0.102343420517576</v>
      </c>
      <c r="JE188">
        <v>-0.0169045395245839</v>
      </c>
      <c r="JF188">
        <v>0.00204458040624254</v>
      </c>
      <c r="JG188">
        <v>-2.13992253470799e-05</v>
      </c>
      <c r="JH188">
        <v>5</v>
      </c>
      <c r="JI188">
        <v>2167</v>
      </c>
      <c r="JJ188">
        <v>1</v>
      </c>
      <c r="JK188">
        <v>29</v>
      </c>
      <c r="JL188">
        <v>29323736.1</v>
      </c>
      <c r="JM188">
        <v>29323736.1</v>
      </c>
      <c r="JN188">
        <v>2.45605</v>
      </c>
      <c r="JO188">
        <v>2.62085</v>
      </c>
      <c r="JP188">
        <v>1.54785</v>
      </c>
      <c r="JQ188">
        <v>2.31079</v>
      </c>
      <c r="JR188">
        <v>1.64673</v>
      </c>
      <c r="JS188">
        <v>2.24854</v>
      </c>
      <c r="JT188">
        <v>34.2814</v>
      </c>
      <c r="JU188">
        <v>24.1838</v>
      </c>
      <c r="JV188">
        <v>18</v>
      </c>
      <c r="JW188">
        <v>497.932</v>
      </c>
      <c r="JX188">
        <v>402.202</v>
      </c>
      <c r="JY188">
        <v>26.8696</v>
      </c>
      <c r="JZ188">
        <v>28.1197</v>
      </c>
      <c r="KA188">
        <v>30</v>
      </c>
      <c r="KB188">
        <v>28.0624</v>
      </c>
      <c r="KC188">
        <v>28.0109</v>
      </c>
      <c r="KD188">
        <v>49.1853</v>
      </c>
      <c r="KE188">
        <v>18.9821</v>
      </c>
      <c r="KF188">
        <v>53.5164</v>
      </c>
      <c r="KG188">
        <v>27.0248</v>
      </c>
      <c r="KH188">
        <v>1272.27</v>
      </c>
      <c r="KI188">
        <v>21.8792</v>
      </c>
      <c r="KJ188">
        <v>96.6708</v>
      </c>
      <c r="KK188">
        <v>94.6489</v>
      </c>
    </row>
    <row r="189" spans="1:297">
      <c r="A189">
        <v>173</v>
      </c>
      <c r="B189">
        <v>1759424172</v>
      </c>
      <c r="C189">
        <v>4951.90000009537</v>
      </c>
      <c r="D189" t="s">
        <v>789</v>
      </c>
      <c r="E189" t="s">
        <v>790</v>
      </c>
      <c r="F189">
        <v>5</v>
      </c>
      <c r="G189" t="s">
        <v>638</v>
      </c>
      <c r="H189" t="s">
        <v>436</v>
      </c>
      <c r="I189">
        <v>1759424163.84615</v>
      </c>
      <c r="J189">
        <f>(K189)/1000</f>
        <v>0</v>
      </c>
      <c r="K189">
        <f>IF(DP189, AN189, AH189)</f>
        <v>0</v>
      </c>
      <c r="L189">
        <f>IF(DP189, AI189, AG189)</f>
        <v>0</v>
      </c>
      <c r="M189">
        <f>DR189 - IF(AU189&gt;1, L189*DL189*100.0/(AW189), 0)</f>
        <v>0</v>
      </c>
      <c r="N189">
        <f>((T189-J189/2)*M189-L189)/(T189+J189/2)</f>
        <v>0</v>
      </c>
      <c r="O189">
        <f>N189*(DY189+DZ189)/1000.0</f>
        <v>0</v>
      </c>
      <c r="P189">
        <f>(DR189 - IF(AU189&gt;1, L189*DL189*100.0/(AW189), 0))*(DY189+DZ189)/1000.0</f>
        <v>0</v>
      </c>
      <c r="Q189">
        <f>2.0/((1/S189-1/R189)+SIGN(S189)*SQRT((1/S189-1/R189)*(1/S189-1/R189) + 4*DM189/((DM189+1)*(DM189+1))*(2*1/S189*1/R189-1/R189*1/R189)))</f>
        <v>0</v>
      </c>
      <c r="R189">
        <f>IF(LEFT(DN189,1)&lt;&gt;"0",IF(LEFT(DN189,1)="1",3.0,DO189),$D$5+$E$5*(EF189*DY189/($K$5*1000))+$F$5*(EF189*DY189/($K$5*1000))*MAX(MIN(DL189,$J$5),$I$5)*MAX(MIN(DL189,$J$5),$I$5)+$G$5*MAX(MIN(DL189,$J$5),$I$5)*(EF189*DY189/($K$5*1000))+$H$5*(EF189*DY189/($K$5*1000))*(EF189*DY189/($K$5*1000)))</f>
        <v>0</v>
      </c>
      <c r="S189">
        <f>J189*(1000-(1000*0.61365*exp(17.502*W189/(240.97+W189))/(DY189+DZ189)+DT189)/2)/(1000*0.61365*exp(17.502*W189/(240.97+W189))/(DY189+DZ189)-DT189)</f>
        <v>0</v>
      </c>
      <c r="T189">
        <f>1/((DM189+1)/(Q189/1.6)+1/(R189/1.37)) + DM189/((DM189+1)/(Q189/1.6) + DM189/(R189/1.37))</f>
        <v>0</v>
      </c>
      <c r="U189">
        <f>(DH189*DK189)</f>
        <v>0</v>
      </c>
      <c r="V189">
        <f>(EA189+(U189+2*0.95*5.67E-8*(((EA189+$B$7)+273)^4-(EA189+273)^4)-44100*J189)/(1.84*29.3*R189+8*0.95*5.67E-8*(EA189+273)^3))</f>
        <v>0</v>
      </c>
      <c r="W189">
        <f>($C$7*EB189+$D$7*EC189+$E$7*V189)</f>
        <v>0</v>
      </c>
      <c r="X189">
        <f>0.61365*exp(17.502*W189/(240.97+W189))</f>
        <v>0</v>
      </c>
      <c r="Y189">
        <f>(Z189/AA189*100)</f>
        <v>0</v>
      </c>
      <c r="Z189">
        <f>DT189*(DY189+DZ189)/1000</f>
        <v>0</v>
      </c>
      <c r="AA189">
        <f>0.61365*exp(17.502*EA189/(240.97+EA189))</f>
        <v>0</v>
      </c>
      <c r="AB189">
        <f>(X189-DT189*(DY189+DZ189)/1000)</f>
        <v>0</v>
      </c>
      <c r="AC189">
        <f>(-J189*44100)</f>
        <v>0</v>
      </c>
      <c r="AD189">
        <f>2*29.3*R189*0.92*(EA189-W189)</f>
        <v>0</v>
      </c>
      <c r="AE189">
        <f>2*0.95*5.67E-8*(((EA189+$B$7)+273)^4-(W189+273)^4)</f>
        <v>0</v>
      </c>
      <c r="AF189">
        <f>U189+AE189+AC189+AD189</f>
        <v>0</v>
      </c>
      <c r="AG189">
        <f>DX189*AU189*(DS189-DR189*(1000-AU189*DU189)/(1000-AU189*DT189))/(100*DL189)</f>
        <v>0</v>
      </c>
      <c r="AH189">
        <f>1000*DX189*AU189*(DT189-DU189)/(100*DL189*(1000-AU189*DT189))</f>
        <v>0</v>
      </c>
      <c r="AI189">
        <f>(AJ189 - AK189 - DY189*1E3/(8.314*(EA189+273.15)) * AM189/DX189 * AL189) * DX189/(100*DL189) * (1000 - DU189)/1000</f>
        <v>0</v>
      </c>
      <c r="AJ189">
        <v>1287.60935483658</v>
      </c>
      <c r="AK189">
        <v>1263.60496969697</v>
      </c>
      <c r="AL189">
        <v>3.40859090909082</v>
      </c>
      <c r="AM189">
        <v>64.6</v>
      </c>
      <c r="AN189">
        <f>(AP189 - AO189 + DY189*1E3/(8.314*(EA189+273.15)) * AR189/DX189 * AQ189) * DX189/(100*DL189) * 1000/(1000 - AP189)</f>
        <v>0</v>
      </c>
      <c r="AO189">
        <v>21.8111749301664</v>
      </c>
      <c r="AP189">
        <v>22.9087393939394</v>
      </c>
      <c r="AQ189">
        <v>-2.14596576471363e-05</v>
      </c>
      <c r="AR189">
        <v>120.712376557345</v>
      </c>
      <c r="AS189">
        <v>4</v>
      </c>
      <c r="AT189">
        <v>1</v>
      </c>
      <c r="AU189">
        <f>IF(AS189*$H$13&gt;=AW189,1.0,(AW189/(AW189-AS189*$H$13)))</f>
        <v>0</v>
      </c>
      <c r="AV189">
        <f>(AU189-1)*100</f>
        <v>0</v>
      </c>
      <c r="AW189">
        <f>MAX(0,($B$13+$C$13*EF189)/(1+$D$13*EF189)*DY189/(EA189+273)*$E$13)</f>
        <v>0</v>
      </c>
      <c r="AX189" t="s">
        <v>437</v>
      </c>
      <c r="AY189" t="s">
        <v>437</v>
      </c>
      <c r="AZ189">
        <v>0</v>
      </c>
      <c r="BA189">
        <v>0</v>
      </c>
      <c r="BB189">
        <f>1-AZ189/BA189</f>
        <v>0</v>
      </c>
      <c r="BC189">
        <v>0</v>
      </c>
      <c r="BD189" t="s">
        <v>437</v>
      </c>
      <c r="BE189" t="s">
        <v>437</v>
      </c>
      <c r="BF189">
        <v>0</v>
      </c>
      <c r="BG189">
        <v>0</v>
      </c>
      <c r="BH189">
        <f>1-BF189/BG189</f>
        <v>0</v>
      </c>
      <c r="BI189">
        <v>0.5</v>
      </c>
      <c r="BJ189">
        <f>DI189</f>
        <v>0</v>
      </c>
      <c r="BK189">
        <f>L189</f>
        <v>0</v>
      </c>
      <c r="BL189">
        <f>BH189*BI189*BJ189</f>
        <v>0</v>
      </c>
      <c r="BM189">
        <f>(BK189-BC189)/BJ189</f>
        <v>0</v>
      </c>
      <c r="BN189">
        <f>(BA189-BG189)/BG189</f>
        <v>0</v>
      </c>
      <c r="BO189">
        <f>AZ189/(BB189+AZ189/BG189)</f>
        <v>0</v>
      </c>
      <c r="BP189" t="s">
        <v>437</v>
      </c>
      <c r="BQ189">
        <v>0</v>
      </c>
      <c r="BR189">
        <f>IF(BQ189&lt;&gt;0, BQ189, BO189)</f>
        <v>0</v>
      </c>
      <c r="BS189">
        <f>1-BR189/BG189</f>
        <v>0</v>
      </c>
      <c r="BT189">
        <f>(BG189-BF189)/(BG189-BR189)</f>
        <v>0</v>
      </c>
      <c r="BU189">
        <f>(BA189-BG189)/(BA189-BR189)</f>
        <v>0</v>
      </c>
      <c r="BV189">
        <f>(BG189-BF189)/(BG189-AZ189)</f>
        <v>0</v>
      </c>
      <c r="BW189">
        <f>(BA189-BG189)/(BA189-AZ189)</f>
        <v>0</v>
      </c>
      <c r="BX189">
        <f>(BT189*BR189/BF189)</f>
        <v>0</v>
      </c>
      <c r="BY189">
        <f>(1-BX189)</f>
        <v>0</v>
      </c>
      <c r="DH189">
        <f>$B$11*EG189+$C$11*EH189+$F$11*ES189*(1-EV189)</f>
        <v>0</v>
      </c>
      <c r="DI189">
        <f>DH189*DJ189</f>
        <v>0</v>
      </c>
      <c r="DJ189">
        <f>($B$11*$D$9+$C$11*$D$9+$F$11*((FF189+EX189)/MAX(FF189+EX189+FG189, 0.1)*$I$9+FG189/MAX(FF189+EX189+FG189, 0.1)*$J$9))/($B$11+$C$11+$F$11)</f>
        <v>0</v>
      </c>
      <c r="DK189">
        <f>($B$11*$K$9+$C$11*$K$9+$F$11*((FF189+EX189)/MAX(FF189+EX189+FG189, 0.1)*$P$9+FG189/MAX(FF189+EX189+FG189, 0.1)*$Q$9))/($B$11+$C$11+$F$11)</f>
        <v>0</v>
      </c>
      <c r="DL189">
        <v>3.46</v>
      </c>
      <c r="DM189">
        <v>0.5</v>
      </c>
      <c r="DN189" t="s">
        <v>438</v>
      </c>
      <c r="DO189">
        <v>2</v>
      </c>
      <c r="DP189" t="b">
        <v>1</v>
      </c>
      <c r="DQ189">
        <v>1759424163.84615</v>
      </c>
      <c r="DR189">
        <v>1210.94923076923</v>
      </c>
      <c r="DS189">
        <v>1243.62153846154</v>
      </c>
      <c r="DT189">
        <v>22.9196384615385</v>
      </c>
      <c r="DU189">
        <v>21.8106307692308</v>
      </c>
      <c r="DV189">
        <v>1206.28384615385</v>
      </c>
      <c r="DW189">
        <v>22.6064692307692</v>
      </c>
      <c r="DX189">
        <v>499.988</v>
      </c>
      <c r="DY189">
        <v>90.7832307692308</v>
      </c>
      <c r="DZ189">
        <v>0.0326384615384615</v>
      </c>
      <c r="EA189">
        <v>29.5879230769231</v>
      </c>
      <c r="EB189">
        <v>29.9969615384615</v>
      </c>
      <c r="EC189">
        <v>999.9</v>
      </c>
      <c r="ED189">
        <v>0</v>
      </c>
      <c r="EE189">
        <v>0</v>
      </c>
      <c r="EF189">
        <v>9992.59</v>
      </c>
      <c r="EG189">
        <v>0</v>
      </c>
      <c r="EH189">
        <v>13.1914153846154</v>
      </c>
      <c r="EI189">
        <v>-32.6716307692308</v>
      </c>
      <c r="EJ189">
        <v>1239.35692307692</v>
      </c>
      <c r="EK189">
        <v>1271.35307692308</v>
      </c>
      <c r="EL189">
        <v>1.10900384615385</v>
      </c>
      <c r="EM189">
        <v>1243.62153846154</v>
      </c>
      <c r="EN189">
        <v>21.8106307692308</v>
      </c>
      <c r="EO189">
        <v>2.08071692307692</v>
      </c>
      <c r="EP189">
        <v>1.98003846153846</v>
      </c>
      <c r="EQ189">
        <v>18.0723384615385</v>
      </c>
      <c r="ER189">
        <v>17.2856153846154</v>
      </c>
      <c r="ES189">
        <v>1999.97384615385</v>
      </c>
      <c r="ET189">
        <v>0.980003230769231</v>
      </c>
      <c r="EU189">
        <v>0.0199966307692308</v>
      </c>
      <c r="EV189">
        <v>0</v>
      </c>
      <c r="EW189">
        <v>353.460692307692</v>
      </c>
      <c r="EX189">
        <v>5.00059</v>
      </c>
      <c r="EY189">
        <v>7147.17153846154</v>
      </c>
      <c r="EZ189">
        <v>17360.1076923077</v>
      </c>
      <c r="FA189">
        <v>41.375</v>
      </c>
      <c r="FB189">
        <v>41.125</v>
      </c>
      <c r="FC189">
        <v>40.75</v>
      </c>
      <c r="FD189">
        <v>40.687</v>
      </c>
      <c r="FE189">
        <v>42.3072307692308</v>
      </c>
      <c r="FF189">
        <v>1955.08384615385</v>
      </c>
      <c r="FG189">
        <v>39.89</v>
      </c>
      <c r="FH189">
        <v>0</v>
      </c>
      <c r="FI189">
        <v>1759424170</v>
      </c>
      <c r="FJ189">
        <v>0</v>
      </c>
      <c r="FK189">
        <v>353.448115384615</v>
      </c>
      <c r="FL189">
        <v>0.549230765593059</v>
      </c>
      <c r="FM189">
        <v>-6.0570940301162</v>
      </c>
      <c r="FN189">
        <v>7147.31346153846</v>
      </c>
      <c r="FO189">
        <v>15</v>
      </c>
      <c r="FP189">
        <v>0</v>
      </c>
      <c r="FQ189" t="s">
        <v>439</v>
      </c>
      <c r="FR189">
        <v>0</v>
      </c>
      <c r="FS189">
        <v>0</v>
      </c>
      <c r="FT189">
        <v>0</v>
      </c>
      <c r="FU189">
        <v>0</v>
      </c>
      <c r="FV189">
        <v>0</v>
      </c>
      <c r="FW189">
        <v>0</v>
      </c>
      <c r="FX189">
        <v>0</v>
      </c>
      <c r="FY189">
        <v>0</v>
      </c>
      <c r="FZ189">
        <v>0</v>
      </c>
      <c r="GA189">
        <v>0</v>
      </c>
      <c r="GB189">
        <v>0</v>
      </c>
      <c r="GC189">
        <v>-32.719575</v>
      </c>
      <c r="GD189">
        <v>0.066022556390993</v>
      </c>
      <c r="GE189">
        <v>0.319362334778227</v>
      </c>
      <c r="GF189">
        <v>1</v>
      </c>
      <c r="GG189">
        <v>353.431411764706</v>
      </c>
      <c r="GH189">
        <v>0.558777693361806</v>
      </c>
      <c r="GI189">
        <v>0.191020189516101</v>
      </c>
      <c r="GJ189">
        <v>-1</v>
      </c>
      <c r="GK189">
        <v>1.1136985</v>
      </c>
      <c r="GL189">
        <v>-0.117737593984961</v>
      </c>
      <c r="GM189">
        <v>0.0114042646737964</v>
      </c>
      <c r="GN189">
        <v>0</v>
      </c>
      <c r="GO189">
        <v>1</v>
      </c>
      <c r="GP189">
        <v>2</v>
      </c>
      <c r="GQ189" t="s">
        <v>448</v>
      </c>
      <c r="GR189">
        <v>3.13228</v>
      </c>
      <c r="GS189">
        <v>2.71079</v>
      </c>
      <c r="GT189">
        <v>0.18963</v>
      </c>
      <c r="GU189">
        <v>0.193124</v>
      </c>
      <c r="GV189">
        <v>0.100054</v>
      </c>
      <c r="GW189">
        <v>0.0972398</v>
      </c>
      <c r="GX189">
        <v>30538.1</v>
      </c>
      <c r="GY189">
        <v>32576.5</v>
      </c>
      <c r="GZ189">
        <v>34093.3</v>
      </c>
      <c r="HA189">
        <v>36553.2</v>
      </c>
      <c r="HB189">
        <v>43336.7</v>
      </c>
      <c r="HC189">
        <v>47380.9</v>
      </c>
      <c r="HD189">
        <v>53177.1</v>
      </c>
      <c r="HE189">
        <v>58414.4</v>
      </c>
      <c r="HF189">
        <v>1.94597</v>
      </c>
      <c r="HG189">
        <v>1.79775</v>
      </c>
      <c r="HH189">
        <v>0.117004</v>
      </c>
      <c r="HI189">
        <v>0</v>
      </c>
      <c r="HJ189">
        <v>28.1004</v>
      </c>
      <c r="HK189">
        <v>999.9</v>
      </c>
      <c r="HL189">
        <v>53.687</v>
      </c>
      <c r="HM189">
        <v>30.484</v>
      </c>
      <c r="HN189">
        <v>25.904</v>
      </c>
      <c r="HO189">
        <v>54.9383</v>
      </c>
      <c r="HP189">
        <v>45.5529</v>
      </c>
      <c r="HQ189">
        <v>1</v>
      </c>
      <c r="HR189">
        <v>0.0609578</v>
      </c>
      <c r="HS189">
        <v>-0.253333</v>
      </c>
      <c r="HT189">
        <v>20.1115</v>
      </c>
      <c r="HU189">
        <v>5.19707</v>
      </c>
      <c r="HV189">
        <v>12.004</v>
      </c>
      <c r="HW189">
        <v>4.97485</v>
      </c>
      <c r="HX189">
        <v>3.29388</v>
      </c>
      <c r="HY189">
        <v>999.9</v>
      </c>
      <c r="HZ189">
        <v>9999</v>
      </c>
      <c r="IA189">
        <v>9999</v>
      </c>
      <c r="IB189">
        <v>9999</v>
      </c>
      <c r="IC189">
        <v>1.86325</v>
      </c>
      <c r="ID189">
        <v>1.86813</v>
      </c>
      <c r="IE189">
        <v>1.86789</v>
      </c>
      <c r="IF189">
        <v>1.86905</v>
      </c>
      <c r="IG189">
        <v>1.86985</v>
      </c>
      <c r="IH189">
        <v>1.86589</v>
      </c>
      <c r="II189">
        <v>1.86698</v>
      </c>
      <c r="IJ189">
        <v>1.86844</v>
      </c>
      <c r="IK189">
        <v>5</v>
      </c>
      <c r="IL189">
        <v>0</v>
      </c>
      <c r="IM189">
        <v>0</v>
      </c>
      <c r="IN189">
        <v>0</v>
      </c>
      <c r="IO189" t="s">
        <v>441</v>
      </c>
      <c r="IP189" t="s">
        <v>442</v>
      </c>
      <c r="IQ189" t="s">
        <v>443</v>
      </c>
      <c r="IR189" t="s">
        <v>443</v>
      </c>
      <c r="IS189" t="s">
        <v>443</v>
      </c>
      <c r="IT189" t="s">
        <v>443</v>
      </c>
      <c r="IU189">
        <v>0</v>
      </c>
      <c r="IV189">
        <v>100</v>
      </c>
      <c r="IW189">
        <v>100</v>
      </c>
      <c r="IX189">
        <v>4.75</v>
      </c>
      <c r="IY189">
        <v>0.3127</v>
      </c>
      <c r="IZ189">
        <v>0.735386519928015</v>
      </c>
      <c r="JA189">
        <v>0.00382527381972642</v>
      </c>
      <c r="JB189">
        <v>-7.52988299776221e-07</v>
      </c>
      <c r="JC189">
        <v>2.3530235652091e-10</v>
      </c>
      <c r="JD189">
        <v>-0.102343420517576</v>
      </c>
      <c r="JE189">
        <v>-0.0169045395245839</v>
      </c>
      <c r="JF189">
        <v>0.00204458040624254</v>
      </c>
      <c r="JG189">
        <v>-2.13992253470799e-05</v>
      </c>
      <c r="JH189">
        <v>5</v>
      </c>
      <c r="JI189">
        <v>2167</v>
      </c>
      <c r="JJ189">
        <v>1</v>
      </c>
      <c r="JK189">
        <v>29</v>
      </c>
      <c r="JL189">
        <v>29323736.2</v>
      </c>
      <c r="JM189">
        <v>29323736.2</v>
      </c>
      <c r="JN189">
        <v>2.47925</v>
      </c>
      <c r="JO189">
        <v>2.60742</v>
      </c>
      <c r="JP189">
        <v>1.54785</v>
      </c>
      <c r="JQ189">
        <v>2.31079</v>
      </c>
      <c r="JR189">
        <v>1.64551</v>
      </c>
      <c r="JS189">
        <v>2.37549</v>
      </c>
      <c r="JT189">
        <v>34.2587</v>
      </c>
      <c r="JU189">
        <v>24.1926</v>
      </c>
      <c r="JV189">
        <v>18</v>
      </c>
      <c r="JW189">
        <v>497.953</v>
      </c>
      <c r="JX189">
        <v>402.264</v>
      </c>
      <c r="JY189">
        <v>27.0122</v>
      </c>
      <c r="JZ189">
        <v>28.1221</v>
      </c>
      <c r="KA189">
        <v>30.0002</v>
      </c>
      <c r="KB189">
        <v>28.0648</v>
      </c>
      <c r="KC189">
        <v>28.0139</v>
      </c>
      <c r="KD189">
        <v>49.7343</v>
      </c>
      <c r="KE189">
        <v>18.9821</v>
      </c>
      <c r="KF189">
        <v>53.5164</v>
      </c>
      <c r="KG189">
        <v>27.0275</v>
      </c>
      <c r="KH189">
        <v>1292.5</v>
      </c>
      <c r="KI189">
        <v>21.9035</v>
      </c>
      <c r="KJ189">
        <v>96.6707</v>
      </c>
      <c r="KK189">
        <v>94.6478</v>
      </c>
    </row>
    <row r="190" spans="1:297">
      <c r="A190">
        <v>174</v>
      </c>
      <c r="B190">
        <v>1759424177</v>
      </c>
      <c r="C190">
        <v>4956.90000009537</v>
      </c>
      <c r="D190" t="s">
        <v>791</v>
      </c>
      <c r="E190" t="s">
        <v>792</v>
      </c>
      <c r="F190">
        <v>5</v>
      </c>
      <c r="G190" t="s">
        <v>638</v>
      </c>
      <c r="H190" t="s">
        <v>436</v>
      </c>
      <c r="I190">
        <v>1759424168.84615</v>
      </c>
      <c r="J190">
        <f>(K190)/1000</f>
        <v>0</v>
      </c>
      <c r="K190">
        <f>IF(DP190, AN190, AH190)</f>
        <v>0</v>
      </c>
      <c r="L190">
        <f>IF(DP190, AI190, AG190)</f>
        <v>0</v>
      </c>
      <c r="M190">
        <f>DR190 - IF(AU190&gt;1, L190*DL190*100.0/(AW190), 0)</f>
        <v>0</v>
      </c>
      <c r="N190">
        <f>((T190-J190/2)*M190-L190)/(T190+J190/2)</f>
        <v>0</v>
      </c>
      <c r="O190">
        <f>N190*(DY190+DZ190)/1000.0</f>
        <v>0</v>
      </c>
      <c r="P190">
        <f>(DR190 - IF(AU190&gt;1, L190*DL190*100.0/(AW190), 0))*(DY190+DZ190)/1000.0</f>
        <v>0</v>
      </c>
      <c r="Q190">
        <f>2.0/((1/S190-1/R190)+SIGN(S190)*SQRT((1/S190-1/R190)*(1/S190-1/R190) + 4*DM190/((DM190+1)*(DM190+1))*(2*1/S190*1/R190-1/R190*1/R190)))</f>
        <v>0</v>
      </c>
      <c r="R190">
        <f>IF(LEFT(DN190,1)&lt;&gt;"0",IF(LEFT(DN190,1)="1",3.0,DO190),$D$5+$E$5*(EF190*DY190/($K$5*1000))+$F$5*(EF190*DY190/($K$5*1000))*MAX(MIN(DL190,$J$5),$I$5)*MAX(MIN(DL190,$J$5),$I$5)+$G$5*MAX(MIN(DL190,$J$5),$I$5)*(EF190*DY190/($K$5*1000))+$H$5*(EF190*DY190/($K$5*1000))*(EF190*DY190/($K$5*1000)))</f>
        <v>0</v>
      </c>
      <c r="S190">
        <f>J190*(1000-(1000*0.61365*exp(17.502*W190/(240.97+W190))/(DY190+DZ190)+DT190)/2)/(1000*0.61365*exp(17.502*W190/(240.97+W190))/(DY190+DZ190)-DT190)</f>
        <v>0</v>
      </c>
      <c r="T190">
        <f>1/((DM190+1)/(Q190/1.6)+1/(R190/1.37)) + DM190/((DM190+1)/(Q190/1.6) + DM190/(R190/1.37))</f>
        <v>0</v>
      </c>
      <c r="U190">
        <f>(DH190*DK190)</f>
        <v>0</v>
      </c>
      <c r="V190">
        <f>(EA190+(U190+2*0.95*5.67E-8*(((EA190+$B$7)+273)^4-(EA190+273)^4)-44100*J190)/(1.84*29.3*R190+8*0.95*5.67E-8*(EA190+273)^3))</f>
        <v>0</v>
      </c>
      <c r="W190">
        <f>($C$7*EB190+$D$7*EC190+$E$7*V190)</f>
        <v>0</v>
      </c>
      <c r="X190">
        <f>0.61365*exp(17.502*W190/(240.97+W190))</f>
        <v>0</v>
      </c>
      <c r="Y190">
        <f>(Z190/AA190*100)</f>
        <v>0</v>
      </c>
      <c r="Z190">
        <f>DT190*(DY190+DZ190)/1000</f>
        <v>0</v>
      </c>
      <c r="AA190">
        <f>0.61365*exp(17.502*EA190/(240.97+EA190))</f>
        <v>0</v>
      </c>
      <c r="AB190">
        <f>(X190-DT190*(DY190+DZ190)/1000)</f>
        <v>0</v>
      </c>
      <c r="AC190">
        <f>(-J190*44100)</f>
        <v>0</v>
      </c>
      <c r="AD190">
        <f>2*29.3*R190*0.92*(EA190-W190)</f>
        <v>0</v>
      </c>
      <c r="AE190">
        <f>2*0.95*5.67E-8*(((EA190+$B$7)+273)^4-(W190+273)^4)</f>
        <v>0</v>
      </c>
      <c r="AF190">
        <f>U190+AE190+AC190+AD190</f>
        <v>0</v>
      </c>
      <c r="AG190">
        <f>DX190*AU190*(DS190-DR190*(1000-AU190*DU190)/(1000-AU190*DT190))/(100*DL190)</f>
        <v>0</v>
      </c>
      <c r="AH190">
        <f>1000*DX190*AU190*(DT190-DU190)/(100*DL190*(1000-AU190*DT190))</f>
        <v>0</v>
      </c>
      <c r="AI190">
        <f>(AJ190 - AK190 - DY190*1E3/(8.314*(EA190+273.15)) * AM190/DX190 * AL190) * DX190/(100*DL190) * (1000 - DU190)/1000</f>
        <v>0</v>
      </c>
      <c r="AJ190">
        <v>1304.34712879113</v>
      </c>
      <c r="AK190">
        <v>1280.39739393939</v>
      </c>
      <c r="AL190">
        <v>3.3409348484846</v>
      </c>
      <c r="AM190">
        <v>64.6</v>
      </c>
      <c r="AN190">
        <f>(AP190 - AO190 + DY190*1E3/(8.314*(EA190+273.15)) * AR190/DX190 * AQ190) * DX190/(100*DL190) * 1000/(1000 - AP190)</f>
        <v>0</v>
      </c>
      <c r="AO190">
        <v>21.8114307557169</v>
      </c>
      <c r="AP190">
        <v>22.9031884848485</v>
      </c>
      <c r="AQ190">
        <v>-1.87528910865026e-05</v>
      </c>
      <c r="AR190">
        <v>120.712376557345</v>
      </c>
      <c r="AS190">
        <v>4</v>
      </c>
      <c r="AT190">
        <v>1</v>
      </c>
      <c r="AU190">
        <f>IF(AS190*$H$13&gt;=AW190,1.0,(AW190/(AW190-AS190*$H$13)))</f>
        <v>0</v>
      </c>
      <c r="AV190">
        <f>(AU190-1)*100</f>
        <v>0</v>
      </c>
      <c r="AW190">
        <f>MAX(0,($B$13+$C$13*EF190)/(1+$D$13*EF190)*DY190/(EA190+273)*$E$13)</f>
        <v>0</v>
      </c>
      <c r="AX190" t="s">
        <v>437</v>
      </c>
      <c r="AY190" t="s">
        <v>437</v>
      </c>
      <c r="AZ190">
        <v>0</v>
      </c>
      <c r="BA190">
        <v>0</v>
      </c>
      <c r="BB190">
        <f>1-AZ190/BA190</f>
        <v>0</v>
      </c>
      <c r="BC190">
        <v>0</v>
      </c>
      <c r="BD190" t="s">
        <v>437</v>
      </c>
      <c r="BE190" t="s">
        <v>437</v>
      </c>
      <c r="BF190">
        <v>0</v>
      </c>
      <c r="BG190">
        <v>0</v>
      </c>
      <c r="BH190">
        <f>1-BF190/BG190</f>
        <v>0</v>
      </c>
      <c r="BI190">
        <v>0.5</v>
      </c>
      <c r="BJ190">
        <f>DI190</f>
        <v>0</v>
      </c>
      <c r="BK190">
        <f>L190</f>
        <v>0</v>
      </c>
      <c r="BL190">
        <f>BH190*BI190*BJ190</f>
        <v>0</v>
      </c>
      <c r="BM190">
        <f>(BK190-BC190)/BJ190</f>
        <v>0</v>
      </c>
      <c r="BN190">
        <f>(BA190-BG190)/BG190</f>
        <v>0</v>
      </c>
      <c r="BO190">
        <f>AZ190/(BB190+AZ190/BG190)</f>
        <v>0</v>
      </c>
      <c r="BP190" t="s">
        <v>437</v>
      </c>
      <c r="BQ190">
        <v>0</v>
      </c>
      <c r="BR190">
        <f>IF(BQ190&lt;&gt;0, BQ190, BO190)</f>
        <v>0</v>
      </c>
      <c r="BS190">
        <f>1-BR190/BG190</f>
        <v>0</v>
      </c>
      <c r="BT190">
        <f>(BG190-BF190)/(BG190-BR190)</f>
        <v>0</v>
      </c>
      <c r="BU190">
        <f>(BA190-BG190)/(BA190-BR190)</f>
        <v>0</v>
      </c>
      <c r="BV190">
        <f>(BG190-BF190)/(BG190-AZ190)</f>
        <v>0</v>
      </c>
      <c r="BW190">
        <f>(BA190-BG190)/(BA190-AZ190)</f>
        <v>0</v>
      </c>
      <c r="BX190">
        <f>(BT190*BR190/BF190)</f>
        <v>0</v>
      </c>
      <c r="BY190">
        <f>(1-BX190)</f>
        <v>0</v>
      </c>
      <c r="DH190">
        <f>$B$11*EG190+$C$11*EH190+$F$11*ES190*(1-EV190)</f>
        <v>0</v>
      </c>
      <c r="DI190">
        <f>DH190*DJ190</f>
        <v>0</v>
      </c>
      <c r="DJ190">
        <f>($B$11*$D$9+$C$11*$D$9+$F$11*((FF190+EX190)/MAX(FF190+EX190+FG190, 0.1)*$I$9+FG190/MAX(FF190+EX190+FG190, 0.1)*$J$9))/($B$11+$C$11+$F$11)</f>
        <v>0</v>
      </c>
      <c r="DK190">
        <f>($B$11*$K$9+$C$11*$K$9+$F$11*((FF190+EX190)/MAX(FF190+EX190+FG190, 0.1)*$P$9+FG190/MAX(FF190+EX190+FG190, 0.1)*$Q$9))/($B$11+$C$11+$F$11)</f>
        <v>0</v>
      </c>
      <c r="DL190">
        <v>3.46</v>
      </c>
      <c r="DM190">
        <v>0.5</v>
      </c>
      <c r="DN190" t="s">
        <v>438</v>
      </c>
      <c r="DO190">
        <v>2</v>
      </c>
      <c r="DP190" t="b">
        <v>1</v>
      </c>
      <c r="DQ190">
        <v>1759424168.84615</v>
      </c>
      <c r="DR190">
        <v>1227.50461538462</v>
      </c>
      <c r="DS190">
        <v>1260.18153846154</v>
      </c>
      <c r="DT190">
        <v>22.9121846153846</v>
      </c>
      <c r="DU190">
        <v>21.8112384615385</v>
      </c>
      <c r="DV190">
        <v>1222.78692307692</v>
      </c>
      <c r="DW190">
        <v>22.5993230769231</v>
      </c>
      <c r="DX190">
        <v>499.988692307692</v>
      </c>
      <c r="DY190">
        <v>90.7832384615385</v>
      </c>
      <c r="DZ190">
        <v>0.0326709538461538</v>
      </c>
      <c r="EA190">
        <v>29.5862384615385</v>
      </c>
      <c r="EB190">
        <v>30.0010692307692</v>
      </c>
      <c r="EC190">
        <v>999.9</v>
      </c>
      <c r="ED190">
        <v>0</v>
      </c>
      <c r="EE190">
        <v>0</v>
      </c>
      <c r="EF190">
        <v>9993.41307692308</v>
      </c>
      <c r="EG190">
        <v>0</v>
      </c>
      <c r="EH190">
        <v>13.1903538461538</v>
      </c>
      <c r="EI190">
        <v>-32.6768692307692</v>
      </c>
      <c r="EJ190">
        <v>1256.28923076923</v>
      </c>
      <c r="EK190">
        <v>1288.28076923077</v>
      </c>
      <c r="EL190">
        <v>1.10094692307692</v>
      </c>
      <c r="EM190">
        <v>1260.18153846154</v>
      </c>
      <c r="EN190">
        <v>21.8112384615385</v>
      </c>
      <c r="EO190">
        <v>2.08004076923077</v>
      </c>
      <c r="EP190">
        <v>1.98009307692308</v>
      </c>
      <c r="EQ190">
        <v>18.0671615384615</v>
      </c>
      <c r="ER190">
        <v>17.2860615384615</v>
      </c>
      <c r="ES190">
        <v>2000</v>
      </c>
      <c r="ET190">
        <v>0.980003538461539</v>
      </c>
      <c r="EU190">
        <v>0.0199963923076923</v>
      </c>
      <c r="EV190">
        <v>0</v>
      </c>
      <c r="EW190">
        <v>353.435692307692</v>
      </c>
      <c r="EX190">
        <v>5.00059</v>
      </c>
      <c r="EY190">
        <v>7146.91076923077</v>
      </c>
      <c r="EZ190">
        <v>17360.3307692308</v>
      </c>
      <c r="FA190">
        <v>41.375</v>
      </c>
      <c r="FB190">
        <v>41.125</v>
      </c>
      <c r="FC190">
        <v>40.75</v>
      </c>
      <c r="FD190">
        <v>40.687</v>
      </c>
      <c r="FE190">
        <v>42.3072307692308</v>
      </c>
      <c r="FF190">
        <v>1955.11</v>
      </c>
      <c r="FG190">
        <v>39.89</v>
      </c>
      <c r="FH190">
        <v>0</v>
      </c>
      <c r="FI190">
        <v>1759424175.4</v>
      </c>
      <c r="FJ190">
        <v>0</v>
      </c>
      <c r="FK190">
        <v>353.42628</v>
      </c>
      <c r="FL190">
        <v>-1.58699998953091</v>
      </c>
      <c r="FM190">
        <v>-7.48615383455834</v>
      </c>
      <c r="FN190">
        <v>7146.7144</v>
      </c>
      <c r="FO190">
        <v>15</v>
      </c>
      <c r="FP190">
        <v>0</v>
      </c>
      <c r="FQ190" t="s">
        <v>439</v>
      </c>
      <c r="FR190">
        <v>0</v>
      </c>
      <c r="FS190">
        <v>0</v>
      </c>
      <c r="FT190">
        <v>0</v>
      </c>
      <c r="FU190">
        <v>0</v>
      </c>
      <c r="FV190">
        <v>0</v>
      </c>
      <c r="FW190">
        <v>0</v>
      </c>
      <c r="FX190">
        <v>0</v>
      </c>
      <c r="FY190">
        <v>0</v>
      </c>
      <c r="FZ190">
        <v>0</v>
      </c>
      <c r="GA190">
        <v>0</v>
      </c>
      <c r="GB190">
        <v>0</v>
      </c>
      <c r="GC190">
        <v>-32.6469714285714</v>
      </c>
      <c r="GD190">
        <v>-0.42352987012982</v>
      </c>
      <c r="GE190">
        <v>0.392988607786969</v>
      </c>
      <c r="GF190">
        <v>1</v>
      </c>
      <c r="GG190">
        <v>353.415882352941</v>
      </c>
      <c r="GH190">
        <v>-0.308846448884374</v>
      </c>
      <c r="GI190">
        <v>0.181780048847965</v>
      </c>
      <c r="GJ190">
        <v>-1</v>
      </c>
      <c r="GK190">
        <v>1.1058580952381</v>
      </c>
      <c r="GL190">
        <v>-0.0962244155844159</v>
      </c>
      <c r="GM190">
        <v>0.009819858217892</v>
      </c>
      <c r="GN190">
        <v>1</v>
      </c>
      <c r="GO190">
        <v>2</v>
      </c>
      <c r="GP190">
        <v>2</v>
      </c>
      <c r="GQ190" t="s">
        <v>440</v>
      </c>
      <c r="GR190">
        <v>3.13247</v>
      </c>
      <c r="GS190">
        <v>2.71061</v>
      </c>
      <c r="GT190">
        <v>0.191214</v>
      </c>
      <c r="GU190">
        <v>0.194809</v>
      </c>
      <c r="GV190">
        <v>0.100037</v>
      </c>
      <c r="GW190">
        <v>0.0972562</v>
      </c>
      <c r="GX190">
        <v>30478.3</v>
      </c>
      <c r="GY190">
        <v>32508.7</v>
      </c>
      <c r="GZ190">
        <v>34093.2</v>
      </c>
      <c r="HA190">
        <v>36553.4</v>
      </c>
      <c r="HB190">
        <v>43337.5</v>
      </c>
      <c r="HC190">
        <v>47380.4</v>
      </c>
      <c r="HD190">
        <v>53176.9</v>
      </c>
      <c r="HE190">
        <v>58414.6</v>
      </c>
      <c r="HF190">
        <v>1.94627</v>
      </c>
      <c r="HG190">
        <v>1.79743</v>
      </c>
      <c r="HH190">
        <v>0.118412</v>
      </c>
      <c r="HI190">
        <v>0</v>
      </c>
      <c r="HJ190">
        <v>28.0981</v>
      </c>
      <c r="HK190">
        <v>999.9</v>
      </c>
      <c r="HL190">
        <v>53.736</v>
      </c>
      <c r="HM190">
        <v>30.484</v>
      </c>
      <c r="HN190">
        <v>25.9262</v>
      </c>
      <c r="HO190">
        <v>54.7083</v>
      </c>
      <c r="HP190">
        <v>45.4928</v>
      </c>
      <c r="HQ190">
        <v>1</v>
      </c>
      <c r="HR190">
        <v>0.0610036</v>
      </c>
      <c r="HS190">
        <v>-0.0717593</v>
      </c>
      <c r="HT190">
        <v>20.1119</v>
      </c>
      <c r="HU190">
        <v>5.19767</v>
      </c>
      <c r="HV190">
        <v>12.004</v>
      </c>
      <c r="HW190">
        <v>4.975</v>
      </c>
      <c r="HX190">
        <v>3.29393</v>
      </c>
      <c r="HY190">
        <v>999.9</v>
      </c>
      <c r="HZ190">
        <v>9999</v>
      </c>
      <c r="IA190">
        <v>9999</v>
      </c>
      <c r="IB190">
        <v>9999</v>
      </c>
      <c r="IC190">
        <v>1.86325</v>
      </c>
      <c r="ID190">
        <v>1.86813</v>
      </c>
      <c r="IE190">
        <v>1.86784</v>
      </c>
      <c r="IF190">
        <v>1.86906</v>
      </c>
      <c r="IG190">
        <v>1.86984</v>
      </c>
      <c r="IH190">
        <v>1.86593</v>
      </c>
      <c r="II190">
        <v>1.86705</v>
      </c>
      <c r="IJ190">
        <v>1.86844</v>
      </c>
      <c r="IK190">
        <v>5</v>
      </c>
      <c r="IL190">
        <v>0</v>
      </c>
      <c r="IM190">
        <v>0</v>
      </c>
      <c r="IN190">
        <v>0</v>
      </c>
      <c r="IO190" t="s">
        <v>441</v>
      </c>
      <c r="IP190" t="s">
        <v>442</v>
      </c>
      <c r="IQ190" t="s">
        <v>443</v>
      </c>
      <c r="IR190" t="s">
        <v>443</v>
      </c>
      <c r="IS190" t="s">
        <v>443</v>
      </c>
      <c r="IT190" t="s">
        <v>443</v>
      </c>
      <c r="IU190">
        <v>0</v>
      </c>
      <c r="IV190">
        <v>100</v>
      </c>
      <c r="IW190">
        <v>100</v>
      </c>
      <c r="IX190">
        <v>4.8</v>
      </c>
      <c r="IY190">
        <v>0.3124</v>
      </c>
      <c r="IZ190">
        <v>0.735386519928015</v>
      </c>
      <c r="JA190">
        <v>0.00382527381972642</v>
      </c>
      <c r="JB190">
        <v>-7.52988299776221e-07</v>
      </c>
      <c r="JC190">
        <v>2.3530235652091e-10</v>
      </c>
      <c r="JD190">
        <v>-0.102343420517576</v>
      </c>
      <c r="JE190">
        <v>-0.0169045395245839</v>
      </c>
      <c r="JF190">
        <v>0.00204458040624254</v>
      </c>
      <c r="JG190">
        <v>-2.13992253470799e-05</v>
      </c>
      <c r="JH190">
        <v>5</v>
      </c>
      <c r="JI190">
        <v>2167</v>
      </c>
      <c r="JJ190">
        <v>1</v>
      </c>
      <c r="JK190">
        <v>29</v>
      </c>
      <c r="JL190">
        <v>29323736.3</v>
      </c>
      <c r="JM190">
        <v>29323736.3</v>
      </c>
      <c r="JN190">
        <v>2.50854</v>
      </c>
      <c r="JO190">
        <v>2.61841</v>
      </c>
      <c r="JP190">
        <v>1.54785</v>
      </c>
      <c r="JQ190">
        <v>2.31079</v>
      </c>
      <c r="JR190">
        <v>1.64673</v>
      </c>
      <c r="JS190">
        <v>2.29248</v>
      </c>
      <c r="JT190">
        <v>34.2814</v>
      </c>
      <c r="JU190">
        <v>24.1926</v>
      </c>
      <c r="JV190">
        <v>18</v>
      </c>
      <c r="JW190">
        <v>498.175</v>
      </c>
      <c r="JX190">
        <v>402.105</v>
      </c>
      <c r="JY190">
        <v>27.0471</v>
      </c>
      <c r="JZ190">
        <v>28.1251</v>
      </c>
      <c r="KA190">
        <v>30</v>
      </c>
      <c r="KB190">
        <v>28.0678</v>
      </c>
      <c r="KC190">
        <v>28.0168</v>
      </c>
      <c r="KD190">
        <v>50.236</v>
      </c>
      <c r="KE190">
        <v>18.6993</v>
      </c>
      <c r="KF190">
        <v>53.8896</v>
      </c>
      <c r="KG190">
        <v>27.0331</v>
      </c>
      <c r="KH190">
        <v>1305.98</v>
      </c>
      <c r="KI190">
        <v>21.9361</v>
      </c>
      <c r="KJ190">
        <v>96.6702</v>
      </c>
      <c r="KK190">
        <v>94.6481</v>
      </c>
    </row>
    <row r="191" spans="1:297">
      <c r="A191">
        <v>175</v>
      </c>
      <c r="B191">
        <v>1759424182</v>
      </c>
      <c r="C191">
        <v>4961.90000009537</v>
      </c>
      <c r="D191" t="s">
        <v>793</v>
      </c>
      <c r="E191" t="s">
        <v>794</v>
      </c>
      <c r="F191">
        <v>5</v>
      </c>
      <c r="G191" t="s">
        <v>638</v>
      </c>
      <c r="H191" t="s">
        <v>436</v>
      </c>
      <c r="I191">
        <v>1759424173.84615</v>
      </c>
      <c r="J191">
        <f>(K191)/1000</f>
        <v>0</v>
      </c>
      <c r="K191">
        <f>IF(DP191, AN191, AH191)</f>
        <v>0</v>
      </c>
      <c r="L191">
        <f>IF(DP191, AI191, AG191)</f>
        <v>0</v>
      </c>
      <c r="M191">
        <f>DR191 - IF(AU191&gt;1, L191*DL191*100.0/(AW191), 0)</f>
        <v>0</v>
      </c>
      <c r="N191">
        <f>((T191-J191/2)*M191-L191)/(T191+J191/2)</f>
        <v>0</v>
      </c>
      <c r="O191">
        <f>N191*(DY191+DZ191)/1000.0</f>
        <v>0</v>
      </c>
      <c r="P191">
        <f>(DR191 - IF(AU191&gt;1, L191*DL191*100.0/(AW191), 0))*(DY191+DZ191)/1000.0</f>
        <v>0</v>
      </c>
      <c r="Q191">
        <f>2.0/((1/S191-1/R191)+SIGN(S191)*SQRT((1/S191-1/R191)*(1/S191-1/R191) + 4*DM191/((DM191+1)*(DM191+1))*(2*1/S191*1/R191-1/R191*1/R191)))</f>
        <v>0</v>
      </c>
      <c r="R191">
        <f>IF(LEFT(DN191,1)&lt;&gt;"0",IF(LEFT(DN191,1)="1",3.0,DO191),$D$5+$E$5*(EF191*DY191/($K$5*1000))+$F$5*(EF191*DY191/($K$5*1000))*MAX(MIN(DL191,$J$5),$I$5)*MAX(MIN(DL191,$J$5),$I$5)+$G$5*MAX(MIN(DL191,$J$5),$I$5)*(EF191*DY191/($K$5*1000))+$H$5*(EF191*DY191/($K$5*1000))*(EF191*DY191/($K$5*1000)))</f>
        <v>0</v>
      </c>
      <c r="S191">
        <f>J191*(1000-(1000*0.61365*exp(17.502*W191/(240.97+W191))/(DY191+DZ191)+DT191)/2)/(1000*0.61365*exp(17.502*W191/(240.97+W191))/(DY191+DZ191)-DT191)</f>
        <v>0</v>
      </c>
      <c r="T191">
        <f>1/((DM191+1)/(Q191/1.6)+1/(R191/1.37)) + DM191/((DM191+1)/(Q191/1.6) + DM191/(R191/1.37))</f>
        <v>0</v>
      </c>
      <c r="U191">
        <f>(DH191*DK191)</f>
        <v>0</v>
      </c>
      <c r="V191">
        <f>(EA191+(U191+2*0.95*5.67E-8*(((EA191+$B$7)+273)^4-(EA191+273)^4)-44100*J191)/(1.84*29.3*R191+8*0.95*5.67E-8*(EA191+273)^3))</f>
        <v>0</v>
      </c>
      <c r="W191">
        <f>($C$7*EB191+$D$7*EC191+$E$7*V191)</f>
        <v>0</v>
      </c>
      <c r="X191">
        <f>0.61365*exp(17.502*W191/(240.97+W191))</f>
        <v>0</v>
      </c>
      <c r="Y191">
        <f>(Z191/AA191*100)</f>
        <v>0</v>
      </c>
      <c r="Z191">
        <f>DT191*(DY191+DZ191)/1000</f>
        <v>0</v>
      </c>
      <c r="AA191">
        <f>0.61365*exp(17.502*EA191/(240.97+EA191))</f>
        <v>0</v>
      </c>
      <c r="AB191">
        <f>(X191-DT191*(DY191+DZ191)/1000)</f>
        <v>0</v>
      </c>
      <c r="AC191">
        <f>(-J191*44100)</f>
        <v>0</v>
      </c>
      <c r="AD191">
        <f>2*29.3*R191*0.92*(EA191-W191)</f>
        <v>0</v>
      </c>
      <c r="AE191">
        <f>2*0.95*5.67E-8*(((EA191+$B$7)+273)^4-(W191+273)^4)</f>
        <v>0</v>
      </c>
      <c r="AF191">
        <f>U191+AE191+AC191+AD191</f>
        <v>0</v>
      </c>
      <c r="AG191">
        <f>DX191*AU191*(DS191-DR191*(1000-AU191*DU191)/(1000-AU191*DT191))/(100*DL191)</f>
        <v>0</v>
      </c>
      <c r="AH191">
        <f>1000*DX191*AU191*(DT191-DU191)/(100*DL191*(1000-AU191*DT191))</f>
        <v>0</v>
      </c>
      <c r="AI191">
        <f>(AJ191 - AK191 - DY191*1E3/(8.314*(EA191+273.15)) * AM191/DX191 * AL191) * DX191/(100*DL191) * (1000 - DU191)/1000</f>
        <v>0</v>
      </c>
      <c r="AJ191">
        <v>1322.6771152619</v>
      </c>
      <c r="AK191">
        <v>1298.06751515152</v>
      </c>
      <c r="AL191">
        <v>3.5411378787878</v>
      </c>
      <c r="AM191">
        <v>64.6</v>
      </c>
      <c r="AN191">
        <f>(AP191 - AO191 + DY191*1E3/(8.314*(EA191+273.15)) * AR191/DX191 * AQ191) * DX191/(100*DL191) * 1000/(1000 - AP191)</f>
        <v>0</v>
      </c>
      <c r="AO191">
        <v>21.8625477217812</v>
      </c>
      <c r="AP191">
        <v>22.9037824242424</v>
      </c>
      <c r="AQ191">
        <v>1.0839184142713e-05</v>
      </c>
      <c r="AR191">
        <v>120.712376557345</v>
      </c>
      <c r="AS191">
        <v>4</v>
      </c>
      <c r="AT191">
        <v>1</v>
      </c>
      <c r="AU191">
        <f>IF(AS191*$H$13&gt;=AW191,1.0,(AW191/(AW191-AS191*$H$13)))</f>
        <v>0</v>
      </c>
      <c r="AV191">
        <f>(AU191-1)*100</f>
        <v>0</v>
      </c>
      <c r="AW191">
        <f>MAX(0,($B$13+$C$13*EF191)/(1+$D$13*EF191)*DY191/(EA191+273)*$E$13)</f>
        <v>0</v>
      </c>
      <c r="AX191" t="s">
        <v>437</v>
      </c>
      <c r="AY191" t="s">
        <v>437</v>
      </c>
      <c r="AZ191">
        <v>0</v>
      </c>
      <c r="BA191">
        <v>0</v>
      </c>
      <c r="BB191">
        <f>1-AZ191/BA191</f>
        <v>0</v>
      </c>
      <c r="BC191">
        <v>0</v>
      </c>
      <c r="BD191" t="s">
        <v>437</v>
      </c>
      <c r="BE191" t="s">
        <v>437</v>
      </c>
      <c r="BF191">
        <v>0</v>
      </c>
      <c r="BG191">
        <v>0</v>
      </c>
      <c r="BH191">
        <f>1-BF191/BG191</f>
        <v>0</v>
      </c>
      <c r="BI191">
        <v>0.5</v>
      </c>
      <c r="BJ191">
        <f>DI191</f>
        <v>0</v>
      </c>
      <c r="BK191">
        <f>L191</f>
        <v>0</v>
      </c>
      <c r="BL191">
        <f>BH191*BI191*BJ191</f>
        <v>0</v>
      </c>
      <c r="BM191">
        <f>(BK191-BC191)/BJ191</f>
        <v>0</v>
      </c>
      <c r="BN191">
        <f>(BA191-BG191)/BG191</f>
        <v>0</v>
      </c>
      <c r="BO191">
        <f>AZ191/(BB191+AZ191/BG191)</f>
        <v>0</v>
      </c>
      <c r="BP191" t="s">
        <v>437</v>
      </c>
      <c r="BQ191">
        <v>0</v>
      </c>
      <c r="BR191">
        <f>IF(BQ191&lt;&gt;0, BQ191, BO191)</f>
        <v>0</v>
      </c>
      <c r="BS191">
        <f>1-BR191/BG191</f>
        <v>0</v>
      </c>
      <c r="BT191">
        <f>(BG191-BF191)/(BG191-BR191)</f>
        <v>0</v>
      </c>
      <c r="BU191">
        <f>(BA191-BG191)/(BA191-BR191)</f>
        <v>0</v>
      </c>
      <c r="BV191">
        <f>(BG191-BF191)/(BG191-AZ191)</f>
        <v>0</v>
      </c>
      <c r="BW191">
        <f>(BA191-BG191)/(BA191-AZ191)</f>
        <v>0</v>
      </c>
      <c r="BX191">
        <f>(BT191*BR191/BF191)</f>
        <v>0</v>
      </c>
      <c r="BY191">
        <f>(1-BX191)</f>
        <v>0</v>
      </c>
      <c r="DH191">
        <f>$B$11*EG191+$C$11*EH191+$F$11*ES191*(1-EV191)</f>
        <v>0</v>
      </c>
      <c r="DI191">
        <f>DH191*DJ191</f>
        <v>0</v>
      </c>
      <c r="DJ191">
        <f>($B$11*$D$9+$C$11*$D$9+$F$11*((FF191+EX191)/MAX(FF191+EX191+FG191, 0.1)*$I$9+FG191/MAX(FF191+EX191+FG191, 0.1)*$J$9))/($B$11+$C$11+$F$11)</f>
        <v>0</v>
      </c>
      <c r="DK191">
        <f>($B$11*$K$9+$C$11*$K$9+$F$11*((FF191+EX191)/MAX(FF191+EX191+FG191, 0.1)*$P$9+FG191/MAX(FF191+EX191+FG191, 0.1)*$Q$9))/($B$11+$C$11+$F$11)</f>
        <v>0</v>
      </c>
      <c r="DL191">
        <v>3.46</v>
      </c>
      <c r="DM191">
        <v>0.5</v>
      </c>
      <c r="DN191" t="s">
        <v>438</v>
      </c>
      <c r="DO191">
        <v>2</v>
      </c>
      <c r="DP191" t="b">
        <v>1</v>
      </c>
      <c r="DQ191">
        <v>1759424173.84615</v>
      </c>
      <c r="DR191">
        <v>1244.14384615385</v>
      </c>
      <c r="DS191">
        <v>1277.14461538462</v>
      </c>
      <c r="DT191">
        <v>22.9065307692308</v>
      </c>
      <c r="DU191">
        <v>21.8267076923077</v>
      </c>
      <c r="DV191">
        <v>1239.37615384615</v>
      </c>
      <c r="DW191">
        <v>22.5939</v>
      </c>
      <c r="DX191">
        <v>500.031846153846</v>
      </c>
      <c r="DY191">
        <v>90.7834153846154</v>
      </c>
      <c r="DZ191">
        <v>0.0324052923076923</v>
      </c>
      <c r="EA191">
        <v>29.5875153846154</v>
      </c>
      <c r="EB191">
        <v>30.0137769230769</v>
      </c>
      <c r="EC191">
        <v>999.9</v>
      </c>
      <c r="ED191">
        <v>0</v>
      </c>
      <c r="EE191">
        <v>0</v>
      </c>
      <c r="EF191">
        <v>10014.0884615385</v>
      </c>
      <c r="EG191">
        <v>0</v>
      </c>
      <c r="EH191">
        <v>13.1903538461538</v>
      </c>
      <c r="EI191">
        <v>-33.0004307692308</v>
      </c>
      <c r="EJ191">
        <v>1273.31</v>
      </c>
      <c r="EK191">
        <v>1305.64153846154</v>
      </c>
      <c r="EL191">
        <v>1.07982769230769</v>
      </c>
      <c r="EM191">
        <v>1277.14461538462</v>
      </c>
      <c r="EN191">
        <v>21.8267076923077</v>
      </c>
      <c r="EO191">
        <v>2.07953230769231</v>
      </c>
      <c r="EP191">
        <v>1.98150230769231</v>
      </c>
      <c r="EQ191">
        <v>18.0632692307692</v>
      </c>
      <c r="ER191">
        <v>17.2973</v>
      </c>
      <c r="ES191">
        <v>1999.94769230769</v>
      </c>
      <c r="ET191">
        <v>0.980002846153846</v>
      </c>
      <c r="EU191">
        <v>0.0199968615384615</v>
      </c>
      <c r="EV191">
        <v>0</v>
      </c>
      <c r="EW191">
        <v>353.407</v>
      </c>
      <c r="EX191">
        <v>5.00059</v>
      </c>
      <c r="EY191">
        <v>7146.10153846154</v>
      </c>
      <c r="EZ191">
        <v>17359.8692307692</v>
      </c>
      <c r="FA191">
        <v>41.375</v>
      </c>
      <c r="FB191">
        <v>41.125</v>
      </c>
      <c r="FC191">
        <v>40.75</v>
      </c>
      <c r="FD191">
        <v>40.687</v>
      </c>
      <c r="FE191">
        <v>42.312</v>
      </c>
      <c r="FF191">
        <v>1955.05769230769</v>
      </c>
      <c r="FG191">
        <v>39.89</v>
      </c>
      <c r="FH191">
        <v>0</v>
      </c>
      <c r="FI191">
        <v>1759424180.2</v>
      </c>
      <c r="FJ191">
        <v>0</v>
      </c>
      <c r="FK191">
        <v>353.3528</v>
      </c>
      <c r="FL191">
        <v>-0.667538460767707</v>
      </c>
      <c r="FM191">
        <v>-9.4461538965606</v>
      </c>
      <c r="FN191">
        <v>7146.1108</v>
      </c>
      <c r="FO191">
        <v>15</v>
      </c>
      <c r="FP191">
        <v>0</v>
      </c>
      <c r="FQ191" t="s">
        <v>439</v>
      </c>
      <c r="FR191">
        <v>0</v>
      </c>
      <c r="FS191">
        <v>0</v>
      </c>
      <c r="FT191">
        <v>0</v>
      </c>
      <c r="FU191">
        <v>0</v>
      </c>
      <c r="FV191">
        <v>0</v>
      </c>
      <c r="FW191">
        <v>0</v>
      </c>
      <c r="FX191">
        <v>0</v>
      </c>
      <c r="FY191">
        <v>0</v>
      </c>
      <c r="FZ191">
        <v>0</v>
      </c>
      <c r="GA191">
        <v>0</v>
      </c>
      <c r="GB191">
        <v>0</v>
      </c>
      <c r="GC191">
        <v>-32.86301</v>
      </c>
      <c r="GD191">
        <v>-3.5881984962406</v>
      </c>
      <c r="GE191">
        <v>0.565679815708498</v>
      </c>
      <c r="GF191">
        <v>0</v>
      </c>
      <c r="GG191">
        <v>353.391764705882</v>
      </c>
      <c r="GH191">
        <v>-0.55896103838829</v>
      </c>
      <c r="GI191">
        <v>0.180233028706386</v>
      </c>
      <c r="GJ191">
        <v>-1</v>
      </c>
      <c r="GK191">
        <v>1.087848</v>
      </c>
      <c r="GL191">
        <v>-0.224785263157895</v>
      </c>
      <c r="GM191">
        <v>0.0269394486951757</v>
      </c>
      <c r="GN191">
        <v>0</v>
      </c>
      <c r="GO191">
        <v>0</v>
      </c>
      <c r="GP191">
        <v>2</v>
      </c>
      <c r="GQ191" t="s">
        <v>463</v>
      </c>
      <c r="GR191">
        <v>3.13244</v>
      </c>
      <c r="GS191">
        <v>2.71006</v>
      </c>
      <c r="GT191">
        <v>0.192836</v>
      </c>
      <c r="GU191">
        <v>0.196302</v>
      </c>
      <c r="GV191">
        <v>0.100059</v>
      </c>
      <c r="GW191">
        <v>0.0975772</v>
      </c>
      <c r="GX191">
        <v>30416.9</v>
      </c>
      <c r="GY191">
        <v>32448.2</v>
      </c>
      <c r="GZ191">
        <v>34092.8</v>
      </c>
      <c r="HA191">
        <v>36553.2</v>
      </c>
      <c r="HB191">
        <v>43336.1</v>
      </c>
      <c r="HC191">
        <v>47363.2</v>
      </c>
      <c r="HD191">
        <v>53176.2</v>
      </c>
      <c r="HE191">
        <v>58414.3</v>
      </c>
      <c r="HF191">
        <v>1.94592</v>
      </c>
      <c r="HG191">
        <v>1.79795</v>
      </c>
      <c r="HH191">
        <v>0.118561</v>
      </c>
      <c r="HI191">
        <v>0</v>
      </c>
      <c r="HJ191">
        <v>28.0981</v>
      </c>
      <c r="HK191">
        <v>999.9</v>
      </c>
      <c r="HL191">
        <v>53.736</v>
      </c>
      <c r="HM191">
        <v>30.464</v>
      </c>
      <c r="HN191">
        <v>25.8994</v>
      </c>
      <c r="HO191">
        <v>53.9083</v>
      </c>
      <c r="HP191">
        <v>45.2083</v>
      </c>
      <c r="HQ191">
        <v>1</v>
      </c>
      <c r="HR191">
        <v>0.0611789</v>
      </c>
      <c r="HS191">
        <v>0.0848693</v>
      </c>
      <c r="HT191">
        <v>20.1119</v>
      </c>
      <c r="HU191">
        <v>5.19722</v>
      </c>
      <c r="HV191">
        <v>12.004</v>
      </c>
      <c r="HW191">
        <v>4.97495</v>
      </c>
      <c r="HX191">
        <v>3.29393</v>
      </c>
      <c r="HY191">
        <v>999.9</v>
      </c>
      <c r="HZ191">
        <v>9999</v>
      </c>
      <c r="IA191">
        <v>9999</v>
      </c>
      <c r="IB191">
        <v>9999</v>
      </c>
      <c r="IC191">
        <v>1.86325</v>
      </c>
      <c r="ID191">
        <v>1.86813</v>
      </c>
      <c r="IE191">
        <v>1.86784</v>
      </c>
      <c r="IF191">
        <v>1.86905</v>
      </c>
      <c r="IG191">
        <v>1.86987</v>
      </c>
      <c r="IH191">
        <v>1.86591</v>
      </c>
      <c r="II191">
        <v>1.86705</v>
      </c>
      <c r="IJ191">
        <v>1.86844</v>
      </c>
      <c r="IK191">
        <v>5</v>
      </c>
      <c r="IL191">
        <v>0</v>
      </c>
      <c r="IM191">
        <v>0</v>
      </c>
      <c r="IN191">
        <v>0</v>
      </c>
      <c r="IO191" t="s">
        <v>441</v>
      </c>
      <c r="IP191" t="s">
        <v>442</v>
      </c>
      <c r="IQ191" t="s">
        <v>443</v>
      </c>
      <c r="IR191" t="s">
        <v>443</v>
      </c>
      <c r="IS191" t="s">
        <v>443</v>
      </c>
      <c r="IT191" t="s">
        <v>443</v>
      </c>
      <c r="IU191">
        <v>0</v>
      </c>
      <c r="IV191">
        <v>100</v>
      </c>
      <c r="IW191">
        <v>100</v>
      </c>
      <c r="IX191">
        <v>4.85</v>
      </c>
      <c r="IY191">
        <v>0.3128</v>
      </c>
      <c r="IZ191">
        <v>0.735386519928015</v>
      </c>
      <c r="JA191">
        <v>0.00382527381972642</v>
      </c>
      <c r="JB191">
        <v>-7.52988299776221e-07</v>
      </c>
      <c r="JC191">
        <v>2.3530235652091e-10</v>
      </c>
      <c r="JD191">
        <v>-0.102343420517576</v>
      </c>
      <c r="JE191">
        <v>-0.0169045395245839</v>
      </c>
      <c r="JF191">
        <v>0.00204458040624254</v>
      </c>
      <c r="JG191">
        <v>-2.13992253470799e-05</v>
      </c>
      <c r="JH191">
        <v>5</v>
      </c>
      <c r="JI191">
        <v>2167</v>
      </c>
      <c r="JJ191">
        <v>1</v>
      </c>
      <c r="JK191">
        <v>29</v>
      </c>
      <c r="JL191">
        <v>29323736.4</v>
      </c>
      <c r="JM191">
        <v>29323736.4</v>
      </c>
      <c r="JN191">
        <v>2.53174</v>
      </c>
      <c r="JO191">
        <v>2.61841</v>
      </c>
      <c r="JP191">
        <v>1.54785</v>
      </c>
      <c r="JQ191">
        <v>2.31079</v>
      </c>
      <c r="JR191">
        <v>1.64673</v>
      </c>
      <c r="JS191">
        <v>2.26196</v>
      </c>
      <c r="JT191">
        <v>34.2814</v>
      </c>
      <c r="JU191">
        <v>24.1838</v>
      </c>
      <c r="JV191">
        <v>18</v>
      </c>
      <c r="JW191">
        <v>497.967</v>
      </c>
      <c r="JX191">
        <v>402.414</v>
      </c>
      <c r="JY191">
        <v>27.0497</v>
      </c>
      <c r="JZ191">
        <v>28.1281</v>
      </c>
      <c r="KA191">
        <v>30.0002</v>
      </c>
      <c r="KB191">
        <v>28.0702</v>
      </c>
      <c r="KC191">
        <v>28.0198</v>
      </c>
      <c r="KD191">
        <v>50.7869</v>
      </c>
      <c r="KE191">
        <v>18.6993</v>
      </c>
      <c r="KF191">
        <v>53.8896</v>
      </c>
      <c r="KG191">
        <v>27.0054</v>
      </c>
      <c r="KH191">
        <v>1326.24</v>
      </c>
      <c r="KI191">
        <v>21.9445</v>
      </c>
      <c r="KJ191">
        <v>96.6691</v>
      </c>
      <c r="KK191">
        <v>94.6475</v>
      </c>
    </row>
    <row r="192" spans="1:297">
      <c r="A192">
        <v>176</v>
      </c>
      <c r="B192">
        <v>1759424187</v>
      </c>
      <c r="C192">
        <v>4966.90000009537</v>
      </c>
      <c r="D192" t="s">
        <v>795</v>
      </c>
      <c r="E192" t="s">
        <v>796</v>
      </c>
      <c r="F192">
        <v>5</v>
      </c>
      <c r="G192" t="s">
        <v>638</v>
      </c>
      <c r="H192" t="s">
        <v>436</v>
      </c>
      <c r="I192">
        <v>1759424178.84615</v>
      </c>
      <c r="J192">
        <f>(K192)/1000</f>
        <v>0</v>
      </c>
      <c r="K192">
        <f>IF(DP192, AN192, AH192)</f>
        <v>0</v>
      </c>
      <c r="L192">
        <f>IF(DP192, AI192, AG192)</f>
        <v>0</v>
      </c>
      <c r="M192">
        <f>DR192 - IF(AU192&gt;1, L192*DL192*100.0/(AW192), 0)</f>
        <v>0</v>
      </c>
      <c r="N192">
        <f>((T192-J192/2)*M192-L192)/(T192+J192/2)</f>
        <v>0</v>
      </c>
      <c r="O192">
        <f>N192*(DY192+DZ192)/1000.0</f>
        <v>0</v>
      </c>
      <c r="P192">
        <f>(DR192 - IF(AU192&gt;1, L192*DL192*100.0/(AW192), 0))*(DY192+DZ192)/1000.0</f>
        <v>0</v>
      </c>
      <c r="Q192">
        <f>2.0/((1/S192-1/R192)+SIGN(S192)*SQRT((1/S192-1/R192)*(1/S192-1/R192) + 4*DM192/((DM192+1)*(DM192+1))*(2*1/S192*1/R192-1/R192*1/R192)))</f>
        <v>0</v>
      </c>
      <c r="R192">
        <f>IF(LEFT(DN192,1)&lt;&gt;"0",IF(LEFT(DN192,1)="1",3.0,DO192),$D$5+$E$5*(EF192*DY192/($K$5*1000))+$F$5*(EF192*DY192/($K$5*1000))*MAX(MIN(DL192,$J$5),$I$5)*MAX(MIN(DL192,$J$5),$I$5)+$G$5*MAX(MIN(DL192,$J$5),$I$5)*(EF192*DY192/($K$5*1000))+$H$5*(EF192*DY192/($K$5*1000))*(EF192*DY192/($K$5*1000)))</f>
        <v>0</v>
      </c>
      <c r="S192">
        <f>J192*(1000-(1000*0.61365*exp(17.502*W192/(240.97+W192))/(DY192+DZ192)+DT192)/2)/(1000*0.61365*exp(17.502*W192/(240.97+W192))/(DY192+DZ192)-DT192)</f>
        <v>0</v>
      </c>
      <c r="T192">
        <f>1/((DM192+1)/(Q192/1.6)+1/(R192/1.37)) + DM192/((DM192+1)/(Q192/1.6) + DM192/(R192/1.37))</f>
        <v>0</v>
      </c>
      <c r="U192">
        <f>(DH192*DK192)</f>
        <v>0</v>
      </c>
      <c r="V192">
        <f>(EA192+(U192+2*0.95*5.67E-8*(((EA192+$B$7)+273)^4-(EA192+273)^4)-44100*J192)/(1.84*29.3*R192+8*0.95*5.67E-8*(EA192+273)^3))</f>
        <v>0</v>
      </c>
      <c r="W192">
        <f>($C$7*EB192+$D$7*EC192+$E$7*V192)</f>
        <v>0</v>
      </c>
      <c r="X192">
        <f>0.61365*exp(17.502*W192/(240.97+W192))</f>
        <v>0</v>
      </c>
      <c r="Y192">
        <f>(Z192/AA192*100)</f>
        <v>0</v>
      </c>
      <c r="Z192">
        <f>DT192*(DY192+DZ192)/1000</f>
        <v>0</v>
      </c>
      <c r="AA192">
        <f>0.61365*exp(17.502*EA192/(240.97+EA192))</f>
        <v>0</v>
      </c>
      <c r="AB192">
        <f>(X192-DT192*(DY192+DZ192)/1000)</f>
        <v>0</v>
      </c>
      <c r="AC192">
        <f>(-J192*44100)</f>
        <v>0</v>
      </c>
      <c r="AD192">
        <f>2*29.3*R192*0.92*(EA192-W192)</f>
        <v>0</v>
      </c>
      <c r="AE192">
        <f>2*0.95*5.67E-8*(((EA192+$B$7)+273)^4-(W192+273)^4)</f>
        <v>0</v>
      </c>
      <c r="AF192">
        <f>U192+AE192+AC192+AD192</f>
        <v>0</v>
      </c>
      <c r="AG192">
        <f>DX192*AU192*(DS192-DR192*(1000-AU192*DU192)/(1000-AU192*DT192))/(100*DL192)</f>
        <v>0</v>
      </c>
      <c r="AH192">
        <f>1000*DX192*AU192*(DT192-DU192)/(100*DL192*(1000-AU192*DT192))</f>
        <v>0</v>
      </c>
      <c r="AI192">
        <f>(AJ192 - AK192 - DY192*1E3/(8.314*(EA192+273.15)) * AM192/DX192 * AL192) * DX192/(100*DL192) * (1000 - DU192)/1000</f>
        <v>0</v>
      </c>
      <c r="AJ192">
        <v>1338.91681787013</v>
      </c>
      <c r="AK192">
        <v>1314.86327272727</v>
      </c>
      <c r="AL192">
        <v>3.33898181818168</v>
      </c>
      <c r="AM192">
        <v>64.6</v>
      </c>
      <c r="AN192">
        <f>(AP192 - AO192 + DY192*1E3/(8.314*(EA192+273.15)) * AR192/DX192 * AQ192) * DX192/(100*DL192) * 1000/(1000 - AP192)</f>
        <v>0</v>
      </c>
      <c r="AO192">
        <v>21.9378940255594</v>
      </c>
      <c r="AP192">
        <v>22.9407539393939</v>
      </c>
      <c r="AQ192">
        <v>0.00747775440855036</v>
      </c>
      <c r="AR192">
        <v>120.712376557345</v>
      </c>
      <c r="AS192">
        <v>4</v>
      </c>
      <c r="AT192">
        <v>1</v>
      </c>
      <c r="AU192">
        <f>IF(AS192*$H$13&gt;=AW192,1.0,(AW192/(AW192-AS192*$H$13)))</f>
        <v>0</v>
      </c>
      <c r="AV192">
        <f>(AU192-1)*100</f>
        <v>0</v>
      </c>
      <c r="AW192">
        <f>MAX(0,($B$13+$C$13*EF192)/(1+$D$13*EF192)*DY192/(EA192+273)*$E$13)</f>
        <v>0</v>
      </c>
      <c r="AX192" t="s">
        <v>437</v>
      </c>
      <c r="AY192" t="s">
        <v>437</v>
      </c>
      <c r="AZ192">
        <v>0</v>
      </c>
      <c r="BA192">
        <v>0</v>
      </c>
      <c r="BB192">
        <f>1-AZ192/BA192</f>
        <v>0</v>
      </c>
      <c r="BC192">
        <v>0</v>
      </c>
      <c r="BD192" t="s">
        <v>437</v>
      </c>
      <c r="BE192" t="s">
        <v>437</v>
      </c>
      <c r="BF192">
        <v>0</v>
      </c>
      <c r="BG192">
        <v>0</v>
      </c>
      <c r="BH192">
        <f>1-BF192/BG192</f>
        <v>0</v>
      </c>
      <c r="BI192">
        <v>0.5</v>
      </c>
      <c r="BJ192">
        <f>DI192</f>
        <v>0</v>
      </c>
      <c r="BK192">
        <f>L192</f>
        <v>0</v>
      </c>
      <c r="BL192">
        <f>BH192*BI192*BJ192</f>
        <v>0</v>
      </c>
      <c r="BM192">
        <f>(BK192-BC192)/BJ192</f>
        <v>0</v>
      </c>
      <c r="BN192">
        <f>(BA192-BG192)/BG192</f>
        <v>0</v>
      </c>
      <c r="BO192">
        <f>AZ192/(BB192+AZ192/BG192)</f>
        <v>0</v>
      </c>
      <c r="BP192" t="s">
        <v>437</v>
      </c>
      <c r="BQ192">
        <v>0</v>
      </c>
      <c r="BR192">
        <f>IF(BQ192&lt;&gt;0, BQ192, BO192)</f>
        <v>0</v>
      </c>
      <c r="BS192">
        <f>1-BR192/BG192</f>
        <v>0</v>
      </c>
      <c r="BT192">
        <f>(BG192-BF192)/(BG192-BR192)</f>
        <v>0</v>
      </c>
      <c r="BU192">
        <f>(BA192-BG192)/(BA192-BR192)</f>
        <v>0</v>
      </c>
      <c r="BV192">
        <f>(BG192-BF192)/(BG192-AZ192)</f>
        <v>0</v>
      </c>
      <c r="BW192">
        <f>(BA192-BG192)/(BA192-AZ192)</f>
        <v>0</v>
      </c>
      <c r="BX192">
        <f>(BT192*BR192/BF192)</f>
        <v>0</v>
      </c>
      <c r="BY192">
        <f>(1-BX192)</f>
        <v>0</v>
      </c>
      <c r="DH192">
        <f>$B$11*EG192+$C$11*EH192+$F$11*ES192*(1-EV192)</f>
        <v>0</v>
      </c>
      <c r="DI192">
        <f>DH192*DJ192</f>
        <v>0</v>
      </c>
      <c r="DJ192">
        <f>($B$11*$D$9+$C$11*$D$9+$F$11*((FF192+EX192)/MAX(FF192+EX192+FG192, 0.1)*$I$9+FG192/MAX(FF192+EX192+FG192, 0.1)*$J$9))/($B$11+$C$11+$F$11)</f>
        <v>0</v>
      </c>
      <c r="DK192">
        <f>($B$11*$K$9+$C$11*$K$9+$F$11*((FF192+EX192)/MAX(FF192+EX192+FG192, 0.1)*$P$9+FG192/MAX(FF192+EX192+FG192, 0.1)*$Q$9))/($B$11+$C$11+$F$11)</f>
        <v>0</v>
      </c>
      <c r="DL192">
        <v>3.46</v>
      </c>
      <c r="DM192">
        <v>0.5</v>
      </c>
      <c r="DN192" t="s">
        <v>438</v>
      </c>
      <c r="DO192">
        <v>2</v>
      </c>
      <c r="DP192" t="b">
        <v>1</v>
      </c>
      <c r="DQ192">
        <v>1759424178.84615</v>
      </c>
      <c r="DR192">
        <v>1260.87769230769</v>
      </c>
      <c r="DS192">
        <v>1293.77307692308</v>
      </c>
      <c r="DT192">
        <v>22.9116230769231</v>
      </c>
      <c r="DU192">
        <v>21.8645923076923</v>
      </c>
      <c r="DV192">
        <v>1256.05923076923</v>
      </c>
      <c r="DW192">
        <v>22.5988</v>
      </c>
      <c r="DX192">
        <v>500.039384615385</v>
      </c>
      <c r="DY192">
        <v>90.7830538461539</v>
      </c>
      <c r="DZ192">
        <v>0.0323935615384615</v>
      </c>
      <c r="EA192">
        <v>29.5896153846154</v>
      </c>
      <c r="EB192">
        <v>30.0247307692308</v>
      </c>
      <c r="EC192">
        <v>999.9</v>
      </c>
      <c r="ED192">
        <v>0</v>
      </c>
      <c r="EE192">
        <v>0</v>
      </c>
      <c r="EF192">
        <v>10002.0692307692</v>
      </c>
      <c r="EG192">
        <v>0</v>
      </c>
      <c r="EH192">
        <v>13.1943846153846</v>
      </c>
      <c r="EI192">
        <v>-32.8945538461538</v>
      </c>
      <c r="EJ192">
        <v>1290.44230769231</v>
      </c>
      <c r="EK192">
        <v>1322.69153846154</v>
      </c>
      <c r="EL192">
        <v>1.04704692307692</v>
      </c>
      <c r="EM192">
        <v>1293.77307692308</v>
      </c>
      <c r="EN192">
        <v>21.8645923076923</v>
      </c>
      <c r="EO192">
        <v>2.07998769230769</v>
      </c>
      <c r="EP192">
        <v>1.98493307692308</v>
      </c>
      <c r="EQ192">
        <v>18.0667384615385</v>
      </c>
      <c r="ER192">
        <v>17.3246307692308</v>
      </c>
      <c r="ES192">
        <v>1999.99</v>
      </c>
      <c r="ET192">
        <v>0.980003461538462</v>
      </c>
      <c r="EU192">
        <v>0.0199964</v>
      </c>
      <c r="EV192">
        <v>0</v>
      </c>
      <c r="EW192">
        <v>353.383</v>
      </c>
      <c r="EX192">
        <v>5.00059</v>
      </c>
      <c r="EY192">
        <v>7145.50923076923</v>
      </c>
      <c r="EZ192">
        <v>17360.2461538462</v>
      </c>
      <c r="FA192">
        <v>41.3797692307692</v>
      </c>
      <c r="FB192">
        <v>41.125</v>
      </c>
      <c r="FC192">
        <v>40.75</v>
      </c>
      <c r="FD192">
        <v>40.687</v>
      </c>
      <c r="FE192">
        <v>42.312</v>
      </c>
      <c r="FF192">
        <v>1955.1</v>
      </c>
      <c r="FG192">
        <v>39.89</v>
      </c>
      <c r="FH192">
        <v>0</v>
      </c>
      <c r="FI192">
        <v>1759424185</v>
      </c>
      <c r="FJ192">
        <v>0</v>
      </c>
      <c r="FK192">
        <v>353.3298</v>
      </c>
      <c r="FL192">
        <v>0.445230768320246</v>
      </c>
      <c r="FM192">
        <v>-9.03846153854671</v>
      </c>
      <c r="FN192">
        <v>7145.4752</v>
      </c>
      <c r="FO192">
        <v>15</v>
      </c>
      <c r="FP192">
        <v>0</v>
      </c>
      <c r="FQ192" t="s">
        <v>439</v>
      </c>
      <c r="FR192">
        <v>0</v>
      </c>
      <c r="FS192">
        <v>0</v>
      </c>
      <c r="FT192">
        <v>0</v>
      </c>
      <c r="FU192">
        <v>0</v>
      </c>
      <c r="FV192">
        <v>0</v>
      </c>
      <c r="FW192">
        <v>0</v>
      </c>
      <c r="FX192">
        <v>0</v>
      </c>
      <c r="FY192">
        <v>0</v>
      </c>
      <c r="FZ192">
        <v>0</v>
      </c>
      <c r="GA192">
        <v>0</v>
      </c>
      <c r="GB192">
        <v>0</v>
      </c>
      <c r="GC192">
        <v>-32.8689666666667</v>
      </c>
      <c r="GD192">
        <v>-0.680135064935104</v>
      </c>
      <c r="GE192">
        <v>0.564087633628587</v>
      </c>
      <c r="GF192">
        <v>0</v>
      </c>
      <c r="GG192">
        <v>353.371117647059</v>
      </c>
      <c r="GH192">
        <v>-0.507593579725376</v>
      </c>
      <c r="GI192">
        <v>0.163408863735733</v>
      </c>
      <c r="GJ192">
        <v>-1</v>
      </c>
      <c r="GK192">
        <v>1.0616130952381</v>
      </c>
      <c r="GL192">
        <v>-0.404053246753244</v>
      </c>
      <c r="GM192">
        <v>0.0448917745089494</v>
      </c>
      <c r="GN192">
        <v>0</v>
      </c>
      <c r="GO192">
        <v>0</v>
      </c>
      <c r="GP192">
        <v>2</v>
      </c>
      <c r="GQ192" t="s">
        <v>463</v>
      </c>
      <c r="GR192">
        <v>3.13222</v>
      </c>
      <c r="GS192">
        <v>2.71029</v>
      </c>
      <c r="GT192">
        <v>0.194386</v>
      </c>
      <c r="GU192">
        <v>0.197911</v>
      </c>
      <c r="GV192">
        <v>0.100164</v>
      </c>
      <c r="GW192">
        <v>0.097655</v>
      </c>
      <c r="GX192">
        <v>30358.4</v>
      </c>
      <c r="GY192">
        <v>32383</v>
      </c>
      <c r="GZ192">
        <v>34092.7</v>
      </c>
      <c r="HA192">
        <v>36552.9</v>
      </c>
      <c r="HB192">
        <v>43331.2</v>
      </c>
      <c r="HC192">
        <v>47359.2</v>
      </c>
      <c r="HD192">
        <v>53176.4</v>
      </c>
      <c r="HE192">
        <v>58414.1</v>
      </c>
      <c r="HF192">
        <v>1.94555</v>
      </c>
      <c r="HG192">
        <v>1.7983</v>
      </c>
      <c r="HH192">
        <v>0.1188</v>
      </c>
      <c r="HI192">
        <v>0</v>
      </c>
      <c r="HJ192">
        <v>28.0957</v>
      </c>
      <c r="HK192">
        <v>999.9</v>
      </c>
      <c r="HL192">
        <v>53.736</v>
      </c>
      <c r="HM192">
        <v>30.484</v>
      </c>
      <c r="HN192">
        <v>25.9296</v>
      </c>
      <c r="HO192">
        <v>53.9483</v>
      </c>
      <c r="HP192">
        <v>45.3045</v>
      </c>
      <c r="HQ192">
        <v>1</v>
      </c>
      <c r="HR192">
        <v>0.0617861</v>
      </c>
      <c r="HS192">
        <v>0.209216</v>
      </c>
      <c r="HT192">
        <v>20.1118</v>
      </c>
      <c r="HU192">
        <v>5.19752</v>
      </c>
      <c r="HV192">
        <v>12.004</v>
      </c>
      <c r="HW192">
        <v>4.9751</v>
      </c>
      <c r="HX192">
        <v>3.29398</v>
      </c>
      <c r="HY192">
        <v>999.9</v>
      </c>
      <c r="HZ192">
        <v>9999</v>
      </c>
      <c r="IA192">
        <v>9999</v>
      </c>
      <c r="IB192">
        <v>9999</v>
      </c>
      <c r="IC192">
        <v>1.86325</v>
      </c>
      <c r="ID192">
        <v>1.86813</v>
      </c>
      <c r="IE192">
        <v>1.86787</v>
      </c>
      <c r="IF192">
        <v>1.86905</v>
      </c>
      <c r="IG192">
        <v>1.86988</v>
      </c>
      <c r="IH192">
        <v>1.8659</v>
      </c>
      <c r="II192">
        <v>1.867</v>
      </c>
      <c r="IJ192">
        <v>1.86844</v>
      </c>
      <c r="IK192">
        <v>5</v>
      </c>
      <c r="IL192">
        <v>0</v>
      </c>
      <c r="IM192">
        <v>0</v>
      </c>
      <c r="IN192">
        <v>0</v>
      </c>
      <c r="IO192" t="s">
        <v>441</v>
      </c>
      <c r="IP192" t="s">
        <v>442</v>
      </c>
      <c r="IQ192" t="s">
        <v>443</v>
      </c>
      <c r="IR192" t="s">
        <v>443</v>
      </c>
      <c r="IS192" t="s">
        <v>443</v>
      </c>
      <c r="IT192" t="s">
        <v>443</v>
      </c>
      <c r="IU192">
        <v>0</v>
      </c>
      <c r="IV192">
        <v>100</v>
      </c>
      <c r="IW192">
        <v>100</v>
      </c>
      <c r="IX192">
        <v>4.9</v>
      </c>
      <c r="IY192">
        <v>0.3142</v>
      </c>
      <c r="IZ192">
        <v>0.735386519928015</v>
      </c>
      <c r="JA192">
        <v>0.00382527381972642</v>
      </c>
      <c r="JB192">
        <v>-7.52988299776221e-07</v>
      </c>
      <c r="JC192">
        <v>2.3530235652091e-10</v>
      </c>
      <c r="JD192">
        <v>-0.102343420517576</v>
      </c>
      <c r="JE192">
        <v>-0.0169045395245839</v>
      </c>
      <c r="JF192">
        <v>0.00204458040624254</v>
      </c>
      <c r="JG192">
        <v>-2.13992253470799e-05</v>
      </c>
      <c r="JH192">
        <v>5</v>
      </c>
      <c r="JI192">
        <v>2167</v>
      </c>
      <c r="JJ192">
        <v>1</v>
      </c>
      <c r="JK192">
        <v>29</v>
      </c>
      <c r="JL192">
        <v>29323736.4</v>
      </c>
      <c r="JM192">
        <v>29323736.4</v>
      </c>
      <c r="JN192">
        <v>2.56104</v>
      </c>
      <c r="JO192">
        <v>2.6123</v>
      </c>
      <c r="JP192">
        <v>1.54785</v>
      </c>
      <c r="JQ192">
        <v>2.31079</v>
      </c>
      <c r="JR192">
        <v>1.64673</v>
      </c>
      <c r="JS192">
        <v>2.36938</v>
      </c>
      <c r="JT192">
        <v>34.2814</v>
      </c>
      <c r="JU192">
        <v>24.1926</v>
      </c>
      <c r="JV192">
        <v>18</v>
      </c>
      <c r="JW192">
        <v>497.753</v>
      </c>
      <c r="JX192">
        <v>402.627</v>
      </c>
      <c r="JY192">
        <v>27.0174</v>
      </c>
      <c r="JZ192">
        <v>28.1305</v>
      </c>
      <c r="KA192">
        <v>30.0006</v>
      </c>
      <c r="KB192">
        <v>28.0737</v>
      </c>
      <c r="KC192">
        <v>28.0227</v>
      </c>
      <c r="KD192">
        <v>51.2807</v>
      </c>
      <c r="KE192">
        <v>18.6993</v>
      </c>
      <c r="KF192">
        <v>53.8896</v>
      </c>
      <c r="KG192">
        <v>26.9741</v>
      </c>
      <c r="KH192">
        <v>1339.76</v>
      </c>
      <c r="KI192">
        <v>21.9317</v>
      </c>
      <c r="KJ192">
        <v>96.6692</v>
      </c>
      <c r="KK192">
        <v>94.6472</v>
      </c>
    </row>
    <row r="193" spans="1:297">
      <c r="A193">
        <v>177</v>
      </c>
      <c r="B193">
        <v>1759424192</v>
      </c>
      <c r="C193">
        <v>4971.90000009537</v>
      </c>
      <c r="D193" t="s">
        <v>797</v>
      </c>
      <c r="E193" t="s">
        <v>798</v>
      </c>
      <c r="F193">
        <v>5</v>
      </c>
      <c r="G193" t="s">
        <v>638</v>
      </c>
      <c r="H193" t="s">
        <v>436</v>
      </c>
      <c r="I193">
        <v>1759424183.84615</v>
      </c>
      <c r="J193">
        <f>(K193)/1000</f>
        <v>0</v>
      </c>
      <c r="K193">
        <f>IF(DP193, AN193, AH193)</f>
        <v>0</v>
      </c>
      <c r="L193">
        <f>IF(DP193, AI193, AG193)</f>
        <v>0</v>
      </c>
      <c r="M193">
        <f>DR193 - IF(AU193&gt;1, L193*DL193*100.0/(AW193), 0)</f>
        <v>0</v>
      </c>
      <c r="N193">
        <f>((T193-J193/2)*M193-L193)/(T193+J193/2)</f>
        <v>0</v>
      </c>
      <c r="O193">
        <f>N193*(DY193+DZ193)/1000.0</f>
        <v>0</v>
      </c>
      <c r="P193">
        <f>(DR193 - IF(AU193&gt;1, L193*DL193*100.0/(AW193), 0))*(DY193+DZ193)/1000.0</f>
        <v>0</v>
      </c>
      <c r="Q193">
        <f>2.0/((1/S193-1/R193)+SIGN(S193)*SQRT((1/S193-1/R193)*(1/S193-1/R193) + 4*DM193/((DM193+1)*(DM193+1))*(2*1/S193*1/R193-1/R193*1/R193)))</f>
        <v>0</v>
      </c>
      <c r="R193">
        <f>IF(LEFT(DN193,1)&lt;&gt;"0",IF(LEFT(DN193,1)="1",3.0,DO193),$D$5+$E$5*(EF193*DY193/($K$5*1000))+$F$5*(EF193*DY193/($K$5*1000))*MAX(MIN(DL193,$J$5),$I$5)*MAX(MIN(DL193,$J$5),$I$5)+$G$5*MAX(MIN(DL193,$J$5),$I$5)*(EF193*DY193/($K$5*1000))+$H$5*(EF193*DY193/($K$5*1000))*(EF193*DY193/($K$5*1000)))</f>
        <v>0</v>
      </c>
      <c r="S193">
        <f>J193*(1000-(1000*0.61365*exp(17.502*W193/(240.97+W193))/(DY193+DZ193)+DT193)/2)/(1000*0.61365*exp(17.502*W193/(240.97+W193))/(DY193+DZ193)-DT193)</f>
        <v>0</v>
      </c>
      <c r="T193">
        <f>1/((DM193+1)/(Q193/1.6)+1/(R193/1.37)) + DM193/((DM193+1)/(Q193/1.6) + DM193/(R193/1.37))</f>
        <v>0</v>
      </c>
      <c r="U193">
        <f>(DH193*DK193)</f>
        <v>0</v>
      </c>
      <c r="V193">
        <f>(EA193+(U193+2*0.95*5.67E-8*(((EA193+$B$7)+273)^4-(EA193+273)^4)-44100*J193)/(1.84*29.3*R193+8*0.95*5.67E-8*(EA193+273)^3))</f>
        <v>0</v>
      </c>
      <c r="W193">
        <f>($C$7*EB193+$D$7*EC193+$E$7*V193)</f>
        <v>0</v>
      </c>
      <c r="X193">
        <f>0.61365*exp(17.502*W193/(240.97+W193))</f>
        <v>0</v>
      </c>
      <c r="Y193">
        <f>(Z193/AA193*100)</f>
        <v>0</v>
      </c>
      <c r="Z193">
        <f>DT193*(DY193+DZ193)/1000</f>
        <v>0</v>
      </c>
      <c r="AA193">
        <f>0.61365*exp(17.502*EA193/(240.97+EA193))</f>
        <v>0</v>
      </c>
      <c r="AB193">
        <f>(X193-DT193*(DY193+DZ193)/1000)</f>
        <v>0</v>
      </c>
      <c r="AC193">
        <f>(-J193*44100)</f>
        <v>0</v>
      </c>
      <c r="AD193">
        <f>2*29.3*R193*0.92*(EA193-W193)</f>
        <v>0</v>
      </c>
      <c r="AE193">
        <f>2*0.95*5.67E-8*(((EA193+$B$7)+273)^4-(W193+273)^4)</f>
        <v>0</v>
      </c>
      <c r="AF193">
        <f>U193+AE193+AC193+AD193</f>
        <v>0</v>
      </c>
      <c r="AG193">
        <f>DX193*AU193*(DS193-DR193*(1000-AU193*DU193)/(1000-AU193*DT193))/(100*DL193)</f>
        <v>0</v>
      </c>
      <c r="AH193">
        <f>1000*DX193*AU193*(DT193-DU193)/(100*DL193*(1000-AU193*DT193))</f>
        <v>0</v>
      </c>
      <c r="AI193">
        <f>(AJ193 - AK193 - DY193*1E3/(8.314*(EA193+273.15)) * AM193/DX193 * AL193) * DX193/(100*DL193) * (1000 - DU193)/1000</f>
        <v>0</v>
      </c>
      <c r="AJ193">
        <v>1356.83454292965</v>
      </c>
      <c r="AK193">
        <v>1332.48678787879</v>
      </c>
      <c r="AL193">
        <v>3.52973636363616</v>
      </c>
      <c r="AM193">
        <v>64.6</v>
      </c>
      <c r="AN193">
        <f>(AP193 - AO193 + DY193*1E3/(8.314*(EA193+273.15)) * AR193/DX193 * AQ193) * DX193/(100*DL193) * 1000/(1000 - AP193)</f>
        <v>0</v>
      </c>
      <c r="AO193">
        <v>21.9466963527676</v>
      </c>
      <c r="AP193">
        <v>22.9582412121212</v>
      </c>
      <c r="AQ193">
        <v>0.00223449840422723</v>
      </c>
      <c r="AR193">
        <v>120.712376557345</v>
      </c>
      <c r="AS193">
        <v>4</v>
      </c>
      <c r="AT193">
        <v>1</v>
      </c>
      <c r="AU193">
        <f>IF(AS193*$H$13&gt;=AW193,1.0,(AW193/(AW193-AS193*$H$13)))</f>
        <v>0</v>
      </c>
      <c r="AV193">
        <f>(AU193-1)*100</f>
        <v>0</v>
      </c>
      <c r="AW193">
        <f>MAX(0,($B$13+$C$13*EF193)/(1+$D$13*EF193)*DY193/(EA193+273)*$E$13)</f>
        <v>0</v>
      </c>
      <c r="AX193" t="s">
        <v>437</v>
      </c>
      <c r="AY193" t="s">
        <v>437</v>
      </c>
      <c r="AZ193">
        <v>0</v>
      </c>
      <c r="BA193">
        <v>0</v>
      </c>
      <c r="BB193">
        <f>1-AZ193/BA193</f>
        <v>0</v>
      </c>
      <c r="BC193">
        <v>0</v>
      </c>
      <c r="BD193" t="s">
        <v>437</v>
      </c>
      <c r="BE193" t="s">
        <v>437</v>
      </c>
      <c r="BF193">
        <v>0</v>
      </c>
      <c r="BG193">
        <v>0</v>
      </c>
      <c r="BH193">
        <f>1-BF193/BG193</f>
        <v>0</v>
      </c>
      <c r="BI193">
        <v>0.5</v>
      </c>
      <c r="BJ193">
        <f>DI193</f>
        <v>0</v>
      </c>
      <c r="BK193">
        <f>L193</f>
        <v>0</v>
      </c>
      <c r="BL193">
        <f>BH193*BI193*BJ193</f>
        <v>0</v>
      </c>
      <c r="BM193">
        <f>(BK193-BC193)/BJ193</f>
        <v>0</v>
      </c>
      <c r="BN193">
        <f>(BA193-BG193)/BG193</f>
        <v>0</v>
      </c>
      <c r="BO193">
        <f>AZ193/(BB193+AZ193/BG193)</f>
        <v>0</v>
      </c>
      <c r="BP193" t="s">
        <v>437</v>
      </c>
      <c r="BQ193">
        <v>0</v>
      </c>
      <c r="BR193">
        <f>IF(BQ193&lt;&gt;0, BQ193, BO193)</f>
        <v>0</v>
      </c>
      <c r="BS193">
        <f>1-BR193/BG193</f>
        <v>0</v>
      </c>
      <c r="BT193">
        <f>(BG193-BF193)/(BG193-BR193)</f>
        <v>0</v>
      </c>
      <c r="BU193">
        <f>(BA193-BG193)/(BA193-BR193)</f>
        <v>0</v>
      </c>
      <c r="BV193">
        <f>(BG193-BF193)/(BG193-AZ193)</f>
        <v>0</v>
      </c>
      <c r="BW193">
        <f>(BA193-BG193)/(BA193-AZ193)</f>
        <v>0</v>
      </c>
      <c r="BX193">
        <f>(BT193*BR193/BF193)</f>
        <v>0</v>
      </c>
      <c r="BY193">
        <f>(1-BX193)</f>
        <v>0</v>
      </c>
      <c r="DH193">
        <f>$B$11*EG193+$C$11*EH193+$F$11*ES193*(1-EV193)</f>
        <v>0</v>
      </c>
      <c r="DI193">
        <f>DH193*DJ193</f>
        <v>0</v>
      </c>
      <c r="DJ193">
        <f>($B$11*$D$9+$C$11*$D$9+$F$11*((FF193+EX193)/MAX(FF193+EX193+FG193, 0.1)*$I$9+FG193/MAX(FF193+EX193+FG193, 0.1)*$J$9))/($B$11+$C$11+$F$11)</f>
        <v>0</v>
      </c>
      <c r="DK193">
        <f>($B$11*$K$9+$C$11*$K$9+$F$11*((FF193+EX193)/MAX(FF193+EX193+FG193, 0.1)*$P$9+FG193/MAX(FF193+EX193+FG193, 0.1)*$Q$9))/($B$11+$C$11+$F$11)</f>
        <v>0</v>
      </c>
      <c r="DL193">
        <v>3.46</v>
      </c>
      <c r="DM193">
        <v>0.5</v>
      </c>
      <c r="DN193" t="s">
        <v>438</v>
      </c>
      <c r="DO193">
        <v>2</v>
      </c>
      <c r="DP193" t="b">
        <v>1</v>
      </c>
      <c r="DQ193">
        <v>1759424183.84615</v>
      </c>
      <c r="DR193">
        <v>1277.68461538462</v>
      </c>
      <c r="DS193">
        <v>1310.79846153846</v>
      </c>
      <c r="DT193">
        <v>22.9262538461538</v>
      </c>
      <c r="DU193">
        <v>21.9061153846154</v>
      </c>
      <c r="DV193">
        <v>1272.81615384615</v>
      </c>
      <c r="DW193">
        <v>22.6128307692308</v>
      </c>
      <c r="DX193">
        <v>500.033384615385</v>
      </c>
      <c r="DY193">
        <v>90.7821153846154</v>
      </c>
      <c r="DZ193">
        <v>0.0323290923076923</v>
      </c>
      <c r="EA193">
        <v>29.5920153846154</v>
      </c>
      <c r="EB193">
        <v>30.0300538461538</v>
      </c>
      <c r="EC193">
        <v>999.9</v>
      </c>
      <c r="ED193">
        <v>0</v>
      </c>
      <c r="EE193">
        <v>0</v>
      </c>
      <c r="EF193">
        <v>9997.26</v>
      </c>
      <c r="EG193">
        <v>0</v>
      </c>
      <c r="EH193">
        <v>13.1933230769231</v>
      </c>
      <c r="EI193">
        <v>-33.1127769230769</v>
      </c>
      <c r="EJ193">
        <v>1307.66384615385</v>
      </c>
      <c r="EK193">
        <v>1340.15615384615</v>
      </c>
      <c r="EL193">
        <v>1.02015846153846</v>
      </c>
      <c r="EM193">
        <v>1310.79846153846</v>
      </c>
      <c r="EN193">
        <v>21.9061153846154</v>
      </c>
      <c r="EO193">
        <v>2.08129461538462</v>
      </c>
      <c r="EP193">
        <v>1.98868307692308</v>
      </c>
      <c r="EQ193">
        <v>18.0767307692308</v>
      </c>
      <c r="ER193">
        <v>17.3544846153846</v>
      </c>
      <c r="ES193">
        <v>1999.98153846154</v>
      </c>
      <c r="ET193">
        <v>0.980003384615385</v>
      </c>
      <c r="EU193">
        <v>0.0199964</v>
      </c>
      <c r="EV193">
        <v>0</v>
      </c>
      <c r="EW193">
        <v>353.347307692308</v>
      </c>
      <c r="EX193">
        <v>5.00059</v>
      </c>
      <c r="EY193">
        <v>7144.91923076923</v>
      </c>
      <c r="EZ193">
        <v>17360.1769230769</v>
      </c>
      <c r="FA193">
        <v>41.3797692307692</v>
      </c>
      <c r="FB193">
        <v>41.125</v>
      </c>
      <c r="FC193">
        <v>40.75</v>
      </c>
      <c r="FD193">
        <v>40.687</v>
      </c>
      <c r="FE193">
        <v>42.312</v>
      </c>
      <c r="FF193">
        <v>1955.09153846154</v>
      </c>
      <c r="FG193">
        <v>39.89</v>
      </c>
      <c r="FH193">
        <v>0</v>
      </c>
      <c r="FI193">
        <v>1759424190.4</v>
      </c>
      <c r="FJ193">
        <v>0</v>
      </c>
      <c r="FK193">
        <v>353.288653846154</v>
      </c>
      <c r="FL193">
        <v>-0.855487170544559</v>
      </c>
      <c r="FM193">
        <v>-5.42222228738526</v>
      </c>
      <c r="FN193">
        <v>7144.89615384615</v>
      </c>
      <c r="FO193">
        <v>15</v>
      </c>
      <c r="FP193">
        <v>0</v>
      </c>
      <c r="FQ193" t="s">
        <v>439</v>
      </c>
      <c r="FR193">
        <v>0</v>
      </c>
      <c r="FS193">
        <v>0</v>
      </c>
      <c r="FT193">
        <v>0</v>
      </c>
      <c r="FU193">
        <v>0</v>
      </c>
      <c r="FV193">
        <v>0</v>
      </c>
      <c r="FW193">
        <v>0</v>
      </c>
      <c r="FX193">
        <v>0</v>
      </c>
      <c r="FY193">
        <v>0</v>
      </c>
      <c r="FZ193">
        <v>0</v>
      </c>
      <c r="GA193">
        <v>0</v>
      </c>
      <c r="GB193">
        <v>0</v>
      </c>
      <c r="GC193">
        <v>-32.97543</v>
      </c>
      <c r="GD193">
        <v>-1.35487218045111</v>
      </c>
      <c r="GE193">
        <v>0.575802581706613</v>
      </c>
      <c r="GF193">
        <v>0</v>
      </c>
      <c r="GG193">
        <v>353.307029411765</v>
      </c>
      <c r="GH193">
        <v>-0.403437735385438</v>
      </c>
      <c r="GI193">
        <v>0.152185159146214</v>
      </c>
      <c r="GJ193">
        <v>-1</v>
      </c>
      <c r="GK193">
        <v>1.03624875</v>
      </c>
      <c r="GL193">
        <v>-0.374587894736842</v>
      </c>
      <c r="GM193">
        <v>0.0419853938053164</v>
      </c>
      <c r="GN193">
        <v>0</v>
      </c>
      <c r="GO193">
        <v>0</v>
      </c>
      <c r="GP193">
        <v>2</v>
      </c>
      <c r="GQ193" t="s">
        <v>463</v>
      </c>
      <c r="GR193">
        <v>3.13231</v>
      </c>
      <c r="GS193">
        <v>2.7106</v>
      </c>
      <c r="GT193">
        <v>0.195986</v>
      </c>
      <c r="GU193">
        <v>0.199398</v>
      </c>
      <c r="GV193">
        <v>0.10021</v>
      </c>
      <c r="GW193">
        <v>0.0976749</v>
      </c>
      <c r="GX193">
        <v>30298</v>
      </c>
      <c r="GY193">
        <v>32322.5</v>
      </c>
      <c r="GZ193">
        <v>34092.5</v>
      </c>
      <c r="HA193">
        <v>36552.4</v>
      </c>
      <c r="HB193">
        <v>43329.1</v>
      </c>
      <c r="HC193">
        <v>47357.7</v>
      </c>
      <c r="HD193">
        <v>53176.3</v>
      </c>
      <c r="HE193">
        <v>58413.4</v>
      </c>
      <c r="HF193">
        <v>1.9457</v>
      </c>
      <c r="HG193">
        <v>1.79797</v>
      </c>
      <c r="HH193">
        <v>0.118554</v>
      </c>
      <c r="HI193">
        <v>0</v>
      </c>
      <c r="HJ193">
        <v>28.0957</v>
      </c>
      <c r="HK193">
        <v>999.9</v>
      </c>
      <c r="HL193">
        <v>53.736</v>
      </c>
      <c r="HM193">
        <v>30.484</v>
      </c>
      <c r="HN193">
        <v>25.9273</v>
      </c>
      <c r="HO193">
        <v>54.8283</v>
      </c>
      <c r="HP193">
        <v>45.2604</v>
      </c>
      <c r="HQ193">
        <v>1</v>
      </c>
      <c r="HR193">
        <v>0.0624695</v>
      </c>
      <c r="HS193">
        <v>0.264284</v>
      </c>
      <c r="HT193">
        <v>20.1117</v>
      </c>
      <c r="HU193">
        <v>5.19752</v>
      </c>
      <c r="HV193">
        <v>12.004</v>
      </c>
      <c r="HW193">
        <v>4.9751</v>
      </c>
      <c r="HX193">
        <v>3.294</v>
      </c>
      <c r="HY193">
        <v>999.9</v>
      </c>
      <c r="HZ193">
        <v>9999</v>
      </c>
      <c r="IA193">
        <v>9999</v>
      </c>
      <c r="IB193">
        <v>9999</v>
      </c>
      <c r="IC193">
        <v>1.86325</v>
      </c>
      <c r="ID193">
        <v>1.86813</v>
      </c>
      <c r="IE193">
        <v>1.86789</v>
      </c>
      <c r="IF193">
        <v>1.86906</v>
      </c>
      <c r="IG193">
        <v>1.86986</v>
      </c>
      <c r="IH193">
        <v>1.86589</v>
      </c>
      <c r="II193">
        <v>1.86703</v>
      </c>
      <c r="IJ193">
        <v>1.86844</v>
      </c>
      <c r="IK193">
        <v>5</v>
      </c>
      <c r="IL193">
        <v>0</v>
      </c>
      <c r="IM193">
        <v>0</v>
      </c>
      <c r="IN193">
        <v>0</v>
      </c>
      <c r="IO193" t="s">
        <v>441</v>
      </c>
      <c r="IP193" t="s">
        <v>442</v>
      </c>
      <c r="IQ193" t="s">
        <v>443</v>
      </c>
      <c r="IR193" t="s">
        <v>443</v>
      </c>
      <c r="IS193" t="s">
        <v>443</v>
      </c>
      <c r="IT193" t="s">
        <v>443</v>
      </c>
      <c r="IU193">
        <v>0</v>
      </c>
      <c r="IV193">
        <v>100</v>
      </c>
      <c r="IW193">
        <v>100</v>
      </c>
      <c r="IX193">
        <v>4.95</v>
      </c>
      <c r="IY193">
        <v>0.3148</v>
      </c>
      <c r="IZ193">
        <v>0.735386519928015</v>
      </c>
      <c r="JA193">
        <v>0.00382527381972642</v>
      </c>
      <c r="JB193">
        <v>-7.52988299776221e-07</v>
      </c>
      <c r="JC193">
        <v>2.3530235652091e-10</v>
      </c>
      <c r="JD193">
        <v>-0.102343420517576</v>
      </c>
      <c r="JE193">
        <v>-0.0169045395245839</v>
      </c>
      <c r="JF193">
        <v>0.00204458040624254</v>
      </c>
      <c r="JG193">
        <v>-2.13992253470799e-05</v>
      </c>
      <c r="JH193">
        <v>5</v>
      </c>
      <c r="JI193">
        <v>2167</v>
      </c>
      <c r="JJ193">
        <v>1</v>
      </c>
      <c r="JK193">
        <v>29</v>
      </c>
      <c r="JL193">
        <v>29323736.5</v>
      </c>
      <c r="JM193">
        <v>29323736.5</v>
      </c>
      <c r="JN193">
        <v>2.58423</v>
      </c>
      <c r="JO193">
        <v>2.60132</v>
      </c>
      <c r="JP193">
        <v>1.54785</v>
      </c>
      <c r="JQ193">
        <v>2.31079</v>
      </c>
      <c r="JR193">
        <v>1.64673</v>
      </c>
      <c r="JS193">
        <v>2.39502</v>
      </c>
      <c r="JT193">
        <v>34.2814</v>
      </c>
      <c r="JU193">
        <v>24.1926</v>
      </c>
      <c r="JV193">
        <v>18</v>
      </c>
      <c r="JW193">
        <v>497.87</v>
      </c>
      <c r="JX193">
        <v>402.463</v>
      </c>
      <c r="JY193">
        <v>26.9782</v>
      </c>
      <c r="JZ193">
        <v>28.1333</v>
      </c>
      <c r="KA193">
        <v>30.0007</v>
      </c>
      <c r="KB193">
        <v>28.0759</v>
      </c>
      <c r="KC193">
        <v>28.0248</v>
      </c>
      <c r="KD193">
        <v>51.8428</v>
      </c>
      <c r="KE193">
        <v>18.6993</v>
      </c>
      <c r="KF193">
        <v>53.8896</v>
      </c>
      <c r="KG193">
        <v>26.9427</v>
      </c>
      <c r="KH193">
        <v>1359.96</v>
      </c>
      <c r="KI193">
        <v>21.934</v>
      </c>
      <c r="KJ193">
        <v>96.6689</v>
      </c>
      <c r="KK193">
        <v>94.6459</v>
      </c>
    </row>
    <row r="194" spans="1:297">
      <c r="A194">
        <v>178</v>
      </c>
      <c r="B194">
        <v>1759424197</v>
      </c>
      <c r="C194">
        <v>4976.90000009537</v>
      </c>
      <c r="D194" t="s">
        <v>799</v>
      </c>
      <c r="E194" t="s">
        <v>800</v>
      </c>
      <c r="F194">
        <v>5</v>
      </c>
      <c r="G194" t="s">
        <v>638</v>
      </c>
      <c r="H194" t="s">
        <v>436</v>
      </c>
      <c r="I194">
        <v>1759424188.84615</v>
      </c>
      <c r="J194">
        <f>(K194)/1000</f>
        <v>0</v>
      </c>
      <c r="K194">
        <f>IF(DP194, AN194, AH194)</f>
        <v>0</v>
      </c>
      <c r="L194">
        <f>IF(DP194, AI194, AG194)</f>
        <v>0</v>
      </c>
      <c r="M194">
        <f>DR194 - IF(AU194&gt;1, L194*DL194*100.0/(AW194), 0)</f>
        <v>0</v>
      </c>
      <c r="N194">
        <f>((T194-J194/2)*M194-L194)/(T194+J194/2)</f>
        <v>0</v>
      </c>
      <c r="O194">
        <f>N194*(DY194+DZ194)/1000.0</f>
        <v>0</v>
      </c>
      <c r="P194">
        <f>(DR194 - IF(AU194&gt;1, L194*DL194*100.0/(AW194), 0))*(DY194+DZ194)/1000.0</f>
        <v>0</v>
      </c>
      <c r="Q194">
        <f>2.0/((1/S194-1/R194)+SIGN(S194)*SQRT((1/S194-1/R194)*(1/S194-1/R194) + 4*DM194/((DM194+1)*(DM194+1))*(2*1/S194*1/R194-1/R194*1/R194)))</f>
        <v>0</v>
      </c>
      <c r="R194">
        <f>IF(LEFT(DN194,1)&lt;&gt;"0",IF(LEFT(DN194,1)="1",3.0,DO194),$D$5+$E$5*(EF194*DY194/($K$5*1000))+$F$5*(EF194*DY194/($K$5*1000))*MAX(MIN(DL194,$J$5),$I$5)*MAX(MIN(DL194,$J$5),$I$5)+$G$5*MAX(MIN(DL194,$J$5),$I$5)*(EF194*DY194/($K$5*1000))+$H$5*(EF194*DY194/($K$5*1000))*(EF194*DY194/($K$5*1000)))</f>
        <v>0</v>
      </c>
      <c r="S194">
        <f>J194*(1000-(1000*0.61365*exp(17.502*W194/(240.97+W194))/(DY194+DZ194)+DT194)/2)/(1000*0.61365*exp(17.502*W194/(240.97+W194))/(DY194+DZ194)-DT194)</f>
        <v>0</v>
      </c>
      <c r="T194">
        <f>1/((DM194+1)/(Q194/1.6)+1/(R194/1.37)) + DM194/((DM194+1)/(Q194/1.6) + DM194/(R194/1.37))</f>
        <v>0</v>
      </c>
      <c r="U194">
        <f>(DH194*DK194)</f>
        <v>0</v>
      </c>
      <c r="V194">
        <f>(EA194+(U194+2*0.95*5.67E-8*(((EA194+$B$7)+273)^4-(EA194+273)^4)-44100*J194)/(1.84*29.3*R194+8*0.95*5.67E-8*(EA194+273)^3))</f>
        <v>0</v>
      </c>
      <c r="W194">
        <f>($C$7*EB194+$D$7*EC194+$E$7*V194)</f>
        <v>0</v>
      </c>
      <c r="X194">
        <f>0.61365*exp(17.502*W194/(240.97+W194))</f>
        <v>0</v>
      </c>
      <c r="Y194">
        <f>(Z194/AA194*100)</f>
        <v>0</v>
      </c>
      <c r="Z194">
        <f>DT194*(DY194+DZ194)/1000</f>
        <v>0</v>
      </c>
      <c r="AA194">
        <f>0.61365*exp(17.502*EA194/(240.97+EA194))</f>
        <v>0</v>
      </c>
      <c r="AB194">
        <f>(X194-DT194*(DY194+DZ194)/1000)</f>
        <v>0</v>
      </c>
      <c r="AC194">
        <f>(-J194*44100)</f>
        <v>0</v>
      </c>
      <c r="AD194">
        <f>2*29.3*R194*0.92*(EA194-W194)</f>
        <v>0</v>
      </c>
      <c r="AE194">
        <f>2*0.95*5.67E-8*(((EA194+$B$7)+273)^4-(W194+273)^4)</f>
        <v>0</v>
      </c>
      <c r="AF194">
        <f>U194+AE194+AC194+AD194</f>
        <v>0</v>
      </c>
      <c r="AG194">
        <f>DX194*AU194*(DS194-DR194*(1000-AU194*DU194)/(1000-AU194*DT194))/(100*DL194)</f>
        <v>0</v>
      </c>
      <c r="AH194">
        <f>1000*DX194*AU194*(DT194-DU194)/(100*DL194*(1000-AU194*DT194))</f>
        <v>0</v>
      </c>
      <c r="AI194">
        <f>(AJ194 - AK194 - DY194*1E3/(8.314*(EA194+273.15)) * AM194/DX194 * AL194) * DX194/(100*DL194) * (1000 - DU194)/1000</f>
        <v>0</v>
      </c>
      <c r="AJ194">
        <v>1373.37355921104</v>
      </c>
      <c r="AK194">
        <v>1349.42066666667</v>
      </c>
      <c r="AL194">
        <v>3.38528333333323</v>
      </c>
      <c r="AM194">
        <v>64.6</v>
      </c>
      <c r="AN194">
        <f>(AP194 - AO194 + DY194*1E3/(8.314*(EA194+273.15)) * AR194/DX194 * AQ194) * DX194/(100*DL194) * 1000/(1000 - AP194)</f>
        <v>0</v>
      </c>
      <c r="AO194">
        <v>21.9504292855166</v>
      </c>
      <c r="AP194">
        <v>22.9614745454545</v>
      </c>
      <c r="AQ194">
        <v>0.000130709049733323</v>
      </c>
      <c r="AR194">
        <v>120.712376557345</v>
      </c>
      <c r="AS194">
        <v>4</v>
      </c>
      <c r="AT194">
        <v>1</v>
      </c>
      <c r="AU194">
        <f>IF(AS194*$H$13&gt;=AW194,1.0,(AW194/(AW194-AS194*$H$13)))</f>
        <v>0</v>
      </c>
      <c r="AV194">
        <f>(AU194-1)*100</f>
        <v>0</v>
      </c>
      <c r="AW194">
        <f>MAX(0,($B$13+$C$13*EF194)/(1+$D$13*EF194)*DY194/(EA194+273)*$E$13)</f>
        <v>0</v>
      </c>
      <c r="AX194" t="s">
        <v>437</v>
      </c>
      <c r="AY194" t="s">
        <v>437</v>
      </c>
      <c r="AZ194">
        <v>0</v>
      </c>
      <c r="BA194">
        <v>0</v>
      </c>
      <c r="BB194">
        <f>1-AZ194/BA194</f>
        <v>0</v>
      </c>
      <c r="BC194">
        <v>0</v>
      </c>
      <c r="BD194" t="s">
        <v>437</v>
      </c>
      <c r="BE194" t="s">
        <v>437</v>
      </c>
      <c r="BF194">
        <v>0</v>
      </c>
      <c r="BG194">
        <v>0</v>
      </c>
      <c r="BH194">
        <f>1-BF194/BG194</f>
        <v>0</v>
      </c>
      <c r="BI194">
        <v>0.5</v>
      </c>
      <c r="BJ194">
        <f>DI194</f>
        <v>0</v>
      </c>
      <c r="BK194">
        <f>L194</f>
        <v>0</v>
      </c>
      <c r="BL194">
        <f>BH194*BI194*BJ194</f>
        <v>0</v>
      </c>
      <c r="BM194">
        <f>(BK194-BC194)/BJ194</f>
        <v>0</v>
      </c>
      <c r="BN194">
        <f>(BA194-BG194)/BG194</f>
        <v>0</v>
      </c>
      <c r="BO194">
        <f>AZ194/(BB194+AZ194/BG194)</f>
        <v>0</v>
      </c>
      <c r="BP194" t="s">
        <v>437</v>
      </c>
      <c r="BQ194">
        <v>0</v>
      </c>
      <c r="BR194">
        <f>IF(BQ194&lt;&gt;0, BQ194, BO194)</f>
        <v>0</v>
      </c>
      <c r="BS194">
        <f>1-BR194/BG194</f>
        <v>0</v>
      </c>
      <c r="BT194">
        <f>(BG194-BF194)/(BG194-BR194)</f>
        <v>0</v>
      </c>
      <c r="BU194">
        <f>(BA194-BG194)/(BA194-BR194)</f>
        <v>0</v>
      </c>
      <c r="BV194">
        <f>(BG194-BF194)/(BG194-AZ194)</f>
        <v>0</v>
      </c>
      <c r="BW194">
        <f>(BA194-BG194)/(BA194-AZ194)</f>
        <v>0</v>
      </c>
      <c r="BX194">
        <f>(BT194*BR194/BF194)</f>
        <v>0</v>
      </c>
      <c r="BY194">
        <f>(1-BX194)</f>
        <v>0</v>
      </c>
      <c r="DH194">
        <f>$B$11*EG194+$C$11*EH194+$F$11*ES194*(1-EV194)</f>
        <v>0</v>
      </c>
      <c r="DI194">
        <f>DH194*DJ194</f>
        <v>0</v>
      </c>
      <c r="DJ194">
        <f>($B$11*$D$9+$C$11*$D$9+$F$11*((FF194+EX194)/MAX(FF194+EX194+FG194, 0.1)*$I$9+FG194/MAX(FF194+EX194+FG194, 0.1)*$J$9))/($B$11+$C$11+$F$11)</f>
        <v>0</v>
      </c>
      <c r="DK194">
        <f>($B$11*$K$9+$C$11*$K$9+$F$11*((FF194+EX194)/MAX(FF194+EX194+FG194, 0.1)*$P$9+FG194/MAX(FF194+EX194+FG194, 0.1)*$Q$9))/($B$11+$C$11+$F$11)</f>
        <v>0</v>
      </c>
      <c r="DL194">
        <v>3.46</v>
      </c>
      <c r="DM194">
        <v>0.5</v>
      </c>
      <c r="DN194" t="s">
        <v>438</v>
      </c>
      <c r="DO194">
        <v>2</v>
      </c>
      <c r="DP194" t="b">
        <v>1</v>
      </c>
      <c r="DQ194">
        <v>1759424188.84615</v>
      </c>
      <c r="DR194">
        <v>1294.50307692308</v>
      </c>
      <c r="DS194">
        <v>1327.35307692308</v>
      </c>
      <c r="DT194">
        <v>22.9448538461538</v>
      </c>
      <c r="DU194">
        <v>21.9401307692308</v>
      </c>
      <c r="DV194">
        <v>1289.58384615385</v>
      </c>
      <c r="DW194">
        <v>22.6306615384615</v>
      </c>
      <c r="DX194">
        <v>500.010307692308</v>
      </c>
      <c r="DY194">
        <v>90.7807692307692</v>
      </c>
      <c r="DZ194">
        <v>0.0323160846153846</v>
      </c>
      <c r="EA194">
        <v>29.5926153846154</v>
      </c>
      <c r="EB194">
        <v>30.0357769230769</v>
      </c>
      <c r="EC194">
        <v>999.9</v>
      </c>
      <c r="ED194">
        <v>0</v>
      </c>
      <c r="EE194">
        <v>0</v>
      </c>
      <c r="EF194">
        <v>10003.56</v>
      </c>
      <c r="EG194">
        <v>0</v>
      </c>
      <c r="EH194">
        <v>13.1901384615385</v>
      </c>
      <c r="EI194">
        <v>-32.8488923076923</v>
      </c>
      <c r="EJ194">
        <v>1324.90384615385</v>
      </c>
      <c r="EK194">
        <v>1357.12923076923</v>
      </c>
      <c r="EL194">
        <v>1.00473384615385</v>
      </c>
      <c r="EM194">
        <v>1327.35307692308</v>
      </c>
      <c r="EN194">
        <v>21.9401307692308</v>
      </c>
      <c r="EO194">
        <v>2.08295307692308</v>
      </c>
      <c r="EP194">
        <v>1.99174307692308</v>
      </c>
      <c r="EQ194">
        <v>18.0893923076923</v>
      </c>
      <c r="ER194">
        <v>17.3788384615385</v>
      </c>
      <c r="ES194">
        <v>1999.95230769231</v>
      </c>
      <c r="ET194">
        <v>0.980003153846154</v>
      </c>
      <c r="EU194">
        <v>0.0199966461538462</v>
      </c>
      <c r="EV194">
        <v>0</v>
      </c>
      <c r="EW194">
        <v>353.286692307692</v>
      </c>
      <c r="EX194">
        <v>5.00059</v>
      </c>
      <c r="EY194">
        <v>7144.28692307692</v>
      </c>
      <c r="EZ194">
        <v>17359.9230769231</v>
      </c>
      <c r="FA194">
        <v>41.3797692307692</v>
      </c>
      <c r="FB194">
        <v>41.1297692307692</v>
      </c>
      <c r="FC194">
        <v>40.75</v>
      </c>
      <c r="FD194">
        <v>40.687</v>
      </c>
      <c r="FE194">
        <v>42.312</v>
      </c>
      <c r="FF194">
        <v>1955.06230769231</v>
      </c>
      <c r="FG194">
        <v>39.89</v>
      </c>
      <c r="FH194">
        <v>0</v>
      </c>
      <c r="FI194">
        <v>1759424195.2</v>
      </c>
      <c r="FJ194">
        <v>0</v>
      </c>
      <c r="FK194">
        <v>353.221346153846</v>
      </c>
      <c r="FL194">
        <v>-1.37507691201445</v>
      </c>
      <c r="FM194">
        <v>-2.4393162735088</v>
      </c>
      <c r="FN194">
        <v>7144.43269230769</v>
      </c>
      <c r="FO194">
        <v>15</v>
      </c>
      <c r="FP194">
        <v>0</v>
      </c>
      <c r="FQ194" t="s">
        <v>439</v>
      </c>
      <c r="FR194">
        <v>0</v>
      </c>
      <c r="FS194">
        <v>0</v>
      </c>
      <c r="FT194">
        <v>0</v>
      </c>
      <c r="FU194">
        <v>0</v>
      </c>
      <c r="FV194">
        <v>0</v>
      </c>
      <c r="FW194">
        <v>0</v>
      </c>
      <c r="FX194">
        <v>0</v>
      </c>
      <c r="FY194">
        <v>0</v>
      </c>
      <c r="FZ194">
        <v>0</v>
      </c>
      <c r="GA194">
        <v>0</v>
      </c>
      <c r="GB194">
        <v>0</v>
      </c>
      <c r="GC194">
        <v>-33.029719047619</v>
      </c>
      <c r="GD194">
        <v>2.01080259740256</v>
      </c>
      <c r="GE194">
        <v>0.529037800989007</v>
      </c>
      <c r="GF194">
        <v>0</v>
      </c>
      <c r="GG194">
        <v>353.255941176471</v>
      </c>
      <c r="GH194">
        <v>-0.880641706913068</v>
      </c>
      <c r="GI194">
        <v>0.177841128898877</v>
      </c>
      <c r="GJ194">
        <v>-1</v>
      </c>
      <c r="GK194">
        <v>1.01906404761905</v>
      </c>
      <c r="GL194">
        <v>-0.171053766233765</v>
      </c>
      <c r="GM194">
        <v>0.0294680022970456</v>
      </c>
      <c r="GN194">
        <v>0</v>
      </c>
      <c r="GO194">
        <v>0</v>
      </c>
      <c r="GP194">
        <v>2</v>
      </c>
      <c r="GQ194" t="s">
        <v>463</v>
      </c>
      <c r="GR194">
        <v>3.13251</v>
      </c>
      <c r="GS194">
        <v>2.71019</v>
      </c>
      <c r="GT194">
        <v>0.197538</v>
      </c>
      <c r="GU194">
        <v>0.201027</v>
      </c>
      <c r="GV194">
        <v>0.100216</v>
      </c>
      <c r="GW194">
        <v>0.0976867</v>
      </c>
      <c r="GX194">
        <v>30239.3</v>
      </c>
      <c r="GY194">
        <v>32256.8</v>
      </c>
      <c r="GZ194">
        <v>34092.3</v>
      </c>
      <c r="HA194">
        <v>36552.4</v>
      </c>
      <c r="HB194">
        <v>43328.7</v>
      </c>
      <c r="HC194">
        <v>47357</v>
      </c>
      <c r="HD194">
        <v>53175.9</v>
      </c>
      <c r="HE194">
        <v>58413.1</v>
      </c>
      <c r="HF194">
        <v>1.94597</v>
      </c>
      <c r="HG194">
        <v>1.79767</v>
      </c>
      <c r="HH194">
        <v>0.119589</v>
      </c>
      <c r="HI194">
        <v>0</v>
      </c>
      <c r="HJ194">
        <v>28.0957</v>
      </c>
      <c r="HK194">
        <v>999.9</v>
      </c>
      <c r="HL194">
        <v>53.736</v>
      </c>
      <c r="HM194">
        <v>30.484</v>
      </c>
      <c r="HN194">
        <v>25.9275</v>
      </c>
      <c r="HO194">
        <v>54.4483</v>
      </c>
      <c r="HP194">
        <v>45.3886</v>
      </c>
      <c r="HQ194">
        <v>1</v>
      </c>
      <c r="HR194">
        <v>0.0628125</v>
      </c>
      <c r="HS194">
        <v>0.313371</v>
      </c>
      <c r="HT194">
        <v>20.1116</v>
      </c>
      <c r="HU194">
        <v>5.19782</v>
      </c>
      <c r="HV194">
        <v>12.004</v>
      </c>
      <c r="HW194">
        <v>4.97525</v>
      </c>
      <c r="HX194">
        <v>3.294</v>
      </c>
      <c r="HY194">
        <v>999.9</v>
      </c>
      <c r="HZ194">
        <v>9999</v>
      </c>
      <c r="IA194">
        <v>9999</v>
      </c>
      <c r="IB194">
        <v>9999</v>
      </c>
      <c r="IC194">
        <v>1.86325</v>
      </c>
      <c r="ID194">
        <v>1.86813</v>
      </c>
      <c r="IE194">
        <v>1.86785</v>
      </c>
      <c r="IF194">
        <v>1.86905</v>
      </c>
      <c r="IG194">
        <v>1.86987</v>
      </c>
      <c r="IH194">
        <v>1.86589</v>
      </c>
      <c r="II194">
        <v>1.86699</v>
      </c>
      <c r="IJ194">
        <v>1.86843</v>
      </c>
      <c r="IK194">
        <v>5</v>
      </c>
      <c r="IL194">
        <v>0</v>
      </c>
      <c r="IM194">
        <v>0</v>
      </c>
      <c r="IN194">
        <v>0</v>
      </c>
      <c r="IO194" t="s">
        <v>441</v>
      </c>
      <c r="IP194" t="s">
        <v>442</v>
      </c>
      <c r="IQ194" t="s">
        <v>443</v>
      </c>
      <c r="IR194" t="s">
        <v>443</v>
      </c>
      <c r="IS194" t="s">
        <v>443</v>
      </c>
      <c r="IT194" t="s">
        <v>443</v>
      </c>
      <c r="IU194">
        <v>0</v>
      </c>
      <c r="IV194">
        <v>100</v>
      </c>
      <c r="IW194">
        <v>100</v>
      </c>
      <c r="IX194">
        <v>5</v>
      </c>
      <c r="IY194">
        <v>0.3149</v>
      </c>
      <c r="IZ194">
        <v>0.735386519928015</v>
      </c>
      <c r="JA194">
        <v>0.00382527381972642</v>
      </c>
      <c r="JB194">
        <v>-7.52988299776221e-07</v>
      </c>
      <c r="JC194">
        <v>2.3530235652091e-10</v>
      </c>
      <c r="JD194">
        <v>-0.102343420517576</v>
      </c>
      <c r="JE194">
        <v>-0.0169045395245839</v>
      </c>
      <c r="JF194">
        <v>0.00204458040624254</v>
      </c>
      <c r="JG194">
        <v>-2.13992253470799e-05</v>
      </c>
      <c r="JH194">
        <v>5</v>
      </c>
      <c r="JI194">
        <v>2167</v>
      </c>
      <c r="JJ194">
        <v>1</v>
      </c>
      <c r="JK194">
        <v>29</v>
      </c>
      <c r="JL194">
        <v>29323736.6</v>
      </c>
      <c r="JM194">
        <v>29323736.6</v>
      </c>
      <c r="JN194">
        <v>2.61108</v>
      </c>
      <c r="JO194">
        <v>2.61108</v>
      </c>
      <c r="JP194">
        <v>1.54785</v>
      </c>
      <c r="JQ194">
        <v>2.31079</v>
      </c>
      <c r="JR194">
        <v>1.64551</v>
      </c>
      <c r="JS194">
        <v>2.27051</v>
      </c>
      <c r="JT194">
        <v>34.2814</v>
      </c>
      <c r="JU194">
        <v>24.1838</v>
      </c>
      <c r="JV194">
        <v>18</v>
      </c>
      <c r="JW194">
        <v>498.077</v>
      </c>
      <c r="JX194">
        <v>402.315</v>
      </c>
      <c r="JY194">
        <v>26.9367</v>
      </c>
      <c r="JZ194">
        <v>28.1365</v>
      </c>
      <c r="KA194">
        <v>30.0004</v>
      </c>
      <c r="KB194">
        <v>28.079</v>
      </c>
      <c r="KC194">
        <v>28.0274</v>
      </c>
      <c r="KD194">
        <v>52.3009</v>
      </c>
      <c r="KE194">
        <v>18.6993</v>
      </c>
      <c r="KF194">
        <v>53.8896</v>
      </c>
      <c r="KG194">
        <v>26.9044</v>
      </c>
      <c r="KH194">
        <v>1373.51</v>
      </c>
      <c r="KI194">
        <v>21.9398</v>
      </c>
      <c r="KJ194">
        <v>96.6683</v>
      </c>
      <c r="KK194">
        <v>94.6456</v>
      </c>
    </row>
    <row r="195" spans="1:297">
      <c r="A195">
        <v>179</v>
      </c>
      <c r="B195">
        <v>1759424202</v>
      </c>
      <c r="C195">
        <v>4981.90000009537</v>
      </c>
      <c r="D195" t="s">
        <v>801</v>
      </c>
      <c r="E195" t="s">
        <v>802</v>
      </c>
      <c r="F195">
        <v>5</v>
      </c>
      <c r="G195" t="s">
        <v>638</v>
      </c>
      <c r="H195" t="s">
        <v>436</v>
      </c>
      <c r="I195">
        <v>1759424193.84615</v>
      </c>
      <c r="J195">
        <f>(K195)/1000</f>
        <v>0</v>
      </c>
      <c r="K195">
        <f>IF(DP195, AN195, AH195)</f>
        <v>0</v>
      </c>
      <c r="L195">
        <f>IF(DP195, AI195, AG195)</f>
        <v>0</v>
      </c>
      <c r="M195">
        <f>DR195 - IF(AU195&gt;1, L195*DL195*100.0/(AW195), 0)</f>
        <v>0</v>
      </c>
      <c r="N195">
        <f>((T195-J195/2)*M195-L195)/(T195+J195/2)</f>
        <v>0</v>
      </c>
      <c r="O195">
        <f>N195*(DY195+DZ195)/1000.0</f>
        <v>0</v>
      </c>
      <c r="P195">
        <f>(DR195 - IF(AU195&gt;1, L195*DL195*100.0/(AW195), 0))*(DY195+DZ195)/1000.0</f>
        <v>0</v>
      </c>
      <c r="Q195">
        <f>2.0/((1/S195-1/R195)+SIGN(S195)*SQRT((1/S195-1/R195)*(1/S195-1/R195) + 4*DM195/((DM195+1)*(DM195+1))*(2*1/S195*1/R195-1/R195*1/R195)))</f>
        <v>0</v>
      </c>
      <c r="R195">
        <f>IF(LEFT(DN195,1)&lt;&gt;"0",IF(LEFT(DN195,1)="1",3.0,DO195),$D$5+$E$5*(EF195*DY195/($K$5*1000))+$F$5*(EF195*DY195/($K$5*1000))*MAX(MIN(DL195,$J$5),$I$5)*MAX(MIN(DL195,$J$5),$I$5)+$G$5*MAX(MIN(DL195,$J$5),$I$5)*(EF195*DY195/($K$5*1000))+$H$5*(EF195*DY195/($K$5*1000))*(EF195*DY195/($K$5*1000)))</f>
        <v>0</v>
      </c>
      <c r="S195">
        <f>J195*(1000-(1000*0.61365*exp(17.502*W195/(240.97+W195))/(DY195+DZ195)+DT195)/2)/(1000*0.61365*exp(17.502*W195/(240.97+W195))/(DY195+DZ195)-DT195)</f>
        <v>0</v>
      </c>
      <c r="T195">
        <f>1/((DM195+1)/(Q195/1.6)+1/(R195/1.37)) + DM195/((DM195+1)/(Q195/1.6) + DM195/(R195/1.37))</f>
        <v>0</v>
      </c>
      <c r="U195">
        <f>(DH195*DK195)</f>
        <v>0</v>
      </c>
      <c r="V195">
        <f>(EA195+(U195+2*0.95*5.67E-8*(((EA195+$B$7)+273)^4-(EA195+273)^4)-44100*J195)/(1.84*29.3*R195+8*0.95*5.67E-8*(EA195+273)^3))</f>
        <v>0</v>
      </c>
      <c r="W195">
        <f>($C$7*EB195+$D$7*EC195+$E$7*V195)</f>
        <v>0</v>
      </c>
      <c r="X195">
        <f>0.61365*exp(17.502*W195/(240.97+W195))</f>
        <v>0</v>
      </c>
      <c r="Y195">
        <f>(Z195/AA195*100)</f>
        <v>0</v>
      </c>
      <c r="Z195">
        <f>DT195*(DY195+DZ195)/1000</f>
        <v>0</v>
      </c>
      <c r="AA195">
        <f>0.61365*exp(17.502*EA195/(240.97+EA195))</f>
        <v>0</v>
      </c>
      <c r="AB195">
        <f>(X195-DT195*(DY195+DZ195)/1000)</f>
        <v>0</v>
      </c>
      <c r="AC195">
        <f>(-J195*44100)</f>
        <v>0</v>
      </c>
      <c r="AD195">
        <f>2*29.3*R195*0.92*(EA195-W195)</f>
        <v>0</v>
      </c>
      <c r="AE195">
        <f>2*0.95*5.67E-8*(((EA195+$B$7)+273)^4-(W195+273)^4)</f>
        <v>0</v>
      </c>
      <c r="AF195">
        <f>U195+AE195+AC195+AD195</f>
        <v>0</v>
      </c>
      <c r="AG195">
        <f>DX195*AU195*(DS195-DR195*(1000-AU195*DU195)/(1000-AU195*DT195))/(100*DL195)</f>
        <v>0</v>
      </c>
      <c r="AH195">
        <f>1000*DX195*AU195*(DT195-DU195)/(100*DL195*(1000-AU195*DT195))</f>
        <v>0</v>
      </c>
      <c r="AI195">
        <f>(AJ195 - AK195 - DY195*1E3/(8.314*(EA195+273.15)) * AM195/DX195 * AL195) * DX195/(100*DL195) * (1000 - DU195)/1000</f>
        <v>0</v>
      </c>
      <c r="AJ195">
        <v>1391.28021202381</v>
      </c>
      <c r="AK195">
        <v>1367.03242424242</v>
      </c>
      <c r="AL195">
        <v>3.51929393939396</v>
      </c>
      <c r="AM195">
        <v>64.6</v>
      </c>
      <c r="AN195">
        <f>(AP195 - AO195 + DY195*1E3/(8.314*(EA195+273.15)) * AR195/DX195 * AQ195) * DX195/(100*DL195) * 1000/(1000 - AP195)</f>
        <v>0</v>
      </c>
      <c r="AO195">
        <v>21.952594777291</v>
      </c>
      <c r="AP195">
        <v>22.9607951515151</v>
      </c>
      <c r="AQ195">
        <v>-6.14920341135317e-05</v>
      </c>
      <c r="AR195">
        <v>120.712376557345</v>
      </c>
      <c r="AS195">
        <v>4</v>
      </c>
      <c r="AT195">
        <v>1</v>
      </c>
      <c r="AU195">
        <f>IF(AS195*$H$13&gt;=AW195,1.0,(AW195/(AW195-AS195*$H$13)))</f>
        <v>0</v>
      </c>
      <c r="AV195">
        <f>(AU195-1)*100</f>
        <v>0</v>
      </c>
      <c r="AW195">
        <f>MAX(0,($B$13+$C$13*EF195)/(1+$D$13*EF195)*DY195/(EA195+273)*$E$13)</f>
        <v>0</v>
      </c>
      <c r="AX195" t="s">
        <v>437</v>
      </c>
      <c r="AY195" t="s">
        <v>437</v>
      </c>
      <c r="AZ195">
        <v>0</v>
      </c>
      <c r="BA195">
        <v>0</v>
      </c>
      <c r="BB195">
        <f>1-AZ195/BA195</f>
        <v>0</v>
      </c>
      <c r="BC195">
        <v>0</v>
      </c>
      <c r="BD195" t="s">
        <v>437</v>
      </c>
      <c r="BE195" t="s">
        <v>437</v>
      </c>
      <c r="BF195">
        <v>0</v>
      </c>
      <c r="BG195">
        <v>0</v>
      </c>
      <c r="BH195">
        <f>1-BF195/BG195</f>
        <v>0</v>
      </c>
      <c r="BI195">
        <v>0.5</v>
      </c>
      <c r="BJ195">
        <f>DI195</f>
        <v>0</v>
      </c>
      <c r="BK195">
        <f>L195</f>
        <v>0</v>
      </c>
      <c r="BL195">
        <f>BH195*BI195*BJ195</f>
        <v>0</v>
      </c>
      <c r="BM195">
        <f>(BK195-BC195)/BJ195</f>
        <v>0</v>
      </c>
      <c r="BN195">
        <f>(BA195-BG195)/BG195</f>
        <v>0</v>
      </c>
      <c r="BO195">
        <f>AZ195/(BB195+AZ195/BG195)</f>
        <v>0</v>
      </c>
      <c r="BP195" t="s">
        <v>437</v>
      </c>
      <c r="BQ195">
        <v>0</v>
      </c>
      <c r="BR195">
        <f>IF(BQ195&lt;&gt;0, BQ195, BO195)</f>
        <v>0</v>
      </c>
      <c r="BS195">
        <f>1-BR195/BG195</f>
        <v>0</v>
      </c>
      <c r="BT195">
        <f>(BG195-BF195)/(BG195-BR195)</f>
        <v>0</v>
      </c>
      <c r="BU195">
        <f>(BA195-BG195)/(BA195-BR195)</f>
        <v>0</v>
      </c>
      <c r="BV195">
        <f>(BG195-BF195)/(BG195-AZ195)</f>
        <v>0</v>
      </c>
      <c r="BW195">
        <f>(BA195-BG195)/(BA195-AZ195)</f>
        <v>0</v>
      </c>
      <c r="BX195">
        <f>(BT195*BR195/BF195)</f>
        <v>0</v>
      </c>
      <c r="BY195">
        <f>(1-BX195)</f>
        <v>0</v>
      </c>
      <c r="DH195">
        <f>$B$11*EG195+$C$11*EH195+$F$11*ES195*(1-EV195)</f>
        <v>0</v>
      </c>
      <c r="DI195">
        <f>DH195*DJ195</f>
        <v>0</v>
      </c>
      <c r="DJ195">
        <f>($B$11*$D$9+$C$11*$D$9+$F$11*((FF195+EX195)/MAX(FF195+EX195+FG195, 0.1)*$I$9+FG195/MAX(FF195+EX195+FG195, 0.1)*$J$9))/($B$11+$C$11+$F$11)</f>
        <v>0</v>
      </c>
      <c r="DK195">
        <f>($B$11*$K$9+$C$11*$K$9+$F$11*((FF195+EX195)/MAX(FF195+EX195+FG195, 0.1)*$P$9+FG195/MAX(FF195+EX195+FG195, 0.1)*$Q$9))/($B$11+$C$11+$F$11)</f>
        <v>0</v>
      </c>
      <c r="DL195">
        <v>3.46</v>
      </c>
      <c r="DM195">
        <v>0.5</v>
      </c>
      <c r="DN195" t="s">
        <v>438</v>
      </c>
      <c r="DO195">
        <v>2</v>
      </c>
      <c r="DP195" t="b">
        <v>1</v>
      </c>
      <c r="DQ195">
        <v>1759424193.84615</v>
      </c>
      <c r="DR195">
        <v>1311.34384615385</v>
      </c>
      <c r="DS195">
        <v>1344.32538461538</v>
      </c>
      <c r="DT195">
        <v>22.9574307692308</v>
      </c>
      <c r="DU195">
        <v>21.9488153846154</v>
      </c>
      <c r="DV195">
        <v>1306.37230769231</v>
      </c>
      <c r="DW195">
        <v>22.6427307692308</v>
      </c>
      <c r="DX195">
        <v>500.006538461538</v>
      </c>
      <c r="DY195">
        <v>90.7812307692308</v>
      </c>
      <c r="DZ195">
        <v>0.0323127538461538</v>
      </c>
      <c r="EA195">
        <v>29.5907384615385</v>
      </c>
      <c r="EB195">
        <v>30.0369153846154</v>
      </c>
      <c r="EC195">
        <v>999.9</v>
      </c>
      <c r="ED195">
        <v>0</v>
      </c>
      <c r="EE195">
        <v>0</v>
      </c>
      <c r="EF195">
        <v>10009.4230769231</v>
      </c>
      <c r="EG195">
        <v>0</v>
      </c>
      <c r="EH195">
        <v>13.1850461538462</v>
      </c>
      <c r="EI195">
        <v>-32.9816307692308</v>
      </c>
      <c r="EJ195">
        <v>1342.15615384615</v>
      </c>
      <c r="EK195">
        <v>1374.49615384615</v>
      </c>
      <c r="EL195">
        <v>1.00863623076923</v>
      </c>
      <c r="EM195">
        <v>1344.32538461538</v>
      </c>
      <c r="EN195">
        <v>21.9488153846154</v>
      </c>
      <c r="EO195">
        <v>2.08410538461538</v>
      </c>
      <c r="EP195">
        <v>1.99254153846154</v>
      </c>
      <c r="EQ195">
        <v>18.0982</v>
      </c>
      <c r="ER195">
        <v>17.3851923076923</v>
      </c>
      <c r="ES195">
        <v>1999.95</v>
      </c>
      <c r="ET195">
        <v>0.980003153846154</v>
      </c>
      <c r="EU195">
        <v>0.0199966461538462</v>
      </c>
      <c r="EV195">
        <v>0</v>
      </c>
      <c r="EW195">
        <v>353.213153846154</v>
      </c>
      <c r="EX195">
        <v>5.00059</v>
      </c>
      <c r="EY195">
        <v>7144.22307692308</v>
      </c>
      <c r="EZ195">
        <v>17359.9</v>
      </c>
      <c r="FA195">
        <v>41.3940769230769</v>
      </c>
      <c r="FB195">
        <v>41.1297692307692</v>
      </c>
      <c r="FC195">
        <v>40.75</v>
      </c>
      <c r="FD195">
        <v>40.687</v>
      </c>
      <c r="FE195">
        <v>42.312</v>
      </c>
      <c r="FF195">
        <v>1955.06</v>
      </c>
      <c r="FG195">
        <v>39.89</v>
      </c>
      <c r="FH195">
        <v>0</v>
      </c>
      <c r="FI195">
        <v>1759424200.6</v>
      </c>
      <c r="FJ195">
        <v>0</v>
      </c>
      <c r="FK195">
        <v>353.16424</v>
      </c>
      <c r="FL195">
        <v>-0.00199998738852749</v>
      </c>
      <c r="FM195">
        <v>1.1553845581971</v>
      </c>
      <c r="FN195">
        <v>7144.3992</v>
      </c>
      <c r="FO195">
        <v>15</v>
      </c>
      <c r="FP195">
        <v>0</v>
      </c>
      <c r="FQ195" t="s">
        <v>439</v>
      </c>
      <c r="FR195">
        <v>0</v>
      </c>
      <c r="FS195">
        <v>0</v>
      </c>
      <c r="FT195">
        <v>0</v>
      </c>
      <c r="FU195">
        <v>0</v>
      </c>
      <c r="FV195">
        <v>0</v>
      </c>
      <c r="FW195">
        <v>0</v>
      </c>
      <c r="FX195">
        <v>0</v>
      </c>
      <c r="FY195">
        <v>0</v>
      </c>
      <c r="FZ195">
        <v>0</v>
      </c>
      <c r="GA195">
        <v>0</v>
      </c>
      <c r="GB195">
        <v>0</v>
      </c>
      <c r="GC195">
        <v>-32.9500476190476</v>
      </c>
      <c r="GD195">
        <v>-0.76941818181826</v>
      </c>
      <c r="GE195">
        <v>0.472177412802643</v>
      </c>
      <c r="GF195">
        <v>0</v>
      </c>
      <c r="GG195">
        <v>353.227558823529</v>
      </c>
      <c r="GH195">
        <v>-0.832803661115046</v>
      </c>
      <c r="GI195">
        <v>0.174631408666174</v>
      </c>
      <c r="GJ195">
        <v>-1</v>
      </c>
      <c r="GK195">
        <v>1.00634023809524</v>
      </c>
      <c r="GL195">
        <v>0.0280574025974018</v>
      </c>
      <c r="GM195">
        <v>0.00845582833601016</v>
      </c>
      <c r="GN195">
        <v>1</v>
      </c>
      <c r="GO195">
        <v>1</v>
      </c>
      <c r="GP195">
        <v>2</v>
      </c>
      <c r="GQ195" t="s">
        <v>448</v>
      </c>
      <c r="GR195">
        <v>3.13236</v>
      </c>
      <c r="GS195">
        <v>2.71026</v>
      </c>
      <c r="GT195">
        <v>0.199108</v>
      </c>
      <c r="GU195">
        <v>0.202432</v>
      </c>
      <c r="GV195">
        <v>0.100209</v>
      </c>
      <c r="GW195">
        <v>0.0976883</v>
      </c>
      <c r="GX195">
        <v>30180.1</v>
      </c>
      <c r="GY195">
        <v>32199.6</v>
      </c>
      <c r="GZ195">
        <v>34092.2</v>
      </c>
      <c r="HA195">
        <v>36551.9</v>
      </c>
      <c r="HB195">
        <v>43329.2</v>
      </c>
      <c r="HC195">
        <v>47356.6</v>
      </c>
      <c r="HD195">
        <v>53176</v>
      </c>
      <c r="HE195">
        <v>58412.5</v>
      </c>
      <c r="HF195">
        <v>1.94587</v>
      </c>
      <c r="HG195">
        <v>1.79797</v>
      </c>
      <c r="HH195">
        <v>0.118431</v>
      </c>
      <c r="HI195">
        <v>0</v>
      </c>
      <c r="HJ195">
        <v>28.0957</v>
      </c>
      <c r="HK195">
        <v>999.9</v>
      </c>
      <c r="HL195">
        <v>53.736</v>
      </c>
      <c r="HM195">
        <v>30.484</v>
      </c>
      <c r="HN195">
        <v>25.9262</v>
      </c>
      <c r="HO195">
        <v>54.3983</v>
      </c>
      <c r="HP195">
        <v>45.5609</v>
      </c>
      <c r="HQ195">
        <v>1</v>
      </c>
      <c r="HR195">
        <v>0.0632114</v>
      </c>
      <c r="HS195">
        <v>0.3179</v>
      </c>
      <c r="HT195">
        <v>20.1112</v>
      </c>
      <c r="HU195">
        <v>5.19677</v>
      </c>
      <c r="HV195">
        <v>12.004</v>
      </c>
      <c r="HW195">
        <v>4.9746</v>
      </c>
      <c r="HX195">
        <v>3.29363</v>
      </c>
      <c r="HY195">
        <v>999.9</v>
      </c>
      <c r="HZ195">
        <v>9999</v>
      </c>
      <c r="IA195">
        <v>9999</v>
      </c>
      <c r="IB195">
        <v>9999</v>
      </c>
      <c r="IC195">
        <v>1.86325</v>
      </c>
      <c r="ID195">
        <v>1.86813</v>
      </c>
      <c r="IE195">
        <v>1.86784</v>
      </c>
      <c r="IF195">
        <v>1.86905</v>
      </c>
      <c r="IG195">
        <v>1.86985</v>
      </c>
      <c r="IH195">
        <v>1.86589</v>
      </c>
      <c r="II195">
        <v>1.867</v>
      </c>
      <c r="IJ195">
        <v>1.86844</v>
      </c>
      <c r="IK195">
        <v>5</v>
      </c>
      <c r="IL195">
        <v>0</v>
      </c>
      <c r="IM195">
        <v>0</v>
      </c>
      <c r="IN195">
        <v>0</v>
      </c>
      <c r="IO195" t="s">
        <v>441</v>
      </c>
      <c r="IP195" t="s">
        <v>442</v>
      </c>
      <c r="IQ195" t="s">
        <v>443</v>
      </c>
      <c r="IR195" t="s">
        <v>443</v>
      </c>
      <c r="IS195" t="s">
        <v>443</v>
      </c>
      <c r="IT195" t="s">
        <v>443</v>
      </c>
      <c r="IU195">
        <v>0</v>
      </c>
      <c r="IV195">
        <v>100</v>
      </c>
      <c r="IW195">
        <v>100</v>
      </c>
      <c r="IX195">
        <v>5.06</v>
      </c>
      <c r="IY195">
        <v>0.3148</v>
      </c>
      <c r="IZ195">
        <v>0.735386519928015</v>
      </c>
      <c r="JA195">
        <v>0.00382527381972642</v>
      </c>
      <c r="JB195">
        <v>-7.52988299776221e-07</v>
      </c>
      <c r="JC195">
        <v>2.3530235652091e-10</v>
      </c>
      <c r="JD195">
        <v>-0.102343420517576</v>
      </c>
      <c r="JE195">
        <v>-0.0169045395245839</v>
      </c>
      <c r="JF195">
        <v>0.00204458040624254</v>
      </c>
      <c r="JG195">
        <v>-2.13992253470799e-05</v>
      </c>
      <c r="JH195">
        <v>5</v>
      </c>
      <c r="JI195">
        <v>2167</v>
      </c>
      <c r="JJ195">
        <v>1</v>
      </c>
      <c r="JK195">
        <v>29</v>
      </c>
      <c r="JL195">
        <v>29323736.7</v>
      </c>
      <c r="JM195">
        <v>29323736.7</v>
      </c>
      <c r="JN195">
        <v>2.63672</v>
      </c>
      <c r="JO195">
        <v>2.6062</v>
      </c>
      <c r="JP195">
        <v>1.54785</v>
      </c>
      <c r="JQ195">
        <v>2.31079</v>
      </c>
      <c r="JR195">
        <v>1.64673</v>
      </c>
      <c r="JS195">
        <v>2.36938</v>
      </c>
      <c r="JT195">
        <v>34.2814</v>
      </c>
      <c r="JU195">
        <v>24.1926</v>
      </c>
      <c r="JV195">
        <v>18</v>
      </c>
      <c r="JW195">
        <v>498.037</v>
      </c>
      <c r="JX195">
        <v>402.5</v>
      </c>
      <c r="JY195">
        <v>26.896</v>
      </c>
      <c r="JZ195">
        <v>28.1393</v>
      </c>
      <c r="KA195">
        <v>30.0004</v>
      </c>
      <c r="KB195">
        <v>28.0818</v>
      </c>
      <c r="KC195">
        <v>28.0302</v>
      </c>
      <c r="KD195">
        <v>52.779</v>
      </c>
      <c r="KE195">
        <v>18.6993</v>
      </c>
      <c r="KF195">
        <v>53.8896</v>
      </c>
      <c r="KG195">
        <v>26.8636</v>
      </c>
      <c r="KH195">
        <v>1393.77</v>
      </c>
      <c r="KI195">
        <v>21.9455</v>
      </c>
      <c r="KJ195">
        <v>96.6682</v>
      </c>
      <c r="KK195">
        <v>94.6445</v>
      </c>
    </row>
    <row r="196" spans="1:297">
      <c r="A196">
        <v>180</v>
      </c>
      <c r="B196">
        <v>1759424207</v>
      </c>
      <c r="C196">
        <v>4986.90000009537</v>
      </c>
      <c r="D196" t="s">
        <v>803</v>
      </c>
      <c r="E196" t="s">
        <v>804</v>
      </c>
      <c r="F196">
        <v>5</v>
      </c>
      <c r="G196" t="s">
        <v>638</v>
      </c>
      <c r="H196" t="s">
        <v>436</v>
      </c>
      <c r="I196">
        <v>1759424198.84615</v>
      </c>
      <c r="J196">
        <f>(K196)/1000</f>
        <v>0</v>
      </c>
      <c r="K196">
        <f>IF(DP196, AN196, AH196)</f>
        <v>0</v>
      </c>
      <c r="L196">
        <f>IF(DP196, AI196, AG196)</f>
        <v>0</v>
      </c>
      <c r="M196">
        <f>DR196 - IF(AU196&gt;1, L196*DL196*100.0/(AW196), 0)</f>
        <v>0</v>
      </c>
      <c r="N196">
        <f>((T196-J196/2)*M196-L196)/(T196+J196/2)</f>
        <v>0</v>
      </c>
      <c r="O196">
        <f>N196*(DY196+DZ196)/1000.0</f>
        <v>0</v>
      </c>
      <c r="P196">
        <f>(DR196 - IF(AU196&gt;1, L196*DL196*100.0/(AW196), 0))*(DY196+DZ196)/1000.0</f>
        <v>0</v>
      </c>
      <c r="Q196">
        <f>2.0/((1/S196-1/R196)+SIGN(S196)*SQRT((1/S196-1/R196)*(1/S196-1/R196) + 4*DM196/((DM196+1)*(DM196+1))*(2*1/S196*1/R196-1/R196*1/R196)))</f>
        <v>0</v>
      </c>
      <c r="R196">
        <f>IF(LEFT(DN196,1)&lt;&gt;"0",IF(LEFT(DN196,1)="1",3.0,DO196),$D$5+$E$5*(EF196*DY196/($K$5*1000))+$F$5*(EF196*DY196/($K$5*1000))*MAX(MIN(DL196,$J$5),$I$5)*MAX(MIN(DL196,$J$5),$I$5)+$G$5*MAX(MIN(DL196,$J$5),$I$5)*(EF196*DY196/($K$5*1000))+$H$5*(EF196*DY196/($K$5*1000))*(EF196*DY196/($K$5*1000)))</f>
        <v>0</v>
      </c>
      <c r="S196">
        <f>J196*(1000-(1000*0.61365*exp(17.502*W196/(240.97+W196))/(DY196+DZ196)+DT196)/2)/(1000*0.61365*exp(17.502*W196/(240.97+W196))/(DY196+DZ196)-DT196)</f>
        <v>0</v>
      </c>
      <c r="T196">
        <f>1/((DM196+1)/(Q196/1.6)+1/(R196/1.37)) + DM196/((DM196+1)/(Q196/1.6) + DM196/(R196/1.37))</f>
        <v>0</v>
      </c>
      <c r="U196">
        <f>(DH196*DK196)</f>
        <v>0</v>
      </c>
      <c r="V196">
        <f>(EA196+(U196+2*0.95*5.67E-8*(((EA196+$B$7)+273)^4-(EA196+273)^4)-44100*J196)/(1.84*29.3*R196+8*0.95*5.67E-8*(EA196+273)^3))</f>
        <v>0</v>
      </c>
      <c r="W196">
        <f>($C$7*EB196+$D$7*EC196+$E$7*V196)</f>
        <v>0</v>
      </c>
      <c r="X196">
        <f>0.61365*exp(17.502*W196/(240.97+W196))</f>
        <v>0</v>
      </c>
      <c r="Y196">
        <f>(Z196/AA196*100)</f>
        <v>0</v>
      </c>
      <c r="Z196">
        <f>DT196*(DY196+DZ196)/1000</f>
        <v>0</v>
      </c>
      <c r="AA196">
        <f>0.61365*exp(17.502*EA196/(240.97+EA196))</f>
        <v>0</v>
      </c>
      <c r="AB196">
        <f>(X196-DT196*(DY196+DZ196)/1000)</f>
        <v>0</v>
      </c>
      <c r="AC196">
        <f>(-J196*44100)</f>
        <v>0</v>
      </c>
      <c r="AD196">
        <f>2*29.3*R196*0.92*(EA196-W196)</f>
        <v>0</v>
      </c>
      <c r="AE196">
        <f>2*0.95*5.67E-8*(((EA196+$B$7)+273)^4-(W196+273)^4)</f>
        <v>0</v>
      </c>
      <c r="AF196">
        <f>U196+AE196+AC196+AD196</f>
        <v>0</v>
      </c>
      <c r="AG196">
        <f>DX196*AU196*(DS196-DR196*(1000-AU196*DU196)/(1000-AU196*DT196))/(100*DL196)</f>
        <v>0</v>
      </c>
      <c r="AH196">
        <f>1000*DX196*AU196*(DT196-DU196)/(100*DL196*(1000-AU196*DT196))</f>
        <v>0</v>
      </c>
      <c r="AI196">
        <f>(AJ196 - AK196 - DY196*1E3/(8.314*(EA196+273.15)) * AM196/DX196 * AL196) * DX196/(100*DL196) * (1000 - DU196)/1000</f>
        <v>0</v>
      </c>
      <c r="AJ196">
        <v>1406.91700058009</v>
      </c>
      <c r="AK196">
        <v>1383.4316969697</v>
      </c>
      <c r="AL196">
        <v>3.27307575757549</v>
      </c>
      <c r="AM196">
        <v>64.6</v>
      </c>
      <c r="AN196">
        <f>(AP196 - AO196 + DY196*1E3/(8.314*(EA196+273.15)) * AR196/DX196 * AQ196) * DX196/(100*DL196) * 1000/(1000 - AP196)</f>
        <v>0</v>
      </c>
      <c r="AO196">
        <v>21.9533719140773</v>
      </c>
      <c r="AP196">
        <v>22.9540333333333</v>
      </c>
      <c r="AQ196">
        <v>-0.000274579603013944</v>
      </c>
      <c r="AR196">
        <v>120.712376557345</v>
      </c>
      <c r="AS196">
        <v>4</v>
      </c>
      <c r="AT196">
        <v>1</v>
      </c>
      <c r="AU196">
        <f>IF(AS196*$H$13&gt;=AW196,1.0,(AW196/(AW196-AS196*$H$13)))</f>
        <v>0</v>
      </c>
      <c r="AV196">
        <f>(AU196-1)*100</f>
        <v>0</v>
      </c>
      <c r="AW196">
        <f>MAX(0,($B$13+$C$13*EF196)/(1+$D$13*EF196)*DY196/(EA196+273)*$E$13)</f>
        <v>0</v>
      </c>
      <c r="AX196" t="s">
        <v>437</v>
      </c>
      <c r="AY196" t="s">
        <v>437</v>
      </c>
      <c r="AZ196">
        <v>0</v>
      </c>
      <c r="BA196">
        <v>0</v>
      </c>
      <c r="BB196">
        <f>1-AZ196/BA196</f>
        <v>0</v>
      </c>
      <c r="BC196">
        <v>0</v>
      </c>
      <c r="BD196" t="s">
        <v>437</v>
      </c>
      <c r="BE196" t="s">
        <v>437</v>
      </c>
      <c r="BF196">
        <v>0</v>
      </c>
      <c r="BG196">
        <v>0</v>
      </c>
      <c r="BH196">
        <f>1-BF196/BG196</f>
        <v>0</v>
      </c>
      <c r="BI196">
        <v>0.5</v>
      </c>
      <c r="BJ196">
        <f>DI196</f>
        <v>0</v>
      </c>
      <c r="BK196">
        <f>L196</f>
        <v>0</v>
      </c>
      <c r="BL196">
        <f>BH196*BI196*BJ196</f>
        <v>0</v>
      </c>
      <c r="BM196">
        <f>(BK196-BC196)/BJ196</f>
        <v>0</v>
      </c>
      <c r="BN196">
        <f>(BA196-BG196)/BG196</f>
        <v>0</v>
      </c>
      <c r="BO196">
        <f>AZ196/(BB196+AZ196/BG196)</f>
        <v>0</v>
      </c>
      <c r="BP196" t="s">
        <v>437</v>
      </c>
      <c r="BQ196">
        <v>0</v>
      </c>
      <c r="BR196">
        <f>IF(BQ196&lt;&gt;0, BQ196, BO196)</f>
        <v>0</v>
      </c>
      <c r="BS196">
        <f>1-BR196/BG196</f>
        <v>0</v>
      </c>
      <c r="BT196">
        <f>(BG196-BF196)/(BG196-BR196)</f>
        <v>0</v>
      </c>
      <c r="BU196">
        <f>(BA196-BG196)/(BA196-BR196)</f>
        <v>0</v>
      </c>
      <c r="BV196">
        <f>(BG196-BF196)/(BG196-AZ196)</f>
        <v>0</v>
      </c>
      <c r="BW196">
        <f>(BA196-BG196)/(BA196-AZ196)</f>
        <v>0</v>
      </c>
      <c r="BX196">
        <f>(BT196*BR196/BF196)</f>
        <v>0</v>
      </c>
      <c r="BY196">
        <f>(1-BX196)</f>
        <v>0</v>
      </c>
      <c r="DH196">
        <f>$B$11*EG196+$C$11*EH196+$F$11*ES196*(1-EV196)</f>
        <v>0</v>
      </c>
      <c r="DI196">
        <f>DH196*DJ196</f>
        <v>0</v>
      </c>
      <c r="DJ196">
        <f>($B$11*$D$9+$C$11*$D$9+$F$11*((FF196+EX196)/MAX(FF196+EX196+FG196, 0.1)*$I$9+FG196/MAX(FF196+EX196+FG196, 0.1)*$J$9))/($B$11+$C$11+$F$11)</f>
        <v>0</v>
      </c>
      <c r="DK196">
        <f>($B$11*$K$9+$C$11*$K$9+$F$11*((FF196+EX196)/MAX(FF196+EX196+FG196, 0.1)*$P$9+FG196/MAX(FF196+EX196+FG196, 0.1)*$Q$9))/($B$11+$C$11+$F$11)</f>
        <v>0</v>
      </c>
      <c r="DL196">
        <v>3.46</v>
      </c>
      <c r="DM196">
        <v>0.5</v>
      </c>
      <c r="DN196" t="s">
        <v>438</v>
      </c>
      <c r="DO196">
        <v>2</v>
      </c>
      <c r="DP196" t="b">
        <v>1</v>
      </c>
      <c r="DQ196">
        <v>1759424198.84615</v>
      </c>
      <c r="DR196">
        <v>1328.10384615385</v>
      </c>
      <c r="DS196">
        <v>1360.68307692308</v>
      </c>
      <c r="DT196">
        <v>22.9595769230769</v>
      </c>
      <c r="DU196">
        <v>21.9516538461538</v>
      </c>
      <c r="DV196">
        <v>1323.08</v>
      </c>
      <c r="DW196">
        <v>22.6447923076923</v>
      </c>
      <c r="DX196">
        <v>500.018</v>
      </c>
      <c r="DY196">
        <v>90.7813692307692</v>
      </c>
      <c r="DZ196">
        <v>0.0321852076923077</v>
      </c>
      <c r="EA196">
        <v>29.5881923076923</v>
      </c>
      <c r="EB196">
        <v>30.0386230769231</v>
      </c>
      <c r="EC196">
        <v>999.9</v>
      </c>
      <c r="ED196">
        <v>0</v>
      </c>
      <c r="EE196">
        <v>0</v>
      </c>
      <c r="EF196">
        <v>10022.5</v>
      </c>
      <c r="EG196">
        <v>0</v>
      </c>
      <c r="EH196">
        <v>13.1842</v>
      </c>
      <c r="EI196">
        <v>-32.5796076923077</v>
      </c>
      <c r="EJ196">
        <v>1359.31153846154</v>
      </c>
      <c r="EK196">
        <v>1391.22307692308</v>
      </c>
      <c r="EL196">
        <v>1.00793307692308</v>
      </c>
      <c r="EM196">
        <v>1360.68307692308</v>
      </c>
      <c r="EN196">
        <v>21.9516538461538</v>
      </c>
      <c r="EO196">
        <v>2.08430384615385</v>
      </c>
      <c r="EP196">
        <v>1.99280384615385</v>
      </c>
      <c r="EQ196">
        <v>18.0997153846154</v>
      </c>
      <c r="ER196">
        <v>17.3872769230769</v>
      </c>
      <c r="ES196">
        <v>1999.92615384615</v>
      </c>
      <c r="ET196">
        <v>0.980002923076923</v>
      </c>
      <c r="EU196">
        <v>0.0199968769230769</v>
      </c>
      <c r="EV196">
        <v>0</v>
      </c>
      <c r="EW196">
        <v>353.215</v>
      </c>
      <c r="EX196">
        <v>5.00059</v>
      </c>
      <c r="EY196">
        <v>7143.85307692308</v>
      </c>
      <c r="EZ196">
        <v>17359.6846153846</v>
      </c>
      <c r="FA196">
        <v>41.4083846153846</v>
      </c>
      <c r="FB196">
        <v>41.1297692307692</v>
      </c>
      <c r="FC196">
        <v>40.75</v>
      </c>
      <c r="FD196">
        <v>40.687</v>
      </c>
      <c r="FE196">
        <v>42.312</v>
      </c>
      <c r="FF196">
        <v>1955.03615384615</v>
      </c>
      <c r="FG196">
        <v>39.89</v>
      </c>
      <c r="FH196">
        <v>0</v>
      </c>
      <c r="FI196">
        <v>1759424205.4</v>
      </c>
      <c r="FJ196">
        <v>0</v>
      </c>
      <c r="FK196">
        <v>353.18956</v>
      </c>
      <c r="FL196">
        <v>0.509153851207534</v>
      </c>
      <c r="FM196">
        <v>0.82999994644781</v>
      </c>
      <c r="FN196">
        <v>7144.2032</v>
      </c>
      <c r="FO196">
        <v>15</v>
      </c>
      <c r="FP196">
        <v>0</v>
      </c>
      <c r="FQ196" t="s">
        <v>439</v>
      </c>
      <c r="FR196">
        <v>0</v>
      </c>
      <c r="FS196">
        <v>0</v>
      </c>
      <c r="FT196">
        <v>0</v>
      </c>
      <c r="FU196">
        <v>0</v>
      </c>
      <c r="FV196">
        <v>0</v>
      </c>
      <c r="FW196">
        <v>0</v>
      </c>
      <c r="FX196">
        <v>0</v>
      </c>
      <c r="FY196">
        <v>0</v>
      </c>
      <c r="FZ196">
        <v>0</v>
      </c>
      <c r="GA196">
        <v>0</v>
      </c>
      <c r="GB196">
        <v>0</v>
      </c>
      <c r="GC196">
        <v>-32.7695285714286</v>
      </c>
      <c r="GD196">
        <v>3.7210597402597</v>
      </c>
      <c r="GE196">
        <v>0.603136846307826</v>
      </c>
      <c r="GF196">
        <v>0</v>
      </c>
      <c r="GG196">
        <v>353.200588235294</v>
      </c>
      <c r="GH196">
        <v>0.0475783100648791</v>
      </c>
      <c r="GI196">
        <v>0.144334398828278</v>
      </c>
      <c r="GJ196">
        <v>-1</v>
      </c>
      <c r="GK196">
        <v>1.00734719047619</v>
      </c>
      <c r="GL196">
        <v>-0.00521376623376628</v>
      </c>
      <c r="GM196">
        <v>0.00366788660596193</v>
      </c>
      <c r="GN196">
        <v>1</v>
      </c>
      <c r="GO196">
        <v>1</v>
      </c>
      <c r="GP196">
        <v>2</v>
      </c>
      <c r="GQ196" t="s">
        <v>448</v>
      </c>
      <c r="GR196">
        <v>3.13242</v>
      </c>
      <c r="GS196">
        <v>2.7103</v>
      </c>
      <c r="GT196">
        <v>0.200594</v>
      </c>
      <c r="GU196">
        <v>0.20398</v>
      </c>
      <c r="GV196">
        <v>0.100185</v>
      </c>
      <c r="GW196">
        <v>0.0976898</v>
      </c>
      <c r="GX196">
        <v>30123.9</v>
      </c>
      <c r="GY196">
        <v>32136.7</v>
      </c>
      <c r="GZ196">
        <v>34092</v>
      </c>
      <c r="HA196">
        <v>36551.4</v>
      </c>
      <c r="HB196">
        <v>43330.2</v>
      </c>
      <c r="HC196">
        <v>47356.1</v>
      </c>
      <c r="HD196">
        <v>53175.5</v>
      </c>
      <c r="HE196">
        <v>58411.7</v>
      </c>
      <c r="HF196">
        <v>1.94573</v>
      </c>
      <c r="HG196">
        <v>1.7979</v>
      </c>
      <c r="HH196">
        <v>0.119593</v>
      </c>
      <c r="HI196">
        <v>0</v>
      </c>
      <c r="HJ196">
        <v>28.0957</v>
      </c>
      <c r="HK196">
        <v>999.9</v>
      </c>
      <c r="HL196">
        <v>53.736</v>
      </c>
      <c r="HM196">
        <v>30.484</v>
      </c>
      <c r="HN196">
        <v>25.93</v>
      </c>
      <c r="HO196">
        <v>54.4083</v>
      </c>
      <c r="HP196">
        <v>45.5329</v>
      </c>
      <c r="HQ196">
        <v>1</v>
      </c>
      <c r="HR196">
        <v>0.0636789</v>
      </c>
      <c r="HS196">
        <v>0.373194</v>
      </c>
      <c r="HT196">
        <v>20.1114</v>
      </c>
      <c r="HU196">
        <v>5.19782</v>
      </c>
      <c r="HV196">
        <v>12.004</v>
      </c>
      <c r="HW196">
        <v>4.9751</v>
      </c>
      <c r="HX196">
        <v>3.2939</v>
      </c>
      <c r="HY196">
        <v>999.9</v>
      </c>
      <c r="HZ196">
        <v>9999</v>
      </c>
      <c r="IA196">
        <v>9999</v>
      </c>
      <c r="IB196">
        <v>9999</v>
      </c>
      <c r="IC196">
        <v>1.86325</v>
      </c>
      <c r="ID196">
        <v>1.86813</v>
      </c>
      <c r="IE196">
        <v>1.86786</v>
      </c>
      <c r="IF196">
        <v>1.86905</v>
      </c>
      <c r="IG196">
        <v>1.86989</v>
      </c>
      <c r="IH196">
        <v>1.86587</v>
      </c>
      <c r="II196">
        <v>1.86703</v>
      </c>
      <c r="IJ196">
        <v>1.86844</v>
      </c>
      <c r="IK196">
        <v>5</v>
      </c>
      <c r="IL196">
        <v>0</v>
      </c>
      <c r="IM196">
        <v>0</v>
      </c>
      <c r="IN196">
        <v>0</v>
      </c>
      <c r="IO196" t="s">
        <v>441</v>
      </c>
      <c r="IP196" t="s">
        <v>442</v>
      </c>
      <c r="IQ196" t="s">
        <v>443</v>
      </c>
      <c r="IR196" t="s">
        <v>443</v>
      </c>
      <c r="IS196" t="s">
        <v>443</v>
      </c>
      <c r="IT196" t="s">
        <v>443</v>
      </c>
      <c r="IU196">
        <v>0</v>
      </c>
      <c r="IV196">
        <v>100</v>
      </c>
      <c r="IW196">
        <v>100</v>
      </c>
      <c r="IX196">
        <v>5.11</v>
      </c>
      <c r="IY196">
        <v>0.3145</v>
      </c>
      <c r="IZ196">
        <v>0.735386519928015</v>
      </c>
      <c r="JA196">
        <v>0.00382527381972642</v>
      </c>
      <c r="JB196">
        <v>-7.52988299776221e-07</v>
      </c>
      <c r="JC196">
        <v>2.3530235652091e-10</v>
      </c>
      <c r="JD196">
        <v>-0.102343420517576</v>
      </c>
      <c r="JE196">
        <v>-0.0169045395245839</v>
      </c>
      <c r="JF196">
        <v>0.00204458040624254</v>
      </c>
      <c r="JG196">
        <v>-2.13992253470799e-05</v>
      </c>
      <c r="JH196">
        <v>5</v>
      </c>
      <c r="JI196">
        <v>2167</v>
      </c>
      <c r="JJ196">
        <v>1</v>
      </c>
      <c r="JK196">
        <v>29</v>
      </c>
      <c r="JL196">
        <v>29323736.8</v>
      </c>
      <c r="JM196">
        <v>29323736.8</v>
      </c>
      <c r="JN196">
        <v>2.66235</v>
      </c>
      <c r="JO196">
        <v>2.6001</v>
      </c>
      <c r="JP196">
        <v>1.54785</v>
      </c>
      <c r="JQ196">
        <v>2.31079</v>
      </c>
      <c r="JR196">
        <v>1.64673</v>
      </c>
      <c r="JS196">
        <v>2.37915</v>
      </c>
      <c r="JT196">
        <v>34.2814</v>
      </c>
      <c r="JU196">
        <v>24.1926</v>
      </c>
      <c r="JV196">
        <v>18</v>
      </c>
      <c r="JW196">
        <v>497.959</v>
      </c>
      <c r="JX196">
        <v>402.476</v>
      </c>
      <c r="JY196">
        <v>26.8556</v>
      </c>
      <c r="JZ196">
        <v>28.1423</v>
      </c>
      <c r="KA196">
        <v>30.0006</v>
      </c>
      <c r="KB196">
        <v>28.0841</v>
      </c>
      <c r="KC196">
        <v>28.0326</v>
      </c>
      <c r="KD196">
        <v>53.3311</v>
      </c>
      <c r="KE196">
        <v>18.6993</v>
      </c>
      <c r="KF196">
        <v>53.8896</v>
      </c>
      <c r="KG196">
        <v>26.8314</v>
      </c>
      <c r="KH196">
        <v>1407.37</v>
      </c>
      <c r="KI196">
        <v>21.9601</v>
      </c>
      <c r="KJ196">
        <v>96.6674</v>
      </c>
      <c r="KK196">
        <v>94.6432</v>
      </c>
    </row>
    <row r="197" spans="1:297">
      <c r="A197">
        <v>181</v>
      </c>
      <c r="B197">
        <v>1759424212</v>
      </c>
      <c r="C197">
        <v>4991.90000009537</v>
      </c>
      <c r="D197" t="s">
        <v>805</v>
      </c>
      <c r="E197" t="s">
        <v>806</v>
      </c>
      <c r="F197">
        <v>5</v>
      </c>
      <c r="G197" t="s">
        <v>638</v>
      </c>
      <c r="H197" t="s">
        <v>436</v>
      </c>
      <c r="I197">
        <v>1759424203.84615</v>
      </c>
      <c r="J197">
        <f>(K197)/1000</f>
        <v>0</v>
      </c>
      <c r="K197">
        <f>IF(DP197, AN197, AH197)</f>
        <v>0</v>
      </c>
      <c r="L197">
        <f>IF(DP197, AI197, AG197)</f>
        <v>0</v>
      </c>
      <c r="M197">
        <f>DR197 - IF(AU197&gt;1, L197*DL197*100.0/(AW197), 0)</f>
        <v>0</v>
      </c>
      <c r="N197">
        <f>((T197-J197/2)*M197-L197)/(T197+J197/2)</f>
        <v>0</v>
      </c>
      <c r="O197">
        <f>N197*(DY197+DZ197)/1000.0</f>
        <v>0</v>
      </c>
      <c r="P197">
        <f>(DR197 - IF(AU197&gt;1, L197*DL197*100.0/(AW197), 0))*(DY197+DZ197)/1000.0</f>
        <v>0</v>
      </c>
      <c r="Q197">
        <f>2.0/((1/S197-1/R197)+SIGN(S197)*SQRT((1/S197-1/R197)*(1/S197-1/R197) + 4*DM197/((DM197+1)*(DM197+1))*(2*1/S197*1/R197-1/R197*1/R197)))</f>
        <v>0</v>
      </c>
      <c r="R197">
        <f>IF(LEFT(DN197,1)&lt;&gt;"0",IF(LEFT(DN197,1)="1",3.0,DO197),$D$5+$E$5*(EF197*DY197/($K$5*1000))+$F$5*(EF197*DY197/($K$5*1000))*MAX(MIN(DL197,$J$5),$I$5)*MAX(MIN(DL197,$J$5),$I$5)+$G$5*MAX(MIN(DL197,$J$5),$I$5)*(EF197*DY197/($K$5*1000))+$H$5*(EF197*DY197/($K$5*1000))*(EF197*DY197/($K$5*1000)))</f>
        <v>0</v>
      </c>
      <c r="S197">
        <f>J197*(1000-(1000*0.61365*exp(17.502*W197/(240.97+W197))/(DY197+DZ197)+DT197)/2)/(1000*0.61365*exp(17.502*W197/(240.97+W197))/(DY197+DZ197)-DT197)</f>
        <v>0</v>
      </c>
      <c r="T197">
        <f>1/((DM197+1)/(Q197/1.6)+1/(R197/1.37)) + DM197/((DM197+1)/(Q197/1.6) + DM197/(R197/1.37))</f>
        <v>0</v>
      </c>
      <c r="U197">
        <f>(DH197*DK197)</f>
        <v>0</v>
      </c>
      <c r="V197">
        <f>(EA197+(U197+2*0.95*5.67E-8*(((EA197+$B$7)+273)^4-(EA197+273)^4)-44100*J197)/(1.84*29.3*R197+8*0.95*5.67E-8*(EA197+273)^3))</f>
        <v>0</v>
      </c>
      <c r="W197">
        <f>($C$7*EB197+$D$7*EC197+$E$7*V197)</f>
        <v>0</v>
      </c>
      <c r="X197">
        <f>0.61365*exp(17.502*W197/(240.97+W197))</f>
        <v>0</v>
      </c>
      <c r="Y197">
        <f>(Z197/AA197*100)</f>
        <v>0</v>
      </c>
      <c r="Z197">
        <f>DT197*(DY197+DZ197)/1000</f>
        <v>0</v>
      </c>
      <c r="AA197">
        <f>0.61365*exp(17.502*EA197/(240.97+EA197))</f>
        <v>0</v>
      </c>
      <c r="AB197">
        <f>(X197-DT197*(DY197+DZ197)/1000)</f>
        <v>0</v>
      </c>
      <c r="AC197">
        <f>(-J197*44100)</f>
        <v>0</v>
      </c>
      <c r="AD197">
        <f>2*29.3*R197*0.92*(EA197-W197)</f>
        <v>0</v>
      </c>
      <c r="AE197">
        <f>2*0.95*5.67E-8*(((EA197+$B$7)+273)^4-(W197+273)^4)</f>
        <v>0</v>
      </c>
      <c r="AF197">
        <f>U197+AE197+AC197+AD197</f>
        <v>0</v>
      </c>
      <c r="AG197">
        <f>DX197*AU197*(DS197-DR197*(1000-AU197*DU197)/(1000-AU197*DT197))/(100*DL197)</f>
        <v>0</v>
      </c>
      <c r="AH197">
        <f>1000*DX197*AU197*(DT197-DU197)/(100*DL197*(1000-AU197*DT197))</f>
        <v>0</v>
      </c>
      <c r="AI197">
        <f>(AJ197 - AK197 - DY197*1E3/(8.314*(EA197+273.15)) * AM197/DX197 * AL197) * DX197/(100*DL197) * (1000 - DU197)/1000</f>
        <v>0</v>
      </c>
      <c r="AJ197">
        <v>1424.59335984849</v>
      </c>
      <c r="AK197">
        <v>1400.67939393939</v>
      </c>
      <c r="AL197">
        <v>3.44083484848467</v>
      </c>
      <c r="AM197">
        <v>64.6</v>
      </c>
      <c r="AN197">
        <f>(AP197 - AO197 + DY197*1E3/(8.314*(EA197+273.15)) * AR197/DX197 * AQ197) * DX197/(100*DL197) * 1000/(1000 - AP197)</f>
        <v>0</v>
      </c>
      <c r="AO197">
        <v>21.9542114708347</v>
      </c>
      <c r="AP197">
        <v>22.9455103030303</v>
      </c>
      <c r="AQ197">
        <v>-0.000254823046285351</v>
      </c>
      <c r="AR197">
        <v>120.712376557345</v>
      </c>
      <c r="AS197">
        <v>4</v>
      </c>
      <c r="AT197">
        <v>1</v>
      </c>
      <c r="AU197">
        <f>IF(AS197*$H$13&gt;=AW197,1.0,(AW197/(AW197-AS197*$H$13)))</f>
        <v>0</v>
      </c>
      <c r="AV197">
        <f>(AU197-1)*100</f>
        <v>0</v>
      </c>
      <c r="AW197">
        <f>MAX(0,($B$13+$C$13*EF197)/(1+$D$13*EF197)*DY197/(EA197+273)*$E$13)</f>
        <v>0</v>
      </c>
      <c r="AX197" t="s">
        <v>437</v>
      </c>
      <c r="AY197" t="s">
        <v>437</v>
      </c>
      <c r="AZ197">
        <v>0</v>
      </c>
      <c r="BA197">
        <v>0</v>
      </c>
      <c r="BB197">
        <f>1-AZ197/BA197</f>
        <v>0</v>
      </c>
      <c r="BC197">
        <v>0</v>
      </c>
      <c r="BD197" t="s">
        <v>437</v>
      </c>
      <c r="BE197" t="s">
        <v>437</v>
      </c>
      <c r="BF197">
        <v>0</v>
      </c>
      <c r="BG197">
        <v>0</v>
      </c>
      <c r="BH197">
        <f>1-BF197/BG197</f>
        <v>0</v>
      </c>
      <c r="BI197">
        <v>0.5</v>
      </c>
      <c r="BJ197">
        <f>DI197</f>
        <v>0</v>
      </c>
      <c r="BK197">
        <f>L197</f>
        <v>0</v>
      </c>
      <c r="BL197">
        <f>BH197*BI197*BJ197</f>
        <v>0</v>
      </c>
      <c r="BM197">
        <f>(BK197-BC197)/BJ197</f>
        <v>0</v>
      </c>
      <c r="BN197">
        <f>(BA197-BG197)/BG197</f>
        <v>0</v>
      </c>
      <c r="BO197">
        <f>AZ197/(BB197+AZ197/BG197)</f>
        <v>0</v>
      </c>
      <c r="BP197" t="s">
        <v>437</v>
      </c>
      <c r="BQ197">
        <v>0</v>
      </c>
      <c r="BR197">
        <f>IF(BQ197&lt;&gt;0, BQ197, BO197)</f>
        <v>0</v>
      </c>
      <c r="BS197">
        <f>1-BR197/BG197</f>
        <v>0</v>
      </c>
      <c r="BT197">
        <f>(BG197-BF197)/(BG197-BR197)</f>
        <v>0</v>
      </c>
      <c r="BU197">
        <f>(BA197-BG197)/(BA197-BR197)</f>
        <v>0</v>
      </c>
      <c r="BV197">
        <f>(BG197-BF197)/(BG197-AZ197)</f>
        <v>0</v>
      </c>
      <c r="BW197">
        <f>(BA197-BG197)/(BA197-AZ197)</f>
        <v>0</v>
      </c>
      <c r="BX197">
        <f>(BT197*BR197/BF197)</f>
        <v>0</v>
      </c>
      <c r="BY197">
        <f>(1-BX197)</f>
        <v>0</v>
      </c>
      <c r="DH197">
        <f>$B$11*EG197+$C$11*EH197+$F$11*ES197*(1-EV197)</f>
        <v>0</v>
      </c>
      <c r="DI197">
        <f>DH197*DJ197</f>
        <v>0</v>
      </c>
      <c r="DJ197">
        <f>($B$11*$D$9+$C$11*$D$9+$F$11*((FF197+EX197)/MAX(FF197+EX197+FG197, 0.1)*$I$9+FG197/MAX(FF197+EX197+FG197, 0.1)*$J$9))/($B$11+$C$11+$F$11)</f>
        <v>0</v>
      </c>
      <c r="DK197">
        <f>($B$11*$K$9+$C$11*$K$9+$F$11*((FF197+EX197)/MAX(FF197+EX197+FG197, 0.1)*$P$9+FG197/MAX(FF197+EX197+FG197, 0.1)*$Q$9))/($B$11+$C$11+$F$11)</f>
        <v>0</v>
      </c>
      <c r="DL197">
        <v>3.46</v>
      </c>
      <c r="DM197">
        <v>0.5</v>
      </c>
      <c r="DN197" t="s">
        <v>438</v>
      </c>
      <c r="DO197">
        <v>2</v>
      </c>
      <c r="DP197" t="b">
        <v>1</v>
      </c>
      <c r="DQ197">
        <v>1759424203.84615</v>
      </c>
      <c r="DR197">
        <v>1344.76692307692</v>
      </c>
      <c r="DS197">
        <v>1377.35769230769</v>
      </c>
      <c r="DT197">
        <v>22.9556692307692</v>
      </c>
      <c r="DU197">
        <v>21.9531538461538</v>
      </c>
      <c r="DV197">
        <v>1339.69076923077</v>
      </c>
      <c r="DW197">
        <v>22.6410384615385</v>
      </c>
      <c r="DX197">
        <v>500.026923076923</v>
      </c>
      <c r="DY197">
        <v>90.7816076923077</v>
      </c>
      <c r="DZ197">
        <v>0.0321553769230769</v>
      </c>
      <c r="EA197">
        <v>29.5861384615385</v>
      </c>
      <c r="EB197">
        <v>30.0376692307692</v>
      </c>
      <c r="EC197">
        <v>999.9</v>
      </c>
      <c r="ED197">
        <v>0</v>
      </c>
      <c r="EE197">
        <v>0</v>
      </c>
      <c r="EF197">
        <v>10017.3538461538</v>
      </c>
      <c r="EG197">
        <v>0</v>
      </c>
      <c r="EH197">
        <v>13.1842</v>
      </c>
      <c r="EI197">
        <v>-32.5921307692308</v>
      </c>
      <c r="EJ197">
        <v>1376.36076923077</v>
      </c>
      <c r="EK197">
        <v>1408.27384615385</v>
      </c>
      <c r="EL197">
        <v>1.00251869230769</v>
      </c>
      <c r="EM197">
        <v>1377.35769230769</v>
      </c>
      <c r="EN197">
        <v>21.9531538461538</v>
      </c>
      <c r="EO197">
        <v>2.08395384615385</v>
      </c>
      <c r="EP197">
        <v>1.99294538461538</v>
      </c>
      <c r="EQ197">
        <v>18.0970615384615</v>
      </c>
      <c r="ER197">
        <v>17.3884</v>
      </c>
      <c r="ES197">
        <v>1999.94769230769</v>
      </c>
      <c r="ET197">
        <v>0.980003230769231</v>
      </c>
      <c r="EU197">
        <v>0.0199966384615385</v>
      </c>
      <c r="EV197">
        <v>0</v>
      </c>
      <c r="EW197">
        <v>353.226923076923</v>
      </c>
      <c r="EX197">
        <v>5.00059</v>
      </c>
      <c r="EY197">
        <v>7143.68153846154</v>
      </c>
      <c r="EZ197">
        <v>17359.8615384615</v>
      </c>
      <c r="FA197">
        <v>41.4274615384615</v>
      </c>
      <c r="FB197">
        <v>41.1393076923077</v>
      </c>
      <c r="FC197">
        <v>40.75</v>
      </c>
      <c r="FD197">
        <v>40.6918461538462</v>
      </c>
      <c r="FE197">
        <v>42.312</v>
      </c>
      <c r="FF197">
        <v>1955.05769230769</v>
      </c>
      <c r="FG197">
        <v>39.89</v>
      </c>
      <c r="FH197">
        <v>0</v>
      </c>
      <c r="FI197">
        <v>1759424210.2</v>
      </c>
      <c r="FJ197">
        <v>0</v>
      </c>
      <c r="FK197">
        <v>353.22888</v>
      </c>
      <c r="FL197">
        <v>-0.25638461874059</v>
      </c>
      <c r="FM197">
        <v>-6.82461544365443</v>
      </c>
      <c r="FN197">
        <v>7143.9252</v>
      </c>
      <c r="FO197">
        <v>15</v>
      </c>
      <c r="FP197">
        <v>0</v>
      </c>
      <c r="FQ197" t="s">
        <v>439</v>
      </c>
      <c r="FR197">
        <v>0</v>
      </c>
      <c r="FS197">
        <v>0</v>
      </c>
      <c r="FT197">
        <v>0</v>
      </c>
      <c r="FU197">
        <v>0</v>
      </c>
      <c r="FV197">
        <v>0</v>
      </c>
      <c r="FW197">
        <v>0</v>
      </c>
      <c r="FX197">
        <v>0</v>
      </c>
      <c r="FY197">
        <v>0</v>
      </c>
      <c r="FZ197">
        <v>0</v>
      </c>
      <c r="GA197">
        <v>0</v>
      </c>
      <c r="GB197">
        <v>0</v>
      </c>
      <c r="GC197">
        <v>-32.61166</v>
      </c>
      <c r="GD197">
        <v>1.14747969924811</v>
      </c>
      <c r="GE197">
        <v>0.533662012326154</v>
      </c>
      <c r="GF197">
        <v>0</v>
      </c>
      <c r="GG197">
        <v>353.210794117647</v>
      </c>
      <c r="GH197">
        <v>0.432650879814785</v>
      </c>
      <c r="GI197">
        <v>0.153375506022801</v>
      </c>
      <c r="GJ197">
        <v>-1</v>
      </c>
      <c r="GK197">
        <v>1.0046644</v>
      </c>
      <c r="GL197">
        <v>-0.0653889022556388</v>
      </c>
      <c r="GM197">
        <v>0.00660784948678463</v>
      </c>
      <c r="GN197">
        <v>1</v>
      </c>
      <c r="GO197">
        <v>1</v>
      </c>
      <c r="GP197">
        <v>2</v>
      </c>
      <c r="GQ197" t="s">
        <v>448</v>
      </c>
      <c r="GR197">
        <v>3.13256</v>
      </c>
      <c r="GS197">
        <v>2.71006</v>
      </c>
      <c r="GT197">
        <v>0.202116</v>
      </c>
      <c r="GU197">
        <v>0.205438</v>
      </c>
      <c r="GV197">
        <v>0.100159</v>
      </c>
      <c r="GW197">
        <v>0.0976926</v>
      </c>
      <c r="GX197">
        <v>30066</v>
      </c>
      <c r="GY197">
        <v>32077.4</v>
      </c>
      <c r="GZ197">
        <v>34091.4</v>
      </c>
      <c r="HA197">
        <v>36550.9</v>
      </c>
      <c r="HB197">
        <v>43331</v>
      </c>
      <c r="HC197">
        <v>47355.5</v>
      </c>
      <c r="HD197">
        <v>53174.8</v>
      </c>
      <c r="HE197">
        <v>58410.9</v>
      </c>
      <c r="HF197">
        <v>1.94597</v>
      </c>
      <c r="HG197">
        <v>1.7977</v>
      </c>
      <c r="HH197">
        <v>0.119366</v>
      </c>
      <c r="HI197">
        <v>0</v>
      </c>
      <c r="HJ197">
        <v>28.0952</v>
      </c>
      <c r="HK197">
        <v>999.9</v>
      </c>
      <c r="HL197">
        <v>53.736</v>
      </c>
      <c r="HM197">
        <v>30.484</v>
      </c>
      <c r="HN197">
        <v>25.931</v>
      </c>
      <c r="HO197">
        <v>54.8683</v>
      </c>
      <c r="HP197">
        <v>45.4327</v>
      </c>
      <c r="HQ197">
        <v>1</v>
      </c>
      <c r="HR197">
        <v>0.0637678</v>
      </c>
      <c r="HS197">
        <v>0.389088</v>
      </c>
      <c r="HT197">
        <v>20.1114</v>
      </c>
      <c r="HU197">
        <v>5.19767</v>
      </c>
      <c r="HV197">
        <v>12.004</v>
      </c>
      <c r="HW197">
        <v>4.97515</v>
      </c>
      <c r="HX197">
        <v>3.29393</v>
      </c>
      <c r="HY197">
        <v>999.9</v>
      </c>
      <c r="HZ197">
        <v>9999</v>
      </c>
      <c r="IA197">
        <v>9999</v>
      </c>
      <c r="IB197">
        <v>9999</v>
      </c>
      <c r="IC197">
        <v>1.86325</v>
      </c>
      <c r="ID197">
        <v>1.86813</v>
      </c>
      <c r="IE197">
        <v>1.86785</v>
      </c>
      <c r="IF197">
        <v>1.86905</v>
      </c>
      <c r="IG197">
        <v>1.86987</v>
      </c>
      <c r="IH197">
        <v>1.86588</v>
      </c>
      <c r="II197">
        <v>1.86705</v>
      </c>
      <c r="IJ197">
        <v>1.86844</v>
      </c>
      <c r="IK197">
        <v>5</v>
      </c>
      <c r="IL197">
        <v>0</v>
      </c>
      <c r="IM197">
        <v>0</v>
      </c>
      <c r="IN197">
        <v>0</v>
      </c>
      <c r="IO197" t="s">
        <v>441</v>
      </c>
      <c r="IP197" t="s">
        <v>442</v>
      </c>
      <c r="IQ197" t="s">
        <v>443</v>
      </c>
      <c r="IR197" t="s">
        <v>443</v>
      </c>
      <c r="IS197" t="s">
        <v>443</v>
      </c>
      <c r="IT197" t="s">
        <v>443</v>
      </c>
      <c r="IU197">
        <v>0</v>
      </c>
      <c r="IV197">
        <v>100</v>
      </c>
      <c r="IW197">
        <v>100</v>
      </c>
      <c r="IX197">
        <v>5.16</v>
      </c>
      <c r="IY197">
        <v>0.3142</v>
      </c>
      <c r="IZ197">
        <v>0.735386519928015</v>
      </c>
      <c r="JA197">
        <v>0.00382527381972642</v>
      </c>
      <c r="JB197">
        <v>-7.52988299776221e-07</v>
      </c>
      <c r="JC197">
        <v>2.3530235652091e-10</v>
      </c>
      <c r="JD197">
        <v>-0.102343420517576</v>
      </c>
      <c r="JE197">
        <v>-0.0169045395245839</v>
      </c>
      <c r="JF197">
        <v>0.00204458040624254</v>
      </c>
      <c r="JG197">
        <v>-2.13992253470799e-05</v>
      </c>
      <c r="JH197">
        <v>5</v>
      </c>
      <c r="JI197">
        <v>2167</v>
      </c>
      <c r="JJ197">
        <v>1</v>
      </c>
      <c r="JK197">
        <v>29</v>
      </c>
      <c r="JL197">
        <v>29323736.9</v>
      </c>
      <c r="JM197">
        <v>29323736.9</v>
      </c>
      <c r="JN197">
        <v>2.68555</v>
      </c>
      <c r="JO197">
        <v>2.61597</v>
      </c>
      <c r="JP197">
        <v>1.54785</v>
      </c>
      <c r="JQ197">
        <v>2.31079</v>
      </c>
      <c r="JR197">
        <v>1.64673</v>
      </c>
      <c r="JS197">
        <v>2.25708</v>
      </c>
      <c r="JT197">
        <v>34.2814</v>
      </c>
      <c r="JU197">
        <v>24.1838</v>
      </c>
      <c r="JV197">
        <v>18</v>
      </c>
      <c r="JW197">
        <v>498.149</v>
      </c>
      <c r="JX197">
        <v>402.385</v>
      </c>
      <c r="JY197">
        <v>26.8178</v>
      </c>
      <c r="JZ197">
        <v>28.1447</v>
      </c>
      <c r="KA197">
        <v>30.0003</v>
      </c>
      <c r="KB197">
        <v>28.0872</v>
      </c>
      <c r="KC197">
        <v>28.0355</v>
      </c>
      <c r="KD197">
        <v>53.7755</v>
      </c>
      <c r="KE197">
        <v>18.6993</v>
      </c>
      <c r="KF197">
        <v>53.8896</v>
      </c>
      <c r="KG197">
        <v>26.7911</v>
      </c>
      <c r="KH197">
        <v>1420.96</v>
      </c>
      <c r="KI197">
        <v>21.9744</v>
      </c>
      <c r="KJ197">
        <v>96.666</v>
      </c>
      <c r="KK197">
        <v>94.6419</v>
      </c>
    </row>
    <row r="198" spans="1:297">
      <c r="A198">
        <v>182</v>
      </c>
      <c r="B198">
        <v>1759424217</v>
      </c>
      <c r="C198">
        <v>4996.90000009537</v>
      </c>
      <c r="D198" t="s">
        <v>807</v>
      </c>
      <c r="E198" t="s">
        <v>808</v>
      </c>
      <c r="F198">
        <v>5</v>
      </c>
      <c r="G198" t="s">
        <v>638</v>
      </c>
      <c r="H198" t="s">
        <v>436</v>
      </c>
      <c r="I198">
        <v>1759424208.84615</v>
      </c>
      <c r="J198">
        <f>(K198)/1000</f>
        <v>0</v>
      </c>
      <c r="K198">
        <f>IF(DP198, AN198, AH198)</f>
        <v>0</v>
      </c>
      <c r="L198">
        <f>IF(DP198, AI198, AG198)</f>
        <v>0</v>
      </c>
      <c r="M198">
        <f>DR198 - IF(AU198&gt;1, L198*DL198*100.0/(AW198), 0)</f>
        <v>0</v>
      </c>
      <c r="N198">
        <f>((T198-J198/2)*M198-L198)/(T198+J198/2)</f>
        <v>0</v>
      </c>
      <c r="O198">
        <f>N198*(DY198+DZ198)/1000.0</f>
        <v>0</v>
      </c>
      <c r="P198">
        <f>(DR198 - IF(AU198&gt;1, L198*DL198*100.0/(AW198), 0))*(DY198+DZ198)/1000.0</f>
        <v>0</v>
      </c>
      <c r="Q198">
        <f>2.0/((1/S198-1/R198)+SIGN(S198)*SQRT((1/S198-1/R198)*(1/S198-1/R198) + 4*DM198/((DM198+1)*(DM198+1))*(2*1/S198*1/R198-1/R198*1/R198)))</f>
        <v>0</v>
      </c>
      <c r="R198">
        <f>IF(LEFT(DN198,1)&lt;&gt;"0",IF(LEFT(DN198,1)="1",3.0,DO198),$D$5+$E$5*(EF198*DY198/($K$5*1000))+$F$5*(EF198*DY198/($K$5*1000))*MAX(MIN(DL198,$J$5),$I$5)*MAX(MIN(DL198,$J$5),$I$5)+$G$5*MAX(MIN(DL198,$J$5),$I$5)*(EF198*DY198/($K$5*1000))+$H$5*(EF198*DY198/($K$5*1000))*(EF198*DY198/($K$5*1000)))</f>
        <v>0</v>
      </c>
      <c r="S198">
        <f>J198*(1000-(1000*0.61365*exp(17.502*W198/(240.97+W198))/(DY198+DZ198)+DT198)/2)/(1000*0.61365*exp(17.502*W198/(240.97+W198))/(DY198+DZ198)-DT198)</f>
        <v>0</v>
      </c>
      <c r="T198">
        <f>1/((DM198+1)/(Q198/1.6)+1/(R198/1.37)) + DM198/((DM198+1)/(Q198/1.6) + DM198/(R198/1.37))</f>
        <v>0</v>
      </c>
      <c r="U198">
        <f>(DH198*DK198)</f>
        <v>0</v>
      </c>
      <c r="V198">
        <f>(EA198+(U198+2*0.95*5.67E-8*(((EA198+$B$7)+273)^4-(EA198+273)^4)-44100*J198)/(1.84*29.3*R198+8*0.95*5.67E-8*(EA198+273)^3))</f>
        <v>0</v>
      </c>
      <c r="W198">
        <f>($C$7*EB198+$D$7*EC198+$E$7*V198)</f>
        <v>0</v>
      </c>
      <c r="X198">
        <f>0.61365*exp(17.502*W198/(240.97+W198))</f>
        <v>0</v>
      </c>
      <c r="Y198">
        <f>(Z198/AA198*100)</f>
        <v>0</v>
      </c>
      <c r="Z198">
        <f>DT198*(DY198+DZ198)/1000</f>
        <v>0</v>
      </c>
      <c r="AA198">
        <f>0.61365*exp(17.502*EA198/(240.97+EA198))</f>
        <v>0</v>
      </c>
      <c r="AB198">
        <f>(X198-DT198*(DY198+DZ198)/1000)</f>
        <v>0</v>
      </c>
      <c r="AC198">
        <f>(-J198*44100)</f>
        <v>0</v>
      </c>
      <c r="AD198">
        <f>2*29.3*R198*0.92*(EA198-W198)</f>
        <v>0</v>
      </c>
      <c r="AE198">
        <f>2*0.95*5.67E-8*(((EA198+$B$7)+273)^4-(W198+273)^4)</f>
        <v>0</v>
      </c>
      <c r="AF198">
        <f>U198+AE198+AC198+AD198</f>
        <v>0</v>
      </c>
      <c r="AG198">
        <f>DX198*AU198*(DS198-DR198*(1000-AU198*DU198)/(1000-AU198*DT198))/(100*DL198)</f>
        <v>0</v>
      </c>
      <c r="AH198">
        <f>1000*DX198*AU198*(DT198-DU198)/(100*DL198*(1000-AU198*DT198))</f>
        <v>0</v>
      </c>
      <c r="AI198">
        <f>(AJ198 - AK198 - DY198*1E3/(8.314*(EA198+273.15)) * AM198/DX198 * AL198) * DX198/(100*DL198) * (1000 - DU198)/1000</f>
        <v>0</v>
      </c>
      <c r="AJ198">
        <v>1440.75959765476</v>
      </c>
      <c r="AK198">
        <v>1417.43418181818</v>
      </c>
      <c r="AL198">
        <v>3.33935454545447</v>
      </c>
      <c r="AM198">
        <v>64.6</v>
      </c>
      <c r="AN198">
        <f>(AP198 - AO198 + DY198*1E3/(8.314*(EA198+273.15)) * AR198/DX198 * AQ198) * DX198/(100*DL198) * 1000/(1000 - AP198)</f>
        <v>0</v>
      </c>
      <c r="AO198">
        <v>21.956805355117</v>
      </c>
      <c r="AP198">
        <v>22.9390624242424</v>
      </c>
      <c r="AQ198">
        <v>-0.000178571460559144</v>
      </c>
      <c r="AR198">
        <v>120.712376557345</v>
      </c>
      <c r="AS198">
        <v>4</v>
      </c>
      <c r="AT198">
        <v>1</v>
      </c>
      <c r="AU198">
        <f>IF(AS198*$H$13&gt;=AW198,1.0,(AW198/(AW198-AS198*$H$13)))</f>
        <v>0</v>
      </c>
      <c r="AV198">
        <f>(AU198-1)*100</f>
        <v>0</v>
      </c>
      <c r="AW198">
        <f>MAX(0,($B$13+$C$13*EF198)/(1+$D$13*EF198)*DY198/(EA198+273)*$E$13)</f>
        <v>0</v>
      </c>
      <c r="AX198" t="s">
        <v>437</v>
      </c>
      <c r="AY198" t="s">
        <v>437</v>
      </c>
      <c r="AZ198">
        <v>0</v>
      </c>
      <c r="BA198">
        <v>0</v>
      </c>
      <c r="BB198">
        <f>1-AZ198/BA198</f>
        <v>0</v>
      </c>
      <c r="BC198">
        <v>0</v>
      </c>
      <c r="BD198" t="s">
        <v>437</v>
      </c>
      <c r="BE198" t="s">
        <v>437</v>
      </c>
      <c r="BF198">
        <v>0</v>
      </c>
      <c r="BG198">
        <v>0</v>
      </c>
      <c r="BH198">
        <f>1-BF198/BG198</f>
        <v>0</v>
      </c>
      <c r="BI198">
        <v>0.5</v>
      </c>
      <c r="BJ198">
        <f>DI198</f>
        <v>0</v>
      </c>
      <c r="BK198">
        <f>L198</f>
        <v>0</v>
      </c>
      <c r="BL198">
        <f>BH198*BI198*BJ198</f>
        <v>0</v>
      </c>
      <c r="BM198">
        <f>(BK198-BC198)/BJ198</f>
        <v>0</v>
      </c>
      <c r="BN198">
        <f>(BA198-BG198)/BG198</f>
        <v>0</v>
      </c>
      <c r="BO198">
        <f>AZ198/(BB198+AZ198/BG198)</f>
        <v>0</v>
      </c>
      <c r="BP198" t="s">
        <v>437</v>
      </c>
      <c r="BQ198">
        <v>0</v>
      </c>
      <c r="BR198">
        <f>IF(BQ198&lt;&gt;0, BQ198, BO198)</f>
        <v>0</v>
      </c>
      <c r="BS198">
        <f>1-BR198/BG198</f>
        <v>0</v>
      </c>
      <c r="BT198">
        <f>(BG198-BF198)/(BG198-BR198)</f>
        <v>0</v>
      </c>
      <c r="BU198">
        <f>(BA198-BG198)/(BA198-BR198)</f>
        <v>0</v>
      </c>
      <c r="BV198">
        <f>(BG198-BF198)/(BG198-AZ198)</f>
        <v>0</v>
      </c>
      <c r="BW198">
        <f>(BA198-BG198)/(BA198-AZ198)</f>
        <v>0</v>
      </c>
      <c r="BX198">
        <f>(BT198*BR198/BF198)</f>
        <v>0</v>
      </c>
      <c r="BY198">
        <f>(1-BX198)</f>
        <v>0</v>
      </c>
      <c r="DH198">
        <f>$B$11*EG198+$C$11*EH198+$F$11*ES198*(1-EV198)</f>
        <v>0</v>
      </c>
      <c r="DI198">
        <f>DH198*DJ198</f>
        <v>0</v>
      </c>
      <c r="DJ198">
        <f>($B$11*$D$9+$C$11*$D$9+$F$11*((FF198+EX198)/MAX(FF198+EX198+FG198, 0.1)*$I$9+FG198/MAX(FF198+EX198+FG198, 0.1)*$J$9))/($B$11+$C$11+$F$11)</f>
        <v>0</v>
      </c>
      <c r="DK198">
        <f>($B$11*$K$9+$C$11*$K$9+$F$11*((FF198+EX198)/MAX(FF198+EX198+FG198, 0.1)*$P$9+FG198/MAX(FF198+EX198+FG198, 0.1)*$Q$9))/($B$11+$C$11+$F$11)</f>
        <v>0</v>
      </c>
      <c r="DL198">
        <v>3.46</v>
      </c>
      <c r="DM198">
        <v>0.5</v>
      </c>
      <c r="DN198" t="s">
        <v>438</v>
      </c>
      <c r="DO198">
        <v>2</v>
      </c>
      <c r="DP198" t="b">
        <v>1</v>
      </c>
      <c r="DQ198">
        <v>1759424208.84615</v>
      </c>
      <c r="DR198">
        <v>1361.33615384615</v>
      </c>
      <c r="DS198">
        <v>1393.42769230769</v>
      </c>
      <c r="DT198">
        <v>22.9494692307692</v>
      </c>
      <c r="DU198">
        <v>21.9545538461538</v>
      </c>
      <c r="DV198">
        <v>1356.21076923077</v>
      </c>
      <c r="DW198">
        <v>22.6350846153846</v>
      </c>
      <c r="DX198">
        <v>500.004692307692</v>
      </c>
      <c r="DY198">
        <v>90.7811692307692</v>
      </c>
      <c r="DZ198">
        <v>0.0321289615384615</v>
      </c>
      <c r="EA198">
        <v>29.5839076923077</v>
      </c>
      <c r="EB198">
        <v>30.0401307692308</v>
      </c>
      <c r="EC198">
        <v>999.9</v>
      </c>
      <c r="ED198">
        <v>0</v>
      </c>
      <c r="EE198">
        <v>0</v>
      </c>
      <c r="EF198">
        <v>10014.3176923077</v>
      </c>
      <c r="EG198">
        <v>0</v>
      </c>
      <c r="EH198">
        <v>13.1862153846154</v>
      </c>
      <c r="EI198">
        <v>-32.0925615384615</v>
      </c>
      <c r="EJ198">
        <v>1393.31153846154</v>
      </c>
      <c r="EK198">
        <v>1424.70692307692</v>
      </c>
      <c r="EL198">
        <v>0.994912153846154</v>
      </c>
      <c r="EM198">
        <v>1393.42769230769</v>
      </c>
      <c r="EN198">
        <v>21.9545538461538</v>
      </c>
      <c r="EO198">
        <v>2.08338</v>
      </c>
      <c r="EP198">
        <v>1.99306307692308</v>
      </c>
      <c r="EQ198">
        <v>18.0926846153846</v>
      </c>
      <c r="ER198">
        <v>17.3893307692308</v>
      </c>
      <c r="ES198">
        <v>1999.92153846154</v>
      </c>
      <c r="ET198">
        <v>0.980002923076923</v>
      </c>
      <c r="EU198">
        <v>0.0199968692307692</v>
      </c>
      <c r="EV198">
        <v>0</v>
      </c>
      <c r="EW198">
        <v>353.167846153846</v>
      </c>
      <c r="EX198">
        <v>5.00059</v>
      </c>
      <c r="EY198">
        <v>7143.17538461538</v>
      </c>
      <c r="EZ198">
        <v>17359.6461538462</v>
      </c>
      <c r="FA198">
        <v>41.4322307692308</v>
      </c>
      <c r="FB198">
        <v>41.1393076923077</v>
      </c>
      <c r="FC198">
        <v>40.75</v>
      </c>
      <c r="FD198">
        <v>40.6966923076923</v>
      </c>
      <c r="FE198">
        <v>42.312</v>
      </c>
      <c r="FF198">
        <v>1955.03153846154</v>
      </c>
      <c r="FG198">
        <v>39.89</v>
      </c>
      <c r="FH198">
        <v>0</v>
      </c>
      <c r="FI198">
        <v>1759424215</v>
      </c>
      <c r="FJ198">
        <v>0</v>
      </c>
      <c r="FK198">
        <v>353.17724</v>
      </c>
      <c r="FL198">
        <v>-1.23938461873219</v>
      </c>
      <c r="FM198">
        <v>-5.53615388744149</v>
      </c>
      <c r="FN198">
        <v>7143.5164</v>
      </c>
      <c r="FO198">
        <v>15</v>
      </c>
      <c r="FP198">
        <v>0</v>
      </c>
      <c r="FQ198" t="s">
        <v>439</v>
      </c>
      <c r="FR198">
        <v>0</v>
      </c>
      <c r="FS198">
        <v>0</v>
      </c>
      <c r="FT198">
        <v>0</v>
      </c>
      <c r="FU198">
        <v>0</v>
      </c>
      <c r="FV198">
        <v>0</v>
      </c>
      <c r="FW198">
        <v>0</v>
      </c>
      <c r="FX198">
        <v>0</v>
      </c>
      <c r="FY198">
        <v>0</v>
      </c>
      <c r="FZ198">
        <v>0</v>
      </c>
      <c r="GA198">
        <v>0</v>
      </c>
      <c r="GB198">
        <v>0</v>
      </c>
      <c r="GC198">
        <v>-32.4262761904762</v>
      </c>
      <c r="GD198">
        <v>4.36243636363639</v>
      </c>
      <c r="GE198">
        <v>0.67325389317196</v>
      </c>
      <c r="GF198">
        <v>0</v>
      </c>
      <c r="GG198">
        <v>353.179735294118</v>
      </c>
      <c r="GH198">
        <v>-0.499236058327846</v>
      </c>
      <c r="GI198">
        <v>0.174036390519088</v>
      </c>
      <c r="GJ198">
        <v>-1</v>
      </c>
      <c r="GK198">
        <v>0.998775</v>
      </c>
      <c r="GL198">
        <v>-0.0912491688311704</v>
      </c>
      <c r="GM198">
        <v>0.00937586854897288</v>
      </c>
      <c r="GN198">
        <v>1</v>
      </c>
      <c r="GO198">
        <v>1</v>
      </c>
      <c r="GP198">
        <v>2</v>
      </c>
      <c r="GQ198" t="s">
        <v>448</v>
      </c>
      <c r="GR198">
        <v>3.13248</v>
      </c>
      <c r="GS198">
        <v>2.71</v>
      </c>
      <c r="GT198">
        <v>0.203583</v>
      </c>
      <c r="GU198">
        <v>0.206732</v>
      </c>
      <c r="GV198">
        <v>0.100138</v>
      </c>
      <c r="GW198">
        <v>0.0977066</v>
      </c>
      <c r="GX198">
        <v>30010.6</v>
      </c>
      <c r="GY198">
        <v>32024.9</v>
      </c>
      <c r="GZ198">
        <v>34091.3</v>
      </c>
      <c r="HA198">
        <v>36550.6</v>
      </c>
      <c r="HB198">
        <v>43332</v>
      </c>
      <c r="HC198">
        <v>47354.7</v>
      </c>
      <c r="HD198">
        <v>53174.4</v>
      </c>
      <c r="HE198">
        <v>58410.6</v>
      </c>
      <c r="HF198">
        <v>1.9456</v>
      </c>
      <c r="HG198">
        <v>1.79813</v>
      </c>
      <c r="HH198">
        <v>0.119369</v>
      </c>
      <c r="HI198">
        <v>0</v>
      </c>
      <c r="HJ198">
        <v>28.0934</v>
      </c>
      <c r="HK198">
        <v>999.9</v>
      </c>
      <c r="HL198">
        <v>53.76</v>
      </c>
      <c r="HM198">
        <v>30.484</v>
      </c>
      <c r="HN198">
        <v>25.9395</v>
      </c>
      <c r="HO198">
        <v>54.2783</v>
      </c>
      <c r="HP198">
        <v>45.1643</v>
      </c>
      <c r="HQ198">
        <v>1</v>
      </c>
      <c r="HR198">
        <v>0.0639863</v>
      </c>
      <c r="HS198">
        <v>0.423973</v>
      </c>
      <c r="HT198">
        <v>20.1112</v>
      </c>
      <c r="HU198">
        <v>5.19752</v>
      </c>
      <c r="HV198">
        <v>12.004</v>
      </c>
      <c r="HW198">
        <v>4.97515</v>
      </c>
      <c r="HX198">
        <v>3.29388</v>
      </c>
      <c r="HY198">
        <v>999.9</v>
      </c>
      <c r="HZ198">
        <v>9999</v>
      </c>
      <c r="IA198">
        <v>9999</v>
      </c>
      <c r="IB198">
        <v>9999</v>
      </c>
      <c r="IC198">
        <v>1.86325</v>
      </c>
      <c r="ID198">
        <v>1.86813</v>
      </c>
      <c r="IE198">
        <v>1.86786</v>
      </c>
      <c r="IF198">
        <v>1.86905</v>
      </c>
      <c r="IG198">
        <v>1.86989</v>
      </c>
      <c r="IH198">
        <v>1.86589</v>
      </c>
      <c r="II198">
        <v>1.86704</v>
      </c>
      <c r="IJ198">
        <v>1.86844</v>
      </c>
      <c r="IK198">
        <v>5</v>
      </c>
      <c r="IL198">
        <v>0</v>
      </c>
      <c r="IM198">
        <v>0</v>
      </c>
      <c r="IN198">
        <v>0</v>
      </c>
      <c r="IO198" t="s">
        <v>441</v>
      </c>
      <c r="IP198" t="s">
        <v>442</v>
      </c>
      <c r="IQ198" t="s">
        <v>443</v>
      </c>
      <c r="IR198" t="s">
        <v>443</v>
      </c>
      <c r="IS198" t="s">
        <v>443</v>
      </c>
      <c r="IT198" t="s">
        <v>443</v>
      </c>
      <c r="IU198">
        <v>0</v>
      </c>
      <c r="IV198">
        <v>100</v>
      </c>
      <c r="IW198">
        <v>100</v>
      </c>
      <c r="IX198">
        <v>5.21</v>
      </c>
      <c r="IY198">
        <v>0.3139</v>
      </c>
      <c r="IZ198">
        <v>0.735386519928015</v>
      </c>
      <c r="JA198">
        <v>0.00382527381972642</v>
      </c>
      <c r="JB198">
        <v>-7.52988299776221e-07</v>
      </c>
      <c r="JC198">
        <v>2.3530235652091e-10</v>
      </c>
      <c r="JD198">
        <v>-0.102343420517576</v>
      </c>
      <c r="JE198">
        <v>-0.0169045395245839</v>
      </c>
      <c r="JF198">
        <v>0.00204458040624254</v>
      </c>
      <c r="JG198">
        <v>-2.13992253470799e-05</v>
      </c>
      <c r="JH198">
        <v>5</v>
      </c>
      <c r="JI198">
        <v>2167</v>
      </c>
      <c r="JJ198">
        <v>1</v>
      </c>
      <c r="JK198">
        <v>29</v>
      </c>
      <c r="JL198">
        <v>29323736.9</v>
      </c>
      <c r="JM198">
        <v>29323736.9</v>
      </c>
      <c r="JN198">
        <v>2.70996</v>
      </c>
      <c r="JO198">
        <v>2.61353</v>
      </c>
      <c r="JP198">
        <v>1.54785</v>
      </c>
      <c r="JQ198">
        <v>2.31079</v>
      </c>
      <c r="JR198">
        <v>1.64673</v>
      </c>
      <c r="JS198">
        <v>2.34009</v>
      </c>
      <c r="JT198">
        <v>34.3042</v>
      </c>
      <c r="JU198">
        <v>24.1926</v>
      </c>
      <c r="JV198">
        <v>18</v>
      </c>
      <c r="JW198">
        <v>497.924</v>
      </c>
      <c r="JX198">
        <v>402.639</v>
      </c>
      <c r="JY198">
        <v>26.7764</v>
      </c>
      <c r="JZ198">
        <v>28.1477</v>
      </c>
      <c r="KA198">
        <v>30.0003</v>
      </c>
      <c r="KB198">
        <v>28.0895</v>
      </c>
      <c r="KC198">
        <v>28.0384</v>
      </c>
      <c r="KD198">
        <v>54.3481</v>
      </c>
      <c r="KE198">
        <v>18.6993</v>
      </c>
      <c r="KF198">
        <v>54.2717</v>
      </c>
      <c r="KG198">
        <v>26.746</v>
      </c>
      <c r="KH198">
        <v>1441.33</v>
      </c>
      <c r="KI198">
        <v>21.9919</v>
      </c>
      <c r="KJ198">
        <v>96.6654</v>
      </c>
      <c r="KK198">
        <v>94.6413</v>
      </c>
    </row>
    <row r="199" spans="1:297">
      <c r="A199">
        <v>183</v>
      </c>
      <c r="B199">
        <v>1759424222</v>
      </c>
      <c r="C199">
        <v>5001.90000009537</v>
      </c>
      <c r="D199" t="s">
        <v>809</v>
      </c>
      <c r="E199" t="s">
        <v>810</v>
      </c>
      <c r="F199">
        <v>5</v>
      </c>
      <c r="G199" t="s">
        <v>638</v>
      </c>
      <c r="H199" t="s">
        <v>436</v>
      </c>
      <c r="I199">
        <v>1759424213.84615</v>
      </c>
      <c r="J199">
        <f>(K199)/1000</f>
        <v>0</v>
      </c>
      <c r="K199">
        <f>IF(DP199, AN199, AH199)</f>
        <v>0</v>
      </c>
      <c r="L199">
        <f>IF(DP199, AI199, AG199)</f>
        <v>0</v>
      </c>
      <c r="M199">
        <f>DR199 - IF(AU199&gt;1, L199*DL199*100.0/(AW199), 0)</f>
        <v>0</v>
      </c>
      <c r="N199">
        <f>((T199-J199/2)*M199-L199)/(T199+J199/2)</f>
        <v>0</v>
      </c>
      <c r="O199">
        <f>N199*(DY199+DZ199)/1000.0</f>
        <v>0</v>
      </c>
      <c r="P199">
        <f>(DR199 - IF(AU199&gt;1, L199*DL199*100.0/(AW199), 0))*(DY199+DZ199)/1000.0</f>
        <v>0</v>
      </c>
      <c r="Q199">
        <f>2.0/((1/S199-1/R199)+SIGN(S199)*SQRT((1/S199-1/R199)*(1/S199-1/R199) + 4*DM199/((DM199+1)*(DM199+1))*(2*1/S199*1/R199-1/R199*1/R199)))</f>
        <v>0</v>
      </c>
      <c r="R199">
        <f>IF(LEFT(DN199,1)&lt;&gt;"0",IF(LEFT(DN199,1)="1",3.0,DO199),$D$5+$E$5*(EF199*DY199/($K$5*1000))+$F$5*(EF199*DY199/($K$5*1000))*MAX(MIN(DL199,$J$5),$I$5)*MAX(MIN(DL199,$J$5),$I$5)+$G$5*MAX(MIN(DL199,$J$5),$I$5)*(EF199*DY199/($K$5*1000))+$H$5*(EF199*DY199/($K$5*1000))*(EF199*DY199/($K$5*1000)))</f>
        <v>0</v>
      </c>
      <c r="S199">
        <f>J199*(1000-(1000*0.61365*exp(17.502*W199/(240.97+W199))/(DY199+DZ199)+DT199)/2)/(1000*0.61365*exp(17.502*W199/(240.97+W199))/(DY199+DZ199)-DT199)</f>
        <v>0</v>
      </c>
      <c r="T199">
        <f>1/((DM199+1)/(Q199/1.6)+1/(R199/1.37)) + DM199/((DM199+1)/(Q199/1.6) + DM199/(R199/1.37))</f>
        <v>0</v>
      </c>
      <c r="U199">
        <f>(DH199*DK199)</f>
        <v>0</v>
      </c>
      <c r="V199">
        <f>(EA199+(U199+2*0.95*5.67E-8*(((EA199+$B$7)+273)^4-(EA199+273)^4)-44100*J199)/(1.84*29.3*R199+8*0.95*5.67E-8*(EA199+273)^3))</f>
        <v>0</v>
      </c>
      <c r="W199">
        <f>($C$7*EB199+$D$7*EC199+$E$7*V199)</f>
        <v>0</v>
      </c>
      <c r="X199">
        <f>0.61365*exp(17.502*W199/(240.97+W199))</f>
        <v>0</v>
      </c>
      <c r="Y199">
        <f>(Z199/AA199*100)</f>
        <v>0</v>
      </c>
      <c r="Z199">
        <f>DT199*(DY199+DZ199)/1000</f>
        <v>0</v>
      </c>
      <c r="AA199">
        <f>0.61365*exp(17.502*EA199/(240.97+EA199))</f>
        <v>0</v>
      </c>
      <c r="AB199">
        <f>(X199-DT199*(DY199+DZ199)/1000)</f>
        <v>0</v>
      </c>
      <c r="AC199">
        <f>(-J199*44100)</f>
        <v>0</v>
      </c>
      <c r="AD199">
        <f>2*29.3*R199*0.92*(EA199-W199)</f>
        <v>0</v>
      </c>
      <c r="AE199">
        <f>2*0.95*5.67E-8*(((EA199+$B$7)+273)^4-(W199+273)^4)</f>
        <v>0</v>
      </c>
      <c r="AF199">
        <f>U199+AE199+AC199+AD199</f>
        <v>0</v>
      </c>
      <c r="AG199">
        <f>DX199*AU199*(DS199-DR199*(1000-AU199*DU199)/(1000-AU199*DT199))/(100*DL199)</f>
        <v>0</v>
      </c>
      <c r="AH199">
        <f>1000*DX199*AU199*(DT199-DU199)/(100*DL199*(1000-AU199*DT199))</f>
        <v>0</v>
      </c>
      <c r="AI199">
        <f>(AJ199 - AK199 - DY199*1E3/(8.314*(EA199+273.15)) * AM199/DX199 * AL199) * DX199/(100*DL199) * (1000 - DU199)/1000</f>
        <v>0</v>
      </c>
      <c r="AJ199">
        <v>1456.43844880736</v>
      </c>
      <c r="AK199">
        <v>1433.37406060606</v>
      </c>
      <c r="AL199">
        <v>3.20326818181806</v>
      </c>
      <c r="AM199">
        <v>64.6</v>
      </c>
      <c r="AN199">
        <f>(AP199 - AO199 + DY199*1E3/(8.314*(EA199+273.15)) * AR199/DX199 * AQ199) * DX199/(100*DL199) * 1000/(1000 - AP199)</f>
        <v>0</v>
      </c>
      <c r="AO199">
        <v>21.9811052572898</v>
      </c>
      <c r="AP199">
        <v>22.9328181818182</v>
      </c>
      <c r="AQ199">
        <v>-0.000110314355431947</v>
      </c>
      <c r="AR199">
        <v>120.712376557345</v>
      </c>
      <c r="AS199">
        <v>4</v>
      </c>
      <c r="AT199">
        <v>1</v>
      </c>
      <c r="AU199">
        <f>IF(AS199*$H$13&gt;=AW199,1.0,(AW199/(AW199-AS199*$H$13)))</f>
        <v>0</v>
      </c>
      <c r="AV199">
        <f>(AU199-1)*100</f>
        <v>0</v>
      </c>
      <c r="AW199">
        <f>MAX(0,($B$13+$C$13*EF199)/(1+$D$13*EF199)*DY199/(EA199+273)*$E$13)</f>
        <v>0</v>
      </c>
      <c r="AX199" t="s">
        <v>437</v>
      </c>
      <c r="AY199" t="s">
        <v>437</v>
      </c>
      <c r="AZ199">
        <v>0</v>
      </c>
      <c r="BA199">
        <v>0</v>
      </c>
      <c r="BB199">
        <f>1-AZ199/BA199</f>
        <v>0</v>
      </c>
      <c r="BC199">
        <v>0</v>
      </c>
      <c r="BD199" t="s">
        <v>437</v>
      </c>
      <c r="BE199" t="s">
        <v>437</v>
      </c>
      <c r="BF199">
        <v>0</v>
      </c>
      <c r="BG199">
        <v>0</v>
      </c>
      <c r="BH199">
        <f>1-BF199/BG199</f>
        <v>0</v>
      </c>
      <c r="BI199">
        <v>0.5</v>
      </c>
      <c r="BJ199">
        <f>DI199</f>
        <v>0</v>
      </c>
      <c r="BK199">
        <f>L199</f>
        <v>0</v>
      </c>
      <c r="BL199">
        <f>BH199*BI199*BJ199</f>
        <v>0</v>
      </c>
      <c r="BM199">
        <f>(BK199-BC199)/BJ199</f>
        <v>0</v>
      </c>
      <c r="BN199">
        <f>(BA199-BG199)/BG199</f>
        <v>0</v>
      </c>
      <c r="BO199">
        <f>AZ199/(BB199+AZ199/BG199)</f>
        <v>0</v>
      </c>
      <c r="BP199" t="s">
        <v>437</v>
      </c>
      <c r="BQ199">
        <v>0</v>
      </c>
      <c r="BR199">
        <f>IF(BQ199&lt;&gt;0, BQ199, BO199)</f>
        <v>0</v>
      </c>
      <c r="BS199">
        <f>1-BR199/BG199</f>
        <v>0</v>
      </c>
      <c r="BT199">
        <f>(BG199-BF199)/(BG199-BR199)</f>
        <v>0</v>
      </c>
      <c r="BU199">
        <f>(BA199-BG199)/(BA199-BR199)</f>
        <v>0</v>
      </c>
      <c r="BV199">
        <f>(BG199-BF199)/(BG199-AZ199)</f>
        <v>0</v>
      </c>
      <c r="BW199">
        <f>(BA199-BG199)/(BA199-AZ199)</f>
        <v>0</v>
      </c>
      <c r="BX199">
        <f>(BT199*BR199/BF199)</f>
        <v>0</v>
      </c>
      <c r="BY199">
        <f>(1-BX199)</f>
        <v>0</v>
      </c>
      <c r="DH199">
        <f>$B$11*EG199+$C$11*EH199+$F$11*ES199*(1-EV199)</f>
        <v>0</v>
      </c>
      <c r="DI199">
        <f>DH199*DJ199</f>
        <v>0</v>
      </c>
      <c r="DJ199">
        <f>($B$11*$D$9+$C$11*$D$9+$F$11*((FF199+EX199)/MAX(FF199+EX199+FG199, 0.1)*$I$9+FG199/MAX(FF199+EX199+FG199, 0.1)*$J$9))/($B$11+$C$11+$F$11)</f>
        <v>0</v>
      </c>
      <c r="DK199">
        <f>($B$11*$K$9+$C$11*$K$9+$F$11*((FF199+EX199)/MAX(FF199+EX199+FG199, 0.1)*$P$9+FG199/MAX(FF199+EX199+FG199, 0.1)*$Q$9))/($B$11+$C$11+$F$11)</f>
        <v>0</v>
      </c>
      <c r="DL199">
        <v>3.46</v>
      </c>
      <c r="DM199">
        <v>0.5</v>
      </c>
      <c r="DN199" t="s">
        <v>438</v>
      </c>
      <c r="DO199">
        <v>2</v>
      </c>
      <c r="DP199" t="b">
        <v>1</v>
      </c>
      <c r="DQ199">
        <v>1759424213.84615</v>
      </c>
      <c r="DR199">
        <v>1377.62076923077</v>
      </c>
      <c r="DS199">
        <v>1409.70461538462</v>
      </c>
      <c r="DT199">
        <v>22.9420384615385</v>
      </c>
      <c r="DU199">
        <v>21.9631</v>
      </c>
      <c r="DV199">
        <v>1372.44461538462</v>
      </c>
      <c r="DW199">
        <v>22.6279461538462</v>
      </c>
      <c r="DX199">
        <v>500.022615384615</v>
      </c>
      <c r="DY199">
        <v>90.7813230769231</v>
      </c>
      <c r="DZ199">
        <v>0.0321256538461539</v>
      </c>
      <c r="EA199">
        <v>29.5806461538462</v>
      </c>
      <c r="EB199">
        <v>30.0417076923077</v>
      </c>
      <c r="EC199">
        <v>999.9</v>
      </c>
      <c r="ED199">
        <v>0</v>
      </c>
      <c r="EE199">
        <v>0</v>
      </c>
      <c r="EF199">
        <v>10003.8392307692</v>
      </c>
      <c r="EG199">
        <v>0</v>
      </c>
      <c r="EH199">
        <v>13.1873846153846</v>
      </c>
      <c r="EI199">
        <v>-32.0856538461538</v>
      </c>
      <c r="EJ199">
        <v>1409.96846153846</v>
      </c>
      <c r="EK199">
        <v>1441.36307692308</v>
      </c>
      <c r="EL199">
        <v>0.978943076923077</v>
      </c>
      <c r="EM199">
        <v>1409.70461538462</v>
      </c>
      <c r="EN199">
        <v>21.9631</v>
      </c>
      <c r="EO199">
        <v>2.08270923076923</v>
      </c>
      <c r="EP199">
        <v>1.99384076923077</v>
      </c>
      <c r="EQ199">
        <v>18.0875615384615</v>
      </c>
      <c r="ER199">
        <v>17.3955</v>
      </c>
      <c r="ES199">
        <v>1999.94153846154</v>
      </c>
      <c r="ET199">
        <v>0.980003230769231</v>
      </c>
      <c r="EU199">
        <v>0.0199966307692308</v>
      </c>
      <c r="EV199">
        <v>0</v>
      </c>
      <c r="EW199">
        <v>353.177846153846</v>
      </c>
      <c r="EX199">
        <v>5.00059</v>
      </c>
      <c r="EY199">
        <v>7142.83538461538</v>
      </c>
      <c r="EZ199">
        <v>17359.8230769231</v>
      </c>
      <c r="FA199">
        <v>41.437</v>
      </c>
      <c r="FB199">
        <v>41.1488461538462</v>
      </c>
      <c r="FC199">
        <v>40.75</v>
      </c>
      <c r="FD199">
        <v>40.6966923076923</v>
      </c>
      <c r="FE199">
        <v>42.312</v>
      </c>
      <c r="FF199">
        <v>1955.05153846154</v>
      </c>
      <c r="FG199">
        <v>39.89</v>
      </c>
      <c r="FH199">
        <v>0</v>
      </c>
      <c r="FI199">
        <v>1759424220.4</v>
      </c>
      <c r="FJ199">
        <v>0</v>
      </c>
      <c r="FK199">
        <v>353.180230769231</v>
      </c>
      <c r="FL199">
        <v>-0.28533332810236</v>
      </c>
      <c r="FM199">
        <v>-3.49504274987724</v>
      </c>
      <c r="FN199">
        <v>7143.18576923077</v>
      </c>
      <c r="FO199">
        <v>15</v>
      </c>
      <c r="FP199">
        <v>0</v>
      </c>
      <c r="FQ199" t="s">
        <v>439</v>
      </c>
      <c r="FR199">
        <v>0</v>
      </c>
      <c r="FS199">
        <v>0</v>
      </c>
      <c r="FT199">
        <v>0</v>
      </c>
      <c r="FU199">
        <v>0</v>
      </c>
      <c r="FV199">
        <v>0</v>
      </c>
      <c r="FW199">
        <v>0</v>
      </c>
      <c r="FX199">
        <v>0</v>
      </c>
      <c r="FY199">
        <v>0</v>
      </c>
      <c r="FZ199">
        <v>0</v>
      </c>
      <c r="GA199">
        <v>0</v>
      </c>
      <c r="GB199">
        <v>0</v>
      </c>
      <c r="GC199">
        <v>-32.02741</v>
      </c>
      <c r="GD199">
        <v>1.86044210526312</v>
      </c>
      <c r="GE199">
        <v>0.675098183896238</v>
      </c>
      <c r="GF199">
        <v>0</v>
      </c>
      <c r="GG199">
        <v>353.197823529412</v>
      </c>
      <c r="GH199">
        <v>-0.334820473612273</v>
      </c>
      <c r="GI199">
        <v>0.177275536713204</v>
      </c>
      <c r="GJ199">
        <v>-1</v>
      </c>
      <c r="GK199">
        <v>0.9855153</v>
      </c>
      <c r="GL199">
        <v>-0.179115699248121</v>
      </c>
      <c r="GM199">
        <v>0.018734601349108</v>
      </c>
      <c r="GN199">
        <v>0</v>
      </c>
      <c r="GO199">
        <v>0</v>
      </c>
      <c r="GP199">
        <v>2</v>
      </c>
      <c r="GQ199" t="s">
        <v>463</v>
      </c>
      <c r="GR199">
        <v>3.1323</v>
      </c>
      <c r="GS199">
        <v>2.71004</v>
      </c>
      <c r="GT199">
        <v>0.205019</v>
      </c>
      <c r="GU199">
        <v>0.208379</v>
      </c>
      <c r="GV199">
        <v>0.10013</v>
      </c>
      <c r="GW199">
        <v>0.0978396</v>
      </c>
      <c r="GX199">
        <v>29956.4</v>
      </c>
      <c r="GY199">
        <v>31958.1</v>
      </c>
      <c r="GZ199">
        <v>34091.2</v>
      </c>
      <c r="HA199">
        <v>36550.1</v>
      </c>
      <c r="HB199">
        <v>43332.5</v>
      </c>
      <c r="HC199">
        <v>47347.7</v>
      </c>
      <c r="HD199">
        <v>53174.3</v>
      </c>
      <c r="HE199">
        <v>58410.5</v>
      </c>
      <c r="HF199">
        <v>1.9455</v>
      </c>
      <c r="HG199">
        <v>1.79832</v>
      </c>
      <c r="HH199">
        <v>0.119217</v>
      </c>
      <c r="HI199">
        <v>0</v>
      </c>
      <c r="HJ199">
        <v>28.0933</v>
      </c>
      <c r="HK199">
        <v>999.9</v>
      </c>
      <c r="HL199">
        <v>53.76</v>
      </c>
      <c r="HM199">
        <v>30.484</v>
      </c>
      <c r="HN199">
        <v>25.9392</v>
      </c>
      <c r="HO199">
        <v>54.2283</v>
      </c>
      <c r="HP199">
        <v>45.3045</v>
      </c>
      <c r="HQ199">
        <v>1</v>
      </c>
      <c r="HR199">
        <v>0.0642683</v>
      </c>
      <c r="HS199">
        <v>0.455035</v>
      </c>
      <c r="HT199">
        <v>20.1109</v>
      </c>
      <c r="HU199">
        <v>5.19722</v>
      </c>
      <c r="HV199">
        <v>12.004</v>
      </c>
      <c r="HW199">
        <v>4.9749</v>
      </c>
      <c r="HX199">
        <v>3.2939</v>
      </c>
      <c r="HY199">
        <v>999.9</v>
      </c>
      <c r="HZ199">
        <v>9999</v>
      </c>
      <c r="IA199">
        <v>9999</v>
      </c>
      <c r="IB199">
        <v>9999</v>
      </c>
      <c r="IC199">
        <v>1.86325</v>
      </c>
      <c r="ID199">
        <v>1.86813</v>
      </c>
      <c r="IE199">
        <v>1.86786</v>
      </c>
      <c r="IF199">
        <v>1.86905</v>
      </c>
      <c r="IG199">
        <v>1.86984</v>
      </c>
      <c r="IH199">
        <v>1.8659</v>
      </c>
      <c r="II199">
        <v>1.86702</v>
      </c>
      <c r="IJ199">
        <v>1.86844</v>
      </c>
      <c r="IK199">
        <v>5</v>
      </c>
      <c r="IL199">
        <v>0</v>
      </c>
      <c r="IM199">
        <v>0</v>
      </c>
      <c r="IN199">
        <v>0</v>
      </c>
      <c r="IO199" t="s">
        <v>441</v>
      </c>
      <c r="IP199" t="s">
        <v>442</v>
      </c>
      <c r="IQ199" t="s">
        <v>443</v>
      </c>
      <c r="IR199" t="s">
        <v>443</v>
      </c>
      <c r="IS199" t="s">
        <v>443</v>
      </c>
      <c r="IT199" t="s">
        <v>443</v>
      </c>
      <c r="IU199">
        <v>0</v>
      </c>
      <c r="IV199">
        <v>100</v>
      </c>
      <c r="IW199">
        <v>100</v>
      </c>
      <c r="IX199">
        <v>5.25</v>
      </c>
      <c r="IY199">
        <v>0.3138</v>
      </c>
      <c r="IZ199">
        <v>0.735386519928015</v>
      </c>
      <c r="JA199">
        <v>0.00382527381972642</v>
      </c>
      <c r="JB199">
        <v>-7.52988299776221e-07</v>
      </c>
      <c r="JC199">
        <v>2.3530235652091e-10</v>
      </c>
      <c r="JD199">
        <v>-0.102343420517576</v>
      </c>
      <c r="JE199">
        <v>-0.0169045395245839</v>
      </c>
      <c r="JF199">
        <v>0.00204458040624254</v>
      </c>
      <c r="JG199">
        <v>-2.13992253470799e-05</v>
      </c>
      <c r="JH199">
        <v>5</v>
      </c>
      <c r="JI199">
        <v>2167</v>
      </c>
      <c r="JJ199">
        <v>1</v>
      </c>
      <c r="JK199">
        <v>29</v>
      </c>
      <c r="JL199">
        <v>29323737</v>
      </c>
      <c r="JM199">
        <v>29323737</v>
      </c>
      <c r="JN199">
        <v>2.73682</v>
      </c>
      <c r="JO199">
        <v>2.60376</v>
      </c>
      <c r="JP199">
        <v>1.54785</v>
      </c>
      <c r="JQ199">
        <v>2.31079</v>
      </c>
      <c r="JR199">
        <v>1.64673</v>
      </c>
      <c r="JS199">
        <v>2.36694</v>
      </c>
      <c r="JT199">
        <v>34.3042</v>
      </c>
      <c r="JU199">
        <v>24.1926</v>
      </c>
      <c r="JV199">
        <v>18</v>
      </c>
      <c r="JW199">
        <v>497.885</v>
      </c>
      <c r="JX199">
        <v>402.769</v>
      </c>
      <c r="JY199">
        <v>26.7328</v>
      </c>
      <c r="JZ199">
        <v>28.1507</v>
      </c>
      <c r="KA199">
        <v>30.0002</v>
      </c>
      <c r="KB199">
        <v>28.0925</v>
      </c>
      <c r="KC199">
        <v>28.0413</v>
      </c>
      <c r="KD199">
        <v>54.8045</v>
      </c>
      <c r="KE199">
        <v>18.6993</v>
      </c>
      <c r="KF199">
        <v>54.2717</v>
      </c>
      <c r="KG199">
        <v>26.7057</v>
      </c>
      <c r="KH199">
        <v>1454.87</v>
      </c>
      <c r="KI199">
        <v>21.9572</v>
      </c>
      <c r="KJ199">
        <v>96.6652</v>
      </c>
      <c r="KK199">
        <v>94.6408</v>
      </c>
    </row>
    <row r="200" spans="1:297">
      <c r="A200">
        <v>184</v>
      </c>
      <c r="B200">
        <v>1759424227</v>
      </c>
      <c r="C200">
        <v>5006.90000009537</v>
      </c>
      <c r="D200" t="s">
        <v>811</v>
      </c>
      <c r="E200" t="s">
        <v>812</v>
      </c>
      <c r="F200">
        <v>5</v>
      </c>
      <c r="G200" t="s">
        <v>638</v>
      </c>
      <c r="H200" t="s">
        <v>436</v>
      </c>
      <c r="I200">
        <v>1759424218.84615</v>
      </c>
      <c r="J200">
        <f>(K200)/1000</f>
        <v>0</v>
      </c>
      <c r="K200">
        <f>IF(DP200, AN200, AH200)</f>
        <v>0</v>
      </c>
      <c r="L200">
        <f>IF(DP200, AI200, AG200)</f>
        <v>0</v>
      </c>
      <c r="M200">
        <f>DR200 - IF(AU200&gt;1, L200*DL200*100.0/(AW200), 0)</f>
        <v>0</v>
      </c>
      <c r="N200">
        <f>((T200-J200/2)*M200-L200)/(T200+J200/2)</f>
        <v>0</v>
      </c>
      <c r="O200">
        <f>N200*(DY200+DZ200)/1000.0</f>
        <v>0</v>
      </c>
      <c r="P200">
        <f>(DR200 - IF(AU200&gt;1, L200*DL200*100.0/(AW200), 0))*(DY200+DZ200)/1000.0</f>
        <v>0</v>
      </c>
      <c r="Q200">
        <f>2.0/((1/S200-1/R200)+SIGN(S200)*SQRT((1/S200-1/R200)*(1/S200-1/R200) + 4*DM200/((DM200+1)*(DM200+1))*(2*1/S200*1/R200-1/R200*1/R200)))</f>
        <v>0</v>
      </c>
      <c r="R200">
        <f>IF(LEFT(DN200,1)&lt;&gt;"0",IF(LEFT(DN200,1)="1",3.0,DO200),$D$5+$E$5*(EF200*DY200/($K$5*1000))+$F$5*(EF200*DY200/($K$5*1000))*MAX(MIN(DL200,$J$5),$I$5)*MAX(MIN(DL200,$J$5),$I$5)+$G$5*MAX(MIN(DL200,$J$5),$I$5)*(EF200*DY200/($K$5*1000))+$H$5*(EF200*DY200/($K$5*1000))*(EF200*DY200/($K$5*1000)))</f>
        <v>0</v>
      </c>
      <c r="S200">
        <f>J200*(1000-(1000*0.61365*exp(17.502*W200/(240.97+W200))/(DY200+DZ200)+DT200)/2)/(1000*0.61365*exp(17.502*W200/(240.97+W200))/(DY200+DZ200)-DT200)</f>
        <v>0</v>
      </c>
      <c r="T200">
        <f>1/((DM200+1)/(Q200/1.6)+1/(R200/1.37)) + DM200/((DM200+1)/(Q200/1.6) + DM200/(R200/1.37))</f>
        <v>0</v>
      </c>
      <c r="U200">
        <f>(DH200*DK200)</f>
        <v>0</v>
      </c>
      <c r="V200">
        <f>(EA200+(U200+2*0.95*5.67E-8*(((EA200+$B$7)+273)^4-(EA200+273)^4)-44100*J200)/(1.84*29.3*R200+8*0.95*5.67E-8*(EA200+273)^3))</f>
        <v>0</v>
      </c>
      <c r="W200">
        <f>($C$7*EB200+$D$7*EC200+$E$7*V200)</f>
        <v>0</v>
      </c>
      <c r="X200">
        <f>0.61365*exp(17.502*W200/(240.97+W200))</f>
        <v>0</v>
      </c>
      <c r="Y200">
        <f>(Z200/AA200*100)</f>
        <v>0</v>
      </c>
      <c r="Z200">
        <f>DT200*(DY200+DZ200)/1000</f>
        <v>0</v>
      </c>
      <c r="AA200">
        <f>0.61365*exp(17.502*EA200/(240.97+EA200))</f>
        <v>0</v>
      </c>
      <c r="AB200">
        <f>(X200-DT200*(DY200+DZ200)/1000)</f>
        <v>0</v>
      </c>
      <c r="AC200">
        <f>(-J200*44100)</f>
        <v>0</v>
      </c>
      <c r="AD200">
        <f>2*29.3*R200*0.92*(EA200-W200)</f>
        <v>0</v>
      </c>
      <c r="AE200">
        <f>2*0.95*5.67E-8*(((EA200+$B$7)+273)^4-(W200+273)^4)</f>
        <v>0</v>
      </c>
      <c r="AF200">
        <f>U200+AE200+AC200+AD200</f>
        <v>0</v>
      </c>
      <c r="AG200">
        <f>DX200*AU200*(DS200-DR200*(1000-AU200*DU200)/(1000-AU200*DT200))/(100*DL200)</f>
        <v>0</v>
      </c>
      <c r="AH200">
        <f>1000*DX200*AU200*(DT200-DU200)/(100*DL200*(1000-AU200*DT200))</f>
        <v>0</v>
      </c>
      <c r="AI200">
        <f>(AJ200 - AK200 - DY200*1E3/(8.314*(EA200+273.15)) * AM200/DX200 * AL200) * DX200/(100*DL200) * (1000 - DU200)/1000</f>
        <v>0</v>
      </c>
      <c r="AJ200">
        <v>1475.22464516126</v>
      </c>
      <c r="AK200">
        <v>1451.07678787879</v>
      </c>
      <c r="AL200">
        <v>3.53310303030289</v>
      </c>
      <c r="AM200">
        <v>64.6</v>
      </c>
      <c r="AN200">
        <f>(AP200 - AO200 + DY200*1E3/(8.314*(EA200+273.15)) * AR200/DX200 * AQ200) * DX200/(100*DL200) * 1000/(1000 - AP200)</f>
        <v>0</v>
      </c>
      <c r="AO200">
        <v>22.0073292712757</v>
      </c>
      <c r="AP200">
        <v>22.940556969697</v>
      </c>
      <c r="AQ200">
        <v>0.000132139723109384</v>
      </c>
      <c r="AR200">
        <v>120.712376557345</v>
      </c>
      <c r="AS200">
        <v>4</v>
      </c>
      <c r="AT200">
        <v>1</v>
      </c>
      <c r="AU200">
        <f>IF(AS200*$H$13&gt;=AW200,1.0,(AW200/(AW200-AS200*$H$13)))</f>
        <v>0</v>
      </c>
      <c r="AV200">
        <f>(AU200-1)*100</f>
        <v>0</v>
      </c>
      <c r="AW200">
        <f>MAX(0,($B$13+$C$13*EF200)/(1+$D$13*EF200)*DY200/(EA200+273)*$E$13)</f>
        <v>0</v>
      </c>
      <c r="AX200" t="s">
        <v>437</v>
      </c>
      <c r="AY200" t="s">
        <v>437</v>
      </c>
      <c r="AZ200">
        <v>0</v>
      </c>
      <c r="BA200">
        <v>0</v>
      </c>
      <c r="BB200">
        <f>1-AZ200/BA200</f>
        <v>0</v>
      </c>
      <c r="BC200">
        <v>0</v>
      </c>
      <c r="BD200" t="s">
        <v>437</v>
      </c>
      <c r="BE200" t="s">
        <v>437</v>
      </c>
      <c r="BF200">
        <v>0</v>
      </c>
      <c r="BG200">
        <v>0</v>
      </c>
      <c r="BH200">
        <f>1-BF200/BG200</f>
        <v>0</v>
      </c>
      <c r="BI200">
        <v>0.5</v>
      </c>
      <c r="BJ200">
        <f>DI200</f>
        <v>0</v>
      </c>
      <c r="BK200">
        <f>L200</f>
        <v>0</v>
      </c>
      <c r="BL200">
        <f>BH200*BI200*BJ200</f>
        <v>0</v>
      </c>
      <c r="BM200">
        <f>(BK200-BC200)/BJ200</f>
        <v>0</v>
      </c>
      <c r="BN200">
        <f>(BA200-BG200)/BG200</f>
        <v>0</v>
      </c>
      <c r="BO200">
        <f>AZ200/(BB200+AZ200/BG200)</f>
        <v>0</v>
      </c>
      <c r="BP200" t="s">
        <v>437</v>
      </c>
      <c r="BQ200">
        <v>0</v>
      </c>
      <c r="BR200">
        <f>IF(BQ200&lt;&gt;0, BQ200, BO200)</f>
        <v>0</v>
      </c>
      <c r="BS200">
        <f>1-BR200/BG200</f>
        <v>0</v>
      </c>
      <c r="BT200">
        <f>(BG200-BF200)/(BG200-BR200)</f>
        <v>0</v>
      </c>
      <c r="BU200">
        <f>(BA200-BG200)/(BA200-BR200)</f>
        <v>0</v>
      </c>
      <c r="BV200">
        <f>(BG200-BF200)/(BG200-AZ200)</f>
        <v>0</v>
      </c>
      <c r="BW200">
        <f>(BA200-BG200)/(BA200-AZ200)</f>
        <v>0</v>
      </c>
      <c r="BX200">
        <f>(BT200*BR200/BF200)</f>
        <v>0</v>
      </c>
      <c r="BY200">
        <f>(1-BX200)</f>
        <v>0</v>
      </c>
      <c r="DH200">
        <f>$B$11*EG200+$C$11*EH200+$F$11*ES200*(1-EV200)</f>
        <v>0</v>
      </c>
      <c r="DI200">
        <f>DH200*DJ200</f>
        <v>0</v>
      </c>
      <c r="DJ200">
        <f>($B$11*$D$9+$C$11*$D$9+$F$11*((FF200+EX200)/MAX(FF200+EX200+FG200, 0.1)*$I$9+FG200/MAX(FF200+EX200+FG200, 0.1)*$J$9))/($B$11+$C$11+$F$11)</f>
        <v>0</v>
      </c>
      <c r="DK200">
        <f>($B$11*$K$9+$C$11*$K$9+$F$11*((FF200+EX200)/MAX(FF200+EX200+FG200, 0.1)*$P$9+FG200/MAX(FF200+EX200+FG200, 0.1)*$Q$9))/($B$11+$C$11+$F$11)</f>
        <v>0</v>
      </c>
      <c r="DL200">
        <v>3.46</v>
      </c>
      <c r="DM200">
        <v>0.5</v>
      </c>
      <c r="DN200" t="s">
        <v>438</v>
      </c>
      <c r="DO200">
        <v>2</v>
      </c>
      <c r="DP200" t="b">
        <v>1</v>
      </c>
      <c r="DQ200">
        <v>1759424218.84615</v>
      </c>
      <c r="DR200">
        <v>1394.01769230769</v>
      </c>
      <c r="DS200">
        <v>1426.15230769231</v>
      </c>
      <c r="DT200">
        <v>22.9385538461538</v>
      </c>
      <c r="DU200">
        <v>21.9790461538462</v>
      </c>
      <c r="DV200">
        <v>1388.79153846154</v>
      </c>
      <c r="DW200">
        <v>22.6246153846154</v>
      </c>
      <c r="DX200">
        <v>500.008230769231</v>
      </c>
      <c r="DY200">
        <v>90.7813153846154</v>
      </c>
      <c r="DZ200">
        <v>0.0321351538461538</v>
      </c>
      <c r="EA200">
        <v>29.5751230769231</v>
      </c>
      <c r="EB200">
        <v>30.0383384615385</v>
      </c>
      <c r="EC200">
        <v>999.9</v>
      </c>
      <c r="ED200">
        <v>0</v>
      </c>
      <c r="EE200">
        <v>0</v>
      </c>
      <c r="EF200">
        <v>9996.01</v>
      </c>
      <c r="EG200">
        <v>0</v>
      </c>
      <c r="EH200">
        <v>13.1873846153846</v>
      </c>
      <c r="EI200">
        <v>-32.1351307692308</v>
      </c>
      <c r="EJ200">
        <v>1426.74615384615</v>
      </c>
      <c r="EK200">
        <v>1458.20538461538</v>
      </c>
      <c r="EL200">
        <v>0.959520384615385</v>
      </c>
      <c r="EM200">
        <v>1426.15230769231</v>
      </c>
      <c r="EN200">
        <v>21.9790461538462</v>
      </c>
      <c r="EO200">
        <v>2.08239230769231</v>
      </c>
      <c r="EP200">
        <v>1.99528692307692</v>
      </c>
      <c r="EQ200">
        <v>18.0851230769231</v>
      </c>
      <c r="ER200">
        <v>17.4069692307692</v>
      </c>
      <c r="ES200">
        <v>1999.96230769231</v>
      </c>
      <c r="ET200">
        <v>0.980003538461539</v>
      </c>
      <c r="EU200">
        <v>0.0199963846153846</v>
      </c>
      <c r="EV200">
        <v>0</v>
      </c>
      <c r="EW200">
        <v>353.180692307692</v>
      </c>
      <c r="EX200">
        <v>5.00059</v>
      </c>
      <c r="EY200">
        <v>7142.89384615385</v>
      </c>
      <c r="EZ200">
        <v>17360.0230769231</v>
      </c>
      <c r="FA200">
        <v>41.437</v>
      </c>
      <c r="FB200">
        <v>41.1631538461538</v>
      </c>
      <c r="FC200">
        <v>40.7547692307692</v>
      </c>
      <c r="FD200">
        <v>40.7015384615385</v>
      </c>
      <c r="FE200">
        <v>42.312</v>
      </c>
      <c r="FF200">
        <v>1955.07230769231</v>
      </c>
      <c r="FG200">
        <v>39.89</v>
      </c>
      <c r="FH200">
        <v>0</v>
      </c>
      <c r="FI200">
        <v>1759424225.2</v>
      </c>
      <c r="FJ200">
        <v>0</v>
      </c>
      <c r="FK200">
        <v>353.160153846154</v>
      </c>
      <c r="FL200">
        <v>1.10058120868422</v>
      </c>
      <c r="FM200">
        <v>0.345641013874037</v>
      </c>
      <c r="FN200">
        <v>7143.15653846154</v>
      </c>
      <c r="FO200">
        <v>15</v>
      </c>
      <c r="FP200">
        <v>0</v>
      </c>
      <c r="FQ200" t="s">
        <v>439</v>
      </c>
      <c r="FR200">
        <v>0</v>
      </c>
      <c r="FS200">
        <v>0</v>
      </c>
      <c r="FT200">
        <v>0</v>
      </c>
      <c r="FU200">
        <v>0</v>
      </c>
      <c r="FV200">
        <v>0</v>
      </c>
      <c r="FW200">
        <v>0</v>
      </c>
      <c r="FX200">
        <v>0</v>
      </c>
      <c r="FY200">
        <v>0</v>
      </c>
      <c r="FZ200">
        <v>0</v>
      </c>
      <c r="GA200">
        <v>0</v>
      </c>
      <c r="GB200">
        <v>0</v>
      </c>
      <c r="GC200">
        <v>-32.286495</v>
      </c>
      <c r="GD200">
        <v>-0.296963909774437</v>
      </c>
      <c r="GE200">
        <v>0.785303647307842</v>
      </c>
      <c r="GF200">
        <v>1</v>
      </c>
      <c r="GG200">
        <v>353.18</v>
      </c>
      <c r="GH200">
        <v>-0.161161189464458</v>
      </c>
      <c r="GI200">
        <v>0.217385399152533</v>
      </c>
      <c r="GJ200">
        <v>-1</v>
      </c>
      <c r="GK200">
        <v>0.9712307</v>
      </c>
      <c r="GL200">
        <v>-0.246564451127821</v>
      </c>
      <c r="GM200">
        <v>0.0248990898911988</v>
      </c>
      <c r="GN200">
        <v>0</v>
      </c>
      <c r="GO200">
        <v>1</v>
      </c>
      <c r="GP200">
        <v>2</v>
      </c>
      <c r="GQ200" t="s">
        <v>448</v>
      </c>
      <c r="GR200">
        <v>3.13232</v>
      </c>
      <c r="GS200">
        <v>2.71033</v>
      </c>
      <c r="GT200">
        <v>0.206534</v>
      </c>
      <c r="GU200">
        <v>0.209705</v>
      </c>
      <c r="GV200">
        <v>0.100143</v>
      </c>
      <c r="GW200">
        <v>0.097854</v>
      </c>
      <c r="GX200">
        <v>29898.9</v>
      </c>
      <c r="GY200">
        <v>31904.4</v>
      </c>
      <c r="GZ200">
        <v>34090.6</v>
      </c>
      <c r="HA200">
        <v>36550</v>
      </c>
      <c r="HB200">
        <v>43331.3</v>
      </c>
      <c r="HC200">
        <v>47346.9</v>
      </c>
      <c r="HD200">
        <v>53173.4</v>
      </c>
      <c r="HE200">
        <v>58410.2</v>
      </c>
      <c r="HF200">
        <v>1.9456</v>
      </c>
      <c r="HG200">
        <v>1.79825</v>
      </c>
      <c r="HH200">
        <v>0.117864</v>
      </c>
      <c r="HI200">
        <v>0</v>
      </c>
      <c r="HJ200">
        <v>28.0933</v>
      </c>
      <c r="HK200">
        <v>999.9</v>
      </c>
      <c r="HL200">
        <v>53.76</v>
      </c>
      <c r="HM200">
        <v>30.484</v>
      </c>
      <c r="HN200">
        <v>25.9394</v>
      </c>
      <c r="HO200">
        <v>53.9983</v>
      </c>
      <c r="HP200">
        <v>45.5689</v>
      </c>
      <c r="HQ200">
        <v>1</v>
      </c>
      <c r="HR200">
        <v>0.064591</v>
      </c>
      <c r="HS200">
        <v>0.459619</v>
      </c>
      <c r="HT200">
        <v>20.111</v>
      </c>
      <c r="HU200">
        <v>5.19752</v>
      </c>
      <c r="HV200">
        <v>12.004</v>
      </c>
      <c r="HW200">
        <v>4.9752</v>
      </c>
      <c r="HX200">
        <v>3.29395</v>
      </c>
      <c r="HY200">
        <v>999.9</v>
      </c>
      <c r="HZ200">
        <v>9999</v>
      </c>
      <c r="IA200">
        <v>9999</v>
      </c>
      <c r="IB200">
        <v>9999</v>
      </c>
      <c r="IC200">
        <v>1.86325</v>
      </c>
      <c r="ID200">
        <v>1.86813</v>
      </c>
      <c r="IE200">
        <v>1.86787</v>
      </c>
      <c r="IF200">
        <v>1.86905</v>
      </c>
      <c r="IG200">
        <v>1.86983</v>
      </c>
      <c r="IH200">
        <v>1.86589</v>
      </c>
      <c r="II200">
        <v>1.86701</v>
      </c>
      <c r="IJ200">
        <v>1.86844</v>
      </c>
      <c r="IK200">
        <v>5</v>
      </c>
      <c r="IL200">
        <v>0</v>
      </c>
      <c r="IM200">
        <v>0</v>
      </c>
      <c r="IN200">
        <v>0</v>
      </c>
      <c r="IO200" t="s">
        <v>441</v>
      </c>
      <c r="IP200" t="s">
        <v>442</v>
      </c>
      <c r="IQ200" t="s">
        <v>443</v>
      </c>
      <c r="IR200" t="s">
        <v>443</v>
      </c>
      <c r="IS200" t="s">
        <v>443</v>
      </c>
      <c r="IT200" t="s">
        <v>443</v>
      </c>
      <c r="IU200">
        <v>0</v>
      </c>
      <c r="IV200">
        <v>100</v>
      </c>
      <c r="IW200">
        <v>100</v>
      </c>
      <c r="IX200">
        <v>5.31</v>
      </c>
      <c r="IY200">
        <v>0.314</v>
      </c>
      <c r="IZ200">
        <v>0.735386519928015</v>
      </c>
      <c r="JA200">
        <v>0.00382527381972642</v>
      </c>
      <c r="JB200">
        <v>-7.52988299776221e-07</v>
      </c>
      <c r="JC200">
        <v>2.3530235652091e-10</v>
      </c>
      <c r="JD200">
        <v>-0.102343420517576</v>
      </c>
      <c r="JE200">
        <v>-0.0169045395245839</v>
      </c>
      <c r="JF200">
        <v>0.00204458040624254</v>
      </c>
      <c r="JG200">
        <v>-2.13992253470799e-05</v>
      </c>
      <c r="JH200">
        <v>5</v>
      </c>
      <c r="JI200">
        <v>2167</v>
      </c>
      <c r="JJ200">
        <v>1</v>
      </c>
      <c r="JK200">
        <v>29</v>
      </c>
      <c r="JL200">
        <v>29323737.1</v>
      </c>
      <c r="JM200">
        <v>29323737.1</v>
      </c>
      <c r="JN200">
        <v>2.76001</v>
      </c>
      <c r="JO200">
        <v>2.61719</v>
      </c>
      <c r="JP200">
        <v>1.54785</v>
      </c>
      <c r="JQ200">
        <v>2.31079</v>
      </c>
      <c r="JR200">
        <v>1.64551</v>
      </c>
      <c r="JS200">
        <v>2.28149</v>
      </c>
      <c r="JT200">
        <v>34.2814</v>
      </c>
      <c r="JU200">
        <v>24.1926</v>
      </c>
      <c r="JV200">
        <v>18</v>
      </c>
      <c r="JW200">
        <v>497.971</v>
      </c>
      <c r="JX200">
        <v>402.748</v>
      </c>
      <c r="JY200">
        <v>26.6916</v>
      </c>
      <c r="JZ200">
        <v>28.1536</v>
      </c>
      <c r="KA200">
        <v>30.0004</v>
      </c>
      <c r="KB200">
        <v>28.0949</v>
      </c>
      <c r="KC200">
        <v>28.0443</v>
      </c>
      <c r="KD200">
        <v>55.36</v>
      </c>
      <c r="KE200">
        <v>18.6993</v>
      </c>
      <c r="KF200">
        <v>54.2717</v>
      </c>
      <c r="KG200">
        <v>26.6718</v>
      </c>
      <c r="KH200">
        <v>1475.2</v>
      </c>
      <c r="KI200">
        <v>21.9488</v>
      </c>
      <c r="KJ200">
        <v>96.6636</v>
      </c>
      <c r="KK200">
        <v>94.6403</v>
      </c>
    </row>
    <row r="201" spans="1:297">
      <c r="A201">
        <v>185</v>
      </c>
      <c r="B201">
        <v>1759424232</v>
      </c>
      <c r="C201">
        <v>5011.90000009537</v>
      </c>
      <c r="D201" t="s">
        <v>813</v>
      </c>
      <c r="E201" t="s">
        <v>814</v>
      </c>
      <c r="F201">
        <v>5</v>
      </c>
      <c r="G201" t="s">
        <v>638</v>
      </c>
      <c r="H201" t="s">
        <v>436</v>
      </c>
      <c r="I201">
        <v>1759424223.84615</v>
      </c>
      <c r="J201">
        <f>(K201)/1000</f>
        <v>0</v>
      </c>
      <c r="K201">
        <f>IF(DP201, AN201, AH201)</f>
        <v>0</v>
      </c>
      <c r="L201">
        <f>IF(DP201, AI201, AG201)</f>
        <v>0</v>
      </c>
      <c r="M201">
        <f>DR201 - IF(AU201&gt;1, L201*DL201*100.0/(AW201), 0)</f>
        <v>0</v>
      </c>
      <c r="N201">
        <f>((T201-J201/2)*M201-L201)/(T201+J201/2)</f>
        <v>0</v>
      </c>
      <c r="O201">
        <f>N201*(DY201+DZ201)/1000.0</f>
        <v>0</v>
      </c>
      <c r="P201">
        <f>(DR201 - IF(AU201&gt;1, L201*DL201*100.0/(AW201), 0))*(DY201+DZ201)/1000.0</f>
        <v>0</v>
      </c>
      <c r="Q201">
        <f>2.0/((1/S201-1/R201)+SIGN(S201)*SQRT((1/S201-1/R201)*(1/S201-1/R201) + 4*DM201/((DM201+1)*(DM201+1))*(2*1/S201*1/R201-1/R201*1/R201)))</f>
        <v>0</v>
      </c>
      <c r="R201">
        <f>IF(LEFT(DN201,1)&lt;&gt;"0",IF(LEFT(DN201,1)="1",3.0,DO201),$D$5+$E$5*(EF201*DY201/($K$5*1000))+$F$5*(EF201*DY201/($K$5*1000))*MAX(MIN(DL201,$J$5),$I$5)*MAX(MIN(DL201,$J$5),$I$5)+$G$5*MAX(MIN(DL201,$J$5),$I$5)*(EF201*DY201/($K$5*1000))+$H$5*(EF201*DY201/($K$5*1000))*(EF201*DY201/($K$5*1000)))</f>
        <v>0</v>
      </c>
      <c r="S201">
        <f>J201*(1000-(1000*0.61365*exp(17.502*W201/(240.97+W201))/(DY201+DZ201)+DT201)/2)/(1000*0.61365*exp(17.502*W201/(240.97+W201))/(DY201+DZ201)-DT201)</f>
        <v>0</v>
      </c>
      <c r="T201">
        <f>1/((DM201+1)/(Q201/1.6)+1/(R201/1.37)) + DM201/((DM201+1)/(Q201/1.6) + DM201/(R201/1.37))</f>
        <v>0</v>
      </c>
      <c r="U201">
        <f>(DH201*DK201)</f>
        <v>0</v>
      </c>
      <c r="V201">
        <f>(EA201+(U201+2*0.95*5.67E-8*(((EA201+$B$7)+273)^4-(EA201+273)^4)-44100*J201)/(1.84*29.3*R201+8*0.95*5.67E-8*(EA201+273)^3))</f>
        <v>0</v>
      </c>
      <c r="W201">
        <f>($C$7*EB201+$D$7*EC201+$E$7*V201)</f>
        <v>0</v>
      </c>
      <c r="X201">
        <f>0.61365*exp(17.502*W201/(240.97+W201))</f>
        <v>0</v>
      </c>
      <c r="Y201">
        <f>(Z201/AA201*100)</f>
        <v>0</v>
      </c>
      <c r="Z201">
        <f>DT201*(DY201+DZ201)/1000</f>
        <v>0</v>
      </c>
      <c r="AA201">
        <f>0.61365*exp(17.502*EA201/(240.97+EA201))</f>
        <v>0</v>
      </c>
      <c r="AB201">
        <f>(X201-DT201*(DY201+DZ201)/1000)</f>
        <v>0</v>
      </c>
      <c r="AC201">
        <f>(-J201*44100)</f>
        <v>0</v>
      </c>
      <c r="AD201">
        <f>2*29.3*R201*0.92*(EA201-W201)</f>
        <v>0</v>
      </c>
      <c r="AE201">
        <f>2*0.95*5.67E-8*(((EA201+$B$7)+273)^4-(W201+273)^4)</f>
        <v>0</v>
      </c>
      <c r="AF201">
        <f>U201+AE201+AC201+AD201</f>
        <v>0</v>
      </c>
      <c r="AG201">
        <f>DX201*AU201*(DS201-DR201*(1000-AU201*DU201)/(1000-AU201*DT201))/(100*DL201)</f>
        <v>0</v>
      </c>
      <c r="AH201">
        <f>1000*DX201*AU201*(DT201-DU201)/(100*DL201*(1000-AU201*DT201))</f>
        <v>0</v>
      </c>
      <c r="AI201">
        <f>(AJ201 - AK201 - DY201*1E3/(8.314*(EA201+273.15)) * AM201/DX201 * AL201) * DX201/(100*DL201) * (1000 - DU201)/1000</f>
        <v>0</v>
      </c>
      <c r="AJ201">
        <v>1490.75484436147</v>
      </c>
      <c r="AK201">
        <v>1467.26472727273</v>
      </c>
      <c r="AL201">
        <v>3.22936818181803</v>
      </c>
      <c r="AM201">
        <v>64.6</v>
      </c>
      <c r="AN201">
        <f>(AP201 - AO201 + DY201*1E3/(8.314*(EA201+273.15)) * AR201/DX201 * AQ201) * DX201/(100*DL201) * 1000/(1000 - AP201)</f>
        <v>0</v>
      </c>
      <c r="AO201">
        <v>22.007438507803</v>
      </c>
      <c r="AP201">
        <v>22.9392624242424</v>
      </c>
      <c r="AQ201">
        <v>-2.10996264246022e-05</v>
      </c>
      <c r="AR201">
        <v>120.712376557345</v>
      </c>
      <c r="AS201">
        <v>5</v>
      </c>
      <c r="AT201">
        <v>1</v>
      </c>
      <c r="AU201">
        <f>IF(AS201*$H$13&gt;=AW201,1.0,(AW201/(AW201-AS201*$H$13)))</f>
        <v>0</v>
      </c>
      <c r="AV201">
        <f>(AU201-1)*100</f>
        <v>0</v>
      </c>
      <c r="AW201">
        <f>MAX(0,($B$13+$C$13*EF201)/(1+$D$13*EF201)*DY201/(EA201+273)*$E$13)</f>
        <v>0</v>
      </c>
      <c r="AX201" t="s">
        <v>437</v>
      </c>
      <c r="AY201" t="s">
        <v>437</v>
      </c>
      <c r="AZ201">
        <v>0</v>
      </c>
      <c r="BA201">
        <v>0</v>
      </c>
      <c r="BB201">
        <f>1-AZ201/BA201</f>
        <v>0</v>
      </c>
      <c r="BC201">
        <v>0</v>
      </c>
      <c r="BD201" t="s">
        <v>437</v>
      </c>
      <c r="BE201" t="s">
        <v>437</v>
      </c>
      <c r="BF201">
        <v>0</v>
      </c>
      <c r="BG201">
        <v>0</v>
      </c>
      <c r="BH201">
        <f>1-BF201/BG201</f>
        <v>0</v>
      </c>
      <c r="BI201">
        <v>0.5</v>
      </c>
      <c r="BJ201">
        <f>DI201</f>
        <v>0</v>
      </c>
      <c r="BK201">
        <f>L201</f>
        <v>0</v>
      </c>
      <c r="BL201">
        <f>BH201*BI201*BJ201</f>
        <v>0</v>
      </c>
      <c r="BM201">
        <f>(BK201-BC201)/BJ201</f>
        <v>0</v>
      </c>
      <c r="BN201">
        <f>(BA201-BG201)/BG201</f>
        <v>0</v>
      </c>
      <c r="BO201">
        <f>AZ201/(BB201+AZ201/BG201)</f>
        <v>0</v>
      </c>
      <c r="BP201" t="s">
        <v>437</v>
      </c>
      <c r="BQ201">
        <v>0</v>
      </c>
      <c r="BR201">
        <f>IF(BQ201&lt;&gt;0, BQ201, BO201)</f>
        <v>0</v>
      </c>
      <c r="BS201">
        <f>1-BR201/BG201</f>
        <v>0</v>
      </c>
      <c r="BT201">
        <f>(BG201-BF201)/(BG201-BR201)</f>
        <v>0</v>
      </c>
      <c r="BU201">
        <f>(BA201-BG201)/(BA201-BR201)</f>
        <v>0</v>
      </c>
      <c r="BV201">
        <f>(BG201-BF201)/(BG201-AZ201)</f>
        <v>0</v>
      </c>
      <c r="BW201">
        <f>(BA201-BG201)/(BA201-AZ201)</f>
        <v>0</v>
      </c>
      <c r="BX201">
        <f>(BT201*BR201/BF201)</f>
        <v>0</v>
      </c>
      <c r="BY201">
        <f>(1-BX201)</f>
        <v>0</v>
      </c>
      <c r="DH201">
        <f>$B$11*EG201+$C$11*EH201+$F$11*ES201*(1-EV201)</f>
        <v>0</v>
      </c>
      <c r="DI201">
        <f>DH201*DJ201</f>
        <v>0</v>
      </c>
      <c r="DJ201">
        <f>($B$11*$D$9+$C$11*$D$9+$F$11*((FF201+EX201)/MAX(FF201+EX201+FG201, 0.1)*$I$9+FG201/MAX(FF201+EX201+FG201, 0.1)*$J$9))/($B$11+$C$11+$F$11)</f>
        <v>0</v>
      </c>
      <c r="DK201">
        <f>($B$11*$K$9+$C$11*$K$9+$F$11*((FF201+EX201)/MAX(FF201+EX201+FG201, 0.1)*$P$9+FG201/MAX(FF201+EX201+FG201, 0.1)*$Q$9))/($B$11+$C$11+$F$11)</f>
        <v>0</v>
      </c>
      <c r="DL201">
        <v>3.46</v>
      </c>
      <c r="DM201">
        <v>0.5</v>
      </c>
      <c r="DN201" t="s">
        <v>438</v>
      </c>
      <c r="DO201">
        <v>2</v>
      </c>
      <c r="DP201" t="b">
        <v>1</v>
      </c>
      <c r="DQ201">
        <v>1759424223.84615</v>
      </c>
      <c r="DR201">
        <v>1410.30846153846</v>
      </c>
      <c r="DS201">
        <v>1442.47461538462</v>
      </c>
      <c r="DT201">
        <v>22.9376230769231</v>
      </c>
      <c r="DU201">
        <v>21.9947846153846</v>
      </c>
      <c r="DV201">
        <v>1405.03153846154</v>
      </c>
      <c r="DW201">
        <v>22.6237384615385</v>
      </c>
      <c r="DX201">
        <v>500.003</v>
      </c>
      <c r="DY201">
        <v>90.7814615384615</v>
      </c>
      <c r="DZ201">
        <v>0.0322643461538462</v>
      </c>
      <c r="EA201">
        <v>29.5687538461538</v>
      </c>
      <c r="EB201">
        <v>30.0280923076923</v>
      </c>
      <c r="EC201">
        <v>999.9</v>
      </c>
      <c r="ED201">
        <v>0</v>
      </c>
      <c r="EE201">
        <v>0</v>
      </c>
      <c r="EF201">
        <v>9986.88153846154</v>
      </c>
      <c r="EG201">
        <v>0</v>
      </c>
      <c r="EH201">
        <v>13.1864307692308</v>
      </c>
      <c r="EI201">
        <v>-32.1666846153846</v>
      </c>
      <c r="EJ201">
        <v>1443.41846153846</v>
      </c>
      <c r="EK201">
        <v>1474.91846153846</v>
      </c>
      <c r="EL201">
        <v>0.942854307692308</v>
      </c>
      <c r="EM201">
        <v>1442.47461538462</v>
      </c>
      <c r="EN201">
        <v>21.9947846153846</v>
      </c>
      <c r="EO201">
        <v>2.08231153846154</v>
      </c>
      <c r="EP201">
        <v>1.99671923076923</v>
      </c>
      <c r="EQ201">
        <v>18.0845076923077</v>
      </c>
      <c r="ER201">
        <v>17.4183230769231</v>
      </c>
      <c r="ES201">
        <v>1999.98384615385</v>
      </c>
      <c r="ET201">
        <v>0.980003846153846</v>
      </c>
      <c r="EU201">
        <v>0.0199961461538462</v>
      </c>
      <c r="EV201">
        <v>0</v>
      </c>
      <c r="EW201">
        <v>353.298923076923</v>
      </c>
      <c r="EX201">
        <v>5.00059</v>
      </c>
      <c r="EY201">
        <v>7142.73461538462</v>
      </c>
      <c r="EZ201">
        <v>17360.2076923077</v>
      </c>
      <c r="FA201">
        <v>41.437</v>
      </c>
      <c r="FB201">
        <v>41.1726923076923</v>
      </c>
      <c r="FC201">
        <v>40.7643076923077</v>
      </c>
      <c r="FD201">
        <v>40.7063846153846</v>
      </c>
      <c r="FE201">
        <v>42.312</v>
      </c>
      <c r="FF201">
        <v>1955.09384615385</v>
      </c>
      <c r="FG201">
        <v>39.89</v>
      </c>
      <c r="FH201">
        <v>0</v>
      </c>
      <c r="FI201">
        <v>1759424230</v>
      </c>
      <c r="FJ201">
        <v>0</v>
      </c>
      <c r="FK201">
        <v>353.211538461538</v>
      </c>
      <c r="FL201">
        <v>-0.282256398235314</v>
      </c>
      <c r="FM201">
        <v>-0.175042702928501</v>
      </c>
      <c r="FN201">
        <v>7142.96692307692</v>
      </c>
      <c r="FO201">
        <v>15</v>
      </c>
      <c r="FP201">
        <v>0</v>
      </c>
      <c r="FQ201" t="s">
        <v>439</v>
      </c>
      <c r="FR201">
        <v>0</v>
      </c>
      <c r="FS201">
        <v>0</v>
      </c>
      <c r="FT201">
        <v>0</v>
      </c>
      <c r="FU201">
        <v>0</v>
      </c>
      <c r="FV201">
        <v>0</v>
      </c>
      <c r="FW201">
        <v>0</v>
      </c>
      <c r="FX201">
        <v>0</v>
      </c>
      <c r="FY201">
        <v>0</v>
      </c>
      <c r="FZ201">
        <v>0</v>
      </c>
      <c r="GA201">
        <v>0</v>
      </c>
      <c r="GB201">
        <v>0</v>
      </c>
      <c r="GC201">
        <v>-32.07065</v>
      </c>
      <c r="GD201">
        <v>-2.43828270676694</v>
      </c>
      <c r="GE201">
        <v>0.825655366057776</v>
      </c>
      <c r="GF201">
        <v>0</v>
      </c>
      <c r="GG201">
        <v>353.174970588235</v>
      </c>
      <c r="GH201">
        <v>0.641145915735163</v>
      </c>
      <c r="GI201">
        <v>0.218879699068601</v>
      </c>
      <c r="GJ201">
        <v>-1</v>
      </c>
      <c r="GK201">
        <v>0.9523691</v>
      </c>
      <c r="GL201">
        <v>-0.218147999999999</v>
      </c>
      <c r="GM201">
        <v>0.0229615136977073</v>
      </c>
      <c r="GN201">
        <v>0</v>
      </c>
      <c r="GO201">
        <v>0</v>
      </c>
      <c r="GP201">
        <v>2</v>
      </c>
      <c r="GQ201" t="s">
        <v>463</v>
      </c>
      <c r="GR201">
        <v>3.13242</v>
      </c>
      <c r="GS201">
        <v>2.71036</v>
      </c>
      <c r="GT201">
        <v>0.207962</v>
      </c>
      <c r="GU201">
        <v>0.211307</v>
      </c>
      <c r="GV201">
        <v>0.100137</v>
      </c>
      <c r="GW201">
        <v>0.0978614</v>
      </c>
      <c r="GX201">
        <v>29844.9</v>
      </c>
      <c r="GY201">
        <v>31839.5</v>
      </c>
      <c r="GZ201">
        <v>34090.4</v>
      </c>
      <c r="HA201">
        <v>36549.8</v>
      </c>
      <c r="HB201">
        <v>43331.7</v>
      </c>
      <c r="HC201">
        <v>47346.4</v>
      </c>
      <c r="HD201">
        <v>53173.4</v>
      </c>
      <c r="HE201">
        <v>58409.9</v>
      </c>
      <c r="HF201">
        <v>1.9453</v>
      </c>
      <c r="HG201">
        <v>1.79802</v>
      </c>
      <c r="HH201">
        <v>0.117995</v>
      </c>
      <c r="HI201">
        <v>0</v>
      </c>
      <c r="HJ201">
        <v>28.0928</v>
      </c>
      <c r="HK201">
        <v>999.9</v>
      </c>
      <c r="HL201">
        <v>53.785</v>
      </c>
      <c r="HM201">
        <v>30.484</v>
      </c>
      <c r="HN201">
        <v>25.9509</v>
      </c>
      <c r="HO201">
        <v>54.4883</v>
      </c>
      <c r="HP201">
        <v>45.2644</v>
      </c>
      <c r="HQ201">
        <v>1</v>
      </c>
      <c r="HR201">
        <v>0.0648603</v>
      </c>
      <c r="HS201">
        <v>0.40832</v>
      </c>
      <c r="HT201">
        <v>20.1112</v>
      </c>
      <c r="HU201">
        <v>5.19722</v>
      </c>
      <c r="HV201">
        <v>12.004</v>
      </c>
      <c r="HW201">
        <v>4.97505</v>
      </c>
      <c r="HX201">
        <v>3.29393</v>
      </c>
      <c r="HY201">
        <v>999.9</v>
      </c>
      <c r="HZ201">
        <v>9999</v>
      </c>
      <c r="IA201">
        <v>9999</v>
      </c>
      <c r="IB201">
        <v>9999</v>
      </c>
      <c r="IC201">
        <v>1.86325</v>
      </c>
      <c r="ID201">
        <v>1.86813</v>
      </c>
      <c r="IE201">
        <v>1.86785</v>
      </c>
      <c r="IF201">
        <v>1.86905</v>
      </c>
      <c r="IG201">
        <v>1.86985</v>
      </c>
      <c r="IH201">
        <v>1.8659</v>
      </c>
      <c r="II201">
        <v>1.86703</v>
      </c>
      <c r="IJ201">
        <v>1.86844</v>
      </c>
      <c r="IK201">
        <v>5</v>
      </c>
      <c r="IL201">
        <v>0</v>
      </c>
      <c r="IM201">
        <v>0</v>
      </c>
      <c r="IN201">
        <v>0</v>
      </c>
      <c r="IO201" t="s">
        <v>441</v>
      </c>
      <c r="IP201" t="s">
        <v>442</v>
      </c>
      <c r="IQ201" t="s">
        <v>443</v>
      </c>
      <c r="IR201" t="s">
        <v>443</v>
      </c>
      <c r="IS201" t="s">
        <v>443</v>
      </c>
      <c r="IT201" t="s">
        <v>443</v>
      </c>
      <c r="IU201">
        <v>0</v>
      </c>
      <c r="IV201">
        <v>100</v>
      </c>
      <c r="IW201">
        <v>100</v>
      </c>
      <c r="IX201">
        <v>5.36</v>
      </c>
      <c r="IY201">
        <v>0.314</v>
      </c>
      <c r="IZ201">
        <v>0.735386519928015</v>
      </c>
      <c r="JA201">
        <v>0.00382527381972642</v>
      </c>
      <c r="JB201">
        <v>-7.52988299776221e-07</v>
      </c>
      <c r="JC201">
        <v>2.3530235652091e-10</v>
      </c>
      <c r="JD201">
        <v>-0.102343420517576</v>
      </c>
      <c r="JE201">
        <v>-0.0169045395245839</v>
      </c>
      <c r="JF201">
        <v>0.00204458040624254</v>
      </c>
      <c r="JG201">
        <v>-2.13992253470799e-05</v>
      </c>
      <c r="JH201">
        <v>5</v>
      </c>
      <c r="JI201">
        <v>2167</v>
      </c>
      <c r="JJ201">
        <v>1</v>
      </c>
      <c r="JK201">
        <v>29</v>
      </c>
      <c r="JL201">
        <v>29323737.2</v>
      </c>
      <c r="JM201">
        <v>29323737.2</v>
      </c>
      <c r="JN201">
        <v>2.78931</v>
      </c>
      <c r="JO201">
        <v>2.61353</v>
      </c>
      <c r="JP201">
        <v>1.54785</v>
      </c>
      <c r="JQ201">
        <v>2.31079</v>
      </c>
      <c r="JR201">
        <v>1.64551</v>
      </c>
      <c r="JS201">
        <v>2.31201</v>
      </c>
      <c r="JT201">
        <v>34.3042</v>
      </c>
      <c r="JU201">
        <v>24.1926</v>
      </c>
      <c r="JV201">
        <v>18</v>
      </c>
      <c r="JW201">
        <v>497.801</v>
      </c>
      <c r="JX201">
        <v>402.641</v>
      </c>
      <c r="JY201">
        <v>26.6573</v>
      </c>
      <c r="JZ201">
        <v>28.1567</v>
      </c>
      <c r="KA201">
        <v>30.0004</v>
      </c>
      <c r="KB201">
        <v>28.0978</v>
      </c>
      <c r="KC201">
        <v>28.0466</v>
      </c>
      <c r="KD201">
        <v>55.842</v>
      </c>
      <c r="KE201">
        <v>18.6993</v>
      </c>
      <c r="KF201">
        <v>54.2717</v>
      </c>
      <c r="KG201">
        <v>26.6586</v>
      </c>
      <c r="KH201">
        <v>1488.83</v>
      </c>
      <c r="KI201">
        <v>21.9476</v>
      </c>
      <c r="KJ201">
        <v>96.6634</v>
      </c>
      <c r="KK201">
        <v>94.6398</v>
      </c>
    </row>
    <row r="202" spans="1:297">
      <c r="A202">
        <v>186</v>
      </c>
      <c r="B202">
        <v>1759424237</v>
      </c>
      <c r="C202">
        <v>5016.90000009537</v>
      </c>
      <c r="D202" t="s">
        <v>815</v>
      </c>
      <c r="E202" t="s">
        <v>816</v>
      </c>
      <c r="F202">
        <v>5</v>
      </c>
      <c r="G202" t="s">
        <v>638</v>
      </c>
      <c r="H202" t="s">
        <v>436</v>
      </c>
      <c r="I202">
        <v>1759424228.84615</v>
      </c>
      <c r="J202">
        <f>(K202)/1000</f>
        <v>0</v>
      </c>
      <c r="K202">
        <f>IF(DP202, AN202, AH202)</f>
        <v>0</v>
      </c>
      <c r="L202">
        <f>IF(DP202, AI202, AG202)</f>
        <v>0</v>
      </c>
      <c r="M202">
        <f>DR202 - IF(AU202&gt;1, L202*DL202*100.0/(AW202), 0)</f>
        <v>0</v>
      </c>
      <c r="N202">
        <f>((T202-J202/2)*M202-L202)/(T202+J202/2)</f>
        <v>0</v>
      </c>
      <c r="O202">
        <f>N202*(DY202+DZ202)/1000.0</f>
        <v>0</v>
      </c>
      <c r="P202">
        <f>(DR202 - IF(AU202&gt;1, L202*DL202*100.0/(AW202), 0))*(DY202+DZ202)/1000.0</f>
        <v>0</v>
      </c>
      <c r="Q202">
        <f>2.0/((1/S202-1/R202)+SIGN(S202)*SQRT((1/S202-1/R202)*(1/S202-1/R202) + 4*DM202/((DM202+1)*(DM202+1))*(2*1/S202*1/R202-1/R202*1/R202)))</f>
        <v>0</v>
      </c>
      <c r="R202">
        <f>IF(LEFT(DN202,1)&lt;&gt;"0",IF(LEFT(DN202,1)="1",3.0,DO202),$D$5+$E$5*(EF202*DY202/($K$5*1000))+$F$5*(EF202*DY202/($K$5*1000))*MAX(MIN(DL202,$J$5),$I$5)*MAX(MIN(DL202,$J$5),$I$5)+$G$5*MAX(MIN(DL202,$J$5),$I$5)*(EF202*DY202/($K$5*1000))+$H$5*(EF202*DY202/($K$5*1000))*(EF202*DY202/($K$5*1000)))</f>
        <v>0</v>
      </c>
      <c r="S202">
        <f>J202*(1000-(1000*0.61365*exp(17.502*W202/(240.97+W202))/(DY202+DZ202)+DT202)/2)/(1000*0.61365*exp(17.502*W202/(240.97+W202))/(DY202+DZ202)-DT202)</f>
        <v>0</v>
      </c>
      <c r="T202">
        <f>1/((DM202+1)/(Q202/1.6)+1/(R202/1.37)) + DM202/((DM202+1)/(Q202/1.6) + DM202/(R202/1.37))</f>
        <v>0</v>
      </c>
      <c r="U202">
        <f>(DH202*DK202)</f>
        <v>0</v>
      </c>
      <c r="V202">
        <f>(EA202+(U202+2*0.95*5.67E-8*(((EA202+$B$7)+273)^4-(EA202+273)^4)-44100*J202)/(1.84*29.3*R202+8*0.95*5.67E-8*(EA202+273)^3))</f>
        <v>0</v>
      </c>
      <c r="W202">
        <f>($C$7*EB202+$D$7*EC202+$E$7*V202)</f>
        <v>0</v>
      </c>
      <c r="X202">
        <f>0.61365*exp(17.502*W202/(240.97+W202))</f>
        <v>0</v>
      </c>
      <c r="Y202">
        <f>(Z202/AA202*100)</f>
        <v>0</v>
      </c>
      <c r="Z202">
        <f>DT202*(DY202+DZ202)/1000</f>
        <v>0</v>
      </c>
      <c r="AA202">
        <f>0.61365*exp(17.502*EA202/(240.97+EA202))</f>
        <v>0</v>
      </c>
      <c r="AB202">
        <f>(X202-DT202*(DY202+DZ202)/1000)</f>
        <v>0</v>
      </c>
      <c r="AC202">
        <f>(-J202*44100)</f>
        <v>0</v>
      </c>
      <c r="AD202">
        <f>2*29.3*R202*0.92*(EA202-W202)</f>
        <v>0</v>
      </c>
      <c r="AE202">
        <f>2*0.95*5.67E-8*(((EA202+$B$7)+273)^4-(W202+273)^4)</f>
        <v>0</v>
      </c>
      <c r="AF202">
        <f>U202+AE202+AC202+AD202</f>
        <v>0</v>
      </c>
      <c r="AG202">
        <f>DX202*AU202*(DS202-DR202*(1000-AU202*DU202)/(1000-AU202*DT202))/(100*DL202)</f>
        <v>0</v>
      </c>
      <c r="AH202">
        <f>1000*DX202*AU202*(DT202-DU202)/(100*DL202*(1000-AU202*DT202))</f>
        <v>0</v>
      </c>
      <c r="AI202">
        <f>(AJ202 - AK202 - DY202*1E3/(8.314*(EA202+273.15)) * AM202/DX202 * AL202) * DX202/(100*DL202) * (1000 - DU202)/1000</f>
        <v>0</v>
      </c>
      <c r="AJ202">
        <v>1509.54580794805</v>
      </c>
      <c r="AK202">
        <v>1485.10442424242</v>
      </c>
      <c r="AL202">
        <v>3.57854393939382</v>
      </c>
      <c r="AM202">
        <v>64.6</v>
      </c>
      <c r="AN202">
        <f>(AP202 - AO202 + DY202*1E3/(8.314*(EA202+273.15)) * AR202/DX202 * AQ202) * DX202/(100*DL202) * 1000/(1000 - AP202)</f>
        <v>0</v>
      </c>
      <c r="AO202">
        <v>22.0108677714794</v>
      </c>
      <c r="AP202">
        <v>22.9344927272727</v>
      </c>
      <c r="AQ202">
        <v>-6.82292948030979e-05</v>
      </c>
      <c r="AR202">
        <v>120.712376557345</v>
      </c>
      <c r="AS202">
        <v>4</v>
      </c>
      <c r="AT202">
        <v>1</v>
      </c>
      <c r="AU202">
        <f>IF(AS202*$H$13&gt;=AW202,1.0,(AW202/(AW202-AS202*$H$13)))</f>
        <v>0</v>
      </c>
      <c r="AV202">
        <f>(AU202-1)*100</f>
        <v>0</v>
      </c>
      <c r="AW202">
        <f>MAX(0,($B$13+$C$13*EF202)/(1+$D$13*EF202)*DY202/(EA202+273)*$E$13)</f>
        <v>0</v>
      </c>
      <c r="AX202" t="s">
        <v>437</v>
      </c>
      <c r="AY202" t="s">
        <v>437</v>
      </c>
      <c r="AZ202">
        <v>0</v>
      </c>
      <c r="BA202">
        <v>0</v>
      </c>
      <c r="BB202">
        <f>1-AZ202/BA202</f>
        <v>0</v>
      </c>
      <c r="BC202">
        <v>0</v>
      </c>
      <c r="BD202" t="s">
        <v>437</v>
      </c>
      <c r="BE202" t="s">
        <v>437</v>
      </c>
      <c r="BF202">
        <v>0</v>
      </c>
      <c r="BG202">
        <v>0</v>
      </c>
      <c r="BH202">
        <f>1-BF202/BG202</f>
        <v>0</v>
      </c>
      <c r="BI202">
        <v>0.5</v>
      </c>
      <c r="BJ202">
        <f>DI202</f>
        <v>0</v>
      </c>
      <c r="BK202">
        <f>L202</f>
        <v>0</v>
      </c>
      <c r="BL202">
        <f>BH202*BI202*BJ202</f>
        <v>0</v>
      </c>
      <c r="BM202">
        <f>(BK202-BC202)/BJ202</f>
        <v>0</v>
      </c>
      <c r="BN202">
        <f>(BA202-BG202)/BG202</f>
        <v>0</v>
      </c>
      <c r="BO202">
        <f>AZ202/(BB202+AZ202/BG202)</f>
        <v>0</v>
      </c>
      <c r="BP202" t="s">
        <v>437</v>
      </c>
      <c r="BQ202">
        <v>0</v>
      </c>
      <c r="BR202">
        <f>IF(BQ202&lt;&gt;0, BQ202, BO202)</f>
        <v>0</v>
      </c>
      <c r="BS202">
        <f>1-BR202/BG202</f>
        <v>0</v>
      </c>
      <c r="BT202">
        <f>(BG202-BF202)/(BG202-BR202)</f>
        <v>0</v>
      </c>
      <c r="BU202">
        <f>(BA202-BG202)/(BA202-BR202)</f>
        <v>0</v>
      </c>
      <c r="BV202">
        <f>(BG202-BF202)/(BG202-AZ202)</f>
        <v>0</v>
      </c>
      <c r="BW202">
        <f>(BA202-BG202)/(BA202-AZ202)</f>
        <v>0</v>
      </c>
      <c r="BX202">
        <f>(BT202*BR202/BF202)</f>
        <v>0</v>
      </c>
      <c r="BY202">
        <f>(1-BX202)</f>
        <v>0</v>
      </c>
      <c r="DH202">
        <f>$B$11*EG202+$C$11*EH202+$F$11*ES202*(1-EV202)</f>
        <v>0</v>
      </c>
      <c r="DI202">
        <f>DH202*DJ202</f>
        <v>0</v>
      </c>
      <c r="DJ202">
        <f>($B$11*$D$9+$C$11*$D$9+$F$11*((FF202+EX202)/MAX(FF202+EX202+FG202, 0.1)*$I$9+FG202/MAX(FF202+EX202+FG202, 0.1)*$J$9))/($B$11+$C$11+$F$11)</f>
        <v>0</v>
      </c>
      <c r="DK202">
        <f>($B$11*$K$9+$C$11*$K$9+$F$11*((FF202+EX202)/MAX(FF202+EX202+FG202, 0.1)*$P$9+FG202/MAX(FF202+EX202+FG202, 0.1)*$Q$9))/($B$11+$C$11+$F$11)</f>
        <v>0</v>
      </c>
      <c r="DL202">
        <v>3.46</v>
      </c>
      <c r="DM202">
        <v>0.5</v>
      </c>
      <c r="DN202" t="s">
        <v>438</v>
      </c>
      <c r="DO202">
        <v>2</v>
      </c>
      <c r="DP202" t="b">
        <v>1</v>
      </c>
      <c r="DQ202">
        <v>1759424228.84615</v>
      </c>
      <c r="DR202">
        <v>1426.89230769231</v>
      </c>
      <c r="DS202">
        <v>1459.69384615385</v>
      </c>
      <c r="DT202">
        <v>22.9377615384615</v>
      </c>
      <c r="DU202">
        <v>22.0070076923077</v>
      </c>
      <c r="DV202">
        <v>1421.56461538462</v>
      </c>
      <c r="DW202">
        <v>22.6238615384615</v>
      </c>
      <c r="DX202">
        <v>499.990230769231</v>
      </c>
      <c r="DY202">
        <v>90.7815384615384</v>
      </c>
      <c r="DZ202">
        <v>0.0324857692307692</v>
      </c>
      <c r="EA202">
        <v>29.5614307692308</v>
      </c>
      <c r="EB202">
        <v>30.0196615384615</v>
      </c>
      <c r="EC202">
        <v>999.9</v>
      </c>
      <c r="ED202">
        <v>0</v>
      </c>
      <c r="EE202">
        <v>0</v>
      </c>
      <c r="EF202">
        <v>9976.68846153846</v>
      </c>
      <c r="EG202">
        <v>0</v>
      </c>
      <c r="EH202">
        <v>13.1842</v>
      </c>
      <c r="EI202">
        <v>-32.8009230769231</v>
      </c>
      <c r="EJ202">
        <v>1460.39230769231</v>
      </c>
      <c r="EK202">
        <v>1492.54230769231</v>
      </c>
      <c r="EL202">
        <v>0.930755692307692</v>
      </c>
      <c r="EM202">
        <v>1459.69384615385</v>
      </c>
      <c r="EN202">
        <v>22.0070076923077</v>
      </c>
      <c r="EO202">
        <v>2.08232461538462</v>
      </c>
      <c r="EP202">
        <v>1.99783076923077</v>
      </c>
      <c r="EQ202">
        <v>18.0846</v>
      </c>
      <c r="ER202">
        <v>17.4271384615385</v>
      </c>
      <c r="ES202">
        <v>2000.03307692308</v>
      </c>
      <c r="ET202">
        <v>0.980004384615385</v>
      </c>
      <c r="EU202">
        <v>0.0199956692307692</v>
      </c>
      <c r="EV202">
        <v>0</v>
      </c>
      <c r="EW202">
        <v>353.263076923077</v>
      </c>
      <c r="EX202">
        <v>5.00059</v>
      </c>
      <c r="EY202">
        <v>7142.91846153846</v>
      </c>
      <c r="EZ202">
        <v>17360.6153846154</v>
      </c>
      <c r="FA202">
        <v>41.437</v>
      </c>
      <c r="FB202">
        <v>41.1774615384615</v>
      </c>
      <c r="FC202">
        <v>40.7738461538462</v>
      </c>
      <c r="FD202">
        <v>40.7257692307692</v>
      </c>
      <c r="FE202">
        <v>42.312</v>
      </c>
      <c r="FF202">
        <v>1955.14307692308</v>
      </c>
      <c r="FG202">
        <v>39.89</v>
      </c>
      <c r="FH202">
        <v>0</v>
      </c>
      <c r="FI202">
        <v>1759424235.4</v>
      </c>
      <c r="FJ202">
        <v>0</v>
      </c>
      <c r="FK202">
        <v>353.16632</v>
      </c>
      <c r="FL202">
        <v>-0.747307690370992</v>
      </c>
      <c r="FM202">
        <v>-3.40769223533703</v>
      </c>
      <c r="FN202">
        <v>7142.8812</v>
      </c>
      <c r="FO202">
        <v>15</v>
      </c>
      <c r="FP202">
        <v>0</v>
      </c>
      <c r="FQ202" t="s">
        <v>439</v>
      </c>
      <c r="FR202">
        <v>0</v>
      </c>
      <c r="FS202">
        <v>0</v>
      </c>
      <c r="FT202">
        <v>0</v>
      </c>
      <c r="FU202">
        <v>0</v>
      </c>
      <c r="FV202">
        <v>0</v>
      </c>
      <c r="FW202">
        <v>0</v>
      </c>
      <c r="FX202">
        <v>0</v>
      </c>
      <c r="FY202">
        <v>0</v>
      </c>
      <c r="FZ202">
        <v>0</v>
      </c>
      <c r="GA202">
        <v>0</v>
      </c>
      <c r="GB202">
        <v>0</v>
      </c>
      <c r="GC202">
        <v>-32.4402666666667</v>
      </c>
      <c r="GD202">
        <v>-5.9939922077922</v>
      </c>
      <c r="GE202">
        <v>0.991086065328783</v>
      </c>
      <c r="GF202">
        <v>0</v>
      </c>
      <c r="GG202">
        <v>353.185852941176</v>
      </c>
      <c r="GH202">
        <v>-0.445760115845326</v>
      </c>
      <c r="GI202">
        <v>0.224213020080691</v>
      </c>
      <c r="GJ202">
        <v>-1</v>
      </c>
      <c r="GK202">
        <v>0.939525047619048</v>
      </c>
      <c r="GL202">
        <v>-0.139070181818181</v>
      </c>
      <c r="GM202">
        <v>0.0168851306225504</v>
      </c>
      <c r="GN202">
        <v>0</v>
      </c>
      <c r="GO202">
        <v>0</v>
      </c>
      <c r="GP202">
        <v>2</v>
      </c>
      <c r="GQ202" t="s">
        <v>463</v>
      </c>
      <c r="GR202">
        <v>3.13239</v>
      </c>
      <c r="GS202">
        <v>2.71031</v>
      </c>
      <c r="GT202">
        <v>0.209489</v>
      </c>
      <c r="GU202">
        <v>0.212703</v>
      </c>
      <c r="GV202">
        <v>0.100124</v>
      </c>
      <c r="GW202">
        <v>0.0978721</v>
      </c>
      <c r="GX202">
        <v>29787.3</v>
      </c>
      <c r="GY202">
        <v>31783</v>
      </c>
      <c r="GZ202">
        <v>34090.3</v>
      </c>
      <c r="HA202">
        <v>36549.6</v>
      </c>
      <c r="HB202">
        <v>43332.4</v>
      </c>
      <c r="HC202">
        <v>47345.9</v>
      </c>
      <c r="HD202">
        <v>53173.2</v>
      </c>
      <c r="HE202">
        <v>58409.8</v>
      </c>
      <c r="HF202">
        <v>1.94565</v>
      </c>
      <c r="HG202">
        <v>1.79808</v>
      </c>
      <c r="HH202">
        <v>0.118345</v>
      </c>
      <c r="HI202">
        <v>0</v>
      </c>
      <c r="HJ202">
        <v>28.0909</v>
      </c>
      <c r="HK202">
        <v>999.9</v>
      </c>
      <c r="HL202">
        <v>53.785</v>
      </c>
      <c r="HM202">
        <v>30.484</v>
      </c>
      <c r="HN202">
        <v>25.9501</v>
      </c>
      <c r="HO202">
        <v>53.7483</v>
      </c>
      <c r="HP202">
        <v>45.2444</v>
      </c>
      <c r="HQ202">
        <v>1</v>
      </c>
      <c r="HR202">
        <v>0.0649695</v>
      </c>
      <c r="HS202">
        <v>0.372342</v>
      </c>
      <c r="HT202">
        <v>20.1112</v>
      </c>
      <c r="HU202">
        <v>5.19707</v>
      </c>
      <c r="HV202">
        <v>12.004</v>
      </c>
      <c r="HW202">
        <v>4.97505</v>
      </c>
      <c r="HX202">
        <v>3.29385</v>
      </c>
      <c r="HY202">
        <v>999.9</v>
      </c>
      <c r="HZ202">
        <v>9999</v>
      </c>
      <c r="IA202">
        <v>9999</v>
      </c>
      <c r="IB202">
        <v>9999</v>
      </c>
      <c r="IC202">
        <v>1.86325</v>
      </c>
      <c r="ID202">
        <v>1.86813</v>
      </c>
      <c r="IE202">
        <v>1.86784</v>
      </c>
      <c r="IF202">
        <v>1.86905</v>
      </c>
      <c r="IG202">
        <v>1.86985</v>
      </c>
      <c r="IH202">
        <v>1.86588</v>
      </c>
      <c r="II202">
        <v>1.867</v>
      </c>
      <c r="IJ202">
        <v>1.86844</v>
      </c>
      <c r="IK202">
        <v>5</v>
      </c>
      <c r="IL202">
        <v>0</v>
      </c>
      <c r="IM202">
        <v>0</v>
      </c>
      <c r="IN202">
        <v>0</v>
      </c>
      <c r="IO202" t="s">
        <v>441</v>
      </c>
      <c r="IP202" t="s">
        <v>442</v>
      </c>
      <c r="IQ202" t="s">
        <v>443</v>
      </c>
      <c r="IR202" t="s">
        <v>443</v>
      </c>
      <c r="IS202" t="s">
        <v>443</v>
      </c>
      <c r="IT202" t="s">
        <v>443</v>
      </c>
      <c r="IU202">
        <v>0</v>
      </c>
      <c r="IV202">
        <v>100</v>
      </c>
      <c r="IW202">
        <v>100</v>
      </c>
      <c r="IX202">
        <v>5.41</v>
      </c>
      <c r="IY202">
        <v>0.3138</v>
      </c>
      <c r="IZ202">
        <v>0.735386519928015</v>
      </c>
      <c r="JA202">
        <v>0.00382527381972642</v>
      </c>
      <c r="JB202">
        <v>-7.52988299776221e-07</v>
      </c>
      <c r="JC202">
        <v>2.3530235652091e-10</v>
      </c>
      <c r="JD202">
        <v>-0.102343420517576</v>
      </c>
      <c r="JE202">
        <v>-0.0169045395245839</v>
      </c>
      <c r="JF202">
        <v>0.00204458040624254</v>
      </c>
      <c r="JG202">
        <v>-2.13992253470799e-05</v>
      </c>
      <c r="JH202">
        <v>5</v>
      </c>
      <c r="JI202">
        <v>2167</v>
      </c>
      <c r="JJ202">
        <v>1</v>
      </c>
      <c r="JK202">
        <v>29</v>
      </c>
      <c r="JL202">
        <v>29323737.3</v>
      </c>
      <c r="JM202">
        <v>29323737.3</v>
      </c>
      <c r="JN202">
        <v>2.81006</v>
      </c>
      <c r="JO202">
        <v>2.6062</v>
      </c>
      <c r="JP202">
        <v>1.54785</v>
      </c>
      <c r="JQ202">
        <v>2.31079</v>
      </c>
      <c r="JR202">
        <v>1.64673</v>
      </c>
      <c r="JS202">
        <v>2.37793</v>
      </c>
      <c r="JT202">
        <v>34.3042</v>
      </c>
      <c r="JU202">
        <v>24.1926</v>
      </c>
      <c r="JV202">
        <v>18</v>
      </c>
      <c r="JW202">
        <v>498.056</v>
      </c>
      <c r="JX202">
        <v>402.685</v>
      </c>
      <c r="JY202">
        <v>26.6451</v>
      </c>
      <c r="JZ202">
        <v>28.1597</v>
      </c>
      <c r="KA202">
        <v>30.0003</v>
      </c>
      <c r="KB202">
        <v>28.1008</v>
      </c>
      <c r="KC202">
        <v>28.0491</v>
      </c>
      <c r="KD202">
        <v>56.3575</v>
      </c>
      <c r="KE202">
        <v>18.6993</v>
      </c>
      <c r="KF202">
        <v>54.2717</v>
      </c>
      <c r="KG202">
        <v>26.6449</v>
      </c>
      <c r="KH202">
        <v>1509.19</v>
      </c>
      <c r="KI202">
        <v>21.9425</v>
      </c>
      <c r="KJ202">
        <v>96.663</v>
      </c>
      <c r="KK202">
        <v>94.6395</v>
      </c>
    </row>
    <row r="203" spans="1:297">
      <c r="A203">
        <v>187</v>
      </c>
      <c r="B203">
        <v>1759424242</v>
      </c>
      <c r="C203">
        <v>5021.90000009537</v>
      </c>
      <c r="D203" t="s">
        <v>817</v>
      </c>
      <c r="E203" t="s">
        <v>818</v>
      </c>
      <c r="F203">
        <v>5</v>
      </c>
      <c r="G203" t="s">
        <v>638</v>
      </c>
      <c r="H203" t="s">
        <v>436</v>
      </c>
      <c r="I203">
        <v>1759424233.84615</v>
      </c>
      <c r="J203">
        <f>(K203)/1000</f>
        <v>0</v>
      </c>
      <c r="K203">
        <f>IF(DP203, AN203, AH203)</f>
        <v>0</v>
      </c>
      <c r="L203">
        <f>IF(DP203, AI203, AG203)</f>
        <v>0</v>
      </c>
      <c r="M203">
        <f>DR203 - IF(AU203&gt;1, L203*DL203*100.0/(AW203), 0)</f>
        <v>0</v>
      </c>
      <c r="N203">
        <f>((T203-J203/2)*M203-L203)/(T203+J203/2)</f>
        <v>0</v>
      </c>
      <c r="O203">
        <f>N203*(DY203+DZ203)/1000.0</f>
        <v>0</v>
      </c>
      <c r="P203">
        <f>(DR203 - IF(AU203&gt;1, L203*DL203*100.0/(AW203), 0))*(DY203+DZ203)/1000.0</f>
        <v>0</v>
      </c>
      <c r="Q203">
        <f>2.0/((1/S203-1/R203)+SIGN(S203)*SQRT((1/S203-1/R203)*(1/S203-1/R203) + 4*DM203/((DM203+1)*(DM203+1))*(2*1/S203*1/R203-1/R203*1/R203)))</f>
        <v>0</v>
      </c>
      <c r="R203">
        <f>IF(LEFT(DN203,1)&lt;&gt;"0",IF(LEFT(DN203,1)="1",3.0,DO203),$D$5+$E$5*(EF203*DY203/($K$5*1000))+$F$5*(EF203*DY203/($K$5*1000))*MAX(MIN(DL203,$J$5),$I$5)*MAX(MIN(DL203,$J$5),$I$5)+$G$5*MAX(MIN(DL203,$J$5),$I$5)*(EF203*DY203/($K$5*1000))+$H$5*(EF203*DY203/($K$5*1000))*(EF203*DY203/($K$5*1000)))</f>
        <v>0</v>
      </c>
      <c r="S203">
        <f>J203*(1000-(1000*0.61365*exp(17.502*W203/(240.97+W203))/(DY203+DZ203)+DT203)/2)/(1000*0.61365*exp(17.502*W203/(240.97+W203))/(DY203+DZ203)-DT203)</f>
        <v>0</v>
      </c>
      <c r="T203">
        <f>1/((DM203+1)/(Q203/1.6)+1/(R203/1.37)) + DM203/((DM203+1)/(Q203/1.6) + DM203/(R203/1.37))</f>
        <v>0</v>
      </c>
      <c r="U203">
        <f>(DH203*DK203)</f>
        <v>0</v>
      </c>
      <c r="V203">
        <f>(EA203+(U203+2*0.95*5.67E-8*(((EA203+$B$7)+273)^4-(EA203+273)^4)-44100*J203)/(1.84*29.3*R203+8*0.95*5.67E-8*(EA203+273)^3))</f>
        <v>0</v>
      </c>
      <c r="W203">
        <f>($C$7*EB203+$D$7*EC203+$E$7*V203)</f>
        <v>0</v>
      </c>
      <c r="X203">
        <f>0.61365*exp(17.502*W203/(240.97+W203))</f>
        <v>0</v>
      </c>
      <c r="Y203">
        <f>(Z203/AA203*100)</f>
        <v>0</v>
      </c>
      <c r="Z203">
        <f>DT203*(DY203+DZ203)/1000</f>
        <v>0</v>
      </c>
      <c r="AA203">
        <f>0.61365*exp(17.502*EA203/(240.97+EA203))</f>
        <v>0</v>
      </c>
      <c r="AB203">
        <f>(X203-DT203*(DY203+DZ203)/1000)</f>
        <v>0</v>
      </c>
      <c r="AC203">
        <f>(-J203*44100)</f>
        <v>0</v>
      </c>
      <c r="AD203">
        <f>2*29.3*R203*0.92*(EA203-W203)</f>
        <v>0</v>
      </c>
      <c r="AE203">
        <f>2*0.95*5.67E-8*(((EA203+$B$7)+273)^4-(W203+273)^4)</f>
        <v>0</v>
      </c>
      <c r="AF203">
        <f>U203+AE203+AC203+AD203</f>
        <v>0</v>
      </c>
      <c r="AG203">
        <f>DX203*AU203*(DS203-DR203*(1000-AU203*DU203)/(1000-AU203*DT203))/(100*DL203)</f>
        <v>0</v>
      </c>
      <c r="AH203">
        <f>1000*DX203*AU203*(DT203-DU203)/(100*DL203*(1000-AU203*DT203))</f>
        <v>0</v>
      </c>
      <c r="AI203">
        <f>(AJ203 - AK203 - DY203*1E3/(8.314*(EA203+273.15)) * AM203/DX203 * AL203) * DX203/(100*DL203) * (1000 - DU203)/1000</f>
        <v>0</v>
      </c>
      <c r="AJ203">
        <v>1525.48446967208</v>
      </c>
      <c r="AK203">
        <v>1501.75781818182</v>
      </c>
      <c r="AL203">
        <v>3.29677878787877</v>
      </c>
      <c r="AM203">
        <v>64.6</v>
      </c>
      <c r="AN203">
        <f>(AP203 - AO203 + DY203*1E3/(8.314*(EA203+273.15)) * AR203/DX203 * AQ203) * DX203/(100*DL203) * 1000/(1000 - AP203)</f>
        <v>0</v>
      </c>
      <c r="AO203">
        <v>22.0125063162449</v>
      </c>
      <c r="AP203">
        <v>22.9290981818182</v>
      </c>
      <c r="AQ203">
        <v>-8.65959218896246e-05</v>
      </c>
      <c r="AR203">
        <v>120.712376557345</v>
      </c>
      <c r="AS203">
        <v>5</v>
      </c>
      <c r="AT203">
        <v>1</v>
      </c>
      <c r="AU203">
        <f>IF(AS203*$H$13&gt;=AW203,1.0,(AW203/(AW203-AS203*$H$13)))</f>
        <v>0</v>
      </c>
      <c r="AV203">
        <f>(AU203-1)*100</f>
        <v>0</v>
      </c>
      <c r="AW203">
        <f>MAX(0,($B$13+$C$13*EF203)/(1+$D$13*EF203)*DY203/(EA203+273)*$E$13)</f>
        <v>0</v>
      </c>
      <c r="AX203" t="s">
        <v>437</v>
      </c>
      <c r="AY203" t="s">
        <v>437</v>
      </c>
      <c r="AZ203">
        <v>0</v>
      </c>
      <c r="BA203">
        <v>0</v>
      </c>
      <c r="BB203">
        <f>1-AZ203/BA203</f>
        <v>0</v>
      </c>
      <c r="BC203">
        <v>0</v>
      </c>
      <c r="BD203" t="s">
        <v>437</v>
      </c>
      <c r="BE203" t="s">
        <v>437</v>
      </c>
      <c r="BF203">
        <v>0</v>
      </c>
      <c r="BG203">
        <v>0</v>
      </c>
      <c r="BH203">
        <f>1-BF203/BG203</f>
        <v>0</v>
      </c>
      <c r="BI203">
        <v>0.5</v>
      </c>
      <c r="BJ203">
        <f>DI203</f>
        <v>0</v>
      </c>
      <c r="BK203">
        <f>L203</f>
        <v>0</v>
      </c>
      <c r="BL203">
        <f>BH203*BI203*BJ203</f>
        <v>0</v>
      </c>
      <c r="BM203">
        <f>(BK203-BC203)/BJ203</f>
        <v>0</v>
      </c>
      <c r="BN203">
        <f>(BA203-BG203)/BG203</f>
        <v>0</v>
      </c>
      <c r="BO203">
        <f>AZ203/(BB203+AZ203/BG203)</f>
        <v>0</v>
      </c>
      <c r="BP203" t="s">
        <v>437</v>
      </c>
      <c r="BQ203">
        <v>0</v>
      </c>
      <c r="BR203">
        <f>IF(BQ203&lt;&gt;0, BQ203, BO203)</f>
        <v>0</v>
      </c>
      <c r="BS203">
        <f>1-BR203/BG203</f>
        <v>0</v>
      </c>
      <c r="BT203">
        <f>(BG203-BF203)/(BG203-BR203)</f>
        <v>0</v>
      </c>
      <c r="BU203">
        <f>(BA203-BG203)/(BA203-BR203)</f>
        <v>0</v>
      </c>
      <c r="BV203">
        <f>(BG203-BF203)/(BG203-AZ203)</f>
        <v>0</v>
      </c>
      <c r="BW203">
        <f>(BA203-BG203)/(BA203-AZ203)</f>
        <v>0</v>
      </c>
      <c r="BX203">
        <f>(BT203*BR203/BF203)</f>
        <v>0</v>
      </c>
      <c r="BY203">
        <f>(1-BX203)</f>
        <v>0</v>
      </c>
      <c r="DH203">
        <f>$B$11*EG203+$C$11*EH203+$F$11*ES203*(1-EV203)</f>
        <v>0</v>
      </c>
      <c r="DI203">
        <f>DH203*DJ203</f>
        <v>0</v>
      </c>
      <c r="DJ203">
        <f>($B$11*$D$9+$C$11*$D$9+$F$11*((FF203+EX203)/MAX(FF203+EX203+FG203, 0.1)*$I$9+FG203/MAX(FF203+EX203+FG203, 0.1)*$J$9))/($B$11+$C$11+$F$11)</f>
        <v>0</v>
      </c>
      <c r="DK203">
        <f>($B$11*$K$9+$C$11*$K$9+$F$11*((FF203+EX203)/MAX(FF203+EX203+FG203, 0.1)*$P$9+FG203/MAX(FF203+EX203+FG203, 0.1)*$Q$9))/($B$11+$C$11+$F$11)</f>
        <v>0</v>
      </c>
      <c r="DL203">
        <v>3.46</v>
      </c>
      <c r="DM203">
        <v>0.5</v>
      </c>
      <c r="DN203" t="s">
        <v>438</v>
      </c>
      <c r="DO203">
        <v>2</v>
      </c>
      <c r="DP203" t="b">
        <v>1</v>
      </c>
      <c r="DQ203">
        <v>1759424233.84615</v>
      </c>
      <c r="DR203">
        <v>1443.58153846154</v>
      </c>
      <c r="DS203">
        <v>1476.07230769231</v>
      </c>
      <c r="DT203">
        <v>22.9358538461538</v>
      </c>
      <c r="DU203">
        <v>22.0099076923077</v>
      </c>
      <c r="DV203">
        <v>1438.20153846154</v>
      </c>
      <c r="DW203">
        <v>22.6220307692308</v>
      </c>
      <c r="DX203">
        <v>500.042846153846</v>
      </c>
      <c r="DY203">
        <v>90.7822076923077</v>
      </c>
      <c r="DZ203">
        <v>0.0323759923076923</v>
      </c>
      <c r="EA203">
        <v>29.5553076923077</v>
      </c>
      <c r="EB203">
        <v>30.0137076923077</v>
      </c>
      <c r="EC203">
        <v>999.9</v>
      </c>
      <c r="ED203">
        <v>0</v>
      </c>
      <c r="EE203">
        <v>0</v>
      </c>
      <c r="EF203">
        <v>9984.42846153846</v>
      </c>
      <c r="EG203">
        <v>0</v>
      </c>
      <c r="EH203">
        <v>13.1842</v>
      </c>
      <c r="EI203">
        <v>-32.4909307692308</v>
      </c>
      <c r="EJ203">
        <v>1477.46923076923</v>
      </c>
      <c r="EK203">
        <v>1509.29230769231</v>
      </c>
      <c r="EL203">
        <v>0.925950769230769</v>
      </c>
      <c r="EM203">
        <v>1476.07230769231</v>
      </c>
      <c r="EN203">
        <v>22.0099076923077</v>
      </c>
      <c r="EO203">
        <v>2.08216692307692</v>
      </c>
      <c r="EP203">
        <v>1.99810846153846</v>
      </c>
      <c r="EQ203">
        <v>18.0834076923077</v>
      </c>
      <c r="ER203">
        <v>17.4293384615385</v>
      </c>
      <c r="ES203">
        <v>2000.05846153846</v>
      </c>
      <c r="ET203">
        <v>0.980004692307692</v>
      </c>
      <c r="EU203">
        <v>0.0199954307692308</v>
      </c>
      <c r="EV203">
        <v>0</v>
      </c>
      <c r="EW203">
        <v>353.191307692308</v>
      </c>
      <c r="EX203">
        <v>5.00059</v>
      </c>
      <c r="EY203">
        <v>7142.87230769231</v>
      </c>
      <c r="EZ203">
        <v>17360.8461538462</v>
      </c>
      <c r="FA203">
        <v>41.437</v>
      </c>
      <c r="FB203">
        <v>41.1774615384615</v>
      </c>
      <c r="FC203">
        <v>40.7786153846154</v>
      </c>
      <c r="FD203">
        <v>40.7403076923077</v>
      </c>
      <c r="FE203">
        <v>42.312</v>
      </c>
      <c r="FF203">
        <v>1955.16846153846</v>
      </c>
      <c r="FG203">
        <v>39.89</v>
      </c>
      <c r="FH203">
        <v>0</v>
      </c>
      <c r="FI203">
        <v>1759424240.2</v>
      </c>
      <c r="FJ203">
        <v>0</v>
      </c>
      <c r="FK203">
        <v>353.09592</v>
      </c>
      <c r="FL203">
        <v>-0.942384607608152</v>
      </c>
      <c r="FM203">
        <v>-1.86538453407501</v>
      </c>
      <c r="FN203">
        <v>7142.5784</v>
      </c>
      <c r="FO203">
        <v>15</v>
      </c>
      <c r="FP203">
        <v>0</v>
      </c>
      <c r="FQ203" t="s">
        <v>439</v>
      </c>
      <c r="FR203">
        <v>0</v>
      </c>
      <c r="FS203">
        <v>0</v>
      </c>
      <c r="FT203">
        <v>0</v>
      </c>
      <c r="FU203">
        <v>0</v>
      </c>
      <c r="FV203">
        <v>0</v>
      </c>
      <c r="FW203">
        <v>0</v>
      </c>
      <c r="FX203">
        <v>0</v>
      </c>
      <c r="FY203">
        <v>0</v>
      </c>
      <c r="FZ203">
        <v>0</v>
      </c>
      <c r="GA203">
        <v>0</v>
      </c>
      <c r="GB203">
        <v>0</v>
      </c>
      <c r="GC203">
        <v>-32.62048</v>
      </c>
      <c r="GD203">
        <v>0.883768421052667</v>
      </c>
      <c r="GE203">
        <v>0.80575869812246</v>
      </c>
      <c r="GF203">
        <v>0</v>
      </c>
      <c r="GG203">
        <v>353.137941176471</v>
      </c>
      <c r="GH203">
        <v>-0.884828106806447</v>
      </c>
      <c r="GI203">
        <v>0.243467589481699</v>
      </c>
      <c r="GJ203">
        <v>-1</v>
      </c>
      <c r="GK203">
        <v>0.92769765</v>
      </c>
      <c r="GL203">
        <v>-0.05782335338346</v>
      </c>
      <c r="GM203">
        <v>0.00589929292606326</v>
      </c>
      <c r="GN203">
        <v>1</v>
      </c>
      <c r="GO203">
        <v>1</v>
      </c>
      <c r="GP203">
        <v>2</v>
      </c>
      <c r="GQ203" t="s">
        <v>448</v>
      </c>
      <c r="GR203">
        <v>3.13246</v>
      </c>
      <c r="GS203">
        <v>2.70977</v>
      </c>
      <c r="GT203">
        <v>0.210917</v>
      </c>
      <c r="GU203">
        <v>0.214207</v>
      </c>
      <c r="GV203">
        <v>0.100109</v>
      </c>
      <c r="GW203">
        <v>0.0978732</v>
      </c>
      <c r="GX203">
        <v>29733.5</v>
      </c>
      <c r="GY203">
        <v>31721.8</v>
      </c>
      <c r="GZ203">
        <v>34090.4</v>
      </c>
      <c r="HA203">
        <v>36548.9</v>
      </c>
      <c r="HB203">
        <v>43333.5</v>
      </c>
      <c r="HC203">
        <v>47345.4</v>
      </c>
      <c r="HD203">
        <v>53173.4</v>
      </c>
      <c r="HE203">
        <v>58409</v>
      </c>
      <c r="HF203">
        <v>1.94527</v>
      </c>
      <c r="HG203">
        <v>1.798</v>
      </c>
      <c r="HH203">
        <v>0.117727</v>
      </c>
      <c r="HI203">
        <v>0</v>
      </c>
      <c r="HJ203">
        <v>28.0892</v>
      </c>
      <c r="HK203">
        <v>999.9</v>
      </c>
      <c r="HL203">
        <v>53.785</v>
      </c>
      <c r="HM203">
        <v>30.494</v>
      </c>
      <c r="HN203">
        <v>25.9675</v>
      </c>
      <c r="HO203">
        <v>54.4483</v>
      </c>
      <c r="HP203">
        <v>45.5048</v>
      </c>
      <c r="HQ203">
        <v>1</v>
      </c>
      <c r="HR203">
        <v>0.0651296</v>
      </c>
      <c r="HS203">
        <v>0.369376</v>
      </c>
      <c r="HT203">
        <v>20.1113</v>
      </c>
      <c r="HU203">
        <v>5.19782</v>
      </c>
      <c r="HV203">
        <v>12.004</v>
      </c>
      <c r="HW203">
        <v>4.975</v>
      </c>
      <c r="HX203">
        <v>3.29393</v>
      </c>
      <c r="HY203">
        <v>999.9</v>
      </c>
      <c r="HZ203">
        <v>9999</v>
      </c>
      <c r="IA203">
        <v>9999</v>
      </c>
      <c r="IB203">
        <v>9999</v>
      </c>
      <c r="IC203">
        <v>1.86325</v>
      </c>
      <c r="ID203">
        <v>1.86813</v>
      </c>
      <c r="IE203">
        <v>1.86784</v>
      </c>
      <c r="IF203">
        <v>1.86905</v>
      </c>
      <c r="IG203">
        <v>1.86986</v>
      </c>
      <c r="IH203">
        <v>1.86588</v>
      </c>
      <c r="II203">
        <v>1.86702</v>
      </c>
      <c r="IJ203">
        <v>1.86844</v>
      </c>
      <c r="IK203">
        <v>5</v>
      </c>
      <c r="IL203">
        <v>0</v>
      </c>
      <c r="IM203">
        <v>0</v>
      </c>
      <c r="IN203">
        <v>0</v>
      </c>
      <c r="IO203" t="s">
        <v>441</v>
      </c>
      <c r="IP203" t="s">
        <v>442</v>
      </c>
      <c r="IQ203" t="s">
        <v>443</v>
      </c>
      <c r="IR203" t="s">
        <v>443</v>
      </c>
      <c r="IS203" t="s">
        <v>443</v>
      </c>
      <c r="IT203" t="s">
        <v>443</v>
      </c>
      <c r="IU203">
        <v>0</v>
      </c>
      <c r="IV203">
        <v>100</v>
      </c>
      <c r="IW203">
        <v>100</v>
      </c>
      <c r="IX203">
        <v>5.46</v>
      </c>
      <c r="IY203">
        <v>0.3135</v>
      </c>
      <c r="IZ203">
        <v>0.735386519928015</v>
      </c>
      <c r="JA203">
        <v>0.00382527381972642</v>
      </c>
      <c r="JB203">
        <v>-7.52988299776221e-07</v>
      </c>
      <c r="JC203">
        <v>2.3530235652091e-10</v>
      </c>
      <c r="JD203">
        <v>-0.102343420517576</v>
      </c>
      <c r="JE203">
        <v>-0.0169045395245839</v>
      </c>
      <c r="JF203">
        <v>0.00204458040624254</v>
      </c>
      <c r="JG203">
        <v>-2.13992253470799e-05</v>
      </c>
      <c r="JH203">
        <v>5</v>
      </c>
      <c r="JI203">
        <v>2167</v>
      </c>
      <c r="JJ203">
        <v>1</v>
      </c>
      <c r="JK203">
        <v>29</v>
      </c>
      <c r="JL203">
        <v>29323737.4</v>
      </c>
      <c r="JM203">
        <v>29323737.4</v>
      </c>
      <c r="JN203">
        <v>2.84058</v>
      </c>
      <c r="JO203">
        <v>2.61475</v>
      </c>
      <c r="JP203">
        <v>1.54785</v>
      </c>
      <c r="JQ203">
        <v>2.31079</v>
      </c>
      <c r="JR203">
        <v>1.64673</v>
      </c>
      <c r="JS203">
        <v>2.25586</v>
      </c>
      <c r="JT203">
        <v>34.3042</v>
      </c>
      <c r="JU203">
        <v>24.1838</v>
      </c>
      <c r="JV203">
        <v>18</v>
      </c>
      <c r="JW203">
        <v>497.831</v>
      </c>
      <c r="JX203">
        <v>402.663</v>
      </c>
      <c r="JY203">
        <v>26.6342</v>
      </c>
      <c r="JZ203">
        <v>28.1621</v>
      </c>
      <c r="KA203">
        <v>30.0003</v>
      </c>
      <c r="KB203">
        <v>28.1032</v>
      </c>
      <c r="KC203">
        <v>28.0519</v>
      </c>
      <c r="KD203">
        <v>56.8641</v>
      </c>
      <c r="KE203">
        <v>18.6993</v>
      </c>
      <c r="KF203">
        <v>54.2717</v>
      </c>
      <c r="KG203">
        <v>26.6283</v>
      </c>
      <c r="KH203">
        <v>1522.65</v>
      </c>
      <c r="KI203">
        <v>21.9472</v>
      </c>
      <c r="KJ203">
        <v>96.6633</v>
      </c>
      <c r="KK203">
        <v>94.638</v>
      </c>
    </row>
    <row r="204" spans="1:297">
      <c r="A204">
        <v>188</v>
      </c>
      <c r="B204">
        <v>1759424247</v>
      </c>
      <c r="C204">
        <v>5026.90000009537</v>
      </c>
      <c r="D204" t="s">
        <v>819</v>
      </c>
      <c r="E204" t="s">
        <v>820</v>
      </c>
      <c r="F204">
        <v>5</v>
      </c>
      <c r="G204" t="s">
        <v>638</v>
      </c>
      <c r="H204" t="s">
        <v>436</v>
      </c>
      <c r="I204">
        <v>1759424238.84615</v>
      </c>
      <c r="J204">
        <f>(K204)/1000</f>
        <v>0</v>
      </c>
      <c r="K204">
        <f>IF(DP204, AN204, AH204)</f>
        <v>0</v>
      </c>
      <c r="L204">
        <f>IF(DP204, AI204, AG204)</f>
        <v>0</v>
      </c>
      <c r="M204">
        <f>DR204 - IF(AU204&gt;1, L204*DL204*100.0/(AW204), 0)</f>
        <v>0</v>
      </c>
      <c r="N204">
        <f>((T204-J204/2)*M204-L204)/(T204+J204/2)</f>
        <v>0</v>
      </c>
      <c r="O204">
        <f>N204*(DY204+DZ204)/1000.0</f>
        <v>0</v>
      </c>
      <c r="P204">
        <f>(DR204 - IF(AU204&gt;1, L204*DL204*100.0/(AW204), 0))*(DY204+DZ204)/1000.0</f>
        <v>0</v>
      </c>
      <c r="Q204">
        <f>2.0/((1/S204-1/R204)+SIGN(S204)*SQRT((1/S204-1/R204)*(1/S204-1/R204) + 4*DM204/((DM204+1)*(DM204+1))*(2*1/S204*1/R204-1/R204*1/R204)))</f>
        <v>0</v>
      </c>
      <c r="R204">
        <f>IF(LEFT(DN204,1)&lt;&gt;"0",IF(LEFT(DN204,1)="1",3.0,DO204),$D$5+$E$5*(EF204*DY204/($K$5*1000))+$F$5*(EF204*DY204/($K$5*1000))*MAX(MIN(DL204,$J$5),$I$5)*MAX(MIN(DL204,$J$5),$I$5)+$G$5*MAX(MIN(DL204,$J$5),$I$5)*(EF204*DY204/($K$5*1000))+$H$5*(EF204*DY204/($K$5*1000))*(EF204*DY204/($K$5*1000)))</f>
        <v>0</v>
      </c>
      <c r="S204">
        <f>J204*(1000-(1000*0.61365*exp(17.502*W204/(240.97+W204))/(DY204+DZ204)+DT204)/2)/(1000*0.61365*exp(17.502*W204/(240.97+W204))/(DY204+DZ204)-DT204)</f>
        <v>0</v>
      </c>
      <c r="T204">
        <f>1/((DM204+1)/(Q204/1.6)+1/(R204/1.37)) + DM204/((DM204+1)/(Q204/1.6) + DM204/(R204/1.37))</f>
        <v>0</v>
      </c>
      <c r="U204">
        <f>(DH204*DK204)</f>
        <v>0</v>
      </c>
      <c r="V204">
        <f>(EA204+(U204+2*0.95*5.67E-8*(((EA204+$B$7)+273)^4-(EA204+273)^4)-44100*J204)/(1.84*29.3*R204+8*0.95*5.67E-8*(EA204+273)^3))</f>
        <v>0</v>
      </c>
      <c r="W204">
        <f>($C$7*EB204+$D$7*EC204+$E$7*V204)</f>
        <v>0</v>
      </c>
      <c r="X204">
        <f>0.61365*exp(17.502*W204/(240.97+W204))</f>
        <v>0</v>
      </c>
      <c r="Y204">
        <f>(Z204/AA204*100)</f>
        <v>0</v>
      </c>
      <c r="Z204">
        <f>DT204*(DY204+DZ204)/1000</f>
        <v>0</v>
      </c>
      <c r="AA204">
        <f>0.61365*exp(17.502*EA204/(240.97+EA204))</f>
        <v>0</v>
      </c>
      <c r="AB204">
        <f>(X204-DT204*(DY204+DZ204)/1000)</f>
        <v>0</v>
      </c>
      <c r="AC204">
        <f>(-J204*44100)</f>
        <v>0</v>
      </c>
      <c r="AD204">
        <f>2*29.3*R204*0.92*(EA204-W204)</f>
        <v>0</v>
      </c>
      <c r="AE204">
        <f>2*0.95*5.67E-8*(((EA204+$B$7)+273)^4-(W204+273)^4)</f>
        <v>0</v>
      </c>
      <c r="AF204">
        <f>U204+AE204+AC204+AD204</f>
        <v>0</v>
      </c>
      <c r="AG204">
        <f>DX204*AU204*(DS204-DR204*(1000-AU204*DU204)/(1000-AU204*DT204))/(100*DL204)</f>
        <v>0</v>
      </c>
      <c r="AH204">
        <f>1000*DX204*AU204*(DT204-DU204)/(100*DL204*(1000-AU204*DT204))</f>
        <v>0</v>
      </c>
      <c r="AI204">
        <f>(AJ204 - AK204 - DY204*1E3/(8.314*(EA204+273.15)) * AM204/DX204 * AL204) * DX204/(100*DL204) * (1000 - DU204)/1000</f>
        <v>0</v>
      </c>
      <c r="AJ204">
        <v>1543.88773562987</v>
      </c>
      <c r="AK204">
        <v>1519.59812121212</v>
      </c>
      <c r="AL204">
        <v>3.60486969696961</v>
      </c>
      <c r="AM204">
        <v>64.6</v>
      </c>
      <c r="AN204">
        <f>(AP204 - AO204 + DY204*1E3/(8.314*(EA204+273.15)) * AR204/DX204 * AQ204) * DX204/(100*DL204) * 1000/(1000 - AP204)</f>
        <v>0</v>
      </c>
      <c r="AO204">
        <v>22.012778527289</v>
      </c>
      <c r="AP204">
        <v>22.9218460606061</v>
      </c>
      <c r="AQ204">
        <v>-9.93919843867919e-05</v>
      </c>
      <c r="AR204">
        <v>120.712376557345</v>
      </c>
      <c r="AS204">
        <v>4</v>
      </c>
      <c r="AT204">
        <v>1</v>
      </c>
      <c r="AU204">
        <f>IF(AS204*$H$13&gt;=AW204,1.0,(AW204/(AW204-AS204*$H$13)))</f>
        <v>0</v>
      </c>
      <c r="AV204">
        <f>(AU204-1)*100</f>
        <v>0</v>
      </c>
      <c r="AW204">
        <f>MAX(0,($B$13+$C$13*EF204)/(1+$D$13*EF204)*DY204/(EA204+273)*$E$13)</f>
        <v>0</v>
      </c>
      <c r="AX204" t="s">
        <v>437</v>
      </c>
      <c r="AY204" t="s">
        <v>437</v>
      </c>
      <c r="AZ204">
        <v>0</v>
      </c>
      <c r="BA204">
        <v>0</v>
      </c>
      <c r="BB204">
        <f>1-AZ204/BA204</f>
        <v>0</v>
      </c>
      <c r="BC204">
        <v>0</v>
      </c>
      <c r="BD204" t="s">
        <v>437</v>
      </c>
      <c r="BE204" t="s">
        <v>437</v>
      </c>
      <c r="BF204">
        <v>0</v>
      </c>
      <c r="BG204">
        <v>0</v>
      </c>
      <c r="BH204">
        <f>1-BF204/BG204</f>
        <v>0</v>
      </c>
      <c r="BI204">
        <v>0.5</v>
      </c>
      <c r="BJ204">
        <f>DI204</f>
        <v>0</v>
      </c>
      <c r="BK204">
        <f>L204</f>
        <v>0</v>
      </c>
      <c r="BL204">
        <f>BH204*BI204*BJ204</f>
        <v>0</v>
      </c>
      <c r="BM204">
        <f>(BK204-BC204)/BJ204</f>
        <v>0</v>
      </c>
      <c r="BN204">
        <f>(BA204-BG204)/BG204</f>
        <v>0</v>
      </c>
      <c r="BO204">
        <f>AZ204/(BB204+AZ204/BG204)</f>
        <v>0</v>
      </c>
      <c r="BP204" t="s">
        <v>437</v>
      </c>
      <c r="BQ204">
        <v>0</v>
      </c>
      <c r="BR204">
        <f>IF(BQ204&lt;&gt;0, BQ204, BO204)</f>
        <v>0</v>
      </c>
      <c r="BS204">
        <f>1-BR204/BG204</f>
        <v>0</v>
      </c>
      <c r="BT204">
        <f>(BG204-BF204)/(BG204-BR204)</f>
        <v>0</v>
      </c>
      <c r="BU204">
        <f>(BA204-BG204)/(BA204-BR204)</f>
        <v>0</v>
      </c>
      <c r="BV204">
        <f>(BG204-BF204)/(BG204-AZ204)</f>
        <v>0</v>
      </c>
      <c r="BW204">
        <f>(BA204-BG204)/(BA204-AZ204)</f>
        <v>0</v>
      </c>
      <c r="BX204">
        <f>(BT204*BR204/BF204)</f>
        <v>0</v>
      </c>
      <c r="BY204">
        <f>(1-BX204)</f>
        <v>0</v>
      </c>
      <c r="DH204">
        <f>$B$11*EG204+$C$11*EH204+$F$11*ES204*(1-EV204)</f>
        <v>0</v>
      </c>
      <c r="DI204">
        <f>DH204*DJ204</f>
        <v>0</v>
      </c>
      <c r="DJ204">
        <f>($B$11*$D$9+$C$11*$D$9+$F$11*((FF204+EX204)/MAX(FF204+EX204+FG204, 0.1)*$I$9+FG204/MAX(FF204+EX204+FG204, 0.1)*$J$9))/($B$11+$C$11+$F$11)</f>
        <v>0</v>
      </c>
      <c r="DK204">
        <f>($B$11*$K$9+$C$11*$K$9+$F$11*((FF204+EX204)/MAX(FF204+EX204+FG204, 0.1)*$P$9+FG204/MAX(FF204+EX204+FG204, 0.1)*$Q$9))/($B$11+$C$11+$F$11)</f>
        <v>0</v>
      </c>
      <c r="DL204">
        <v>3.46</v>
      </c>
      <c r="DM204">
        <v>0.5</v>
      </c>
      <c r="DN204" t="s">
        <v>438</v>
      </c>
      <c r="DO204">
        <v>2</v>
      </c>
      <c r="DP204" t="b">
        <v>1</v>
      </c>
      <c r="DQ204">
        <v>1759424238.84615</v>
      </c>
      <c r="DR204">
        <v>1460.35769230769</v>
      </c>
      <c r="DS204">
        <v>1493.41538461538</v>
      </c>
      <c r="DT204">
        <v>22.9309846153846</v>
      </c>
      <c r="DU204">
        <v>22.0117384615385</v>
      </c>
      <c r="DV204">
        <v>1454.92692307692</v>
      </c>
      <c r="DW204">
        <v>22.6173538461538</v>
      </c>
      <c r="DX204">
        <v>500.064230769231</v>
      </c>
      <c r="DY204">
        <v>90.7839</v>
      </c>
      <c r="DZ204">
        <v>0.0322157307692308</v>
      </c>
      <c r="EA204">
        <v>29.5489</v>
      </c>
      <c r="EB204">
        <v>30.0144846153846</v>
      </c>
      <c r="EC204">
        <v>999.9</v>
      </c>
      <c r="ED204">
        <v>0</v>
      </c>
      <c r="EE204">
        <v>0</v>
      </c>
      <c r="EF204">
        <v>9986.83230769231</v>
      </c>
      <c r="EG204">
        <v>0</v>
      </c>
      <c r="EH204">
        <v>13.1842</v>
      </c>
      <c r="EI204">
        <v>-33.0570461538462</v>
      </c>
      <c r="EJ204">
        <v>1494.63153846154</v>
      </c>
      <c r="EK204">
        <v>1527.02846153846</v>
      </c>
      <c r="EL204">
        <v>0.919246153846154</v>
      </c>
      <c r="EM204">
        <v>1493.41538461538</v>
      </c>
      <c r="EN204">
        <v>22.0117384615385</v>
      </c>
      <c r="EO204">
        <v>2.08176384615385</v>
      </c>
      <c r="EP204">
        <v>1.99831153846154</v>
      </c>
      <c r="EQ204">
        <v>18.0803230769231</v>
      </c>
      <c r="ER204">
        <v>17.4309538461538</v>
      </c>
      <c r="ES204">
        <v>2000.03307692308</v>
      </c>
      <c r="ET204">
        <v>0.980004384615385</v>
      </c>
      <c r="EU204">
        <v>0.0199956769230769</v>
      </c>
      <c r="EV204">
        <v>0</v>
      </c>
      <c r="EW204">
        <v>353.142076923077</v>
      </c>
      <c r="EX204">
        <v>5.00059</v>
      </c>
      <c r="EY204">
        <v>7142.55</v>
      </c>
      <c r="EZ204">
        <v>17360.6384615385</v>
      </c>
      <c r="FA204">
        <v>41.437</v>
      </c>
      <c r="FB204">
        <v>41.1726923076923</v>
      </c>
      <c r="FC204">
        <v>40.7881538461538</v>
      </c>
      <c r="FD204">
        <v>40.75</v>
      </c>
      <c r="FE204">
        <v>42.312</v>
      </c>
      <c r="FF204">
        <v>1955.14307692308</v>
      </c>
      <c r="FG204">
        <v>39.89</v>
      </c>
      <c r="FH204">
        <v>0</v>
      </c>
      <c r="FI204">
        <v>1759424245</v>
      </c>
      <c r="FJ204">
        <v>0</v>
      </c>
      <c r="FK204">
        <v>353.08332</v>
      </c>
      <c r="FL204">
        <v>0.173461549588273</v>
      </c>
      <c r="FM204">
        <v>-3.84846149218599</v>
      </c>
      <c r="FN204">
        <v>7142.2984</v>
      </c>
      <c r="FO204">
        <v>15</v>
      </c>
      <c r="FP204">
        <v>0</v>
      </c>
      <c r="FQ204" t="s">
        <v>439</v>
      </c>
      <c r="FR204">
        <v>0</v>
      </c>
      <c r="FS204">
        <v>0</v>
      </c>
      <c r="FT204">
        <v>0</v>
      </c>
      <c r="FU204">
        <v>0</v>
      </c>
      <c r="FV204">
        <v>0</v>
      </c>
      <c r="FW204">
        <v>0</v>
      </c>
      <c r="FX204">
        <v>0</v>
      </c>
      <c r="FY204">
        <v>0</v>
      </c>
      <c r="FZ204">
        <v>0</v>
      </c>
      <c r="GA204">
        <v>0</v>
      </c>
      <c r="GB204">
        <v>0</v>
      </c>
      <c r="GC204">
        <v>-32.7616857142857</v>
      </c>
      <c r="GD204">
        <v>-4.26524415584412</v>
      </c>
      <c r="GE204">
        <v>0.88905687925904</v>
      </c>
      <c r="GF204">
        <v>0</v>
      </c>
      <c r="GG204">
        <v>353.116029411765</v>
      </c>
      <c r="GH204">
        <v>-0.450435442251554</v>
      </c>
      <c r="GI204">
        <v>0.212221788160979</v>
      </c>
      <c r="GJ204">
        <v>-1</v>
      </c>
      <c r="GK204">
        <v>0.92297780952381</v>
      </c>
      <c r="GL204">
        <v>-0.0778428311688314</v>
      </c>
      <c r="GM204">
        <v>0.00794975054786265</v>
      </c>
      <c r="GN204">
        <v>1</v>
      </c>
      <c r="GO204">
        <v>1</v>
      </c>
      <c r="GP204">
        <v>2</v>
      </c>
      <c r="GQ204" t="s">
        <v>448</v>
      </c>
      <c r="GR204">
        <v>3.13235</v>
      </c>
      <c r="GS204">
        <v>2.70978</v>
      </c>
      <c r="GT204">
        <v>0.212441</v>
      </c>
      <c r="GU204">
        <v>0.215623</v>
      </c>
      <c r="GV204">
        <v>0.100083</v>
      </c>
      <c r="GW204">
        <v>0.0978784</v>
      </c>
      <c r="GX204">
        <v>29675.9</v>
      </c>
      <c r="GY204">
        <v>31664.2</v>
      </c>
      <c r="GZ204">
        <v>34090.1</v>
      </c>
      <c r="HA204">
        <v>36548.5</v>
      </c>
      <c r="HB204">
        <v>43334.6</v>
      </c>
      <c r="HC204">
        <v>47344.4</v>
      </c>
      <c r="HD204">
        <v>53173</v>
      </c>
      <c r="HE204">
        <v>58407.9</v>
      </c>
      <c r="HF204">
        <v>1.94545</v>
      </c>
      <c r="HG204">
        <v>1.79818</v>
      </c>
      <c r="HH204">
        <v>0.118349</v>
      </c>
      <c r="HI204">
        <v>0</v>
      </c>
      <c r="HJ204">
        <v>28.0885</v>
      </c>
      <c r="HK204">
        <v>999.9</v>
      </c>
      <c r="HL204">
        <v>53.785</v>
      </c>
      <c r="HM204">
        <v>30.484</v>
      </c>
      <c r="HN204">
        <v>25.9521</v>
      </c>
      <c r="HO204">
        <v>54.0383</v>
      </c>
      <c r="HP204">
        <v>45.3285</v>
      </c>
      <c r="HQ204">
        <v>1</v>
      </c>
      <c r="HR204">
        <v>0.0655183</v>
      </c>
      <c r="HS204">
        <v>0.36543</v>
      </c>
      <c r="HT204">
        <v>20.1112</v>
      </c>
      <c r="HU204">
        <v>5.19767</v>
      </c>
      <c r="HV204">
        <v>12.004</v>
      </c>
      <c r="HW204">
        <v>4.9752</v>
      </c>
      <c r="HX204">
        <v>3.29395</v>
      </c>
      <c r="HY204">
        <v>999.9</v>
      </c>
      <c r="HZ204">
        <v>9999</v>
      </c>
      <c r="IA204">
        <v>9999</v>
      </c>
      <c r="IB204">
        <v>9999</v>
      </c>
      <c r="IC204">
        <v>1.86325</v>
      </c>
      <c r="ID204">
        <v>1.86813</v>
      </c>
      <c r="IE204">
        <v>1.86785</v>
      </c>
      <c r="IF204">
        <v>1.86905</v>
      </c>
      <c r="IG204">
        <v>1.86982</v>
      </c>
      <c r="IH204">
        <v>1.86587</v>
      </c>
      <c r="II204">
        <v>1.86701</v>
      </c>
      <c r="IJ204">
        <v>1.86844</v>
      </c>
      <c r="IK204">
        <v>5</v>
      </c>
      <c r="IL204">
        <v>0</v>
      </c>
      <c r="IM204">
        <v>0</v>
      </c>
      <c r="IN204">
        <v>0</v>
      </c>
      <c r="IO204" t="s">
        <v>441</v>
      </c>
      <c r="IP204" t="s">
        <v>442</v>
      </c>
      <c r="IQ204" t="s">
        <v>443</v>
      </c>
      <c r="IR204" t="s">
        <v>443</v>
      </c>
      <c r="IS204" t="s">
        <v>443</v>
      </c>
      <c r="IT204" t="s">
        <v>443</v>
      </c>
      <c r="IU204">
        <v>0</v>
      </c>
      <c r="IV204">
        <v>100</v>
      </c>
      <c r="IW204">
        <v>100</v>
      </c>
      <c r="IX204">
        <v>5.52</v>
      </c>
      <c r="IY204">
        <v>0.3131</v>
      </c>
      <c r="IZ204">
        <v>0.735386519928015</v>
      </c>
      <c r="JA204">
        <v>0.00382527381972642</v>
      </c>
      <c r="JB204">
        <v>-7.52988299776221e-07</v>
      </c>
      <c r="JC204">
        <v>2.3530235652091e-10</v>
      </c>
      <c r="JD204">
        <v>-0.102343420517576</v>
      </c>
      <c r="JE204">
        <v>-0.0169045395245839</v>
      </c>
      <c r="JF204">
        <v>0.00204458040624254</v>
      </c>
      <c r="JG204">
        <v>-2.13992253470799e-05</v>
      </c>
      <c r="JH204">
        <v>5</v>
      </c>
      <c r="JI204">
        <v>2167</v>
      </c>
      <c r="JJ204">
        <v>1</v>
      </c>
      <c r="JK204">
        <v>29</v>
      </c>
      <c r="JL204">
        <v>29323737.4</v>
      </c>
      <c r="JM204">
        <v>29323737.4</v>
      </c>
      <c r="JN204">
        <v>2.86133</v>
      </c>
      <c r="JO204">
        <v>2.61719</v>
      </c>
      <c r="JP204">
        <v>1.54785</v>
      </c>
      <c r="JQ204">
        <v>2.31079</v>
      </c>
      <c r="JR204">
        <v>1.64551</v>
      </c>
      <c r="JS204">
        <v>2.30225</v>
      </c>
      <c r="JT204">
        <v>34.3042</v>
      </c>
      <c r="JU204">
        <v>24.1838</v>
      </c>
      <c r="JV204">
        <v>18</v>
      </c>
      <c r="JW204">
        <v>497.971</v>
      </c>
      <c r="JX204">
        <v>402.776</v>
      </c>
      <c r="JY204">
        <v>26.6211</v>
      </c>
      <c r="JZ204">
        <v>28.1651</v>
      </c>
      <c r="KA204">
        <v>30.0002</v>
      </c>
      <c r="KB204">
        <v>28.1061</v>
      </c>
      <c r="KC204">
        <v>28.0543</v>
      </c>
      <c r="KD204">
        <v>57.3727</v>
      </c>
      <c r="KE204">
        <v>18.6993</v>
      </c>
      <c r="KF204">
        <v>54.2717</v>
      </c>
      <c r="KG204">
        <v>26.6162</v>
      </c>
      <c r="KH204">
        <v>1542.93</v>
      </c>
      <c r="KI204">
        <v>21.95</v>
      </c>
      <c r="KJ204">
        <v>96.6626</v>
      </c>
      <c r="KK204">
        <v>94.6365</v>
      </c>
    </row>
    <row r="205" spans="1:297">
      <c r="A205">
        <v>189</v>
      </c>
      <c r="B205">
        <v>1759424252</v>
      </c>
      <c r="C205">
        <v>5031.90000009537</v>
      </c>
      <c r="D205" t="s">
        <v>821</v>
      </c>
      <c r="E205" t="s">
        <v>822</v>
      </c>
      <c r="F205">
        <v>5</v>
      </c>
      <c r="G205" t="s">
        <v>638</v>
      </c>
      <c r="H205" t="s">
        <v>436</v>
      </c>
      <c r="I205">
        <v>1759424243.84615</v>
      </c>
      <c r="J205">
        <f>(K205)/1000</f>
        <v>0</v>
      </c>
      <c r="K205">
        <f>IF(DP205, AN205, AH205)</f>
        <v>0</v>
      </c>
      <c r="L205">
        <f>IF(DP205, AI205, AG205)</f>
        <v>0</v>
      </c>
      <c r="M205">
        <f>DR205 - IF(AU205&gt;1, L205*DL205*100.0/(AW205), 0)</f>
        <v>0</v>
      </c>
      <c r="N205">
        <f>((T205-J205/2)*M205-L205)/(T205+J205/2)</f>
        <v>0</v>
      </c>
      <c r="O205">
        <f>N205*(DY205+DZ205)/1000.0</f>
        <v>0</v>
      </c>
      <c r="P205">
        <f>(DR205 - IF(AU205&gt;1, L205*DL205*100.0/(AW205), 0))*(DY205+DZ205)/1000.0</f>
        <v>0</v>
      </c>
      <c r="Q205">
        <f>2.0/((1/S205-1/R205)+SIGN(S205)*SQRT((1/S205-1/R205)*(1/S205-1/R205) + 4*DM205/((DM205+1)*(DM205+1))*(2*1/S205*1/R205-1/R205*1/R205)))</f>
        <v>0</v>
      </c>
      <c r="R205">
        <f>IF(LEFT(DN205,1)&lt;&gt;"0",IF(LEFT(DN205,1)="1",3.0,DO205),$D$5+$E$5*(EF205*DY205/($K$5*1000))+$F$5*(EF205*DY205/($K$5*1000))*MAX(MIN(DL205,$J$5),$I$5)*MAX(MIN(DL205,$J$5),$I$5)+$G$5*MAX(MIN(DL205,$J$5),$I$5)*(EF205*DY205/($K$5*1000))+$H$5*(EF205*DY205/($K$5*1000))*(EF205*DY205/($K$5*1000)))</f>
        <v>0</v>
      </c>
      <c r="S205">
        <f>J205*(1000-(1000*0.61365*exp(17.502*W205/(240.97+W205))/(DY205+DZ205)+DT205)/2)/(1000*0.61365*exp(17.502*W205/(240.97+W205))/(DY205+DZ205)-DT205)</f>
        <v>0</v>
      </c>
      <c r="T205">
        <f>1/((DM205+1)/(Q205/1.6)+1/(R205/1.37)) + DM205/((DM205+1)/(Q205/1.6) + DM205/(R205/1.37))</f>
        <v>0</v>
      </c>
      <c r="U205">
        <f>(DH205*DK205)</f>
        <v>0</v>
      </c>
      <c r="V205">
        <f>(EA205+(U205+2*0.95*5.67E-8*(((EA205+$B$7)+273)^4-(EA205+273)^4)-44100*J205)/(1.84*29.3*R205+8*0.95*5.67E-8*(EA205+273)^3))</f>
        <v>0</v>
      </c>
      <c r="W205">
        <f>($C$7*EB205+$D$7*EC205+$E$7*V205)</f>
        <v>0</v>
      </c>
      <c r="X205">
        <f>0.61365*exp(17.502*W205/(240.97+W205))</f>
        <v>0</v>
      </c>
      <c r="Y205">
        <f>(Z205/AA205*100)</f>
        <v>0</v>
      </c>
      <c r="Z205">
        <f>DT205*(DY205+DZ205)/1000</f>
        <v>0</v>
      </c>
      <c r="AA205">
        <f>0.61365*exp(17.502*EA205/(240.97+EA205))</f>
        <v>0</v>
      </c>
      <c r="AB205">
        <f>(X205-DT205*(DY205+DZ205)/1000)</f>
        <v>0</v>
      </c>
      <c r="AC205">
        <f>(-J205*44100)</f>
        <v>0</v>
      </c>
      <c r="AD205">
        <f>2*29.3*R205*0.92*(EA205-W205)</f>
        <v>0</v>
      </c>
      <c r="AE205">
        <f>2*0.95*5.67E-8*(((EA205+$B$7)+273)^4-(W205+273)^4)</f>
        <v>0</v>
      </c>
      <c r="AF205">
        <f>U205+AE205+AC205+AD205</f>
        <v>0</v>
      </c>
      <c r="AG205">
        <f>DX205*AU205*(DS205-DR205*(1000-AU205*DU205)/(1000-AU205*DT205))/(100*DL205)</f>
        <v>0</v>
      </c>
      <c r="AH205">
        <f>1000*DX205*AU205*(DT205-DU205)/(100*DL205*(1000-AU205*DT205))</f>
        <v>0</v>
      </c>
      <c r="AI205">
        <f>(AJ205 - AK205 - DY205*1E3/(8.314*(EA205+273.15)) * AM205/DX205 * AL205) * DX205/(100*DL205) * (1000 - DU205)/1000</f>
        <v>0</v>
      </c>
      <c r="AJ205">
        <v>1560.21717639177</v>
      </c>
      <c r="AK205">
        <v>1536.52096969697</v>
      </c>
      <c r="AL205">
        <v>3.35114090909077</v>
      </c>
      <c r="AM205">
        <v>64.6</v>
      </c>
      <c r="AN205">
        <f>(AP205 - AO205 + DY205*1E3/(8.314*(EA205+273.15)) * AR205/DX205 * AQ205) * DX205/(100*DL205) * 1000/(1000 - AP205)</f>
        <v>0</v>
      </c>
      <c r="AO205">
        <v>22.01551161541</v>
      </c>
      <c r="AP205">
        <v>22.9145721212121</v>
      </c>
      <c r="AQ205">
        <v>-8.61835403849969e-05</v>
      </c>
      <c r="AR205">
        <v>120.712376557345</v>
      </c>
      <c r="AS205">
        <v>4</v>
      </c>
      <c r="AT205">
        <v>1</v>
      </c>
      <c r="AU205">
        <f>IF(AS205*$H$13&gt;=AW205,1.0,(AW205/(AW205-AS205*$H$13)))</f>
        <v>0</v>
      </c>
      <c r="AV205">
        <f>(AU205-1)*100</f>
        <v>0</v>
      </c>
      <c r="AW205">
        <f>MAX(0,($B$13+$C$13*EF205)/(1+$D$13*EF205)*DY205/(EA205+273)*$E$13)</f>
        <v>0</v>
      </c>
      <c r="AX205" t="s">
        <v>437</v>
      </c>
      <c r="AY205" t="s">
        <v>437</v>
      </c>
      <c r="AZ205">
        <v>0</v>
      </c>
      <c r="BA205">
        <v>0</v>
      </c>
      <c r="BB205">
        <f>1-AZ205/BA205</f>
        <v>0</v>
      </c>
      <c r="BC205">
        <v>0</v>
      </c>
      <c r="BD205" t="s">
        <v>437</v>
      </c>
      <c r="BE205" t="s">
        <v>437</v>
      </c>
      <c r="BF205">
        <v>0</v>
      </c>
      <c r="BG205">
        <v>0</v>
      </c>
      <c r="BH205">
        <f>1-BF205/BG205</f>
        <v>0</v>
      </c>
      <c r="BI205">
        <v>0.5</v>
      </c>
      <c r="BJ205">
        <f>DI205</f>
        <v>0</v>
      </c>
      <c r="BK205">
        <f>L205</f>
        <v>0</v>
      </c>
      <c r="BL205">
        <f>BH205*BI205*BJ205</f>
        <v>0</v>
      </c>
      <c r="BM205">
        <f>(BK205-BC205)/BJ205</f>
        <v>0</v>
      </c>
      <c r="BN205">
        <f>(BA205-BG205)/BG205</f>
        <v>0</v>
      </c>
      <c r="BO205">
        <f>AZ205/(BB205+AZ205/BG205)</f>
        <v>0</v>
      </c>
      <c r="BP205" t="s">
        <v>437</v>
      </c>
      <c r="BQ205">
        <v>0</v>
      </c>
      <c r="BR205">
        <f>IF(BQ205&lt;&gt;0, BQ205, BO205)</f>
        <v>0</v>
      </c>
      <c r="BS205">
        <f>1-BR205/BG205</f>
        <v>0</v>
      </c>
      <c r="BT205">
        <f>(BG205-BF205)/(BG205-BR205)</f>
        <v>0</v>
      </c>
      <c r="BU205">
        <f>(BA205-BG205)/(BA205-BR205)</f>
        <v>0</v>
      </c>
      <c r="BV205">
        <f>(BG205-BF205)/(BG205-AZ205)</f>
        <v>0</v>
      </c>
      <c r="BW205">
        <f>(BA205-BG205)/(BA205-AZ205)</f>
        <v>0</v>
      </c>
      <c r="BX205">
        <f>(BT205*BR205/BF205)</f>
        <v>0</v>
      </c>
      <c r="BY205">
        <f>(1-BX205)</f>
        <v>0</v>
      </c>
      <c r="DH205">
        <f>$B$11*EG205+$C$11*EH205+$F$11*ES205*(1-EV205)</f>
        <v>0</v>
      </c>
      <c r="DI205">
        <f>DH205*DJ205</f>
        <v>0</v>
      </c>
      <c r="DJ205">
        <f>($B$11*$D$9+$C$11*$D$9+$F$11*((FF205+EX205)/MAX(FF205+EX205+FG205, 0.1)*$I$9+FG205/MAX(FF205+EX205+FG205, 0.1)*$J$9))/($B$11+$C$11+$F$11)</f>
        <v>0</v>
      </c>
      <c r="DK205">
        <f>($B$11*$K$9+$C$11*$K$9+$F$11*((FF205+EX205)/MAX(FF205+EX205+FG205, 0.1)*$P$9+FG205/MAX(FF205+EX205+FG205, 0.1)*$Q$9))/($B$11+$C$11+$F$11)</f>
        <v>0</v>
      </c>
      <c r="DL205">
        <v>3.46</v>
      </c>
      <c r="DM205">
        <v>0.5</v>
      </c>
      <c r="DN205" t="s">
        <v>438</v>
      </c>
      <c r="DO205">
        <v>2</v>
      </c>
      <c r="DP205" t="b">
        <v>1</v>
      </c>
      <c r="DQ205">
        <v>1759424243.84615</v>
      </c>
      <c r="DR205">
        <v>1477.28923076923</v>
      </c>
      <c r="DS205">
        <v>1509.92</v>
      </c>
      <c r="DT205">
        <v>22.9248230769231</v>
      </c>
      <c r="DU205">
        <v>22.0134846153846</v>
      </c>
      <c r="DV205">
        <v>1471.80615384615</v>
      </c>
      <c r="DW205">
        <v>22.6114461538462</v>
      </c>
      <c r="DX205">
        <v>500.050153846154</v>
      </c>
      <c r="DY205">
        <v>90.7845461538462</v>
      </c>
      <c r="DZ205">
        <v>0.0320598538461538</v>
      </c>
      <c r="EA205">
        <v>29.5434692307692</v>
      </c>
      <c r="EB205">
        <v>30.0124538461538</v>
      </c>
      <c r="EC205">
        <v>999.9</v>
      </c>
      <c r="ED205">
        <v>0</v>
      </c>
      <c r="EE205">
        <v>0</v>
      </c>
      <c r="EF205">
        <v>9988.61153846154</v>
      </c>
      <c r="EG205">
        <v>0</v>
      </c>
      <c r="EH205">
        <v>13.1842</v>
      </c>
      <c r="EI205">
        <v>-32.6300076923077</v>
      </c>
      <c r="EJ205">
        <v>1511.95076923077</v>
      </c>
      <c r="EK205">
        <v>1543.90692307692</v>
      </c>
      <c r="EL205">
        <v>0.911331461538462</v>
      </c>
      <c r="EM205">
        <v>1509.92</v>
      </c>
      <c r="EN205">
        <v>22.0134846153846</v>
      </c>
      <c r="EO205">
        <v>2.08121923076923</v>
      </c>
      <c r="EP205">
        <v>1.99848461538462</v>
      </c>
      <c r="EQ205">
        <v>18.0761615384615</v>
      </c>
      <c r="ER205">
        <v>17.4323307692308</v>
      </c>
      <c r="ES205">
        <v>1999.98076923077</v>
      </c>
      <c r="ET205">
        <v>0.980003846153846</v>
      </c>
      <c r="EU205">
        <v>0.0199961615384615</v>
      </c>
      <c r="EV205">
        <v>0</v>
      </c>
      <c r="EW205">
        <v>353.152615384615</v>
      </c>
      <c r="EX205">
        <v>5.00059</v>
      </c>
      <c r="EY205">
        <v>7141.91230769231</v>
      </c>
      <c r="EZ205">
        <v>17360.1846153846</v>
      </c>
      <c r="FA205">
        <v>41.437</v>
      </c>
      <c r="FB205">
        <v>41.1774615384615</v>
      </c>
      <c r="FC205">
        <v>40.7976923076923</v>
      </c>
      <c r="FD205">
        <v>40.75</v>
      </c>
      <c r="FE205">
        <v>42.3216923076923</v>
      </c>
      <c r="FF205">
        <v>1955.09076923077</v>
      </c>
      <c r="FG205">
        <v>39.89</v>
      </c>
      <c r="FH205">
        <v>0</v>
      </c>
      <c r="FI205">
        <v>1759424250.4</v>
      </c>
      <c r="FJ205">
        <v>0</v>
      </c>
      <c r="FK205">
        <v>353.109307692308</v>
      </c>
      <c r="FL205">
        <v>1.33203420277921</v>
      </c>
      <c r="FM205">
        <v>-6.3873504109561</v>
      </c>
      <c r="FN205">
        <v>7141.86269230769</v>
      </c>
      <c r="FO205">
        <v>15</v>
      </c>
      <c r="FP205">
        <v>0</v>
      </c>
      <c r="FQ205" t="s">
        <v>439</v>
      </c>
      <c r="FR205">
        <v>0</v>
      </c>
      <c r="FS205">
        <v>0</v>
      </c>
      <c r="FT205">
        <v>0</v>
      </c>
      <c r="FU205">
        <v>0</v>
      </c>
      <c r="FV205">
        <v>0</v>
      </c>
      <c r="FW205">
        <v>0</v>
      </c>
      <c r="FX205">
        <v>0</v>
      </c>
      <c r="FY205">
        <v>0</v>
      </c>
      <c r="FZ205">
        <v>0</v>
      </c>
      <c r="GA205">
        <v>0</v>
      </c>
      <c r="GB205">
        <v>0</v>
      </c>
      <c r="GC205">
        <v>-32.856045</v>
      </c>
      <c r="GD205">
        <v>2.77178796992483</v>
      </c>
      <c r="GE205">
        <v>0.788304515701261</v>
      </c>
      <c r="GF205">
        <v>0</v>
      </c>
      <c r="GG205">
        <v>353.109676470588</v>
      </c>
      <c r="GH205">
        <v>0.319556921708029</v>
      </c>
      <c r="GI205">
        <v>0.20940963523372</v>
      </c>
      <c r="GJ205">
        <v>-1</v>
      </c>
      <c r="GK205">
        <v>0.9148512</v>
      </c>
      <c r="GL205">
        <v>-0.0931709774436112</v>
      </c>
      <c r="GM205">
        <v>0.00902334272096543</v>
      </c>
      <c r="GN205">
        <v>1</v>
      </c>
      <c r="GO205">
        <v>1</v>
      </c>
      <c r="GP205">
        <v>2</v>
      </c>
      <c r="GQ205" t="s">
        <v>448</v>
      </c>
      <c r="GR205">
        <v>3.13236</v>
      </c>
      <c r="GS205">
        <v>2.71005</v>
      </c>
      <c r="GT205">
        <v>0.213858</v>
      </c>
      <c r="GU205">
        <v>0.217094</v>
      </c>
      <c r="GV205">
        <v>0.100058</v>
      </c>
      <c r="GW205">
        <v>0.097884</v>
      </c>
      <c r="GX205">
        <v>29622.4</v>
      </c>
      <c r="GY205">
        <v>31604.5</v>
      </c>
      <c r="GZ205">
        <v>34089.9</v>
      </c>
      <c r="HA205">
        <v>36548.1</v>
      </c>
      <c r="HB205">
        <v>43335.9</v>
      </c>
      <c r="HC205">
        <v>47344.1</v>
      </c>
      <c r="HD205">
        <v>53172.9</v>
      </c>
      <c r="HE205">
        <v>58407.7</v>
      </c>
      <c r="HF205">
        <v>1.94545</v>
      </c>
      <c r="HG205">
        <v>1.79813</v>
      </c>
      <c r="HH205">
        <v>0.116896</v>
      </c>
      <c r="HI205">
        <v>0</v>
      </c>
      <c r="HJ205">
        <v>28.0885</v>
      </c>
      <c r="HK205">
        <v>999.9</v>
      </c>
      <c r="HL205">
        <v>53.785</v>
      </c>
      <c r="HM205">
        <v>30.494</v>
      </c>
      <c r="HN205">
        <v>25.9683</v>
      </c>
      <c r="HO205">
        <v>54.1983</v>
      </c>
      <c r="HP205">
        <v>45.1482</v>
      </c>
      <c r="HQ205">
        <v>1</v>
      </c>
      <c r="HR205">
        <v>0.0657444</v>
      </c>
      <c r="HS205">
        <v>0.370101</v>
      </c>
      <c r="HT205">
        <v>20.1112</v>
      </c>
      <c r="HU205">
        <v>5.19767</v>
      </c>
      <c r="HV205">
        <v>12.004</v>
      </c>
      <c r="HW205">
        <v>4.9751</v>
      </c>
      <c r="HX205">
        <v>3.29388</v>
      </c>
      <c r="HY205">
        <v>999.9</v>
      </c>
      <c r="HZ205">
        <v>9999</v>
      </c>
      <c r="IA205">
        <v>9999</v>
      </c>
      <c r="IB205">
        <v>9999</v>
      </c>
      <c r="IC205">
        <v>1.86325</v>
      </c>
      <c r="ID205">
        <v>1.86813</v>
      </c>
      <c r="IE205">
        <v>1.86786</v>
      </c>
      <c r="IF205">
        <v>1.86905</v>
      </c>
      <c r="IG205">
        <v>1.86984</v>
      </c>
      <c r="IH205">
        <v>1.86589</v>
      </c>
      <c r="II205">
        <v>1.86703</v>
      </c>
      <c r="IJ205">
        <v>1.86844</v>
      </c>
      <c r="IK205">
        <v>5</v>
      </c>
      <c r="IL205">
        <v>0</v>
      </c>
      <c r="IM205">
        <v>0</v>
      </c>
      <c r="IN205">
        <v>0</v>
      </c>
      <c r="IO205" t="s">
        <v>441</v>
      </c>
      <c r="IP205" t="s">
        <v>442</v>
      </c>
      <c r="IQ205" t="s">
        <v>443</v>
      </c>
      <c r="IR205" t="s">
        <v>443</v>
      </c>
      <c r="IS205" t="s">
        <v>443</v>
      </c>
      <c r="IT205" t="s">
        <v>443</v>
      </c>
      <c r="IU205">
        <v>0</v>
      </c>
      <c r="IV205">
        <v>100</v>
      </c>
      <c r="IW205">
        <v>100</v>
      </c>
      <c r="IX205">
        <v>5.57</v>
      </c>
      <c r="IY205">
        <v>0.3129</v>
      </c>
      <c r="IZ205">
        <v>0.735386519928015</v>
      </c>
      <c r="JA205">
        <v>0.00382527381972642</v>
      </c>
      <c r="JB205">
        <v>-7.52988299776221e-07</v>
      </c>
      <c r="JC205">
        <v>2.3530235652091e-10</v>
      </c>
      <c r="JD205">
        <v>-0.102343420517576</v>
      </c>
      <c r="JE205">
        <v>-0.0169045395245839</v>
      </c>
      <c r="JF205">
        <v>0.00204458040624254</v>
      </c>
      <c r="JG205">
        <v>-2.13992253470799e-05</v>
      </c>
      <c r="JH205">
        <v>5</v>
      </c>
      <c r="JI205">
        <v>2167</v>
      </c>
      <c r="JJ205">
        <v>1</v>
      </c>
      <c r="JK205">
        <v>29</v>
      </c>
      <c r="JL205">
        <v>29323737.5</v>
      </c>
      <c r="JM205">
        <v>29323737.5</v>
      </c>
      <c r="JN205">
        <v>2.89062</v>
      </c>
      <c r="JO205">
        <v>2.6062</v>
      </c>
      <c r="JP205">
        <v>1.54785</v>
      </c>
      <c r="JQ205">
        <v>2.31079</v>
      </c>
      <c r="JR205">
        <v>1.64673</v>
      </c>
      <c r="JS205">
        <v>2.37061</v>
      </c>
      <c r="JT205">
        <v>34.3042</v>
      </c>
      <c r="JU205">
        <v>24.1926</v>
      </c>
      <c r="JV205">
        <v>18</v>
      </c>
      <c r="JW205">
        <v>497.997</v>
      </c>
      <c r="JX205">
        <v>402.769</v>
      </c>
      <c r="JY205">
        <v>26.6102</v>
      </c>
      <c r="JZ205">
        <v>28.1681</v>
      </c>
      <c r="KA205">
        <v>30.0004</v>
      </c>
      <c r="KB205">
        <v>28.1091</v>
      </c>
      <c r="KC205">
        <v>28.0573</v>
      </c>
      <c r="KD205">
        <v>57.8783</v>
      </c>
      <c r="KE205">
        <v>18.6993</v>
      </c>
      <c r="KF205">
        <v>54.2717</v>
      </c>
      <c r="KG205">
        <v>26.6041</v>
      </c>
      <c r="KH205">
        <v>1556.49</v>
      </c>
      <c r="KI205">
        <v>21.95</v>
      </c>
      <c r="KJ205">
        <v>96.6623</v>
      </c>
      <c r="KK205">
        <v>94.6359</v>
      </c>
    </row>
    <row r="206" spans="1:297">
      <c r="A206">
        <v>190</v>
      </c>
      <c r="B206">
        <v>1759424257</v>
      </c>
      <c r="C206">
        <v>5036.90000009537</v>
      </c>
      <c r="D206" t="s">
        <v>823</v>
      </c>
      <c r="E206" t="s">
        <v>824</v>
      </c>
      <c r="F206">
        <v>5</v>
      </c>
      <c r="G206" t="s">
        <v>638</v>
      </c>
      <c r="H206" t="s">
        <v>436</v>
      </c>
      <c r="I206">
        <v>1759424248.84615</v>
      </c>
      <c r="J206">
        <f>(K206)/1000</f>
        <v>0</v>
      </c>
      <c r="K206">
        <f>IF(DP206, AN206, AH206)</f>
        <v>0</v>
      </c>
      <c r="L206">
        <f>IF(DP206, AI206, AG206)</f>
        <v>0</v>
      </c>
      <c r="M206">
        <f>DR206 - IF(AU206&gt;1, L206*DL206*100.0/(AW206), 0)</f>
        <v>0</v>
      </c>
      <c r="N206">
        <f>((T206-J206/2)*M206-L206)/(T206+J206/2)</f>
        <v>0</v>
      </c>
      <c r="O206">
        <f>N206*(DY206+DZ206)/1000.0</f>
        <v>0</v>
      </c>
      <c r="P206">
        <f>(DR206 - IF(AU206&gt;1, L206*DL206*100.0/(AW206), 0))*(DY206+DZ206)/1000.0</f>
        <v>0</v>
      </c>
      <c r="Q206">
        <f>2.0/((1/S206-1/R206)+SIGN(S206)*SQRT((1/S206-1/R206)*(1/S206-1/R206) + 4*DM206/((DM206+1)*(DM206+1))*(2*1/S206*1/R206-1/R206*1/R206)))</f>
        <v>0</v>
      </c>
      <c r="R206">
        <f>IF(LEFT(DN206,1)&lt;&gt;"0",IF(LEFT(DN206,1)="1",3.0,DO206),$D$5+$E$5*(EF206*DY206/($K$5*1000))+$F$5*(EF206*DY206/($K$5*1000))*MAX(MIN(DL206,$J$5),$I$5)*MAX(MIN(DL206,$J$5),$I$5)+$G$5*MAX(MIN(DL206,$J$5),$I$5)*(EF206*DY206/($K$5*1000))+$H$5*(EF206*DY206/($K$5*1000))*(EF206*DY206/($K$5*1000)))</f>
        <v>0</v>
      </c>
      <c r="S206">
        <f>J206*(1000-(1000*0.61365*exp(17.502*W206/(240.97+W206))/(DY206+DZ206)+DT206)/2)/(1000*0.61365*exp(17.502*W206/(240.97+W206))/(DY206+DZ206)-DT206)</f>
        <v>0</v>
      </c>
      <c r="T206">
        <f>1/((DM206+1)/(Q206/1.6)+1/(R206/1.37)) + DM206/((DM206+1)/(Q206/1.6) + DM206/(R206/1.37))</f>
        <v>0</v>
      </c>
      <c r="U206">
        <f>(DH206*DK206)</f>
        <v>0</v>
      </c>
      <c r="V206">
        <f>(EA206+(U206+2*0.95*5.67E-8*(((EA206+$B$7)+273)^4-(EA206+273)^4)-44100*J206)/(1.84*29.3*R206+8*0.95*5.67E-8*(EA206+273)^3))</f>
        <v>0</v>
      </c>
      <c r="W206">
        <f>($C$7*EB206+$D$7*EC206+$E$7*V206)</f>
        <v>0</v>
      </c>
      <c r="X206">
        <f>0.61365*exp(17.502*W206/(240.97+W206))</f>
        <v>0</v>
      </c>
      <c r="Y206">
        <f>(Z206/AA206*100)</f>
        <v>0</v>
      </c>
      <c r="Z206">
        <f>DT206*(DY206+DZ206)/1000</f>
        <v>0</v>
      </c>
      <c r="AA206">
        <f>0.61365*exp(17.502*EA206/(240.97+EA206))</f>
        <v>0</v>
      </c>
      <c r="AB206">
        <f>(X206-DT206*(DY206+DZ206)/1000)</f>
        <v>0</v>
      </c>
      <c r="AC206">
        <f>(-J206*44100)</f>
        <v>0</v>
      </c>
      <c r="AD206">
        <f>2*29.3*R206*0.92*(EA206-W206)</f>
        <v>0</v>
      </c>
      <c r="AE206">
        <f>2*0.95*5.67E-8*(((EA206+$B$7)+273)^4-(W206+273)^4)</f>
        <v>0</v>
      </c>
      <c r="AF206">
        <f>U206+AE206+AC206+AD206</f>
        <v>0</v>
      </c>
      <c r="AG206">
        <f>DX206*AU206*(DS206-DR206*(1000-AU206*DU206)/(1000-AU206*DT206))/(100*DL206)</f>
        <v>0</v>
      </c>
      <c r="AH206">
        <f>1000*DX206*AU206*(DT206-DU206)/(100*DL206*(1000-AU206*DT206))</f>
        <v>0</v>
      </c>
      <c r="AI206">
        <f>(AJ206 - AK206 - DY206*1E3/(8.314*(EA206+273.15)) * AM206/DX206 * AL206) * DX206/(100*DL206) * (1000 - DU206)/1000</f>
        <v>0</v>
      </c>
      <c r="AJ206">
        <v>1578.47408710931</v>
      </c>
      <c r="AK206">
        <v>1554.15109090909</v>
      </c>
      <c r="AL206">
        <v>3.56201060606057</v>
      </c>
      <c r="AM206">
        <v>64.6</v>
      </c>
      <c r="AN206">
        <f>(AP206 - AO206 + DY206*1E3/(8.314*(EA206+273.15)) * AR206/DX206 * AQ206) * DX206/(100*DL206) * 1000/(1000 - AP206)</f>
        <v>0</v>
      </c>
      <c r="AO206">
        <v>22.016557337471</v>
      </c>
      <c r="AP206">
        <v>22.9050721212121</v>
      </c>
      <c r="AQ206">
        <v>-0.000102563747051295</v>
      </c>
      <c r="AR206">
        <v>120.712376557345</v>
      </c>
      <c r="AS206">
        <v>4</v>
      </c>
      <c r="AT206">
        <v>1</v>
      </c>
      <c r="AU206">
        <f>IF(AS206*$H$13&gt;=AW206,1.0,(AW206/(AW206-AS206*$H$13)))</f>
        <v>0</v>
      </c>
      <c r="AV206">
        <f>(AU206-1)*100</f>
        <v>0</v>
      </c>
      <c r="AW206">
        <f>MAX(0,($B$13+$C$13*EF206)/(1+$D$13*EF206)*DY206/(EA206+273)*$E$13)</f>
        <v>0</v>
      </c>
      <c r="AX206" t="s">
        <v>437</v>
      </c>
      <c r="AY206" t="s">
        <v>437</v>
      </c>
      <c r="AZ206">
        <v>0</v>
      </c>
      <c r="BA206">
        <v>0</v>
      </c>
      <c r="BB206">
        <f>1-AZ206/BA206</f>
        <v>0</v>
      </c>
      <c r="BC206">
        <v>0</v>
      </c>
      <c r="BD206" t="s">
        <v>437</v>
      </c>
      <c r="BE206" t="s">
        <v>437</v>
      </c>
      <c r="BF206">
        <v>0</v>
      </c>
      <c r="BG206">
        <v>0</v>
      </c>
      <c r="BH206">
        <f>1-BF206/BG206</f>
        <v>0</v>
      </c>
      <c r="BI206">
        <v>0.5</v>
      </c>
      <c r="BJ206">
        <f>DI206</f>
        <v>0</v>
      </c>
      <c r="BK206">
        <f>L206</f>
        <v>0</v>
      </c>
      <c r="BL206">
        <f>BH206*BI206*BJ206</f>
        <v>0</v>
      </c>
      <c r="BM206">
        <f>(BK206-BC206)/BJ206</f>
        <v>0</v>
      </c>
      <c r="BN206">
        <f>(BA206-BG206)/BG206</f>
        <v>0</v>
      </c>
      <c r="BO206">
        <f>AZ206/(BB206+AZ206/BG206)</f>
        <v>0</v>
      </c>
      <c r="BP206" t="s">
        <v>437</v>
      </c>
      <c r="BQ206">
        <v>0</v>
      </c>
      <c r="BR206">
        <f>IF(BQ206&lt;&gt;0, BQ206, BO206)</f>
        <v>0</v>
      </c>
      <c r="BS206">
        <f>1-BR206/BG206</f>
        <v>0</v>
      </c>
      <c r="BT206">
        <f>(BG206-BF206)/(BG206-BR206)</f>
        <v>0</v>
      </c>
      <c r="BU206">
        <f>(BA206-BG206)/(BA206-BR206)</f>
        <v>0</v>
      </c>
      <c r="BV206">
        <f>(BG206-BF206)/(BG206-AZ206)</f>
        <v>0</v>
      </c>
      <c r="BW206">
        <f>(BA206-BG206)/(BA206-AZ206)</f>
        <v>0</v>
      </c>
      <c r="BX206">
        <f>(BT206*BR206/BF206)</f>
        <v>0</v>
      </c>
      <c r="BY206">
        <f>(1-BX206)</f>
        <v>0</v>
      </c>
      <c r="DH206">
        <f>$B$11*EG206+$C$11*EH206+$F$11*ES206*(1-EV206)</f>
        <v>0</v>
      </c>
      <c r="DI206">
        <f>DH206*DJ206</f>
        <v>0</v>
      </c>
      <c r="DJ206">
        <f>($B$11*$D$9+$C$11*$D$9+$F$11*((FF206+EX206)/MAX(FF206+EX206+FG206, 0.1)*$I$9+FG206/MAX(FF206+EX206+FG206, 0.1)*$J$9))/($B$11+$C$11+$F$11)</f>
        <v>0</v>
      </c>
      <c r="DK206">
        <f>($B$11*$K$9+$C$11*$K$9+$F$11*((FF206+EX206)/MAX(FF206+EX206+FG206, 0.1)*$P$9+FG206/MAX(FF206+EX206+FG206, 0.1)*$Q$9))/($B$11+$C$11+$F$11)</f>
        <v>0</v>
      </c>
      <c r="DL206">
        <v>3.46</v>
      </c>
      <c r="DM206">
        <v>0.5</v>
      </c>
      <c r="DN206" t="s">
        <v>438</v>
      </c>
      <c r="DO206">
        <v>2</v>
      </c>
      <c r="DP206" t="b">
        <v>1</v>
      </c>
      <c r="DQ206">
        <v>1759424248.84615</v>
      </c>
      <c r="DR206">
        <v>1494.14923076923</v>
      </c>
      <c r="DS206">
        <v>1527.23076923077</v>
      </c>
      <c r="DT206">
        <v>22.9172153846154</v>
      </c>
      <c r="DU206">
        <v>22.0146615384615</v>
      </c>
      <c r="DV206">
        <v>1488.61307692308</v>
      </c>
      <c r="DW206">
        <v>22.6041461538462</v>
      </c>
      <c r="DX206">
        <v>500.019923076923</v>
      </c>
      <c r="DY206">
        <v>90.7851307692308</v>
      </c>
      <c r="DZ206">
        <v>0.0320965692307692</v>
      </c>
      <c r="EA206">
        <v>29.5377769230769</v>
      </c>
      <c r="EB206">
        <v>30.0053846153846</v>
      </c>
      <c r="EC206">
        <v>999.9</v>
      </c>
      <c r="ED206">
        <v>0</v>
      </c>
      <c r="EE206">
        <v>0</v>
      </c>
      <c r="EF206">
        <v>9976.49076923077</v>
      </c>
      <c r="EG206">
        <v>0</v>
      </c>
      <c r="EH206">
        <v>13.1842</v>
      </c>
      <c r="EI206">
        <v>-33.0813692307692</v>
      </c>
      <c r="EJ206">
        <v>1529.19538461538</v>
      </c>
      <c r="EK206">
        <v>1561.61076923077</v>
      </c>
      <c r="EL206">
        <v>0.902545769230769</v>
      </c>
      <c r="EM206">
        <v>1527.23076923077</v>
      </c>
      <c r="EN206">
        <v>22.0146615384615</v>
      </c>
      <c r="EO206">
        <v>2.08054230769231</v>
      </c>
      <c r="EP206">
        <v>1.99860384615385</v>
      </c>
      <c r="EQ206">
        <v>18.0709769230769</v>
      </c>
      <c r="ER206">
        <v>17.4332923076923</v>
      </c>
      <c r="ES206">
        <v>1999.95384615385</v>
      </c>
      <c r="ET206">
        <v>0.980003538461539</v>
      </c>
      <c r="EU206">
        <v>0.0199964076923077</v>
      </c>
      <c r="EV206">
        <v>0</v>
      </c>
      <c r="EW206">
        <v>353.097615384615</v>
      </c>
      <c r="EX206">
        <v>5.00059</v>
      </c>
      <c r="EY206">
        <v>7141.5</v>
      </c>
      <c r="EZ206">
        <v>17359.9461538462</v>
      </c>
      <c r="FA206">
        <v>41.437</v>
      </c>
      <c r="FB206">
        <v>41.1822307692308</v>
      </c>
      <c r="FC206">
        <v>40.8072307692308</v>
      </c>
      <c r="FD206">
        <v>40.75</v>
      </c>
      <c r="FE206">
        <v>42.3216923076923</v>
      </c>
      <c r="FF206">
        <v>1955.06384615385</v>
      </c>
      <c r="FG206">
        <v>39.89</v>
      </c>
      <c r="FH206">
        <v>0</v>
      </c>
      <c r="FI206">
        <v>1759424255.2</v>
      </c>
      <c r="FJ206">
        <v>0</v>
      </c>
      <c r="FK206">
        <v>353.1225</v>
      </c>
      <c r="FL206">
        <v>-0.331247856054785</v>
      </c>
      <c r="FM206">
        <v>-0.328888899001947</v>
      </c>
      <c r="FN206">
        <v>7141.6</v>
      </c>
      <c r="FO206">
        <v>15</v>
      </c>
      <c r="FP206">
        <v>0</v>
      </c>
      <c r="FQ206" t="s">
        <v>439</v>
      </c>
      <c r="FR206">
        <v>0</v>
      </c>
      <c r="FS206">
        <v>0</v>
      </c>
      <c r="FT206">
        <v>0</v>
      </c>
      <c r="FU206">
        <v>0</v>
      </c>
      <c r="FV206">
        <v>0</v>
      </c>
      <c r="FW206">
        <v>0</v>
      </c>
      <c r="FX206">
        <v>0</v>
      </c>
      <c r="FY206">
        <v>0</v>
      </c>
      <c r="FZ206">
        <v>0</v>
      </c>
      <c r="GA206">
        <v>0</v>
      </c>
      <c r="GB206">
        <v>0</v>
      </c>
      <c r="GC206">
        <v>-32.871180952381</v>
      </c>
      <c r="GD206">
        <v>-2.63054805194807</v>
      </c>
      <c r="GE206">
        <v>0.773922197159531</v>
      </c>
      <c r="GF206">
        <v>0</v>
      </c>
      <c r="GG206">
        <v>353.103676470588</v>
      </c>
      <c r="GH206">
        <v>0.0954774693686168</v>
      </c>
      <c r="GI206">
        <v>0.196891836622849</v>
      </c>
      <c r="GJ206">
        <v>-1</v>
      </c>
      <c r="GK206">
        <v>0.907286285714286</v>
      </c>
      <c r="GL206">
        <v>-0.106232415584415</v>
      </c>
      <c r="GM206">
        <v>0.0107855674824446</v>
      </c>
      <c r="GN206">
        <v>0</v>
      </c>
      <c r="GO206">
        <v>0</v>
      </c>
      <c r="GP206">
        <v>2</v>
      </c>
      <c r="GQ206" t="s">
        <v>463</v>
      </c>
      <c r="GR206">
        <v>3.13223</v>
      </c>
      <c r="GS206">
        <v>2.71027</v>
      </c>
      <c r="GT206">
        <v>0.215351</v>
      </c>
      <c r="GU206">
        <v>0.218496</v>
      </c>
      <c r="GV206">
        <v>0.100032</v>
      </c>
      <c r="GW206">
        <v>0.0978892</v>
      </c>
      <c r="GX206">
        <v>29565.7</v>
      </c>
      <c r="GY206">
        <v>31547.5</v>
      </c>
      <c r="GZ206">
        <v>34089.4</v>
      </c>
      <c r="HA206">
        <v>36547.7</v>
      </c>
      <c r="HB206">
        <v>43336.9</v>
      </c>
      <c r="HC206">
        <v>47343.6</v>
      </c>
      <c r="HD206">
        <v>53172.3</v>
      </c>
      <c r="HE206">
        <v>58407.2</v>
      </c>
      <c r="HF206">
        <v>1.94488</v>
      </c>
      <c r="HG206">
        <v>1.7984</v>
      </c>
      <c r="HH206">
        <v>0.116874</v>
      </c>
      <c r="HI206">
        <v>0</v>
      </c>
      <c r="HJ206">
        <v>28.0885</v>
      </c>
      <c r="HK206">
        <v>999.9</v>
      </c>
      <c r="HL206">
        <v>53.785</v>
      </c>
      <c r="HM206">
        <v>30.484</v>
      </c>
      <c r="HN206">
        <v>25.9525</v>
      </c>
      <c r="HO206">
        <v>54.9283</v>
      </c>
      <c r="HP206">
        <v>45.3486</v>
      </c>
      <c r="HQ206">
        <v>1</v>
      </c>
      <c r="HR206">
        <v>0.0658257</v>
      </c>
      <c r="HS206">
        <v>-0.188608</v>
      </c>
      <c r="HT206">
        <v>20.1104</v>
      </c>
      <c r="HU206">
        <v>5.19797</v>
      </c>
      <c r="HV206">
        <v>12.004</v>
      </c>
      <c r="HW206">
        <v>4.97525</v>
      </c>
      <c r="HX206">
        <v>3.29398</v>
      </c>
      <c r="HY206">
        <v>999.9</v>
      </c>
      <c r="HZ206">
        <v>9999</v>
      </c>
      <c r="IA206">
        <v>9999</v>
      </c>
      <c r="IB206">
        <v>9999</v>
      </c>
      <c r="IC206">
        <v>1.86325</v>
      </c>
      <c r="ID206">
        <v>1.86813</v>
      </c>
      <c r="IE206">
        <v>1.86785</v>
      </c>
      <c r="IF206">
        <v>1.86905</v>
      </c>
      <c r="IG206">
        <v>1.86984</v>
      </c>
      <c r="IH206">
        <v>1.86585</v>
      </c>
      <c r="II206">
        <v>1.86703</v>
      </c>
      <c r="IJ206">
        <v>1.86844</v>
      </c>
      <c r="IK206">
        <v>5</v>
      </c>
      <c r="IL206">
        <v>0</v>
      </c>
      <c r="IM206">
        <v>0</v>
      </c>
      <c r="IN206">
        <v>0</v>
      </c>
      <c r="IO206" t="s">
        <v>441</v>
      </c>
      <c r="IP206" t="s">
        <v>442</v>
      </c>
      <c r="IQ206" t="s">
        <v>443</v>
      </c>
      <c r="IR206" t="s">
        <v>443</v>
      </c>
      <c r="IS206" t="s">
        <v>443</v>
      </c>
      <c r="IT206" t="s">
        <v>443</v>
      </c>
      <c r="IU206">
        <v>0</v>
      </c>
      <c r="IV206">
        <v>100</v>
      </c>
      <c r="IW206">
        <v>100</v>
      </c>
      <c r="IX206">
        <v>5.63</v>
      </c>
      <c r="IY206">
        <v>0.3125</v>
      </c>
      <c r="IZ206">
        <v>0.735386519928015</v>
      </c>
      <c r="JA206">
        <v>0.00382527381972642</v>
      </c>
      <c r="JB206">
        <v>-7.52988299776221e-07</v>
      </c>
      <c r="JC206">
        <v>2.3530235652091e-10</v>
      </c>
      <c r="JD206">
        <v>-0.102343420517576</v>
      </c>
      <c r="JE206">
        <v>-0.0169045395245839</v>
      </c>
      <c r="JF206">
        <v>0.00204458040624254</v>
      </c>
      <c r="JG206">
        <v>-2.13992253470799e-05</v>
      </c>
      <c r="JH206">
        <v>5</v>
      </c>
      <c r="JI206">
        <v>2167</v>
      </c>
      <c r="JJ206">
        <v>1</v>
      </c>
      <c r="JK206">
        <v>29</v>
      </c>
      <c r="JL206">
        <v>29323737.6</v>
      </c>
      <c r="JM206">
        <v>29323737.6</v>
      </c>
      <c r="JN206">
        <v>2.91138</v>
      </c>
      <c r="JO206">
        <v>2.6062</v>
      </c>
      <c r="JP206">
        <v>1.54785</v>
      </c>
      <c r="JQ206">
        <v>2.31079</v>
      </c>
      <c r="JR206">
        <v>1.64673</v>
      </c>
      <c r="JS206">
        <v>2.33643</v>
      </c>
      <c r="JT206">
        <v>34.3042</v>
      </c>
      <c r="JU206">
        <v>24.1926</v>
      </c>
      <c r="JV206">
        <v>18</v>
      </c>
      <c r="JW206">
        <v>497.641</v>
      </c>
      <c r="JX206">
        <v>402.94</v>
      </c>
      <c r="JY206">
        <v>26.6109</v>
      </c>
      <c r="JZ206">
        <v>28.1709</v>
      </c>
      <c r="KA206">
        <v>30.0002</v>
      </c>
      <c r="KB206">
        <v>28.1114</v>
      </c>
      <c r="KC206">
        <v>28.0601</v>
      </c>
      <c r="KD206">
        <v>58.3062</v>
      </c>
      <c r="KE206">
        <v>18.9828</v>
      </c>
      <c r="KF206">
        <v>54.2717</v>
      </c>
      <c r="KG206">
        <v>26.8186</v>
      </c>
      <c r="KH206">
        <v>1576.88</v>
      </c>
      <c r="KI206">
        <v>21.95</v>
      </c>
      <c r="KJ206">
        <v>96.661</v>
      </c>
      <c r="KK206">
        <v>94.635</v>
      </c>
    </row>
    <row r="207" spans="1:297">
      <c r="A207">
        <v>191</v>
      </c>
      <c r="B207">
        <v>1759424262</v>
      </c>
      <c r="C207">
        <v>5041.90000009537</v>
      </c>
      <c r="D207" t="s">
        <v>825</v>
      </c>
      <c r="E207" t="s">
        <v>826</v>
      </c>
      <c r="F207">
        <v>5</v>
      </c>
      <c r="G207" t="s">
        <v>638</v>
      </c>
      <c r="H207" t="s">
        <v>436</v>
      </c>
      <c r="I207">
        <v>1759424253.84615</v>
      </c>
      <c r="J207">
        <f>(K207)/1000</f>
        <v>0</v>
      </c>
      <c r="K207">
        <f>IF(DP207, AN207, AH207)</f>
        <v>0</v>
      </c>
      <c r="L207">
        <f>IF(DP207, AI207, AG207)</f>
        <v>0</v>
      </c>
      <c r="M207">
        <f>DR207 - IF(AU207&gt;1, L207*DL207*100.0/(AW207), 0)</f>
        <v>0</v>
      </c>
      <c r="N207">
        <f>((T207-J207/2)*M207-L207)/(T207+J207/2)</f>
        <v>0</v>
      </c>
      <c r="O207">
        <f>N207*(DY207+DZ207)/1000.0</f>
        <v>0</v>
      </c>
      <c r="P207">
        <f>(DR207 - IF(AU207&gt;1, L207*DL207*100.0/(AW207), 0))*(DY207+DZ207)/1000.0</f>
        <v>0</v>
      </c>
      <c r="Q207">
        <f>2.0/((1/S207-1/R207)+SIGN(S207)*SQRT((1/S207-1/R207)*(1/S207-1/R207) + 4*DM207/((DM207+1)*(DM207+1))*(2*1/S207*1/R207-1/R207*1/R207)))</f>
        <v>0</v>
      </c>
      <c r="R207">
        <f>IF(LEFT(DN207,1)&lt;&gt;"0",IF(LEFT(DN207,1)="1",3.0,DO207),$D$5+$E$5*(EF207*DY207/($K$5*1000))+$F$5*(EF207*DY207/($K$5*1000))*MAX(MIN(DL207,$J$5),$I$5)*MAX(MIN(DL207,$J$5),$I$5)+$G$5*MAX(MIN(DL207,$J$5),$I$5)*(EF207*DY207/($K$5*1000))+$H$5*(EF207*DY207/($K$5*1000))*(EF207*DY207/($K$5*1000)))</f>
        <v>0</v>
      </c>
      <c r="S207">
        <f>J207*(1000-(1000*0.61365*exp(17.502*W207/(240.97+W207))/(DY207+DZ207)+DT207)/2)/(1000*0.61365*exp(17.502*W207/(240.97+W207))/(DY207+DZ207)-DT207)</f>
        <v>0</v>
      </c>
      <c r="T207">
        <f>1/((DM207+1)/(Q207/1.6)+1/(R207/1.37)) + DM207/((DM207+1)/(Q207/1.6) + DM207/(R207/1.37))</f>
        <v>0</v>
      </c>
      <c r="U207">
        <f>(DH207*DK207)</f>
        <v>0</v>
      </c>
      <c r="V207">
        <f>(EA207+(U207+2*0.95*5.67E-8*(((EA207+$B$7)+273)^4-(EA207+273)^4)-44100*J207)/(1.84*29.3*R207+8*0.95*5.67E-8*(EA207+273)^3))</f>
        <v>0</v>
      </c>
      <c r="W207">
        <f>($C$7*EB207+$D$7*EC207+$E$7*V207)</f>
        <v>0</v>
      </c>
      <c r="X207">
        <f>0.61365*exp(17.502*W207/(240.97+W207))</f>
        <v>0</v>
      </c>
      <c r="Y207">
        <f>(Z207/AA207*100)</f>
        <v>0</v>
      </c>
      <c r="Z207">
        <f>DT207*(DY207+DZ207)/1000</f>
        <v>0</v>
      </c>
      <c r="AA207">
        <f>0.61365*exp(17.502*EA207/(240.97+EA207))</f>
        <v>0</v>
      </c>
      <c r="AB207">
        <f>(X207-DT207*(DY207+DZ207)/1000)</f>
        <v>0</v>
      </c>
      <c r="AC207">
        <f>(-J207*44100)</f>
        <v>0</v>
      </c>
      <c r="AD207">
        <f>2*29.3*R207*0.92*(EA207-W207)</f>
        <v>0</v>
      </c>
      <c r="AE207">
        <f>2*0.95*5.67E-8*(((EA207+$B$7)+273)^4-(W207+273)^4)</f>
        <v>0</v>
      </c>
      <c r="AF207">
        <f>U207+AE207+AC207+AD207</f>
        <v>0</v>
      </c>
      <c r="AG207">
        <f>DX207*AU207*(DS207-DR207*(1000-AU207*DU207)/(1000-AU207*DT207))/(100*DL207)</f>
        <v>0</v>
      </c>
      <c r="AH207">
        <f>1000*DX207*AU207*(DT207-DU207)/(100*DL207*(1000-AU207*DT207))</f>
        <v>0</v>
      </c>
      <c r="AI207">
        <f>(AJ207 - AK207 - DY207*1E3/(8.314*(EA207+273.15)) * AM207/DX207 * AL207) * DX207/(100*DL207) * (1000 - DU207)/1000</f>
        <v>0</v>
      </c>
      <c r="AJ207">
        <v>1594.8411663355</v>
      </c>
      <c r="AK207">
        <v>1571.13418181818</v>
      </c>
      <c r="AL207">
        <v>3.35868787878764</v>
      </c>
      <c r="AM207">
        <v>64.6</v>
      </c>
      <c r="AN207">
        <f>(AP207 - AO207 + DY207*1E3/(8.314*(EA207+273.15)) * AR207/DX207 * AQ207) * DX207/(100*DL207) * 1000/(1000 - AP207)</f>
        <v>0</v>
      </c>
      <c r="AO207">
        <v>22.0073915203386</v>
      </c>
      <c r="AP207">
        <v>22.8972539393939</v>
      </c>
      <c r="AQ207">
        <v>-8.59208779412314e-05</v>
      </c>
      <c r="AR207">
        <v>120.712376557345</v>
      </c>
      <c r="AS207">
        <v>4</v>
      </c>
      <c r="AT207">
        <v>1</v>
      </c>
      <c r="AU207">
        <f>IF(AS207*$H$13&gt;=AW207,1.0,(AW207/(AW207-AS207*$H$13)))</f>
        <v>0</v>
      </c>
      <c r="AV207">
        <f>(AU207-1)*100</f>
        <v>0</v>
      </c>
      <c r="AW207">
        <f>MAX(0,($B$13+$C$13*EF207)/(1+$D$13*EF207)*DY207/(EA207+273)*$E$13)</f>
        <v>0</v>
      </c>
      <c r="AX207" t="s">
        <v>437</v>
      </c>
      <c r="AY207" t="s">
        <v>437</v>
      </c>
      <c r="AZ207">
        <v>0</v>
      </c>
      <c r="BA207">
        <v>0</v>
      </c>
      <c r="BB207">
        <f>1-AZ207/BA207</f>
        <v>0</v>
      </c>
      <c r="BC207">
        <v>0</v>
      </c>
      <c r="BD207" t="s">
        <v>437</v>
      </c>
      <c r="BE207" t="s">
        <v>437</v>
      </c>
      <c r="BF207">
        <v>0</v>
      </c>
      <c r="BG207">
        <v>0</v>
      </c>
      <c r="BH207">
        <f>1-BF207/BG207</f>
        <v>0</v>
      </c>
      <c r="BI207">
        <v>0.5</v>
      </c>
      <c r="BJ207">
        <f>DI207</f>
        <v>0</v>
      </c>
      <c r="BK207">
        <f>L207</f>
        <v>0</v>
      </c>
      <c r="BL207">
        <f>BH207*BI207*BJ207</f>
        <v>0</v>
      </c>
      <c r="BM207">
        <f>(BK207-BC207)/BJ207</f>
        <v>0</v>
      </c>
      <c r="BN207">
        <f>(BA207-BG207)/BG207</f>
        <v>0</v>
      </c>
      <c r="BO207">
        <f>AZ207/(BB207+AZ207/BG207)</f>
        <v>0</v>
      </c>
      <c r="BP207" t="s">
        <v>437</v>
      </c>
      <c r="BQ207">
        <v>0</v>
      </c>
      <c r="BR207">
        <f>IF(BQ207&lt;&gt;0, BQ207, BO207)</f>
        <v>0</v>
      </c>
      <c r="BS207">
        <f>1-BR207/BG207</f>
        <v>0</v>
      </c>
      <c r="BT207">
        <f>(BG207-BF207)/(BG207-BR207)</f>
        <v>0</v>
      </c>
      <c r="BU207">
        <f>(BA207-BG207)/(BA207-BR207)</f>
        <v>0</v>
      </c>
      <c r="BV207">
        <f>(BG207-BF207)/(BG207-AZ207)</f>
        <v>0</v>
      </c>
      <c r="BW207">
        <f>(BA207-BG207)/(BA207-AZ207)</f>
        <v>0</v>
      </c>
      <c r="BX207">
        <f>(BT207*BR207/BF207)</f>
        <v>0</v>
      </c>
      <c r="BY207">
        <f>(1-BX207)</f>
        <v>0</v>
      </c>
      <c r="DH207">
        <f>$B$11*EG207+$C$11*EH207+$F$11*ES207*(1-EV207)</f>
        <v>0</v>
      </c>
      <c r="DI207">
        <f>DH207*DJ207</f>
        <v>0</v>
      </c>
      <c r="DJ207">
        <f>($B$11*$D$9+$C$11*$D$9+$F$11*((FF207+EX207)/MAX(FF207+EX207+FG207, 0.1)*$I$9+FG207/MAX(FF207+EX207+FG207, 0.1)*$J$9))/($B$11+$C$11+$F$11)</f>
        <v>0</v>
      </c>
      <c r="DK207">
        <f>($B$11*$K$9+$C$11*$K$9+$F$11*((FF207+EX207)/MAX(FF207+EX207+FG207, 0.1)*$P$9+FG207/MAX(FF207+EX207+FG207, 0.1)*$Q$9))/($B$11+$C$11+$F$11)</f>
        <v>0</v>
      </c>
      <c r="DL207">
        <v>3.46</v>
      </c>
      <c r="DM207">
        <v>0.5</v>
      </c>
      <c r="DN207" t="s">
        <v>438</v>
      </c>
      <c r="DO207">
        <v>2</v>
      </c>
      <c r="DP207" t="b">
        <v>1</v>
      </c>
      <c r="DQ207">
        <v>1759424253.84615</v>
      </c>
      <c r="DR207">
        <v>1511.13923076923</v>
      </c>
      <c r="DS207">
        <v>1543.77692307692</v>
      </c>
      <c r="DT207">
        <v>22.9091384615385</v>
      </c>
      <c r="DU207">
        <v>22.0132692307692</v>
      </c>
      <c r="DV207">
        <v>1505.55076923077</v>
      </c>
      <c r="DW207">
        <v>22.5964</v>
      </c>
      <c r="DX207">
        <v>499.958769230769</v>
      </c>
      <c r="DY207">
        <v>90.7848</v>
      </c>
      <c r="DZ207">
        <v>0.0323126769230769</v>
      </c>
      <c r="EA207">
        <v>29.5316692307692</v>
      </c>
      <c r="EB207">
        <v>30.0006</v>
      </c>
      <c r="EC207">
        <v>999.9</v>
      </c>
      <c r="ED207">
        <v>0</v>
      </c>
      <c r="EE207">
        <v>0</v>
      </c>
      <c r="EF207">
        <v>9985.82923076923</v>
      </c>
      <c r="EG207">
        <v>0</v>
      </c>
      <c r="EH207">
        <v>13.1842</v>
      </c>
      <c r="EI207">
        <v>-32.6368538461538</v>
      </c>
      <c r="EJ207">
        <v>1546.57230769231</v>
      </c>
      <c r="EK207">
        <v>1578.52692307692</v>
      </c>
      <c r="EL207">
        <v>0.895865692307692</v>
      </c>
      <c r="EM207">
        <v>1543.77692307692</v>
      </c>
      <c r="EN207">
        <v>22.0132692307692</v>
      </c>
      <c r="EO207">
        <v>2.07980153846154</v>
      </c>
      <c r="EP207">
        <v>1.99847</v>
      </c>
      <c r="EQ207">
        <v>18.0653307692308</v>
      </c>
      <c r="ER207">
        <v>17.4322307692308</v>
      </c>
      <c r="ES207">
        <v>1999.92923076923</v>
      </c>
      <c r="ET207">
        <v>0.980003230769231</v>
      </c>
      <c r="EU207">
        <v>0.0199966461538462</v>
      </c>
      <c r="EV207">
        <v>0</v>
      </c>
      <c r="EW207">
        <v>353.056692307692</v>
      </c>
      <c r="EX207">
        <v>5.00059</v>
      </c>
      <c r="EY207">
        <v>7141.24615384615</v>
      </c>
      <c r="EZ207">
        <v>17359.7230769231</v>
      </c>
      <c r="FA207">
        <v>41.437</v>
      </c>
      <c r="FB207">
        <v>41.1822307692308</v>
      </c>
      <c r="FC207">
        <v>40.812</v>
      </c>
      <c r="FD207">
        <v>40.75</v>
      </c>
      <c r="FE207">
        <v>42.3265384615385</v>
      </c>
      <c r="FF207">
        <v>1955.03923076923</v>
      </c>
      <c r="FG207">
        <v>39.89</v>
      </c>
      <c r="FH207">
        <v>0</v>
      </c>
      <c r="FI207">
        <v>1759424260</v>
      </c>
      <c r="FJ207">
        <v>0</v>
      </c>
      <c r="FK207">
        <v>353.075961538462</v>
      </c>
      <c r="FL207">
        <v>-0.797299141632259</v>
      </c>
      <c r="FM207">
        <v>-1.26837609017501</v>
      </c>
      <c r="FN207">
        <v>7141.44230769231</v>
      </c>
      <c r="FO207">
        <v>15</v>
      </c>
      <c r="FP207">
        <v>0</v>
      </c>
      <c r="FQ207" t="s">
        <v>439</v>
      </c>
      <c r="FR207">
        <v>0</v>
      </c>
      <c r="FS207">
        <v>0</v>
      </c>
      <c r="FT207">
        <v>0</v>
      </c>
      <c r="FU207">
        <v>0</v>
      </c>
      <c r="FV207">
        <v>0</v>
      </c>
      <c r="FW207">
        <v>0</v>
      </c>
      <c r="FX207">
        <v>0</v>
      </c>
      <c r="FY207">
        <v>0</v>
      </c>
      <c r="FZ207">
        <v>0</v>
      </c>
      <c r="GA207">
        <v>0</v>
      </c>
      <c r="GB207">
        <v>0</v>
      </c>
      <c r="GC207">
        <v>-32.88342</v>
      </c>
      <c r="GD207">
        <v>3.34089924812026</v>
      </c>
      <c r="GE207">
        <v>0.750661512667327</v>
      </c>
      <c r="GF207">
        <v>0</v>
      </c>
      <c r="GG207">
        <v>353.088735294118</v>
      </c>
      <c r="GH207">
        <v>-0.514912143358085</v>
      </c>
      <c r="GI207">
        <v>0.181973221821801</v>
      </c>
      <c r="GJ207">
        <v>-1</v>
      </c>
      <c r="GK207">
        <v>0.8993928</v>
      </c>
      <c r="GL207">
        <v>-0.0863231278195489</v>
      </c>
      <c r="GM207">
        <v>0.00939630840596454</v>
      </c>
      <c r="GN207">
        <v>1</v>
      </c>
      <c r="GO207">
        <v>1</v>
      </c>
      <c r="GP207">
        <v>2</v>
      </c>
      <c r="GQ207" t="s">
        <v>448</v>
      </c>
      <c r="GR207">
        <v>3.13249</v>
      </c>
      <c r="GS207">
        <v>2.71079</v>
      </c>
      <c r="GT207">
        <v>0.216756</v>
      </c>
      <c r="GU207">
        <v>0.219906</v>
      </c>
      <c r="GV207">
        <v>0.100006</v>
      </c>
      <c r="GW207">
        <v>0.0977998</v>
      </c>
      <c r="GX207">
        <v>29512.6</v>
      </c>
      <c r="GY207">
        <v>31490.8</v>
      </c>
      <c r="GZ207">
        <v>34089.2</v>
      </c>
      <c r="HA207">
        <v>36547.9</v>
      </c>
      <c r="HB207">
        <v>43338.1</v>
      </c>
      <c r="HC207">
        <v>47348.8</v>
      </c>
      <c r="HD207">
        <v>53172.1</v>
      </c>
      <c r="HE207">
        <v>58407.5</v>
      </c>
      <c r="HF207">
        <v>1.94547</v>
      </c>
      <c r="HG207">
        <v>1.79788</v>
      </c>
      <c r="HH207">
        <v>0.11706</v>
      </c>
      <c r="HI207">
        <v>0</v>
      </c>
      <c r="HJ207">
        <v>28.0874</v>
      </c>
      <c r="HK207">
        <v>999.9</v>
      </c>
      <c r="HL207">
        <v>53.785</v>
      </c>
      <c r="HM207">
        <v>30.494</v>
      </c>
      <c r="HN207">
        <v>25.9666</v>
      </c>
      <c r="HO207">
        <v>54.7283</v>
      </c>
      <c r="HP207">
        <v>45.5208</v>
      </c>
      <c r="HQ207">
        <v>1</v>
      </c>
      <c r="HR207">
        <v>0.065216</v>
      </c>
      <c r="HS207">
        <v>-0.248415</v>
      </c>
      <c r="HT207">
        <v>20.1116</v>
      </c>
      <c r="HU207">
        <v>5.19782</v>
      </c>
      <c r="HV207">
        <v>12.004</v>
      </c>
      <c r="HW207">
        <v>4.97515</v>
      </c>
      <c r="HX207">
        <v>3.29393</v>
      </c>
      <c r="HY207">
        <v>999.9</v>
      </c>
      <c r="HZ207">
        <v>9999</v>
      </c>
      <c r="IA207">
        <v>9999</v>
      </c>
      <c r="IB207">
        <v>9999</v>
      </c>
      <c r="IC207">
        <v>1.86325</v>
      </c>
      <c r="ID207">
        <v>1.86813</v>
      </c>
      <c r="IE207">
        <v>1.86787</v>
      </c>
      <c r="IF207">
        <v>1.86905</v>
      </c>
      <c r="IG207">
        <v>1.86983</v>
      </c>
      <c r="IH207">
        <v>1.86587</v>
      </c>
      <c r="II207">
        <v>1.86702</v>
      </c>
      <c r="IJ207">
        <v>1.86844</v>
      </c>
      <c r="IK207">
        <v>5</v>
      </c>
      <c r="IL207">
        <v>0</v>
      </c>
      <c r="IM207">
        <v>0</v>
      </c>
      <c r="IN207">
        <v>0</v>
      </c>
      <c r="IO207" t="s">
        <v>441</v>
      </c>
      <c r="IP207" t="s">
        <v>442</v>
      </c>
      <c r="IQ207" t="s">
        <v>443</v>
      </c>
      <c r="IR207" t="s">
        <v>443</v>
      </c>
      <c r="IS207" t="s">
        <v>443</v>
      </c>
      <c r="IT207" t="s">
        <v>443</v>
      </c>
      <c r="IU207">
        <v>0</v>
      </c>
      <c r="IV207">
        <v>100</v>
      </c>
      <c r="IW207">
        <v>100</v>
      </c>
      <c r="IX207">
        <v>5.67</v>
      </c>
      <c r="IY207">
        <v>0.3122</v>
      </c>
      <c r="IZ207">
        <v>0.735386519928015</v>
      </c>
      <c r="JA207">
        <v>0.00382527381972642</v>
      </c>
      <c r="JB207">
        <v>-7.52988299776221e-07</v>
      </c>
      <c r="JC207">
        <v>2.3530235652091e-10</v>
      </c>
      <c r="JD207">
        <v>-0.102343420517576</v>
      </c>
      <c r="JE207">
        <v>-0.0169045395245839</v>
      </c>
      <c r="JF207">
        <v>0.00204458040624254</v>
      </c>
      <c r="JG207">
        <v>-2.13992253470799e-05</v>
      </c>
      <c r="JH207">
        <v>5</v>
      </c>
      <c r="JI207">
        <v>2167</v>
      </c>
      <c r="JJ207">
        <v>1</v>
      </c>
      <c r="JK207">
        <v>29</v>
      </c>
      <c r="JL207">
        <v>29323737.7</v>
      </c>
      <c r="JM207">
        <v>29323737.7</v>
      </c>
      <c r="JN207">
        <v>2.94067</v>
      </c>
      <c r="JO207">
        <v>2.61841</v>
      </c>
      <c r="JP207">
        <v>1.54785</v>
      </c>
      <c r="JQ207">
        <v>2.31079</v>
      </c>
      <c r="JR207">
        <v>1.64551</v>
      </c>
      <c r="JS207">
        <v>2.28638</v>
      </c>
      <c r="JT207">
        <v>34.3042</v>
      </c>
      <c r="JU207">
        <v>24.1838</v>
      </c>
      <c r="JV207">
        <v>18</v>
      </c>
      <c r="JW207">
        <v>498.06</v>
      </c>
      <c r="JX207">
        <v>402.668</v>
      </c>
      <c r="JY207">
        <v>26.8011</v>
      </c>
      <c r="JZ207">
        <v>28.1741</v>
      </c>
      <c r="KA207">
        <v>29.9999</v>
      </c>
      <c r="KB207">
        <v>28.1144</v>
      </c>
      <c r="KC207">
        <v>28.0625</v>
      </c>
      <c r="KD207">
        <v>58.8655</v>
      </c>
      <c r="KE207">
        <v>18.9828</v>
      </c>
      <c r="KF207">
        <v>54.2717</v>
      </c>
      <c r="KG207">
        <v>26.822</v>
      </c>
      <c r="KH207">
        <v>1590.62</v>
      </c>
      <c r="KI207">
        <v>21.95</v>
      </c>
      <c r="KJ207">
        <v>96.6606</v>
      </c>
      <c r="KK207">
        <v>94.6355</v>
      </c>
    </row>
    <row r="208" spans="1:297">
      <c r="A208">
        <v>192</v>
      </c>
      <c r="B208">
        <v>1759424267</v>
      </c>
      <c r="C208">
        <v>5046.90000009537</v>
      </c>
      <c r="D208" t="s">
        <v>827</v>
      </c>
      <c r="E208" t="s">
        <v>828</v>
      </c>
      <c r="F208">
        <v>5</v>
      </c>
      <c r="G208" t="s">
        <v>638</v>
      </c>
      <c r="H208" t="s">
        <v>436</v>
      </c>
      <c r="I208">
        <v>1759424258.84615</v>
      </c>
      <c r="J208">
        <f>(K208)/1000</f>
        <v>0</v>
      </c>
      <c r="K208">
        <f>IF(DP208, AN208, AH208)</f>
        <v>0</v>
      </c>
      <c r="L208">
        <f>IF(DP208, AI208, AG208)</f>
        <v>0</v>
      </c>
      <c r="M208">
        <f>DR208 - IF(AU208&gt;1, L208*DL208*100.0/(AW208), 0)</f>
        <v>0</v>
      </c>
      <c r="N208">
        <f>((T208-J208/2)*M208-L208)/(T208+J208/2)</f>
        <v>0</v>
      </c>
      <c r="O208">
        <f>N208*(DY208+DZ208)/1000.0</f>
        <v>0</v>
      </c>
      <c r="P208">
        <f>(DR208 - IF(AU208&gt;1, L208*DL208*100.0/(AW208), 0))*(DY208+DZ208)/1000.0</f>
        <v>0</v>
      </c>
      <c r="Q208">
        <f>2.0/((1/S208-1/R208)+SIGN(S208)*SQRT((1/S208-1/R208)*(1/S208-1/R208) + 4*DM208/((DM208+1)*(DM208+1))*(2*1/S208*1/R208-1/R208*1/R208)))</f>
        <v>0</v>
      </c>
      <c r="R208">
        <f>IF(LEFT(DN208,1)&lt;&gt;"0",IF(LEFT(DN208,1)="1",3.0,DO208),$D$5+$E$5*(EF208*DY208/($K$5*1000))+$F$5*(EF208*DY208/($K$5*1000))*MAX(MIN(DL208,$J$5),$I$5)*MAX(MIN(DL208,$J$5),$I$5)+$G$5*MAX(MIN(DL208,$J$5),$I$5)*(EF208*DY208/($K$5*1000))+$H$5*(EF208*DY208/($K$5*1000))*(EF208*DY208/($K$5*1000)))</f>
        <v>0</v>
      </c>
      <c r="S208">
        <f>J208*(1000-(1000*0.61365*exp(17.502*W208/(240.97+W208))/(DY208+DZ208)+DT208)/2)/(1000*0.61365*exp(17.502*W208/(240.97+W208))/(DY208+DZ208)-DT208)</f>
        <v>0</v>
      </c>
      <c r="T208">
        <f>1/((DM208+1)/(Q208/1.6)+1/(R208/1.37)) + DM208/((DM208+1)/(Q208/1.6) + DM208/(R208/1.37))</f>
        <v>0</v>
      </c>
      <c r="U208">
        <f>(DH208*DK208)</f>
        <v>0</v>
      </c>
      <c r="V208">
        <f>(EA208+(U208+2*0.95*5.67E-8*(((EA208+$B$7)+273)^4-(EA208+273)^4)-44100*J208)/(1.84*29.3*R208+8*0.95*5.67E-8*(EA208+273)^3))</f>
        <v>0</v>
      </c>
      <c r="W208">
        <f>($C$7*EB208+$D$7*EC208+$E$7*V208)</f>
        <v>0</v>
      </c>
      <c r="X208">
        <f>0.61365*exp(17.502*W208/(240.97+W208))</f>
        <v>0</v>
      </c>
      <c r="Y208">
        <f>(Z208/AA208*100)</f>
        <v>0</v>
      </c>
      <c r="Z208">
        <f>DT208*(DY208+DZ208)/1000</f>
        <v>0</v>
      </c>
      <c r="AA208">
        <f>0.61365*exp(17.502*EA208/(240.97+EA208))</f>
        <v>0</v>
      </c>
      <c r="AB208">
        <f>(X208-DT208*(DY208+DZ208)/1000)</f>
        <v>0</v>
      </c>
      <c r="AC208">
        <f>(-J208*44100)</f>
        <v>0</v>
      </c>
      <c r="AD208">
        <f>2*29.3*R208*0.92*(EA208-W208)</f>
        <v>0</v>
      </c>
      <c r="AE208">
        <f>2*0.95*5.67E-8*(((EA208+$B$7)+273)^4-(W208+273)^4)</f>
        <v>0</v>
      </c>
      <c r="AF208">
        <f>U208+AE208+AC208+AD208</f>
        <v>0</v>
      </c>
      <c r="AG208">
        <f>DX208*AU208*(DS208-DR208*(1000-AU208*DU208)/(1000-AU208*DT208))/(100*DL208)</f>
        <v>0</v>
      </c>
      <c r="AH208">
        <f>1000*DX208*AU208*(DT208-DU208)/(100*DL208*(1000-AU208*DT208))</f>
        <v>0</v>
      </c>
      <c r="AI208">
        <f>(AJ208 - AK208 - DY208*1E3/(8.314*(EA208+273.15)) * AM208/DX208 * AL208) * DX208/(100*DL208) * (1000 - DU208)/1000</f>
        <v>0</v>
      </c>
      <c r="AJ208">
        <v>1612.46283949459</v>
      </c>
      <c r="AK208">
        <v>1588.452</v>
      </c>
      <c r="AL208">
        <v>3.48486666666645</v>
      </c>
      <c r="AM208">
        <v>64.6</v>
      </c>
      <c r="AN208">
        <f>(AP208 - AO208 + DY208*1E3/(8.314*(EA208+273.15)) * AR208/DX208 * AQ208) * DX208/(100*DL208) * 1000/(1000 - AP208)</f>
        <v>0</v>
      </c>
      <c r="AO208">
        <v>21.9807205002257</v>
      </c>
      <c r="AP208">
        <v>22.88066</v>
      </c>
      <c r="AQ208">
        <v>-0.000173730495386834</v>
      </c>
      <c r="AR208">
        <v>120.712376557345</v>
      </c>
      <c r="AS208">
        <v>4</v>
      </c>
      <c r="AT208">
        <v>1</v>
      </c>
      <c r="AU208">
        <f>IF(AS208*$H$13&gt;=AW208,1.0,(AW208/(AW208-AS208*$H$13)))</f>
        <v>0</v>
      </c>
      <c r="AV208">
        <f>(AU208-1)*100</f>
        <v>0</v>
      </c>
      <c r="AW208">
        <f>MAX(0,($B$13+$C$13*EF208)/(1+$D$13*EF208)*DY208/(EA208+273)*$E$13)</f>
        <v>0</v>
      </c>
      <c r="AX208" t="s">
        <v>437</v>
      </c>
      <c r="AY208" t="s">
        <v>437</v>
      </c>
      <c r="AZ208">
        <v>0</v>
      </c>
      <c r="BA208">
        <v>0</v>
      </c>
      <c r="BB208">
        <f>1-AZ208/BA208</f>
        <v>0</v>
      </c>
      <c r="BC208">
        <v>0</v>
      </c>
      <c r="BD208" t="s">
        <v>437</v>
      </c>
      <c r="BE208" t="s">
        <v>437</v>
      </c>
      <c r="BF208">
        <v>0</v>
      </c>
      <c r="BG208">
        <v>0</v>
      </c>
      <c r="BH208">
        <f>1-BF208/BG208</f>
        <v>0</v>
      </c>
      <c r="BI208">
        <v>0.5</v>
      </c>
      <c r="BJ208">
        <f>DI208</f>
        <v>0</v>
      </c>
      <c r="BK208">
        <f>L208</f>
        <v>0</v>
      </c>
      <c r="BL208">
        <f>BH208*BI208*BJ208</f>
        <v>0</v>
      </c>
      <c r="BM208">
        <f>(BK208-BC208)/BJ208</f>
        <v>0</v>
      </c>
      <c r="BN208">
        <f>(BA208-BG208)/BG208</f>
        <v>0</v>
      </c>
      <c r="BO208">
        <f>AZ208/(BB208+AZ208/BG208)</f>
        <v>0</v>
      </c>
      <c r="BP208" t="s">
        <v>437</v>
      </c>
      <c r="BQ208">
        <v>0</v>
      </c>
      <c r="BR208">
        <f>IF(BQ208&lt;&gt;0, BQ208, BO208)</f>
        <v>0</v>
      </c>
      <c r="BS208">
        <f>1-BR208/BG208</f>
        <v>0</v>
      </c>
      <c r="BT208">
        <f>(BG208-BF208)/(BG208-BR208)</f>
        <v>0</v>
      </c>
      <c r="BU208">
        <f>(BA208-BG208)/(BA208-BR208)</f>
        <v>0</v>
      </c>
      <c r="BV208">
        <f>(BG208-BF208)/(BG208-AZ208)</f>
        <v>0</v>
      </c>
      <c r="BW208">
        <f>(BA208-BG208)/(BA208-AZ208)</f>
        <v>0</v>
      </c>
      <c r="BX208">
        <f>(BT208*BR208/BF208)</f>
        <v>0</v>
      </c>
      <c r="BY208">
        <f>(1-BX208)</f>
        <v>0</v>
      </c>
      <c r="DH208">
        <f>$B$11*EG208+$C$11*EH208+$F$11*ES208*(1-EV208)</f>
        <v>0</v>
      </c>
      <c r="DI208">
        <f>DH208*DJ208</f>
        <v>0</v>
      </c>
      <c r="DJ208">
        <f>($B$11*$D$9+$C$11*$D$9+$F$11*((FF208+EX208)/MAX(FF208+EX208+FG208, 0.1)*$I$9+FG208/MAX(FF208+EX208+FG208, 0.1)*$J$9))/($B$11+$C$11+$F$11)</f>
        <v>0</v>
      </c>
      <c r="DK208">
        <f>($B$11*$K$9+$C$11*$K$9+$F$11*((FF208+EX208)/MAX(FF208+EX208+FG208, 0.1)*$P$9+FG208/MAX(FF208+EX208+FG208, 0.1)*$Q$9))/($B$11+$C$11+$F$11)</f>
        <v>0</v>
      </c>
      <c r="DL208">
        <v>3.46</v>
      </c>
      <c r="DM208">
        <v>0.5</v>
      </c>
      <c r="DN208" t="s">
        <v>438</v>
      </c>
      <c r="DO208">
        <v>2</v>
      </c>
      <c r="DP208" t="b">
        <v>1</v>
      </c>
      <c r="DQ208">
        <v>1759424258.84615</v>
      </c>
      <c r="DR208">
        <v>1527.95384615385</v>
      </c>
      <c r="DS208">
        <v>1560.88846153846</v>
      </c>
      <c r="DT208">
        <v>22.8992</v>
      </c>
      <c r="DU208">
        <v>22.0029846153846</v>
      </c>
      <c r="DV208">
        <v>1522.31076923077</v>
      </c>
      <c r="DW208">
        <v>22.5868692307692</v>
      </c>
      <c r="DX208">
        <v>499.987076923077</v>
      </c>
      <c r="DY208">
        <v>90.7851846153846</v>
      </c>
      <c r="DZ208">
        <v>0.0324098846153846</v>
      </c>
      <c r="EA208">
        <v>29.5285384615385</v>
      </c>
      <c r="EB208">
        <v>29.9961076923077</v>
      </c>
      <c r="EC208">
        <v>999.9</v>
      </c>
      <c r="ED208">
        <v>0</v>
      </c>
      <c r="EE208">
        <v>0</v>
      </c>
      <c r="EF208">
        <v>10000.1561538462</v>
      </c>
      <c r="EG208">
        <v>0</v>
      </c>
      <c r="EH208">
        <v>13.1842</v>
      </c>
      <c r="EI208">
        <v>-32.9345153846154</v>
      </c>
      <c r="EJ208">
        <v>1563.76384615385</v>
      </c>
      <c r="EK208">
        <v>1596.00615384615</v>
      </c>
      <c r="EL208">
        <v>0.896212384615385</v>
      </c>
      <c r="EM208">
        <v>1560.88846153846</v>
      </c>
      <c r="EN208">
        <v>22.0029846153846</v>
      </c>
      <c r="EO208">
        <v>2.07890769230769</v>
      </c>
      <c r="EP208">
        <v>1.99754538461538</v>
      </c>
      <c r="EQ208">
        <v>18.0584923076923</v>
      </c>
      <c r="ER208">
        <v>17.4248923076923</v>
      </c>
      <c r="ES208">
        <v>1999.95538461538</v>
      </c>
      <c r="ET208">
        <v>0.980003538461539</v>
      </c>
      <c r="EU208">
        <v>0.0199964</v>
      </c>
      <c r="EV208">
        <v>0</v>
      </c>
      <c r="EW208">
        <v>353.069538461538</v>
      </c>
      <c r="EX208">
        <v>5.00059</v>
      </c>
      <c r="EY208">
        <v>7140.98153846154</v>
      </c>
      <c r="EZ208">
        <v>17359.9538461538</v>
      </c>
      <c r="FA208">
        <v>41.437</v>
      </c>
      <c r="FB208">
        <v>41.187</v>
      </c>
      <c r="FC208">
        <v>40.812</v>
      </c>
      <c r="FD208">
        <v>40.75</v>
      </c>
      <c r="FE208">
        <v>42.3265384615385</v>
      </c>
      <c r="FF208">
        <v>1955.06538461538</v>
      </c>
      <c r="FG208">
        <v>39.89</v>
      </c>
      <c r="FH208">
        <v>0</v>
      </c>
      <c r="FI208">
        <v>1759424265.4</v>
      </c>
      <c r="FJ208">
        <v>0</v>
      </c>
      <c r="FK208">
        <v>353.01056</v>
      </c>
      <c r="FL208">
        <v>0.139230760822686</v>
      </c>
      <c r="FM208">
        <v>-6.82615386637309</v>
      </c>
      <c r="FN208">
        <v>7141.124</v>
      </c>
      <c r="FO208">
        <v>15</v>
      </c>
      <c r="FP208">
        <v>0</v>
      </c>
      <c r="FQ208" t="s">
        <v>439</v>
      </c>
      <c r="FR208">
        <v>0</v>
      </c>
      <c r="FS208">
        <v>0</v>
      </c>
      <c r="FT208">
        <v>0</v>
      </c>
      <c r="FU208">
        <v>0</v>
      </c>
      <c r="FV208">
        <v>0</v>
      </c>
      <c r="FW208">
        <v>0</v>
      </c>
      <c r="FX208">
        <v>0</v>
      </c>
      <c r="FY208">
        <v>0</v>
      </c>
      <c r="FZ208">
        <v>0</v>
      </c>
      <c r="GA208">
        <v>0</v>
      </c>
      <c r="GB208">
        <v>0</v>
      </c>
      <c r="GC208">
        <v>-32.764785</v>
      </c>
      <c r="GD208">
        <v>-1.02268421052639</v>
      </c>
      <c r="GE208">
        <v>0.650629858118271</v>
      </c>
      <c r="GF208">
        <v>0</v>
      </c>
      <c r="GG208">
        <v>353.0855</v>
      </c>
      <c r="GH208">
        <v>-0.613338427249841</v>
      </c>
      <c r="GI208">
        <v>0.184818233439679</v>
      </c>
      <c r="GJ208">
        <v>-1</v>
      </c>
      <c r="GK208">
        <v>0.89800355</v>
      </c>
      <c r="GL208">
        <v>-0.00569769924811772</v>
      </c>
      <c r="GM208">
        <v>0.0075409201658352</v>
      </c>
      <c r="GN208">
        <v>1</v>
      </c>
      <c r="GO208">
        <v>1</v>
      </c>
      <c r="GP208">
        <v>2</v>
      </c>
      <c r="GQ208" t="s">
        <v>448</v>
      </c>
      <c r="GR208">
        <v>3.13241</v>
      </c>
      <c r="GS208">
        <v>2.7104</v>
      </c>
      <c r="GT208">
        <v>0.218197</v>
      </c>
      <c r="GU208">
        <v>0.221291</v>
      </c>
      <c r="GV208">
        <v>0.0999511</v>
      </c>
      <c r="GW208">
        <v>0.0977683</v>
      </c>
      <c r="GX208">
        <v>29458.4</v>
      </c>
      <c r="GY208">
        <v>31434.9</v>
      </c>
      <c r="GZ208">
        <v>34089.4</v>
      </c>
      <c r="HA208">
        <v>36547.8</v>
      </c>
      <c r="HB208">
        <v>43341.1</v>
      </c>
      <c r="HC208">
        <v>47350.9</v>
      </c>
      <c r="HD208">
        <v>53172.1</v>
      </c>
      <c r="HE208">
        <v>58407.8</v>
      </c>
      <c r="HF208">
        <v>1.94517</v>
      </c>
      <c r="HG208">
        <v>1.7982</v>
      </c>
      <c r="HH208">
        <v>0.117987</v>
      </c>
      <c r="HI208">
        <v>0</v>
      </c>
      <c r="HJ208">
        <v>28.085</v>
      </c>
      <c r="HK208">
        <v>999.9</v>
      </c>
      <c r="HL208">
        <v>53.785</v>
      </c>
      <c r="HM208">
        <v>30.494</v>
      </c>
      <c r="HN208">
        <v>25.9657</v>
      </c>
      <c r="HO208">
        <v>54.6483</v>
      </c>
      <c r="HP208">
        <v>45.2684</v>
      </c>
      <c r="HQ208">
        <v>1</v>
      </c>
      <c r="HR208">
        <v>0.0652109</v>
      </c>
      <c r="HS208">
        <v>0.00501906</v>
      </c>
      <c r="HT208">
        <v>20.1121</v>
      </c>
      <c r="HU208">
        <v>5.19767</v>
      </c>
      <c r="HV208">
        <v>12.004</v>
      </c>
      <c r="HW208">
        <v>4.9753</v>
      </c>
      <c r="HX208">
        <v>3.29393</v>
      </c>
      <c r="HY208">
        <v>999.9</v>
      </c>
      <c r="HZ208">
        <v>9999</v>
      </c>
      <c r="IA208">
        <v>9999</v>
      </c>
      <c r="IB208">
        <v>9999</v>
      </c>
      <c r="IC208">
        <v>1.86325</v>
      </c>
      <c r="ID208">
        <v>1.86813</v>
      </c>
      <c r="IE208">
        <v>1.86786</v>
      </c>
      <c r="IF208">
        <v>1.86905</v>
      </c>
      <c r="IG208">
        <v>1.86982</v>
      </c>
      <c r="IH208">
        <v>1.86586</v>
      </c>
      <c r="II208">
        <v>1.867</v>
      </c>
      <c r="IJ208">
        <v>1.86844</v>
      </c>
      <c r="IK208">
        <v>5</v>
      </c>
      <c r="IL208">
        <v>0</v>
      </c>
      <c r="IM208">
        <v>0</v>
      </c>
      <c r="IN208">
        <v>0</v>
      </c>
      <c r="IO208" t="s">
        <v>441</v>
      </c>
      <c r="IP208" t="s">
        <v>442</v>
      </c>
      <c r="IQ208" t="s">
        <v>443</v>
      </c>
      <c r="IR208" t="s">
        <v>443</v>
      </c>
      <c r="IS208" t="s">
        <v>443</v>
      </c>
      <c r="IT208" t="s">
        <v>443</v>
      </c>
      <c r="IU208">
        <v>0</v>
      </c>
      <c r="IV208">
        <v>100</v>
      </c>
      <c r="IW208">
        <v>100</v>
      </c>
      <c r="IX208">
        <v>5.73</v>
      </c>
      <c r="IY208">
        <v>0.3114</v>
      </c>
      <c r="IZ208">
        <v>0.735386519928015</v>
      </c>
      <c r="JA208">
        <v>0.00382527381972642</v>
      </c>
      <c r="JB208">
        <v>-7.52988299776221e-07</v>
      </c>
      <c r="JC208">
        <v>2.3530235652091e-10</v>
      </c>
      <c r="JD208">
        <v>-0.102343420517576</v>
      </c>
      <c r="JE208">
        <v>-0.0169045395245839</v>
      </c>
      <c r="JF208">
        <v>0.00204458040624254</v>
      </c>
      <c r="JG208">
        <v>-2.13992253470799e-05</v>
      </c>
      <c r="JH208">
        <v>5</v>
      </c>
      <c r="JI208">
        <v>2167</v>
      </c>
      <c r="JJ208">
        <v>1</v>
      </c>
      <c r="JK208">
        <v>29</v>
      </c>
      <c r="JL208">
        <v>29323737.8</v>
      </c>
      <c r="JM208">
        <v>29323737.8</v>
      </c>
      <c r="JN208">
        <v>2.96387</v>
      </c>
      <c r="JO208">
        <v>2.60376</v>
      </c>
      <c r="JP208">
        <v>1.54785</v>
      </c>
      <c r="JQ208">
        <v>2.31079</v>
      </c>
      <c r="JR208">
        <v>1.64673</v>
      </c>
      <c r="JS208">
        <v>2.36938</v>
      </c>
      <c r="JT208">
        <v>34.3269</v>
      </c>
      <c r="JU208">
        <v>24.1926</v>
      </c>
      <c r="JV208">
        <v>18</v>
      </c>
      <c r="JW208">
        <v>497.886</v>
      </c>
      <c r="JX208">
        <v>402.867</v>
      </c>
      <c r="JY208">
        <v>26.8472</v>
      </c>
      <c r="JZ208">
        <v>28.1765</v>
      </c>
      <c r="KA208">
        <v>29.9999</v>
      </c>
      <c r="KB208">
        <v>28.1168</v>
      </c>
      <c r="KC208">
        <v>28.0654</v>
      </c>
      <c r="KD208">
        <v>59.315</v>
      </c>
      <c r="KE208">
        <v>18.9828</v>
      </c>
      <c r="KF208">
        <v>54.2717</v>
      </c>
      <c r="KG208">
        <v>26.825</v>
      </c>
      <c r="KH208">
        <v>1610.82</v>
      </c>
      <c r="KI208">
        <v>21.95</v>
      </c>
      <c r="KJ208">
        <v>96.6609</v>
      </c>
      <c r="KK208">
        <v>94.6357</v>
      </c>
    </row>
    <row r="209" spans="1:297">
      <c r="A209">
        <v>193</v>
      </c>
      <c r="B209">
        <v>1759429293</v>
      </c>
      <c r="C209">
        <v>10072.9000000954</v>
      </c>
      <c r="D209" t="s">
        <v>829</v>
      </c>
      <c r="E209" t="s">
        <v>830</v>
      </c>
      <c r="F209">
        <v>5</v>
      </c>
      <c r="G209" t="s">
        <v>831</v>
      </c>
      <c r="H209" t="s">
        <v>436</v>
      </c>
      <c r="I209">
        <v>1759429285</v>
      </c>
      <c r="J209">
        <f>(K209)/1000</f>
        <v>0</v>
      </c>
      <c r="K209">
        <f>IF(DP209, AN209, AH209)</f>
        <v>0</v>
      </c>
      <c r="L209">
        <f>IF(DP209, AI209, AG209)</f>
        <v>0</v>
      </c>
      <c r="M209">
        <f>DR209 - IF(AU209&gt;1, L209*DL209*100.0/(AW209), 0)</f>
        <v>0</v>
      </c>
      <c r="N209">
        <f>((T209-J209/2)*M209-L209)/(T209+J209/2)</f>
        <v>0</v>
      </c>
      <c r="O209">
        <f>N209*(DY209+DZ209)/1000.0</f>
        <v>0</v>
      </c>
      <c r="P209">
        <f>(DR209 - IF(AU209&gt;1, L209*DL209*100.0/(AW209), 0))*(DY209+DZ209)/1000.0</f>
        <v>0</v>
      </c>
      <c r="Q209">
        <f>2.0/((1/S209-1/R209)+SIGN(S209)*SQRT((1/S209-1/R209)*(1/S209-1/R209) + 4*DM209/((DM209+1)*(DM209+1))*(2*1/S209*1/R209-1/R209*1/R209)))</f>
        <v>0</v>
      </c>
      <c r="R209">
        <f>IF(LEFT(DN209,1)&lt;&gt;"0",IF(LEFT(DN209,1)="1",3.0,DO209),$D$5+$E$5*(EF209*DY209/($K$5*1000))+$F$5*(EF209*DY209/($K$5*1000))*MAX(MIN(DL209,$J$5),$I$5)*MAX(MIN(DL209,$J$5),$I$5)+$G$5*MAX(MIN(DL209,$J$5),$I$5)*(EF209*DY209/($K$5*1000))+$H$5*(EF209*DY209/($K$5*1000))*(EF209*DY209/($K$5*1000)))</f>
        <v>0</v>
      </c>
      <c r="S209">
        <f>J209*(1000-(1000*0.61365*exp(17.502*W209/(240.97+W209))/(DY209+DZ209)+DT209)/2)/(1000*0.61365*exp(17.502*W209/(240.97+W209))/(DY209+DZ209)-DT209)</f>
        <v>0</v>
      </c>
      <c r="T209">
        <f>1/((DM209+1)/(Q209/1.6)+1/(R209/1.37)) + DM209/((DM209+1)/(Q209/1.6) + DM209/(R209/1.37))</f>
        <v>0</v>
      </c>
      <c r="U209">
        <f>(DH209*DK209)</f>
        <v>0</v>
      </c>
      <c r="V209">
        <f>(EA209+(U209+2*0.95*5.67E-8*(((EA209+$B$7)+273)^4-(EA209+273)^4)-44100*J209)/(1.84*29.3*R209+8*0.95*5.67E-8*(EA209+273)^3))</f>
        <v>0</v>
      </c>
      <c r="W209">
        <f>($C$7*EB209+$D$7*EC209+$E$7*V209)</f>
        <v>0</v>
      </c>
      <c r="X209">
        <f>0.61365*exp(17.502*W209/(240.97+W209))</f>
        <v>0</v>
      </c>
      <c r="Y209">
        <f>(Z209/AA209*100)</f>
        <v>0</v>
      </c>
      <c r="Z209">
        <f>DT209*(DY209+DZ209)/1000</f>
        <v>0</v>
      </c>
      <c r="AA209">
        <f>0.61365*exp(17.502*EA209/(240.97+EA209))</f>
        <v>0</v>
      </c>
      <c r="AB209">
        <f>(X209-DT209*(DY209+DZ209)/1000)</f>
        <v>0</v>
      </c>
      <c r="AC209">
        <f>(-J209*44100)</f>
        <v>0</v>
      </c>
      <c r="AD209">
        <f>2*29.3*R209*0.92*(EA209-W209)</f>
        <v>0</v>
      </c>
      <c r="AE209">
        <f>2*0.95*5.67E-8*(((EA209+$B$7)+273)^4-(W209+273)^4)</f>
        <v>0</v>
      </c>
      <c r="AF209">
        <f>U209+AE209+AC209+AD209</f>
        <v>0</v>
      </c>
      <c r="AG209">
        <f>DX209*AU209*(DS209-DR209*(1000-AU209*DU209)/(1000-AU209*DT209))/(100*DL209)</f>
        <v>0</v>
      </c>
      <c r="AH209">
        <f>1000*DX209*AU209*(DT209-DU209)/(100*DL209*(1000-AU209*DT209))</f>
        <v>0</v>
      </c>
      <c r="AI209">
        <f>(AJ209 - AK209 - DY209*1E3/(8.314*(EA209+273.15)) * AM209/DX209 * AL209) * DX209/(100*DL209) * (1000 - DU209)/1000</f>
        <v>0</v>
      </c>
      <c r="AJ209">
        <v>428.772319107468</v>
      </c>
      <c r="AK209">
        <v>411.696963636363</v>
      </c>
      <c r="AL209">
        <v>0.000132424242421051</v>
      </c>
      <c r="AM209">
        <v>64.6</v>
      </c>
      <c r="AN209">
        <f>(AP209 - AO209 + DY209*1E3/(8.314*(EA209+273.15)) * AR209/DX209 * AQ209) * DX209/(100*DL209) * 1000/(1000 - AP209)</f>
        <v>0</v>
      </c>
      <c r="AO209">
        <v>20.7258221366181</v>
      </c>
      <c r="AP209">
        <v>22.8826709090909</v>
      </c>
      <c r="AQ209">
        <v>2.40726072471553e-07</v>
      </c>
      <c r="AR209">
        <v>120.659579915445</v>
      </c>
      <c r="AS209">
        <v>0</v>
      </c>
      <c r="AT209">
        <v>0</v>
      </c>
      <c r="AU209">
        <f>IF(AS209*$H$13&gt;=AW209,1.0,(AW209/(AW209-AS209*$H$13)))</f>
        <v>0</v>
      </c>
      <c r="AV209">
        <f>(AU209-1)*100</f>
        <v>0</v>
      </c>
      <c r="AW209">
        <f>MAX(0,($B$13+$C$13*EF209)/(1+$D$13*EF209)*DY209/(EA209+273)*$E$13)</f>
        <v>0</v>
      </c>
      <c r="AX209" t="s">
        <v>437</v>
      </c>
      <c r="AY209" t="s">
        <v>437</v>
      </c>
      <c r="AZ209">
        <v>0</v>
      </c>
      <c r="BA209">
        <v>0</v>
      </c>
      <c r="BB209">
        <f>1-AZ209/BA209</f>
        <v>0</v>
      </c>
      <c r="BC209">
        <v>0</v>
      </c>
      <c r="BD209" t="s">
        <v>437</v>
      </c>
      <c r="BE209" t="s">
        <v>437</v>
      </c>
      <c r="BF209">
        <v>0</v>
      </c>
      <c r="BG209">
        <v>0</v>
      </c>
      <c r="BH209">
        <f>1-BF209/BG209</f>
        <v>0</v>
      </c>
      <c r="BI209">
        <v>0.5</v>
      </c>
      <c r="BJ209">
        <f>DI209</f>
        <v>0</v>
      </c>
      <c r="BK209">
        <f>L209</f>
        <v>0</v>
      </c>
      <c r="BL209">
        <f>BH209*BI209*BJ209</f>
        <v>0</v>
      </c>
      <c r="BM209">
        <f>(BK209-BC209)/BJ209</f>
        <v>0</v>
      </c>
      <c r="BN209">
        <f>(BA209-BG209)/BG209</f>
        <v>0</v>
      </c>
      <c r="BO209">
        <f>AZ209/(BB209+AZ209/BG209)</f>
        <v>0</v>
      </c>
      <c r="BP209" t="s">
        <v>437</v>
      </c>
      <c r="BQ209">
        <v>0</v>
      </c>
      <c r="BR209">
        <f>IF(BQ209&lt;&gt;0, BQ209, BO209)</f>
        <v>0</v>
      </c>
      <c r="BS209">
        <f>1-BR209/BG209</f>
        <v>0</v>
      </c>
      <c r="BT209">
        <f>(BG209-BF209)/(BG209-BR209)</f>
        <v>0</v>
      </c>
      <c r="BU209">
        <f>(BA209-BG209)/(BA209-BR209)</f>
        <v>0</v>
      </c>
      <c r="BV209">
        <f>(BG209-BF209)/(BG209-AZ209)</f>
        <v>0</v>
      </c>
      <c r="BW209">
        <f>(BA209-BG209)/(BA209-AZ209)</f>
        <v>0</v>
      </c>
      <c r="BX209">
        <f>(BT209*BR209/BF209)</f>
        <v>0</v>
      </c>
      <c r="BY209">
        <f>(1-BX209)</f>
        <v>0</v>
      </c>
      <c r="DH209">
        <f>$B$11*EG209+$C$11*EH209+$F$11*ES209*(1-EV209)</f>
        <v>0</v>
      </c>
      <c r="DI209">
        <f>DH209*DJ209</f>
        <v>0</v>
      </c>
      <c r="DJ209">
        <f>($B$11*$D$9+$C$11*$D$9+$F$11*((FF209+EX209)/MAX(FF209+EX209+FG209, 0.1)*$I$9+FG209/MAX(FF209+EX209+FG209, 0.1)*$J$9))/($B$11+$C$11+$F$11)</f>
        <v>0</v>
      </c>
      <c r="DK209">
        <f>($B$11*$K$9+$C$11*$K$9+$F$11*((FF209+EX209)/MAX(FF209+EX209+FG209, 0.1)*$P$9+FG209/MAX(FF209+EX209+FG209, 0.1)*$Q$9))/($B$11+$C$11+$F$11)</f>
        <v>0</v>
      </c>
      <c r="DL209">
        <v>4.16</v>
      </c>
      <c r="DM209">
        <v>0.5</v>
      </c>
      <c r="DN209" t="s">
        <v>438</v>
      </c>
      <c r="DO209">
        <v>2</v>
      </c>
      <c r="DP209" t="b">
        <v>1</v>
      </c>
      <c r="DQ209">
        <v>1759429285</v>
      </c>
      <c r="DR209">
        <v>402.270333333333</v>
      </c>
      <c r="DS209">
        <v>419.851866666667</v>
      </c>
      <c r="DT209">
        <v>22.8841733333333</v>
      </c>
      <c r="DU209">
        <v>20.72794</v>
      </c>
      <c r="DV209">
        <v>400.110066666667</v>
      </c>
      <c r="DW209">
        <v>22.5724666666667</v>
      </c>
      <c r="DX209">
        <v>499.992733333333</v>
      </c>
      <c r="DY209">
        <v>90.74298</v>
      </c>
      <c r="DZ209">
        <v>0.03352564</v>
      </c>
      <c r="EA209">
        <v>29.5428066666667</v>
      </c>
      <c r="EB209">
        <v>30.00464</v>
      </c>
      <c r="EC209">
        <v>999.9</v>
      </c>
      <c r="ED209">
        <v>0</v>
      </c>
      <c r="EE209">
        <v>0</v>
      </c>
      <c r="EF209">
        <v>9984.038</v>
      </c>
      <c r="EG209">
        <v>0</v>
      </c>
      <c r="EH209">
        <v>14.9495</v>
      </c>
      <c r="EI209">
        <v>-17.58154</v>
      </c>
      <c r="EJ209">
        <v>411.6916</v>
      </c>
      <c r="EK209">
        <v>428.738733333333</v>
      </c>
      <c r="EL209">
        <v>2.15624266666667</v>
      </c>
      <c r="EM209">
        <v>419.851866666667</v>
      </c>
      <c r="EN209">
        <v>20.72794</v>
      </c>
      <c r="EO209">
        <v>2.07657933333333</v>
      </c>
      <c r="EP209">
        <v>1.880914</v>
      </c>
      <c r="EQ209">
        <v>18.0406333333333</v>
      </c>
      <c r="ER209">
        <v>16.47596</v>
      </c>
      <c r="ES209">
        <v>1999.964</v>
      </c>
      <c r="ET209">
        <v>0.9800044</v>
      </c>
      <c r="EU209">
        <v>0.01999592</v>
      </c>
      <c r="EV209">
        <v>0</v>
      </c>
      <c r="EW209">
        <v>583.556866666667</v>
      </c>
      <c r="EX209">
        <v>5.00059</v>
      </c>
      <c r="EY209">
        <v>11730.9266666667</v>
      </c>
      <c r="EZ209">
        <v>17360.0266666667</v>
      </c>
      <c r="FA209">
        <v>41.8246</v>
      </c>
      <c r="FB209">
        <v>41.6415333333333</v>
      </c>
      <c r="FC209">
        <v>41.25</v>
      </c>
      <c r="FD209">
        <v>41.0704</v>
      </c>
      <c r="FE209">
        <v>42.687</v>
      </c>
      <c r="FF209">
        <v>1955.07</v>
      </c>
      <c r="FG209">
        <v>39.894</v>
      </c>
      <c r="FH209">
        <v>0</v>
      </c>
      <c r="FI209">
        <v>1759429291.6</v>
      </c>
      <c r="FJ209">
        <v>0</v>
      </c>
      <c r="FK209">
        <v>583.496576923077</v>
      </c>
      <c r="FL209">
        <v>-1.89664957453639</v>
      </c>
      <c r="FM209">
        <v>-26.5880342339731</v>
      </c>
      <c r="FN209">
        <v>11730.9730769231</v>
      </c>
      <c r="FO209">
        <v>15</v>
      </c>
      <c r="FP209">
        <v>0</v>
      </c>
      <c r="FQ209" t="s">
        <v>439</v>
      </c>
      <c r="FR209">
        <v>0</v>
      </c>
      <c r="FS209">
        <v>0</v>
      </c>
      <c r="FT209">
        <v>0</v>
      </c>
      <c r="FU209">
        <v>0</v>
      </c>
      <c r="FV209">
        <v>0</v>
      </c>
      <c r="FW209">
        <v>0</v>
      </c>
      <c r="FX209">
        <v>0</v>
      </c>
      <c r="FY209">
        <v>0</v>
      </c>
      <c r="FZ209">
        <v>0</v>
      </c>
      <c r="GA209">
        <v>0</v>
      </c>
      <c r="GB209">
        <v>0</v>
      </c>
      <c r="GC209">
        <v>-17.598085</v>
      </c>
      <c r="GD209">
        <v>0.119697744360912</v>
      </c>
      <c r="GE209">
        <v>0.0699771982505727</v>
      </c>
      <c r="GF209">
        <v>1</v>
      </c>
      <c r="GG209">
        <v>583.601558823529</v>
      </c>
      <c r="GH209">
        <v>-1.63167303426581</v>
      </c>
      <c r="GI209">
        <v>0.24284008187143</v>
      </c>
      <c r="GJ209">
        <v>-1</v>
      </c>
      <c r="GK209">
        <v>2.156043</v>
      </c>
      <c r="GL209">
        <v>0.00194977443609037</v>
      </c>
      <c r="GM209">
        <v>0.000506696161422174</v>
      </c>
      <c r="GN209">
        <v>1</v>
      </c>
      <c r="GO209">
        <v>2</v>
      </c>
      <c r="GP209">
        <v>2</v>
      </c>
      <c r="GQ209" t="s">
        <v>440</v>
      </c>
      <c r="GR209">
        <v>3.13177</v>
      </c>
      <c r="GS209">
        <v>2.71184</v>
      </c>
      <c r="GT209">
        <v>0.0866865</v>
      </c>
      <c r="GU209">
        <v>0.0900976</v>
      </c>
      <c r="GV209">
        <v>0.0998073</v>
      </c>
      <c r="GW209">
        <v>0.0935874</v>
      </c>
      <c r="GX209">
        <v>34379.9</v>
      </c>
      <c r="GY209">
        <v>36692.7</v>
      </c>
      <c r="GZ209">
        <v>34060</v>
      </c>
      <c r="HA209">
        <v>36514.3</v>
      </c>
      <c r="HB209">
        <v>43305.6</v>
      </c>
      <c r="HC209">
        <v>47520.8</v>
      </c>
      <c r="HD209">
        <v>53135.1</v>
      </c>
      <c r="HE209">
        <v>58361.6</v>
      </c>
      <c r="HF209">
        <v>1.95128</v>
      </c>
      <c r="HG209">
        <v>1.7879</v>
      </c>
      <c r="HH209">
        <v>0.135042</v>
      </c>
      <c r="HI209">
        <v>0</v>
      </c>
      <c r="HJ209">
        <v>27.8132</v>
      </c>
      <c r="HK209">
        <v>999.9</v>
      </c>
      <c r="HL209">
        <v>50.836</v>
      </c>
      <c r="HM209">
        <v>30.696</v>
      </c>
      <c r="HN209">
        <v>24.8413</v>
      </c>
      <c r="HO209">
        <v>54.7531</v>
      </c>
      <c r="HP209">
        <v>45.3606</v>
      </c>
      <c r="HQ209">
        <v>1</v>
      </c>
      <c r="HR209">
        <v>0.0993674</v>
      </c>
      <c r="HS209">
        <v>0.356936</v>
      </c>
      <c r="HT209">
        <v>20.1121</v>
      </c>
      <c r="HU209">
        <v>5.19363</v>
      </c>
      <c r="HV209">
        <v>12.004</v>
      </c>
      <c r="HW209">
        <v>4.9755</v>
      </c>
      <c r="HX209">
        <v>3.2939</v>
      </c>
      <c r="HY209">
        <v>999.9</v>
      </c>
      <c r="HZ209">
        <v>9999</v>
      </c>
      <c r="IA209">
        <v>9999</v>
      </c>
      <c r="IB209">
        <v>9999</v>
      </c>
      <c r="IC209">
        <v>1.86325</v>
      </c>
      <c r="ID209">
        <v>1.86813</v>
      </c>
      <c r="IE209">
        <v>1.86786</v>
      </c>
      <c r="IF209">
        <v>1.86905</v>
      </c>
      <c r="IG209">
        <v>1.86984</v>
      </c>
      <c r="IH209">
        <v>1.86593</v>
      </c>
      <c r="II209">
        <v>1.86701</v>
      </c>
      <c r="IJ209">
        <v>1.86844</v>
      </c>
      <c r="IK209">
        <v>5</v>
      </c>
      <c r="IL209">
        <v>0</v>
      </c>
      <c r="IM209">
        <v>0</v>
      </c>
      <c r="IN209">
        <v>0</v>
      </c>
      <c r="IO209" t="s">
        <v>441</v>
      </c>
      <c r="IP209" t="s">
        <v>442</v>
      </c>
      <c r="IQ209" t="s">
        <v>443</v>
      </c>
      <c r="IR209" t="s">
        <v>443</v>
      </c>
      <c r="IS209" t="s">
        <v>443</v>
      </c>
      <c r="IT209" t="s">
        <v>443</v>
      </c>
      <c r="IU209">
        <v>0</v>
      </c>
      <c r="IV209">
        <v>100</v>
      </c>
      <c r="IW209">
        <v>100</v>
      </c>
      <c r="IX209">
        <v>2.16</v>
      </c>
      <c r="IY209">
        <v>0.3116</v>
      </c>
      <c r="IZ209">
        <v>0.735386519928015</v>
      </c>
      <c r="JA209">
        <v>0.00382527381972642</v>
      </c>
      <c r="JB209">
        <v>-7.52988299776221e-07</v>
      </c>
      <c r="JC209">
        <v>2.3530235652091e-10</v>
      </c>
      <c r="JD209">
        <v>-0.102343420517576</v>
      </c>
      <c r="JE209">
        <v>-0.0169045395245839</v>
      </c>
      <c r="JF209">
        <v>0.00204458040624254</v>
      </c>
      <c r="JG209">
        <v>-2.13992253470799e-05</v>
      </c>
      <c r="JH209">
        <v>5</v>
      </c>
      <c r="JI209">
        <v>2167</v>
      </c>
      <c r="JJ209">
        <v>1</v>
      </c>
      <c r="JK209">
        <v>29</v>
      </c>
      <c r="JL209">
        <v>29323821.6</v>
      </c>
      <c r="JM209">
        <v>29323821.6</v>
      </c>
      <c r="JN209">
        <v>1.00342</v>
      </c>
      <c r="JO209">
        <v>2.63672</v>
      </c>
      <c r="JP209">
        <v>1.54785</v>
      </c>
      <c r="JQ209">
        <v>2.31079</v>
      </c>
      <c r="JR209">
        <v>1.64673</v>
      </c>
      <c r="JS209">
        <v>2.27539</v>
      </c>
      <c r="JT209">
        <v>34.6006</v>
      </c>
      <c r="JU209">
        <v>24.1838</v>
      </c>
      <c r="JV209">
        <v>18</v>
      </c>
      <c r="JW209">
        <v>505.92</v>
      </c>
      <c r="JX209">
        <v>400.341</v>
      </c>
      <c r="JY209">
        <v>26.6098</v>
      </c>
      <c r="JZ209">
        <v>28.6327</v>
      </c>
      <c r="KA209">
        <v>30.0003</v>
      </c>
      <c r="KB209">
        <v>28.5759</v>
      </c>
      <c r="KC209">
        <v>28.5239</v>
      </c>
      <c r="KD209">
        <v>20.116</v>
      </c>
      <c r="KE209">
        <v>18.7275</v>
      </c>
      <c r="KF209">
        <v>49.2984</v>
      </c>
      <c r="KG209">
        <v>26.6101</v>
      </c>
      <c r="KH209">
        <v>419.869</v>
      </c>
      <c r="KI209">
        <v>20.7673</v>
      </c>
      <c r="KJ209">
        <v>96.5872</v>
      </c>
      <c r="KK209">
        <v>94.5563</v>
      </c>
    </row>
    <row r="210" spans="1:297">
      <c r="A210">
        <v>194</v>
      </c>
      <c r="B210">
        <v>1759429298</v>
      </c>
      <c r="C210">
        <v>10077.9000000954</v>
      </c>
      <c r="D210" t="s">
        <v>832</v>
      </c>
      <c r="E210" t="s">
        <v>833</v>
      </c>
      <c r="F210">
        <v>5</v>
      </c>
      <c r="G210" t="s">
        <v>831</v>
      </c>
      <c r="H210" t="s">
        <v>436</v>
      </c>
      <c r="I210">
        <v>1759429289.26667</v>
      </c>
      <c r="J210">
        <f>(K210)/1000</f>
        <v>0</v>
      </c>
      <c r="K210">
        <f>IF(DP210, AN210, AH210)</f>
        <v>0</v>
      </c>
      <c r="L210">
        <f>IF(DP210, AI210, AG210)</f>
        <v>0</v>
      </c>
      <c r="M210">
        <f>DR210 - IF(AU210&gt;1, L210*DL210*100.0/(AW210), 0)</f>
        <v>0</v>
      </c>
      <c r="N210">
        <f>((T210-J210/2)*M210-L210)/(T210+J210/2)</f>
        <v>0</v>
      </c>
      <c r="O210">
        <f>N210*(DY210+DZ210)/1000.0</f>
        <v>0</v>
      </c>
      <c r="P210">
        <f>(DR210 - IF(AU210&gt;1, L210*DL210*100.0/(AW210), 0))*(DY210+DZ210)/1000.0</f>
        <v>0</v>
      </c>
      <c r="Q210">
        <f>2.0/((1/S210-1/R210)+SIGN(S210)*SQRT((1/S210-1/R210)*(1/S210-1/R210) + 4*DM210/((DM210+1)*(DM210+1))*(2*1/S210*1/R210-1/R210*1/R210)))</f>
        <v>0</v>
      </c>
      <c r="R210">
        <f>IF(LEFT(DN210,1)&lt;&gt;"0",IF(LEFT(DN210,1)="1",3.0,DO210),$D$5+$E$5*(EF210*DY210/($K$5*1000))+$F$5*(EF210*DY210/($K$5*1000))*MAX(MIN(DL210,$J$5),$I$5)*MAX(MIN(DL210,$J$5),$I$5)+$G$5*MAX(MIN(DL210,$J$5),$I$5)*(EF210*DY210/($K$5*1000))+$H$5*(EF210*DY210/($K$5*1000))*(EF210*DY210/($K$5*1000)))</f>
        <v>0</v>
      </c>
      <c r="S210">
        <f>J210*(1000-(1000*0.61365*exp(17.502*W210/(240.97+W210))/(DY210+DZ210)+DT210)/2)/(1000*0.61365*exp(17.502*W210/(240.97+W210))/(DY210+DZ210)-DT210)</f>
        <v>0</v>
      </c>
      <c r="T210">
        <f>1/((DM210+1)/(Q210/1.6)+1/(R210/1.37)) + DM210/((DM210+1)/(Q210/1.6) + DM210/(R210/1.37))</f>
        <v>0</v>
      </c>
      <c r="U210">
        <f>(DH210*DK210)</f>
        <v>0</v>
      </c>
      <c r="V210">
        <f>(EA210+(U210+2*0.95*5.67E-8*(((EA210+$B$7)+273)^4-(EA210+273)^4)-44100*J210)/(1.84*29.3*R210+8*0.95*5.67E-8*(EA210+273)^3))</f>
        <v>0</v>
      </c>
      <c r="W210">
        <f>($C$7*EB210+$D$7*EC210+$E$7*V210)</f>
        <v>0</v>
      </c>
      <c r="X210">
        <f>0.61365*exp(17.502*W210/(240.97+W210))</f>
        <v>0</v>
      </c>
      <c r="Y210">
        <f>(Z210/AA210*100)</f>
        <v>0</v>
      </c>
      <c r="Z210">
        <f>DT210*(DY210+DZ210)/1000</f>
        <v>0</v>
      </c>
      <c r="AA210">
        <f>0.61365*exp(17.502*EA210/(240.97+EA210))</f>
        <v>0</v>
      </c>
      <c r="AB210">
        <f>(X210-DT210*(DY210+DZ210)/1000)</f>
        <v>0</v>
      </c>
      <c r="AC210">
        <f>(-J210*44100)</f>
        <v>0</v>
      </c>
      <c r="AD210">
        <f>2*29.3*R210*0.92*(EA210-W210)</f>
        <v>0</v>
      </c>
      <c r="AE210">
        <f>2*0.95*5.67E-8*(((EA210+$B$7)+273)^4-(W210+273)^4)</f>
        <v>0</v>
      </c>
      <c r="AF210">
        <f>U210+AE210+AC210+AD210</f>
        <v>0</v>
      </c>
      <c r="AG210">
        <f>DX210*AU210*(DS210-DR210*(1000-AU210*DU210)/(1000-AU210*DT210))/(100*DL210)</f>
        <v>0</v>
      </c>
      <c r="AH210">
        <f>1000*DX210*AU210*(DT210-DU210)/(100*DL210*(1000-AU210*DT210))</f>
        <v>0</v>
      </c>
      <c r="AI210">
        <f>(AJ210 - AK210 - DY210*1E3/(8.314*(EA210+273.15)) * AM210/DX210 * AL210) * DX210/(100*DL210) * (1000 - DU210)/1000</f>
        <v>0</v>
      </c>
      <c r="AJ210">
        <v>428.648139496862</v>
      </c>
      <c r="AK210">
        <v>411.681933333333</v>
      </c>
      <c r="AL210">
        <v>-0.000258823529413264</v>
      </c>
      <c r="AM210">
        <v>64.6</v>
      </c>
      <c r="AN210">
        <f>(AP210 - AO210 + DY210*1E3/(8.314*(EA210+273.15)) * AR210/DX210 * AQ210) * DX210/(100*DL210) * 1000/(1000 - AP210)</f>
        <v>0</v>
      </c>
      <c r="AO210">
        <v>20.7247876224786</v>
      </c>
      <c r="AP210">
        <v>22.8799012121212</v>
      </c>
      <c r="AQ210">
        <v>-2.37791357485836e-05</v>
      </c>
      <c r="AR210">
        <v>120.659579915445</v>
      </c>
      <c r="AS210">
        <v>0</v>
      </c>
      <c r="AT210">
        <v>0</v>
      </c>
      <c r="AU210">
        <f>IF(AS210*$H$13&gt;=AW210,1.0,(AW210/(AW210-AS210*$H$13)))</f>
        <v>0</v>
      </c>
      <c r="AV210">
        <f>(AU210-1)*100</f>
        <v>0</v>
      </c>
      <c r="AW210">
        <f>MAX(0,($B$13+$C$13*EF210)/(1+$D$13*EF210)*DY210/(EA210+273)*$E$13)</f>
        <v>0</v>
      </c>
      <c r="AX210" t="s">
        <v>437</v>
      </c>
      <c r="AY210" t="s">
        <v>437</v>
      </c>
      <c r="AZ210">
        <v>0</v>
      </c>
      <c r="BA210">
        <v>0</v>
      </c>
      <c r="BB210">
        <f>1-AZ210/BA210</f>
        <v>0</v>
      </c>
      <c r="BC210">
        <v>0</v>
      </c>
      <c r="BD210" t="s">
        <v>437</v>
      </c>
      <c r="BE210" t="s">
        <v>437</v>
      </c>
      <c r="BF210">
        <v>0</v>
      </c>
      <c r="BG210">
        <v>0</v>
      </c>
      <c r="BH210">
        <f>1-BF210/BG210</f>
        <v>0</v>
      </c>
      <c r="BI210">
        <v>0.5</v>
      </c>
      <c r="BJ210">
        <f>DI210</f>
        <v>0</v>
      </c>
      <c r="BK210">
        <f>L210</f>
        <v>0</v>
      </c>
      <c r="BL210">
        <f>BH210*BI210*BJ210</f>
        <v>0</v>
      </c>
      <c r="BM210">
        <f>(BK210-BC210)/BJ210</f>
        <v>0</v>
      </c>
      <c r="BN210">
        <f>(BA210-BG210)/BG210</f>
        <v>0</v>
      </c>
      <c r="BO210">
        <f>AZ210/(BB210+AZ210/BG210)</f>
        <v>0</v>
      </c>
      <c r="BP210" t="s">
        <v>437</v>
      </c>
      <c r="BQ210">
        <v>0</v>
      </c>
      <c r="BR210">
        <f>IF(BQ210&lt;&gt;0, BQ210, BO210)</f>
        <v>0</v>
      </c>
      <c r="BS210">
        <f>1-BR210/BG210</f>
        <v>0</v>
      </c>
      <c r="BT210">
        <f>(BG210-BF210)/(BG210-BR210)</f>
        <v>0</v>
      </c>
      <c r="BU210">
        <f>(BA210-BG210)/(BA210-BR210)</f>
        <v>0</v>
      </c>
      <c r="BV210">
        <f>(BG210-BF210)/(BG210-AZ210)</f>
        <v>0</v>
      </c>
      <c r="BW210">
        <f>(BA210-BG210)/(BA210-AZ210)</f>
        <v>0</v>
      </c>
      <c r="BX210">
        <f>(BT210*BR210/BF210)</f>
        <v>0</v>
      </c>
      <c r="BY210">
        <f>(1-BX210)</f>
        <v>0</v>
      </c>
      <c r="DH210">
        <f>$B$11*EG210+$C$11*EH210+$F$11*ES210*(1-EV210)</f>
        <v>0</v>
      </c>
      <c r="DI210">
        <f>DH210*DJ210</f>
        <v>0</v>
      </c>
      <c r="DJ210">
        <f>($B$11*$D$9+$C$11*$D$9+$F$11*((FF210+EX210)/MAX(FF210+EX210+FG210, 0.1)*$I$9+FG210/MAX(FF210+EX210+FG210, 0.1)*$J$9))/($B$11+$C$11+$F$11)</f>
        <v>0</v>
      </c>
      <c r="DK210">
        <f>($B$11*$K$9+$C$11*$K$9+$F$11*((FF210+EX210)/MAX(FF210+EX210+FG210, 0.1)*$P$9+FG210/MAX(FF210+EX210+FG210, 0.1)*$Q$9))/($B$11+$C$11+$F$11)</f>
        <v>0</v>
      </c>
      <c r="DL210">
        <v>4.16</v>
      </c>
      <c r="DM210">
        <v>0.5</v>
      </c>
      <c r="DN210" t="s">
        <v>438</v>
      </c>
      <c r="DO210">
        <v>2</v>
      </c>
      <c r="DP210" t="b">
        <v>1</v>
      </c>
      <c r="DQ210">
        <v>1759429289.26667</v>
      </c>
      <c r="DR210">
        <v>402.264866666667</v>
      </c>
      <c r="DS210">
        <v>419.780133333333</v>
      </c>
      <c r="DT210">
        <v>22.8826466666667</v>
      </c>
      <c r="DU210">
        <v>20.72654</v>
      </c>
      <c r="DV210">
        <v>400.1046</v>
      </c>
      <c r="DW210">
        <v>22.571</v>
      </c>
      <c r="DX210">
        <v>499.988733333333</v>
      </c>
      <c r="DY210">
        <v>90.7426066666667</v>
      </c>
      <c r="DZ210">
        <v>0.0334972133333333</v>
      </c>
      <c r="EA210">
        <v>29.54306</v>
      </c>
      <c r="EB210">
        <v>30.0043933333333</v>
      </c>
      <c r="EC210">
        <v>999.9</v>
      </c>
      <c r="ED210">
        <v>0</v>
      </c>
      <c r="EE210">
        <v>0</v>
      </c>
      <c r="EF210">
        <v>9999.61466666667</v>
      </c>
      <c r="EG210">
        <v>0</v>
      </c>
      <c r="EH210">
        <v>14.9529733333333</v>
      </c>
      <c r="EI210">
        <v>-17.5153333333333</v>
      </c>
      <c r="EJ210">
        <v>411.6854</v>
      </c>
      <c r="EK210">
        <v>428.665</v>
      </c>
      <c r="EL210">
        <v>2.15610266666667</v>
      </c>
      <c r="EM210">
        <v>419.780133333333</v>
      </c>
      <c r="EN210">
        <v>20.72654</v>
      </c>
      <c r="EO210">
        <v>2.076432</v>
      </c>
      <c r="EP210">
        <v>1.88077933333333</v>
      </c>
      <c r="EQ210">
        <v>18.0395133333333</v>
      </c>
      <c r="ER210">
        <v>16.47484</v>
      </c>
      <c r="ES210">
        <v>1999.964</v>
      </c>
      <c r="ET210">
        <v>0.980004333333333</v>
      </c>
      <c r="EU210">
        <v>0.01999594</v>
      </c>
      <c r="EV210">
        <v>0</v>
      </c>
      <c r="EW210">
        <v>583.432666666667</v>
      </c>
      <c r="EX210">
        <v>5.00059</v>
      </c>
      <c r="EY210">
        <v>11729.0666666667</v>
      </c>
      <c r="EZ210">
        <v>17360.0133333333</v>
      </c>
      <c r="FA210">
        <v>41.8204</v>
      </c>
      <c r="FB210">
        <v>41.6332666666667</v>
      </c>
      <c r="FC210">
        <v>41.25</v>
      </c>
      <c r="FD210">
        <v>41.0704</v>
      </c>
      <c r="FE210">
        <v>42.687</v>
      </c>
      <c r="FF210">
        <v>1955.07</v>
      </c>
      <c r="FG210">
        <v>39.894</v>
      </c>
      <c r="FH210">
        <v>0</v>
      </c>
      <c r="FI210">
        <v>1759429296.4</v>
      </c>
      <c r="FJ210">
        <v>0</v>
      </c>
      <c r="FK210">
        <v>583.383230769231</v>
      </c>
      <c r="FL210">
        <v>-1.20533333907851</v>
      </c>
      <c r="FM210">
        <v>-25.1111112039076</v>
      </c>
      <c r="FN210">
        <v>11728.7884615385</v>
      </c>
      <c r="FO210">
        <v>15</v>
      </c>
      <c r="FP210">
        <v>0</v>
      </c>
      <c r="FQ210" t="s">
        <v>439</v>
      </c>
      <c r="FR210">
        <v>0</v>
      </c>
      <c r="FS210">
        <v>0</v>
      </c>
      <c r="FT210">
        <v>0</v>
      </c>
      <c r="FU210">
        <v>0</v>
      </c>
      <c r="FV210">
        <v>0</v>
      </c>
      <c r="FW210">
        <v>0</v>
      </c>
      <c r="FX210">
        <v>0</v>
      </c>
      <c r="FY210">
        <v>0</v>
      </c>
      <c r="FZ210">
        <v>0</v>
      </c>
      <c r="GA210">
        <v>0</v>
      </c>
      <c r="GB210">
        <v>0</v>
      </c>
      <c r="GC210">
        <v>-17.523915</v>
      </c>
      <c r="GD210">
        <v>0.792807518797022</v>
      </c>
      <c r="GE210">
        <v>0.238610182672492</v>
      </c>
      <c r="GF210">
        <v>0</v>
      </c>
      <c r="GG210">
        <v>583.458058823529</v>
      </c>
      <c r="GH210">
        <v>-1.59679144560063</v>
      </c>
      <c r="GI210">
        <v>0.246168036962857</v>
      </c>
      <c r="GJ210">
        <v>-1</v>
      </c>
      <c r="GK210">
        <v>2.156151</v>
      </c>
      <c r="GL210">
        <v>-0.000364511278196776</v>
      </c>
      <c r="GM210">
        <v>0.00048511751153714</v>
      </c>
      <c r="GN210">
        <v>1</v>
      </c>
      <c r="GO210">
        <v>1</v>
      </c>
      <c r="GP210">
        <v>2</v>
      </c>
      <c r="GQ210" t="s">
        <v>448</v>
      </c>
      <c r="GR210">
        <v>3.13213</v>
      </c>
      <c r="GS210">
        <v>2.71149</v>
      </c>
      <c r="GT210">
        <v>0.0866604</v>
      </c>
      <c r="GU210">
        <v>0.0897187</v>
      </c>
      <c r="GV210">
        <v>0.0998029</v>
      </c>
      <c r="GW210">
        <v>0.0935817</v>
      </c>
      <c r="GX210">
        <v>34380.8</v>
      </c>
      <c r="GY210">
        <v>36707.4</v>
      </c>
      <c r="GZ210">
        <v>34059.9</v>
      </c>
      <c r="HA210">
        <v>36513.8</v>
      </c>
      <c r="HB210">
        <v>43305.9</v>
      </c>
      <c r="HC210">
        <v>47520.8</v>
      </c>
      <c r="HD210">
        <v>53135.1</v>
      </c>
      <c r="HE210">
        <v>58361.2</v>
      </c>
      <c r="HF210">
        <v>1.9517</v>
      </c>
      <c r="HG210">
        <v>1.7873</v>
      </c>
      <c r="HH210">
        <v>0.134446</v>
      </c>
      <c r="HI210">
        <v>0</v>
      </c>
      <c r="HJ210">
        <v>27.8162</v>
      </c>
      <c r="HK210">
        <v>999.9</v>
      </c>
      <c r="HL210">
        <v>50.836</v>
      </c>
      <c r="HM210">
        <v>30.706</v>
      </c>
      <c r="HN210">
        <v>24.8545</v>
      </c>
      <c r="HO210">
        <v>54.7031</v>
      </c>
      <c r="HP210">
        <v>45.5369</v>
      </c>
      <c r="HQ210">
        <v>1</v>
      </c>
      <c r="HR210">
        <v>0.09953</v>
      </c>
      <c r="HS210">
        <v>0.35872</v>
      </c>
      <c r="HT210">
        <v>20.1118</v>
      </c>
      <c r="HU210">
        <v>5.19378</v>
      </c>
      <c r="HV210">
        <v>12.004</v>
      </c>
      <c r="HW210">
        <v>4.9747</v>
      </c>
      <c r="HX210">
        <v>3.29383</v>
      </c>
      <c r="HY210">
        <v>999.9</v>
      </c>
      <c r="HZ210">
        <v>9999</v>
      </c>
      <c r="IA210">
        <v>9999</v>
      </c>
      <c r="IB210">
        <v>9999</v>
      </c>
      <c r="IC210">
        <v>1.86325</v>
      </c>
      <c r="ID210">
        <v>1.86813</v>
      </c>
      <c r="IE210">
        <v>1.86786</v>
      </c>
      <c r="IF210">
        <v>1.86905</v>
      </c>
      <c r="IG210">
        <v>1.86983</v>
      </c>
      <c r="IH210">
        <v>1.86594</v>
      </c>
      <c r="II210">
        <v>1.867</v>
      </c>
      <c r="IJ210">
        <v>1.86844</v>
      </c>
      <c r="IK210">
        <v>5</v>
      </c>
      <c r="IL210">
        <v>0</v>
      </c>
      <c r="IM210">
        <v>0</v>
      </c>
      <c r="IN210">
        <v>0</v>
      </c>
      <c r="IO210" t="s">
        <v>441</v>
      </c>
      <c r="IP210" t="s">
        <v>442</v>
      </c>
      <c r="IQ210" t="s">
        <v>443</v>
      </c>
      <c r="IR210" t="s">
        <v>443</v>
      </c>
      <c r="IS210" t="s">
        <v>443</v>
      </c>
      <c r="IT210" t="s">
        <v>443</v>
      </c>
      <c r="IU210">
        <v>0</v>
      </c>
      <c r="IV210">
        <v>100</v>
      </c>
      <c r="IW210">
        <v>100</v>
      </c>
      <c r="IX210">
        <v>2.16</v>
      </c>
      <c r="IY210">
        <v>0.3115</v>
      </c>
      <c r="IZ210">
        <v>0.735386519928015</v>
      </c>
      <c r="JA210">
        <v>0.00382527381972642</v>
      </c>
      <c r="JB210">
        <v>-7.52988299776221e-07</v>
      </c>
      <c r="JC210">
        <v>2.3530235652091e-10</v>
      </c>
      <c r="JD210">
        <v>-0.102343420517576</v>
      </c>
      <c r="JE210">
        <v>-0.0169045395245839</v>
      </c>
      <c r="JF210">
        <v>0.00204458040624254</v>
      </c>
      <c r="JG210">
        <v>-2.13992253470799e-05</v>
      </c>
      <c r="JH210">
        <v>5</v>
      </c>
      <c r="JI210">
        <v>2167</v>
      </c>
      <c r="JJ210">
        <v>1</v>
      </c>
      <c r="JK210">
        <v>29</v>
      </c>
      <c r="JL210">
        <v>29323821.6</v>
      </c>
      <c r="JM210">
        <v>29323821.6</v>
      </c>
      <c r="JN210">
        <v>0.979004</v>
      </c>
      <c r="JO210">
        <v>2.6355</v>
      </c>
      <c r="JP210">
        <v>1.54785</v>
      </c>
      <c r="JQ210">
        <v>2.31079</v>
      </c>
      <c r="JR210">
        <v>1.64673</v>
      </c>
      <c r="JS210">
        <v>2.34619</v>
      </c>
      <c r="JT210">
        <v>34.6006</v>
      </c>
      <c r="JU210">
        <v>24.1926</v>
      </c>
      <c r="JV210">
        <v>18</v>
      </c>
      <c r="JW210">
        <v>506.218</v>
      </c>
      <c r="JX210">
        <v>400.028</v>
      </c>
      <c r="JY210">
        <v>26.6102</v>
      </c>
      <c r="JZ210">
        <v>28.6345</v>
      </c>
      <c r="KA210">
        <v>30.0001</v>
      </c>
      <c r="KB210">
        <v>28.5777</v>
      </c>
      <c r="KC210">
        <v>28.5263</v>
      </c>
      <c r="KD210">
        <v>19.6113</v>
      </c>
      <c r="KE210">
        <v>18.7275</v>
      </c>
      <c r="KF210">
        <v>49.2984</v>
      </c>
      <c r="KG210">
        <v>26.6101</v>
      </c>
      <c r="KH210">
        <v>399.65</v>
      </c>
      <c r="KI210">
        <v>20.7673</v>
      </c>
      <c r="KJ210">
        <v>96.5871</v>
      </c>
      <c r="KK210">
        <v>94.5554</v>
      </c>
    </row>
    <row r="211" spans="1:297">
      <c r="A211">
        <v>195</v>
      </c>
      <c r="B211">
        <v>1759429303</v>
      </c>
      <c r="C211">
        <v>10082.9000000954</v>
      </c>
      <c r="D211" t="s">
        <v>834</v>
      </c>
      <c r="E211" t="s">
        <v>835</v>
      </c>
      <c r="F211">
        <v>5</v>
      </c>
      <c r="G211" t="s">
        <v>831</v>
      </c>
      <c r="H211" t="s">
        <v>436</v>
      </c>
      <c r="I211">
        <v>1759429294.35714</v>
      </c>
      <c r="J211">
        <f>(K211)/1000</f>
        <v>0</v>
      </c>
      <c r="K211">
        <f>IF(DP211, AN211, AH211)</f>
        <v>0</v>
      </c>
      <c r="L211">
        <f>IF(DP211, AI211, AG211)</f>
        <v>0</v>
      </c>
      <c r="M211">
        <f>DR211 - IF(AU211&gt;1, L211*DL211*100.0/(AW211), 0)</f>
        <v>0</v>
      </c>
      <c r="N211">
        <f>((T211-J211/2)*M211-L211)/(T211+J211/2)</f>
        <v>0</v>
      </c>
      <c r="O211">
        <f>N211*(DY211+DZ211)/1000.0</f>
        <v>0</v>
      </c>
      <c r="P211">
        <f>(DR211 - IF(AU211&gt;1, L211*DL211*100.0/(AW211), 0))*(DY211+DZ211)/1000.0</f>
        <v>0</v>
      </c>
      <c r="Q211">
        <f>2.0/((1/S211-1/R211)+SIGN(S211)*SQRT((1/S211-1/R211)*(1/S211-1/R211) + 4*DM211/((DM211+1)*(DM211+1))*(2*1/S211*1/R211-1/R211*1/R211)))</f>
        <v>0</v>
      </c>
      <c r="R211">
        <f>IF(LEFT(DN211,1)&lt;&gt;"0",IF(LEFT(DN211,1)="1",3.0,DO211),$D$5+$E$5*(EF211*DY211/($K$5*1000))+$F$5*(EF211*DY211/($K$5*1000))*MAX(MIN(DL211,$J$5),$I$5)*MAX(MIN(DL211,$J$5),$I$5)+$G$5*MAX(MIN(DL211,$J$5),$I$5)*(EF211*DY211/($K$5*1000))+$H$5*(EF211*DY211/($K$5*1000))*(EF211*DY211/($K$5*1000)))</f>
        <v>0</v>
      </c>
      <c r="S211">
        <f>J211*(1000-(1000*0.61365*exp(17.502*W211/(240.97+W211))/(DY211+DZ211)+DT211)/2)/(1000*0.61365*exp(17.502*W211/(240.97+W211))/(DY211+DZ211)-DT211)</f>
        <v>0</v>
      </c>
      <c r="T211">
        <f>1/((DM211+1)/(Q211/1.6)+1/(R211/1.37)) + DM211/((DM211+1)/(Q211/1.6) + DM211/(R211/1.37))</f>
        <v>0</v>
      </c>
      <c r="U211">
        <f>(DH211*DK211)</f>
        <v>0</v>
      </c>
      <c r="V211">
        <f>(EA211+(U211+2*0.95*5.67E-8*(((EA211+$B$7)+273)^4-(EA211+273)^4)-44100*J211)/(1.84*29.3*R211+8*0.95*5.67E-8*(EA211+273)^3))</f>
        <v>0</v>
      </c>
      <c r="W211">
        <f>($C$7*EB211+$D$7*EC211+$E$7*V211)</f>
        <v>0</v>
      </c>
      <c r="X211">
        <f>0.61365*exp(17.502*W211/(240.97+W211))</f>
        <v>0</v>
      </c>
      <c r="Y211">
        <f>(Z211/AA211*100)</f>
        <v>0</v>
      </c>
      <c r="Z211">
        <f>DT211*(DY211+DZ211)/1000</f>
        <v>0</v>
      </c>
      <c r="AA211">
        <f>0.61365*exp(17.502*EA211/(240.97+EA211))</f>
        <v>0</v>
      </c>
      <c r="AB211">
        <f>(X211-DT211*(DY211+DZ211)/1000)</f>
        <v>0</v>
      </c>
      <c r="AC211">
        <f>(-J211*44100)</f>
        <v>0</v>
      </c>
      <c r="AD211">
        <f>2*29.3*R211*0.92*(EA211-W211)</f>
        <v>0</v>
      </c>
      <c r="AE211">
        <f>2*0.95*5.67E-8*(((EA211+$B$7)+273)^4-(W211+273)^4)</f>
        <v>0</v>
      </c>
      <c r="AF211">
        <f>U211+AE211+AC211+AD211</f>
        <v>0</v>
      </c>
      <c r="AG211">
        <f>DX211*AU211*(DS211-DR211*(1000-AU211*DU211)/(1000-AU211*DT211))/(100*DL211)</f>
        <v>0</v>
      </c>
      <c r="AH211">
        <f>1000*DX211*AU211*(DT211-DU211)/(100*DL211*(1000-AU211*DT211))</f>
        <v>0</v>
      </c>
      <c r="AI211">
        <f>(AJ211 - AK211 - DY211*1E3/(8.314*(EA211+273.15)) * AM211/DX211 * AL211) * DX211/(100*DL211) * (1000 - DU211)/1000</f>
        <v>0</v>
      </c>
      <c r="AJ211">
        <v>423.34395549145</v>
      </c>
      <c r="AK211">
        <v>409.329103030303</v>
      </c>
      <c r="AL211">
        <v>-0.578449090909141</v>
      </c>
      <c r="AM211">
        <v>64.6</v>
      </c>
      <c r="AN211">
        <f>(AP211 - AO211 + DY211*1E3/(8.314*(EA211+273.15)) * AR211/DX211 * AQ211) * DX211/(100*DL211) * 1000/(1000 - AP211)</f>
        <v>0</v>
      </c>
      <c r="AO211">
        <v>20.7232353704992</v>
      </c>
      <c r="AP211">
        <v>22.878963030303</v>
      </c>
      <c r="AQ211">
        <v>-1.41710873733681e-05</v>
      </c>
      <c r="AR211">
        <v>120.659579915445</v>
      </c>
      <c r="AS211">
        <v>0</v>
      </c>
      <c r="AT211">
        <v>0</v>
      </c>
      <c r="AU211">
        <f>IF(AS211*$H$13&gt;=AW211,1.0,(AW211/(AW211-AS211*$H$13)))</f>
        <v>0</v>
      </c>
      <c r="AV211">
        <f>(AU211-1)*100</f>
        <v>0</v>
      </c>
      <c r="AW211">
        <f>MAX(0,($B$13+$C$13*EF211)/(1+$D$13*EF211)*DY211/(EA211+273)*$E$13)</f>
        <v>0</v>
      </c>
      <c r="AX211" t="s">
        <v>437</v>
      </c>
      <c r="AY211" t="s">
        <v>437</v>
      </c>
      <c r="AZ211">
        <v>0</v>
      </c>
      <c r="BA211">
        <v>0</v>
      </c>
      <c r="BB211">
        <f>1-AZ211/BA211</f>
        <v>0</v>
      </c>
      <c r="BC211">
        <v>0</v>
      </c>
      <c r="BD211" t="s">
        <v>437</v>
      </c>
      <c r="BE211" t="s">
        <v>437</v>
      </c>
      <c r="BF211">
        <v>0</v>
      </c>
      <c r="BG211">
        <v>0</v>
      </c>
      <c r="BH211">
        <f>1-BF211/BG211</f>
        <v>0</v>
      </c>
      <c r="BI211">
        <v>0.5</v>
      </c>
      <c r="BJ211">
        <f>DI211</f>
        <v>0</v>
      </c>
      <c r="BK211">
        <f>L211</f>
        <v>0</v>
      </c>
      <c r="BL211">
        <f>BH211*BI211*BJ211</f>
        <v>0</v>
      </c>
      <c r="BM211">
        <f>(BK211-BC211)/BJ211</f>
        <v>0</v>
      </c>
      <c r="BN211">
        <f>(BA211-BG211)/BG211</f>
        <v>0</v>
      </c>
      <c r="BO211">
        <f>AZ211/(BB211+AZ211/BG211)</f>
        <v>0</v>
      </c>
      <c r="BP211" t="s">
        <v>437</v>
      </c>
      <c r="BQ211">
        <v>0</v>
      </c>
      <c r="BR211">
        <f>IF(BQ211&lt;&gt;0, BQ211, BO211)</f>
        <v>0</v>
      </c>
      <c r="BS211">
        <f>1-BR211/BG211</f>
        <v>0</v>
      </c>
      <c r="BT211">
        <f>(BG211-BF211)/(BG211-BR211)</f>
        <v>0</v>
      </c>
      <c r="BU211">
        <f>(BA211-BG211)/(BA211-BR211)</f>
        <v>0</v>
      </c>
      <c r="BV211">
        <f>(BG211-BF211)/(BG211-AZ211)</f>
        <v>0</v>
      </c>
      <c r="BW211">
        <f>(BA211-BG211)/(BA211-AZ211)</f>
        <v>0</v>
      </c>
      <c r="BX211">
        <f>(BT211*BR211/BF211)</f>
        <v>0</v>
      </c>
      <c r="BY211">
        <f>(1-BX211)</f>
        <v>0</v>
      </c>
      <c r="DH211">
        <f>$B$11*EG211+$C$11*EH211+$F$11*ES211*(1-EV211)</f>
        <v>0</v>
      </c>
      <c r="DI211">
        <f>DH211*DJ211</f>
        <v>0</v>
      </c>
      <c r="DJ211">
        <f>($B$11*$D$9+$C$11*$D$9+$F$11*((FF211+EX211)/MAX(FF211+EX211+FG211, 0.1)*$I$9+FG211/MAX(FF211+EX211+FG211, 0.1)*$J$9))/($B$11+$C$11+$F$11)</f>
        <v>0</v>
      </c>
      <c r="DK211">
        <f>($B$11*$K$9+$C$11*$K$9+$F$11*((FF211+EX211)/MAX(FF211+EX211+FG211, 0.1)*$P$9+FG211/MAX(FF211+EX211+FG211, 0.1)*$Q$9))/($B$11+$C$11+$F$11)</f>
        <v>0</v>
      </c>
      <c r="DL211">
        <v>4.16</v>
      </c>
      <c r="DM211">
        <v>0.5</v>
      </c>
      <c r="DN211" t="s">
        <v>438</v>
      </c>
      <c r="DO211">
        <v>2</v>
      </c>
      <c r="DP211" t="b">
        <v>1</v>
      </c>
      <c r="DQ211">
        <v>1759429294.35714</v>
      </c>
      <c r="DR211">
        <v>401.904071428571</v>
      </c>
      <c r="DS211">
        <v>417.596642857143</v>
      </c>
      <c r="DT211">
        <v>22.8811428571429</v>
      </c>
      <c r="DU211">
        <v>20.7250071428571</v>
      </c>
      <c r="DV211">
        <v>399.744928571429</v>
      </c>
      <c r="DW211">
        <v>22.5695571428571</v>
      </c>
      <c r="DX211">
        <v>499.961642857143</v>
      </c>
      <c r="DY211">
        <v>90.7433357142857</v>
      </c>
      <c r="DZ211">
        <v>0.0336764428571429</v>
      </c>
      <c r="EA211">
        <v>29.5428071428571</v>
      </c>
      <c r="EB211">
        <v>30.0074785714286</v>
      </c>
      <c r="EC211">
        <v>999.9</v>
      </c>
      <c r="ED211">
        <v>0</v>
      </c>
      <c r="EE211">
        <v>0</v>
      </c>
      <c r="EF211">
        <v>9983.51857142857</v>
      </c>
      <c r="EG211">
        <v>0</v>
      </c>
      <c r="EH211">
        <v>14.9652285714286</v>
      </c>
      <c r="EI211">
        <v>-15.6925971428571</v>
      </c>
      <c r="EJ211">
        <v>411.315571428571</v>
      </c>
      <c r="EK211">
        <v>426.434571428571</v>
      </c>
      <c r="EL211">
        <v>2.15612785714286</v>
      </c>
      <c r="EM211">
        <v>417.596642857143</v>
      </c>
      <c r="EN211">
        <v>20.7250071428571</v>
      </c>
      <c r="EO211">
        <v>2.07631142857143</v>
      </c>
      <c r="EP211">
        <v>1.88065714285714</v>
      </c>
      <c r="EQ211">
        <v>18.0386071428571</v>
      </c>
      <c r="ER211">
        <v>16.4738142857143</v>
      </c>
      <c r="ES211">
        <v>1999.98785714286</v>
      </c>
      <c r="ET211">
        <v>0.980003357142857</v>
      </c>
      <c r="EU211">
        <v>0.0199968571428571</v>
      </c>
      <c r="EV211">
        <v>0</v>
      </c>
      <c r="EW211">
        <v>583.245</v>
      </c>
      <c r="EX211">
        <v>5.00059</v>
      </c>
      <c r="EY211">
        <v>11727.0642857143</v>
      </c>
      <c r="EZ211">
        <v>17360.2285714286</v>
      </c>
      <c r="FA211">
        <v>41.8165</v>
      </c>
      <c r="FB211">
        <v>41.6338571428571</v>
      </c>
      <c r="FC211">
        <v>41.25</v>
      </c>
      <c r="FD211">
        <v>41.0665</v>
      </c>
      <c r="FE211">
        <v>42.687</v>
      </c>
      <c r="FF211">
        <v>1955.09142857143</v>
      </c>
      <c r="FG211">
        <v>39.8964285714286</v>
      </c>
      <c r="FH211">
        <v>0</v>
      </c>
      <c r="FI211">
        <v>1759429301.2</v>
      </c>
      <c r="FJ211">
        <v>0</v>
      </c>
      <c r="FK211">
        <v>583.251423076923</v>
      </c>
      <c r="FL211">
        <v>-0.918598289293947</v>
      </c>
      <c r="FM211">
        <v>-26.2700855748769</v>
      </c>
      <c r="FN211">
        <v>11726.8153846154</v>
      </c>
      <c r="FO211">
        <v>15</v>
      </c>
      <c r="FP211">
        <v>0</v>
      </c>
      <c r="FQ211" t="s">
        <v>439</v>
      </c>
      <c r="FR211">
        <v>0</v>
      </c>
      <c r="FS211">
        <v>0</v>
      </c>
      <c r="FT211">
        <v>0</v>
      </c>
      <c r="FU211">
        <v>0</v>
      </c>
      <c r="FV211">
        <v>0</v>
      </c>
      <c r="FW211">
        <v>0</v>
      </c>
      <c r="FX211">
        <v>0</v>
      </c>
      <c r="FY211">
        <v>0</v>
      </c>
      <c r="FZ211">
        <v>0</v>
      </c>
      <c r="GA211">
        <v>0</v>
      </c>
      <c r="GB211">
        <v>0</v>
      </c>
      <c r="GC211">
        <v>-16.2268885714286</v>
      </c>
      <c r="GD211">
        <v>19.038412987013</v>
      </c>
      <c r="GE211">
        <v>2.64419942316562</v>
      </c>
      <c r="GF211">
        <v>0</v>
      </c>
      <c r="GG211">
        <v>583.339088235294</v>
      </c>
      <c r="GH211">
        <v>-1.24786860320337</v>
      </c>
      <c r="GI211">
        <v>0.224864713268574</v>
      </c>
      <c r="GJ211">
        <v>-1</v>
      </c>
      <c r="GK211">
        <v>2.15614</v>
      </c>
      <c r="GL211">
        <v>0.000448831168832202</v>
      </c>
      <c r="GM211">
        <v>0.00048170332699505</v>
      </c>
      <c r="GN211">
        <v>1</v>
      </c>
      <c r="GO211">
        <v>1</v>
      </c>
      <c r="GP211">
        <v>2</v>
      </c>
      <c r="GQ211" t="s">
        <v>448</v>
      </c>
      <c r="GR211">
        <v>3.13191</v>
      </c>
      <c r="GS211">
        <v>2.71162</v>
      </c>
      <c r="GT211">
        <v>0.0860675</v>
      </c>
      <c r="GU211">
        <v>0.0876562</v>
      </c>
      <c r="GV211">
        <v>0.0997981</v>
      </c>
      <c r="GW211">
        <v>0.0935775</v>
      </c>
      <c r="GX211">
        <v>34403.1</v>
      </c>
      <c r="GY211">
        <v>36790.4</v>
      </c>
      <c r="GZ211">
        <v>34059.9</v>
      </c>
      <c r="HA211">
        <v>36513.6</v>
      </c>
      <c r="HB211">
        <v>43306</v>
      </c>
      <c r="HC211">
        <v>47520.6</v>
      </c>
      <c r="HD211">
        <v>53135.1</v>
      </c>
      <c r="HE211">
        <v>58361</v>
      </c>
      <c r="HF211">
        <v>1.9514</v>
      </c>
      <c r="HG211">
        <v>1.78752</v>
      </c>
      <c r="HH211">
        <v>0.133961</v>
      </c>
      <c r="HI211">
        <v>0</v>
      </c>
      <c r="HJ211">
        <v>27.8186</v>
      </c>
      <c r="HK211">
        <v>999.9</v>
      </c>
      <c r="HL211">
        <v>50.836</v>
      </c>
      <c r="HM211">
        <v>30.706</v>
      </c>
      <c r="HN211">
        <v>24.8535</v>
      </c>
      <c r="HO211">
        <v>54.9231</v>
      </c>
      <c r="HP211">
        <v>45.5449</v>
      </c>
      <c r="HQ211">
        <v>1</v>
      </c>
      <c r="HR211">
        <v>0.0996087</v>
      </c>
      <c r="HS211">
        <v>0.388271</v>
      </c>
      <c r="HT211">
        <v>20.1117</v>
      </c>
      <c r="HU211">
        <v>5.19543</v>
      </c>
      <c r="HV211">
        <v>12.004</v>
      </c>
      <c r="HW211">
        <v>4.97515</v>
      </c>
      <c r="HX211">
        <v>3.29393</v>
      </c>
      <c r="HY211">
        <v>999.9</v>
      </c>
      <c r="HZ211">
        <v>9999</v>
      </c>
      <c r="IA211">
        <v>9999</v>
      </c>
      <c r="IB211">
        <v>9999</v>
      </c>
      <c r="IC211">
        <v>1.86325</v>
      </c>
      <c r="ID211">
        <v>1.86813</v>
      </c>
      <c r="IE211">
        <v>1.86787</v>
      </c>
      <c r="IF211">
        <v>1.86905</v>
      </c>
      <c r="IG211">
        <v>1.86984</v>
      </c>
      <c r="IH211">
        <v>1.86596</v>
      </c>
      <c r="II211">
        <v>1.86703</v>
      </c>
      <c r="IJ211">
        <v>1.86844</v>
      </c>
      <c r="IK211">
        <v>5</v>
      </c>
      <c r="IL211">
        <v>0</v>
      </c>
      <c r="IM211">
        <v>0</v>
      </c>
      <c r="IN211">
        <v>0</v>
      </c>
      <c r="IO211" t="s">
        <v>441</v>
      </c>
      <c r="IP211" t="s">
        <v>442</v>
      </c>
      <c r="IQ211" t="s">
        <v>443</v>
      </c>
      <c r="IR211" t="s">
        <v>443</v>
      </c>
      <c r="IS211" t="s">
        <v>443</v>
      </c>
      <c r="IT211" t="s">
        <v>443</v>
      </c>
      <c r="IU211">
        <v>0</v>
      </c>
      <c r="IV211">
        <v>100</v>
      </c>
      <c r="IW211">
        <v>100</v>
      </c>
      <c r="IX211">
        <v>2.148</v>
      </c>
      <c r="IY211">
        <v>0.3115</v>
      </c>
      <c r="IZ211">
        <v>0.735386519928015</v>
      </c>
      <c r="JA211">
        <v>0.00382527381972642</v>
      </c>
      <c r="JB211">
        <v>-7.52988299776221e-07</v>
      </c>
      <c r="JC211">
        <v>2.3530235652091e-10</v>
      </c>
      <c r="JD211">
        <v>-0.102343420517576</v>
      </c>
      <c r="JE211">
        <v>-0.0169045395245839</v>
      </c>
      <c r="JF211">
        <v>0.00204458040624254</v>
      </c>
      <c r="JG211">
        <v>-2.13992253470799e-05</v>
      </c>
      <c r="JH211">
        <v>5</v>
      </c>
      <c r="JI211">
        <v>2167</v>
      </c>
      <c r="JJ211">
        <v>1</v>
      </c>
      <c r="JK211">
        <v>29</v>
      </c>
      <c r="JL211">
        <v>29323821.7</v>
      </c>
      <c r="JM211">
        <v>29323821.7</v>
      </c>
      <c r="JN211">
        <v>0.949707</v>
      </c>
      <c r="JO211">
        <v>2.63062</v>
      </c>
      <c r="JP211">
        <v>1.54785</v>
      </c>
      <c r="JQ211">
        <v>2.31079</v>
      </c>
      <c r="JR211">
        <v>1.64673</v>
      </c>
      <c r="JS211">
        <v>2.37915</v>
      </c>
      <c r="JT211">
        <v>34.6006</v>
      </c>
      <c r="JU211">
        <v>24.1926</v>
      </c>
      <c r="JV211">
        <v>18</v>
      </c>
      <c r="JW211">
        <v>506.04</v>
      </c>
      <c r="JX211">
        <v>400.163</v>
      </c>
      <c r="JY211">
        <v>26.6089</v>
      </c>
      <c r="JZ211">
        <v>28.6364</v>
      </c>
      <c r="KA211">
        <v>30.0002</v>
      </c>
      <c r="KB211">
        <v>28.5801</v>
      </c>
      <c r="KC211">
        <v>28.5281</v>
      </c>
      <c r="KD211">
        <v>19.0433</v>
      </c>
      <c r="KE211">
        <v>18.7275</v>
      </c>
      <c r="KF211">
        <v>49.2984</v>
      </c>
      <c r="KG211">
        <v>26.6015</v>
      </c>
      <c r="KH211">
        <v>386.133</v>
      </c>
      <c r="KI211">
        <v>20.7673</v>
      </c>
      <c r="KJ211">
        <v>96.5871</v>
      </c>
      <c r="KK211">
        <v>94.555</v>
      </c>
    </row>
    <row r="212" spans="1:297">
      <c r="A212">
        <v>196</v>
      </c>
      <c r="B212">
        <v>1759429308</v>
      </c>
      <c r="C212">
        <v>10087.9000000954</v>
      </c>
      <c r="D212" t="s">
        <v>836</v>
      </c>
      <c r="E212" t="s">
        <v>837</v>
      </c>
      <c r="F212">
        <v>5</v>
      </c>
      <c r="G212" t="s">
        <v>831</v>
      </c>
      <c r="H212" t="s">
        <v>436</v>
      </c>
      <c r="I212">
        <v>1759429299.84615</v>
      </c>
      <c r="J212">
        <f>(K212)/1000</f>
        <v>0</v>
      </c>
      <c r="K212">
        <f>IF(DP212, AN212, AH212)</f>
        <v>0</v>
      </c>
      <c r="L212">
        <f>IF(DP212, AI212, AG212)</f>
        <v>0</v>
      </c>
      <c r="M212">
        <f>DR212 - IF(AU212&gt;1, L212*DL212*100.0/(AW212), 0)</f>
        <v>0</v>
      </c>
      <c r="N212">
        <f>((T212-J212/2)*M212-L212)/(T212+J212/2)</f>
        <v>0</v>
      </c>
      <c r="O212">
        <f>N212*(DY212+DZ212)/1000.0</f>
        <v>0</v>
      </c>
      <c r="P212">
        <f>(DR212 - IF(AU212&gt;1, L212*DL212*100.0/(AW212), 0))*(DY212+DZ212)/1000.0</f>
        <v>0</v>
      </c>
      <c r="Q212">
        <f>2.0/((1/S212-1/R212)+SIGN(S212)*SQRT((1/S212-1/R212)*(1/S212-1/R212) + 4*DM212/((DM212+1)*(DM212+1))*(2*1/S212*1/R212-1/R212*1/R212)))</f>
        <v>0</v>
      </c>
      <c r="R212">
        <f>IF(LEFT(DN212,1)&lt;&gt;"0",IF(LEFT(DN212,1)="1",3.0,DO212),$D$5+$E$5*(EF212*DY212/($K$5*1000))+$F$5*(EF212*DY212/($K$5*1000))*MAX(MIN(DL212,$J$5),$I$5)*MAX(MIN(DL212,$J$5),$I$5)+$G$5*MAX(MIN(DL212,$J$5),$I$5)*(EF212*DY212/($K$5*1000))+$H$5*(EF212*DY212/($K$5*1000))*(EF212*DY212/($K$5*1000)))</f>
        <v>0</v>
      </c>
      <c r="S212">
        <f>J212*(1000-(1000*0.61365*exp(17.502*W212/(240.97+W212))/(DY212+DZ212)+DT212)/2)/(1000*0.61365*exp(17.502*W212/(240.97+W212))/(DY212+DZ212)-DT212)</f>
        <v>0</v>
      </c>
      <c r="T212">
        <f>1/((DM212+1)/(Q212/1.6)+1/(R212/1.37)) + DM212/((DM212+1)/(Q212/1.6) + DM212/(R212/1.37))</f>
        <v>0</v>
      </c>
      <c r="U212">
        <f>(DH212*DK212)</f>
        <v>0</v>
      </c>
      <c r="V212">
        <f>(EA212+(U212+2*0.95*5.67E-8*(((EA212+$B$7)+273)^4-(EA212+273)^4)-44100*J212)/(1.84*29.3*R212+8*0.95*5.67E-8*(EA212+273)^3))</f>
        <v>0</v>
      </c>
      <c r="W212">
        <f>($C$7*EB212+$D$7*EC212+$E$7*V212)</f>
        <v>0</v>
      </c>
      <c r="X212">
        <f>0.61365*exp(17.502*W212/(240.97+W212))</f>
        <v>0</v>
      </c>
      <c r="Y212">
        <f>(Z212/AA212*100)</f>
        <v>0</v>
      </c>
      <c r="Z212">
        <f>DT212*(DY212+DZ212)/1000</f>
        <v>0</v>
      </c>
      <c r="AA212">
        <f>0.61365*exp(17.502*EA212/(240.97+EA212))</f>
        <v>0</v>
      </c>
      <c r="AB212">
        <f>(X212-DT212*(DY212+DZ212)/1000)</f>
        <v>0</v>
      </c>
      <c r="AC212">
        <f>(-J212*44100)</f>
        <v>0</v>
      </c>
      <c r="AD212">
        <f>2*29.3*R212*0.92*(EA212-W212)</f>
        <v>0</v>
      </c>
      <c r="AE212">
        <f>2*0.95*5.67E-8*(((EA212+$B$7)+273)^4-(W212+273)^4)</f>
        <v>0</v>
      </c>
      <c r="AF212">
        <f>U212+AE212+AC212+AD212</f>
        <v>0</v>
      </c>
      <c r="AG212">
        <f>DX212*AU212*(DS212-DR212*(1000-AU212*DU212)/(1000-AU212*DT212))/(100*DL212)</f>
        <v>0</v>
      </c>
      <c r="AH212">
        <f>1000*DX212*AU212*(DT212-DU212)/(100*DL212*(1000-AU212*DT212))</f>
        <v>0</v>
      </c>
      <c r="AI212">
        <f>(AJ212 - AK212 - DY212*1E3/(8.314*(EA212+273.15)) * AM212/DX212 * AL212) * DX212/(100*DL212) * (1000 - DU212)/1000</f>
        <v>0</v>
      </c>
      <c r="AJ212">
        <v>408.907445157143</v>
      </c>
      <c r="AK212">
        <v>400.522503030303</v>
      </c>
      <c r="AL212">
        <v>-1.88408242424244</v>
      </c>
      <c r="AM212">
        <v>64.6</v>
      </c>
      <c r="AN212">
        <f>(AP212 - AO212 + DY212*1E3/(8.314*(EA212+273.15)) * AR212/DX212 * AQ212) * DX212/(100*DL212) * 1000/(1000 - AP212)</f>
        <v>0</v>
      </c>
      <c r="AO212">
        <v>20.7193056240161</v>
      </c>
      <c r="AP212">
        <v>22.8756545454545</v>
      </c>
      <c r="AQ212">
        <v>-2.87274746368721e-05</v>
      </c>
      <c r="AR212">
        <v>120.659579915445</v>
      </c>
      <c r="AS212">
        <v>0</v>
      </c>
      <c r="AT212">
        <v>0</v>
      </c>
      <c r="AU212">
        <f>IF(AS212*$H$13&gt;=AW212,1.0,(AW212/(AW212-AS212*$H$13)))</f>
        <v>0</v>
      </c>
      <c r="AV212">
        <f>(AU212-1)*100</f>
        <v>0</v>
      </c>
      <c r="AW212">
        <f>MAX(0,($B$13+$C$13*EF212)/(1+$D$13*EF212)*DY212/(EA212+273)*$E$13)</f>
        <v>0</v>
      </c>
      <c r="AX212" t="s">
        <v>437</v>
      </c>
      <c r="AY212" t="s">
        <v>437</v>
      </c>
      <c r="AZ212">
        <v>0</v>
      </c>
      <c r="BA212">
        <v>0</v>
      </c>
      <c r="BB212">
        <f>1-AZ212/BA212</f>
        <v>0</v>
      </c>
      <c r="BC212">
        <v>0</v>
      </c>
      <c r="BD212" t="s">
        <v>437</v>
      </c>
      <c r="BE212" t="s">
        <v>437</v>
      </c>
      <c r="BF212">
        <v>0</v>
      </c>
      <c r="BG212">
        <v>0</v>
      </c>
      <c r="BH212">
        <f>1-BF212/BG212</f>
        <v>0</v>
      </c>
      <c r="BI212">
        <v>0.5</v>
      </c>
      <c r="BJ212">
        <f>DI212</f>
        <v>0</v>
      </c>
      <c r="BK212">
        <f>L212</f>
        <v>0</v>
      </c>
      <c r="BL212">
        <f>BH212*BI212*BJ212</f>
        <v>0</v>
      </c>
      <c r="BM212">
        <f>(BK212-BC212)/BJ212</f>
        <v>0</v>
      </c>
      <c r="BN212">
        <f>(BA212-BG212)/BG212</f>
        <v>0</v>
      </c>
      <c r="BO212">
        <f>AZ212/(BB212+AZ212/BG212)</f>
        <v>0</v>
      </c>
      <c r="BP212" t="s">
        <v>437</v>
      </c>
      <c r="BQ212">
        <v>0</v>
      </c>
      <c r="BR212">
        <f>IF(BQ212&lt;&gt;0, BQ212, BO212)</f>
        <v>0</v>
      </c>
      <c r="BS212">
        <f>1-BR212/BG212</f>
        <v>0</v>
      </c>
      <c r="BT212">
        <f>(BG212-BF212)/(BG212-BR212)</f>
        <v>0</v>
      </c>
      <c r="BU212">
        <f>(BA212-BG212)/(BA212-BR212)</f>
        <v>0</v>
      </c>
      <c r="BV212">
        <f>(BG212-BF212)/(BG212-AZ212)</f>
        <v>0</v>
      </c>
      <c r="BW212">
        <f>(BA212-BG212)/(BA212-AZ212)</f>
        <v>0</v>
      </c>
      <c r="BX212">
        <f>(BT212*BR212/BF212)</f>
        <v>0</v>
      </c>
      <c r="BY212">
        <f>(1-BX212)</f>
        <v>0</v>
      </c>
      <c r="DH212">
        <f>$B$11*EG212+$C$11*EH212+$F$11*ES212*(1-EV212)</f>
        <v>0</v>
      </c>
      <c r="DI212">
        <f>DH212*DJ212</f>
        <v>0</v>
      </c>
      <c r="DJ212">
        <f>($B$11*$D$9+$C$11*$D$9+$F$11*((FF212+EX212)/MAX(FF212+EX212+FG212, 0.1)*$I$9+FG212/MAX(FF212+EX212+FG212, 0.1)*$J$9))/($B$11+$C$11+$F$11)</f>
        <v>0</v>
      </c>
      <c r="DK212">
        <f>($B$11*$K$9+$C$11*$K$9+$F$11*((FF212+EX212)/MAX(FF212+EX212+FG212, 0.1)*$P$9+FG212/MAX(FF212+EX212+FG212, 0.1)*$Q$9))/($B$11+$C$11+$F$11)</f>
        <v>0</v>
      </c>
      <c r="DL212">
        <v>4.16</v>
      </c>
      <c r="DM212">
        <v>0.5</v>
      </c>
      <c r="DN212" t="s">
        <v>438</v>
      </c>
      <c r="DO212">
        <v>2</v>
      </c>
      <c r="DP212" t="b">
        <v>1</v>
      </c>
      <c r="DQ212">
        <v>1759429299.84615</v>
      </c>
      <c r="DR212">
        <v>399.436769230769</v>
      </c>
      <c r="DS212">
        <v>410.601538461538</v>
      </c>
      <c r="DT212">
        <v>22.8793</v>
      </c>
      <c r="DU212">
        <v>20.7227846153846</v>
      </c>
      <c r="DV212">
        <v>397.285923076923</v>
      </c>
      <c r="DW212">
        <v>22.5677769230769</v>
      </c>
      <c r="DX212">
        <v>499.98</v>
      </c>
      <c r="DY212">
        <v>90.7442076923077</v>
      </c>
      <c r="DZ212">
        <v>0.0335737538461538</v>
      </c>
      <c r="EA212">
        <v>29.5411307692308</v>
      </c>
      <c r="EB212">
        <v>30.0061769230769</v>
      </c>
      <c r="EC212">
        <v>999.9</v>
      </c>
      <c r="ED212">
        <v>0</v>
      </c>
      <c r="EE212">
        <v>0</v>
      </c>
      <c r="EF212">
        <v>10002.0553846154</v>
      </c>
      <c r="EG212">
        <v>0</v>
      </c>
      <c r="EH212">
        <v>14.9833923076923</v>
      </c>
      <c r="EI212">
        <v>-11.1647007692308</v>
      </c>
      <c r="EJ212">
        <v>408.789846153846</v>
      </c>
      <c r="EK212">
        <v>419.290538461538</v>
      </c>
      <c r="EL212">
        <v>2.15651</v>
      </c>
      <c r="EM212">
        <v>410.601538461538</v>
      </c>
      <c r="EN212">
        <v>20.7227846153846</v>
      </c>
      <c r="EO212">
        <v>2.07616384615385</v>
      </c>
      <c r="EP212">
        <v>1.88047230769231</v>
      </c>
      <c r="EQ212">
        <v>18.0374769230769</v>
      </c>
      <c r="ER212">
        <v>16.4722692307692</v>
      </c>
      <c r="ES212">
        <v>1999.99230769231</v>
      </c>
      <c r="ET212">
        <v>0.980003153846154</v>
      </c>
      <c r="EU212">
        <v>0.0199970461538462</v>
      </c>
      <c r="EV212">
        <v>0</v>
      </c>
      <c r="EW212">
        <v>583.116615384615</v>
      </c>
      <c r="EX212">
        <v>5.00059</v>
      </c>
      <c r="EY212">
        <v>11724.3307692308</v>
      </c>
      <c r="EZ212">
        <v>17360.2538461538</v>
      </c>
      <c r="FA212">
        <v>41.812</v>
      </c>
      <c r="FB212">
        <v>41.6440769230769</v>
      </c>
      <c r="FC212">
        <v>41.25</v>
      </c>
      <c r="FD212">
        <v>41.0668461538462</v>
      </c>
      <c r="FE212">
        <v>42.687</v>
      </c>
      <c r="FF212">
        <v>1955.09538461538</v>
      </c>
      <c r="FG212">
        <v>39.8969230769231</v>
      </c>
      <c r="FH212">
        <v>0</v>
      </c>
      <c r="FI212">
        <v>1759429306.6</v>
      </c>
      <c r="FJ212">
        <v>0</v>
      </c>
      <c r="FK212">
        <v>583.12996</v>
      </c>
      <c r="FL212">
        <v>-2.01946153797727</v>
      </c>
      <c r="FM212">
        <v>-38.0384616193074</v>
      </c>
      <c r="FN212">
        <v>11723.656</v>
      </c>
      <c r="FO212">
        <v>15</v>
      </c>
      <c r="FP212">
        <v>0</v>
      </c>
      <c r="FQ212" t="s">
        <v>439</v>
      </c>
      <c r="FR212">
        <v>0</v>
      </c>
      <c r="FS212">
        <v>0</v>
      </c>
      <c r="FT212">
        <v>0</v>
      </c>
      <c r="FU212">
        <v>0</v>
      </c>
      <c r="FV212">
        <v>0</v>
      </c>
      <c r="FW212">
        <v>0</v>
      </c>
      <c r="FX212">
        <v>0</v>
      </c>
      <c r="FY212">
        <v>0</v>
      </c>
      <c r="FZ212">
        <v>0</v>
      </c>
      <c r="GA212">
        <v>0</v>
      </c>
      <c r="GB212">
        <v>0</v>
      </c>
      <c r="GC212">
        <v>-12.763477</v>
      </c>
      <c r="GD212">
        <v>54.8581118796993</v>
      </c>
      <c r="GE212">
        <v>5.72458209296286</v>
      </c>
      <c r="GF212">
        <v>0</v>
      </c>
      <c r="GG212">
        <v>583.219058823529</v>
      </c>
      <c r="GH212">
        <v>-1.28299465211456</v>
      </c>
      <c r="GI212">
        <v>0.203502845937098</v>
      </c>
      <c r="GJ212">
        <v>-1</v>
      </c>
      <c r="GK212">
        <v>2.156467</v>
      </c>
      <c r="GL212">
        <v>0.00337533834586357</v>
      </c>
      <c r="GM212">
        <v>0.000662526225896013</v>
      </c>
      <c r="GN212">
        <v>1</v>
      </c>
      <c r="GO212">
        <v>1</v>
      </c>
      <c r="GP212">
        <v>2</v>
      </c>
      <c r="GQ212" t="s">
        <v>448</v>
      </c>
      <c r="GR212">
        <v>3.13193</v>
      </c>
      <c r="GS212">
        <v>2.71141</v>
      </c>
      <c r="GT212">
        <v>0.0845001</v>
      </c>
      <c r="GU212">
        <v>0.0851989</v>
      </c>
      <c r="GV212">
        <v>0.0997885</v>
      </c>
      <c r="GW212">
        <v>0.0935646</v>
      </c>
      <c r="GX212">
        <v>34461.9</v>
      </c>
      <c r="GY212">
        <v>36889.2</v>
      </c>
      <c r="GZ212">
        <v>34059.8</v>
      </c>
      <c r="HA212">
        <v>36513.3</v>
      </c>
      <c r="HB212">
        <v>43306.1</v>
      </c>
      <c r="HC212">
        <v>47520.4</v>
      </c>
      <c r="HD212">
        <v>53134.8</v>
      </c>
      <c r="HE212">
        <v>58360.2</v>
      </c>
      <c r="HF212">
        <v>1.9514</v>
      </c>
      <c r="HG212">
        <v>1.78773</v>
      </c>
      <c r="HH212">
        <v>0.133291</v>
      </c>
      <c r="HI212">
        <v>0</v>
      </c>
      <c r="HJ212">
        <v>27.8193</v>
      </c>
      <c r="HK212">
        <v>999.9</v>
      </c>
      <c r="HL212">
        <v>50.836</v>
      </c>
      <c r="HM212">
        <v>30.706</v>
      </c>
      <c r="HN212">
        <v>24.8512</v>
      </c>
      <c r="HO212">
        <v>54.4531</v>
      </c>
      <c r="HP212">
        <v>45.3526</v>
      </c>
      <c r="HQ212">
        <v>1</v>
      </c>
      <c r="HR212">
        <v>0.0997205</v>
      </c>
      <c r="HS212">
        <v>0.393312</v>
      </c>
      <c r="HT212">
        <v>20.1116</v>
      </c>
      <c r="HU212">
        <v>5.19498</v>
      </c>
      <c r="HV212">
        <v>12.004</v>
      </c>
      <c r="HW212">
        <v>4.974</v>
      </c>
      <c r="HX212">
        <v>3.29385</v>
      </c>
      <c r="HY212">
        <v>999.9</v>
      </c>
      <c r="HZ212">
        <v>9999</v>
      </c>
      <c r="IA212">
        <v>9999</v>
      </c>
      <c r="IB212">
        <v>9999</v>
      </c>
      <c r="IC212">
        <v>1.86325</v>
      </c>
      <c r="ID212">
        <v>1.86813</v>
      </c>
      <c r="IE212">
        <v>1.86788</v>
      </c>
      <c r="IF212">
        <v>1.86905</v>
      </c>
      <c r="IG212">
        <v>1.86983</v>
      </c>
      <c r="IH212">
        <v>1.86599</v>
      </c>
      <c r="II212">
        <v>1.86701</v>
      </c>
      <c r="IJ212">
        <v>1.86844</v>
      </c>
      <c r="IK212">
        <v>5</v>
      </c>
      <c r="IL212">
        <v>0</v>
      </c>
      <c r="IM212">
        <v>0</v>
      </c>
      <c r="IN212">
        <v>0</v>
      </c>
      <c r="IO212" t="s">
        <v>441</v>
      </c>
      <c r="IP212" t="s">
        <v>442</v>
      </c>
      <c r="IQ212" t="s">
        <v>443</v>
      </c>
      <c r="IR212" t="s">
        <v>443</v>
      </c>
      <c r="IS212" t="s">
        <v>443</v>
      </c>
      <c r="IT212" t="s">
        <v>443</v>
      </c>
      <c r="IU212">
        <v>0</v>
      </c>
      <c r="IV212">
        <v>100</v>
      </c>
      <c r="IW212">
        <v>100</v>
      </c>
      <c r="IX212">
        <v>2.117</v>
      </c>
      <c r="IY212">
        <v>0.3113</v>
      </c>
      <c r="IZ212">
        <v>0.735386519928015</v>
      </c>
      <c r="JA212">
        <v>0.00382527381972642</v>
      </c>
      <c r="JB212">
        <v>-7.52988299776221e-07</v>
      </c>
      <c r="JC212">
        <v>2.3530235652091e-10</v>
      </c>
      <c r="JD212">
        <v>-0.102343420517576</v>
      </c>
      <c r="JE212">
        <v>-0.0169045395245839</v>
      </c>
      <c r="JF212">
        <v>0.00204458040624254</v>
      </c>
      <c r="JG212">
        <v>-2.13992253470799e-05</v>
      </c>
      <c r="JH212">
        <v>5</v>
      </c>
      <c r="JI212">
        <v>2167</v>
      </c>
      <c r="JJ212">
        <v>1</v>
      </c>
      <c r="JK212">
        <v>29</v>
      </c>
      <c r="JL212">
        <v>29323821.8</v>
      </c>
      <c r="JM212">
        <v>29323821.8</v>
      </c>
      <c r="JN212">
        <v>0.916748</v>
      </c>
      <c r="JO212">
        <v>2.64526</v>
      </c>
      <c r="JP212">
        <v>1.54785</v>
      </c>
      <c r="JQ212">
        <v>2.31079</v>
      </c>
      <c r="JR212">
        <v>1.64551</v>
      </c>
      <c r="JS212">
        <v>2.23999</v>
      </c>
      <c r="JT212">
        <v>34.6006</v>
      </c>
      <c r="JU212">
        <v>24.1838</v>
      </c>
      <c r="JV212">
        <v>18</v>
      </c>
      <c r="JW212">
        <v>506.062</v>
      </c>
      <c r="JX212">
        <v>400.285</v>
      </c>
      <c r="JY212">
        <v>26.6018</v>
      </c>
      <c r="JZ212">
        <v>28.6389</v>
      </c>
      <c r="KA212">
        <v>30.0003</v>
      </c>
      <c r="KB212">
        <v>28.5825</v>
      </c>
      <c r="KC212">
        <v>28.5299</v>
      </c>
      <c r="KD212">
        <v>18.3856</v>
      </c>
      <c r="KE212">
        <v>18.7275</v>
      </c>
      <c r="KF212">
        <v>49.2984</v>
      </c>
      <c r="KG212">
        <v>26.5989</v>
      </c>
      <c r="KH212">
        <v>365.78</v>
      </c>
      <c r="KI212">
        <v>20.7702</v>
      </c>
      <c r="KJ212">
        <v>96.5867</v>
      </c>
      <c r="KK212">
        <v>94.5539</v>
      </c>
    </row>
    <row r="213" spans="1:297">
      <c r="A213">
        <v>197</v>
      </c>
      <c r="B213">
        <v>1759429313</v>
      </c>
      <c r="C213">
        <v>10092.9000000954</v>
      </c>
      <c r="D213" t="s">
        <v>838</v>
      </c>
      <c r="E213" t="s">
        <v>839</v>
      </c>
      <c r="F213">
        <v>5</v>
      </c>
      <c r="G213" t="s">
        <v>831</v>
      </c>
      <c r="H213" t="s">
        <v>436</v>
      </c>
      <c r="I213">
        <v>1759429304.84615</v>
      </c>
      <c r="J213">
        <f>(K213)/1000</f>
        <v>0</v>
      </c>
      <c r="K213">
        <f>IF(DP213, AN213, AH213)</f>
        <v>0</v>
      </c>
      <c r="L213">
        <f>IF(DP213, AI213, AG213)</f>
        <v>0</v>
      </c>
      <c r="M213">
        <f>DR213 - IF(AU213&gt;1, L213*DL213*100.0/(AW213), 0)</f>
        <v>0</v>
      </c>
      <c r="N213">
        <f>((T213-J213/2)*M213-L213)/(T213+J213/2)</f>
        <v>0</v>
      </c>
      <c r="O213">
        <f>N213*(DY213+DZ213)/1000.0</f>
        <v>0</v>
      </c>
      <c r="P213">
        <f>(DR213 - IF(AU213&gt;1, L213*DL213*100.0/(AW213), 0))*(DY213+DZ213)/1000.0</f>
        <v>0</v>
      </c>
      <c r="Q213">
        <f>2.0/((1/S213-1/R213)+SIGN(S213)*SQRT((1/S213-1/R213)*(1/S213-1/R213) + 4*DM213/((DM213+1)*(DM213+1))*(2*1/S213*1/R213-1/R213*1/R213)))</f>
        <v>0</v>
      </c>
      <c r="R213">
        <f>IF(LEFT(DN213,1)&lt;&gt;"0",IF(LEFT(DN213,1)="1",3.0,DO213),$D$5+$E$5*(EF213*DY213/($K$5*1000))+$F$5*(EF213*DY213/($K$5*1000))*MAX(MIN(DL213,$J$5),$I$5)*MAX(MIN(DL213,$J$5),$I$5)+$G$5*MAX(MIN(DL213,$J$5),$I$5)*(EF213*DY213/($K$5*1000))+$H$5*(EF213*DY213/($K$5*1000))*(EF213*DY213/($K$5*1000)))</f>
        <v>0</v>
      </c>
      <c r="S213">
        <f>J213*(1000-(1000*0.61365*exp(17.502*W213/(240.97+W213))/(DY213+DZ213)+DT213)/2)/(1000*0.61365*exp(17.502*W213/(240.97+W213))/(DY213+DZ213)-DT213)</f>
        <v>0</v>
      </c>
      <c r="T213">
        <f>1/((DM213+1)/(Q213/1.6)+1/(R213/1.37)) + DM213/((DM213+1)/(Q213/1.6) + DM213/(R213/1.37))</f>
        <v>0</v>
      </c>
      <c r="U213">
        <f>(DH213*DK213)</f>
        <v>0</v>
      </c>
      <c r="V213">
        <f>(EA213+(U213+2*0.95*5.67E-8*(((EA213+$B$7)+273)^4-(EA213+273)^4)-44100*J213)/(1.84*29.3*R213+8*0.95*5.67E-8*(EA213+273)^3))</f>
        <v>0</v>
      </c>
      <c r="W213">
        <f>($C$7*EB213+$D$7*EC213+$E$7*V213)</f>
        <v>0</v>
      </c>
      <c r="X213">
        <f>0.61365*exp(17.502*W213/(240.97+W213))</f>
        <v>0</v>
      </c>
      <c r="Y213">
        <f>(Z213/AA213*100)</f>
        <v>0</v>
      </c>
      <c r="Z213">
        <f>DT213*(DY213+DZ213)/1000</f>
        <v>0</v>
      </c>
      <c r="AA213">
        <f>0.61365*exp(17.502*EA213/(240.97+EA213))</f>
        <v>0</v>
      </c>
      <c r="AB213">
        <f>(X213-DT213*(DY213+DZ213)/1000)</f>
        <v>0</v>
      </c>
      <c r="AC213">
        <f>(-J213*44100)</f>
        <v>0</v>
      </c>
      <c r="AD213">
        <f>2*29.3*R213*0.92*(EA213-W213)</f>
        <v>0</v>
      </c>
      <c r="AE213">
        <f>2*0.95*5.67E-8*(((EA213+$B$7)+273)^4-(W213+273)^4)</f>
        <v>0</v>
      </c>
      <c r="AF213">
        <f>U213+AE213+AC213+AD213</f>
        <v>0</v>
      </c>
      <c r="AG213">
        <f>DX213*AU213*(DS213-DR213*(1000-AU213*DU213)/(1000-AU213*DT213))/(100*DL213)</f>
        <v>0</v>
      </c>
      <c r="AH213">
        <f>1000*DX213*AU213*(DT213-DU213)/(100*DL213*(1000-AU213*DT213))</f>
        <v>0</v>
      </c>
      <c r="AI213">
        <f>(AJ213 - AK213 - DY213*1E3/(8.314*(EA213+273.15)) * AM213/DX213 * AL213) * DX213/(100*DL213) * (1000 - DU213)/1000</f>
        <v>0</v>
      </c>
      <c r="AJ213">
        <v>393.371917036256</v>
      </c>
      <c r="AK213">
        <v>388.496412121212</v>
      </c>
      <c r="AL213">
        <v>-2.49711969696973</v>
      </c>
      <c r="AM213">
        <v>64.6</v>
      </c>
      <c r="AN213">
        <f>(AP213 - AO213 + DY213*1E3/(8.314*(EA213+273.15)) * AR213/DX213 * AQ213) * DX213/(100*DL213) * 1000/(1000 - AP213)</f>
        <v>0</v>
      </c>
      <c r="AO213">
        <v>20.7144570426548</v>
      </c>
      <c r="AP213">
        <v>22.872036969697</v>
      </c>
      <c r="AQ213">
        <v>-2.09432149170445e-05</v>
      </c>
      <c r="AR213">
        <v>120.659579915445</v>
      </c>
      <c r="AS213">
        <v>0</v>
      </c>
      <c r="AT213">
        <v>0</v>
      </c>
      <c r="AU213">
        <f>IF(AS213*$H$13&gt;=AW213,1.0,(AW213/(AW213-AS213*$H$13)))</f>
        <v>0</v>
      </c>
      <c r="AV213">
        <f>(AU213-1)*100</f>
        <v>0</v>
      </c>
      <c r="AW213">
        <f>MAX(0,($B$13+$C$13*EF213)/(1+$D$13*EF213)*DY213/(EA213+273)*$E$13)</f>
        <v>0</v>
      </c>
      <c r="AX213" t="s">
        <v>437</v>
      </c>
      <c r="AY213" t="s">
        <v>437</v>
      </c>
      <c r="AZ213">
        <v>0</v>
      </c>
      <c r="BA213">
        <v>0</v>
      </c>
      <c r="BB213">
        <f>1-AZ213/BA213</f>
        <v>0</v>
      </c>
      <c r="BC213">
        <v>0</v>
      </c>
      <c r="BD213" t="s">
        <v>437</v>
      </c>
      <c r="BE213" t="s">
        <v>437</v>
      </c>
      <c r="BF213">
        <v>0</v>
      </c>
      <c r="BG213">
        <v>0</v>
      </c>
      <c r="BH213">
        <f>1-BF213/BG213</f>
        <v>0</v>
      </c>
      <c r="BI213">
        <v>0.5</v>
      </c>
      <c r="BJ213">
        <f>DI213</f>
        <v>0</v>
      </c>
      <c r="BK213">
        <f>L213</f>
        <v>0</v>
      </c>
      <c r="BL213">
        <f>BH213*BI213*BJ213</f>
        <v>0</v>
      </c>
      <c r="BM213">
        <f>(BK213-BC213)/BJ213</f>
        <v>0</v>
      </c>
      <c r="BN213">
        <f>(BA213-BG213)/BG213</f>
        <v>0</v>
      </c>
      <c r="BO213">
        <f>AZ213/(BB213+AZ213/BG213)</f>
        <v>0</v>
      </c>
      <c r="BP213" t="s">
        <v>437</v>
      </c>
      <c r="BQ213">
        <v>0</v>
      </c>
      <c r="BR213">
        <f>IF(BQ213&lt;&gt;0, BQ213, BO213)</f>
        <v>0</v>
      </c>
      <c r="BS213">
        <f>1-BR213/BG213</f>
        <v>0</v>
      </c>
      <c r="BT213">
        <f>(BG213-BF213)/(BG213-BR213)</f>
        <v>0</v>
      </c>
      <c r="BU213">
        <f>(BA213-BG213)/(BA213-BR213)</f>
        <v>0</v>
      </c>
      <c r="BV213">
        <f>(BG213-BF213)/(BG213-AZ213)</f>
        <v>0</v>
      </c>
      <c r="BW213">
        <f>(BA213-BG213)/(BA213-AZ213)</f>
        <v>0</v>
      </c>
      <c r="BX213">
        <f>(BT213*BR213/BF213)</f>
        <v>0</v>
      </c>
      <c r="BY213">
        <f>(1-BX213)</f>
        <v>0</v>
      </c>
      <c r="DH213">
        <f>$B$11*EG213+$C$11*EH213+$F$11*ES213*(1-EV213)</f>
        <v>0</v>
      </c>
      <c r="DI213">
        <f>DH213*DJ213</f>
        <v>0</v>
      </c>
      <c r="DJ213">
        <f>($B$11*$D$9+$C$11*$D$9+$F$11*((FF213+EX213)/MAX(FF213+EX213+FG213, 0.1)*$I$9+FG213/MAX(FF213+EX213+FG213, 0.1)*$J$9))/($B$11+$C$11+$F$11)</f>
        <v>0</v>
      </c>
      <c r="DK213">
        <f>($B$11*$K$9+$C$11*$K$9+$F$11*((FF213+EX213)/MAX(FF213+EX213+FG213, 0.1)*$P$9+FG213/MAX(FF213+EX213+FG213, 0.1)*$Q$9))/($B$11+$C$11+$F$11)</f>
        <v>0</v>
      </c>
      <c r="DL213">
        <v>4.16</v>
      </c>
      <c r="DM213">
        <v>0.5</v>
      </c>
      <c r="DN213" t="s">
        <v>438</v>
      </c>
      <c r="DO213">
        <v>2</v>
      </c>
      <c r="DP213" t="b">
        <v>1</v>
      </c>
      <c r="DQ213">
        <v>1759429304.84615</v>
      </c>
      <c r="DR213">
        <v>393.618846153846</v>
      </c>
      <c r="DS213">
        <v>399.042923076923</v>
      </c>
      <c r="DT213">
        <v>22.8766384615385</v>
      </c>
      <c r="DU213">
        <v>20.7195076923077</v>
      </c>
      <c r="DV213">
        <v>391.487384615385</v>
      </c>
      <c r="DW213">
        <v>22.5652153846154</v>
      </c>
      <c r="DX213">
        <v>500.052153846154</v>
      </c>
      <c r="DY213">
        <v>90.7469</v>
      </c>
      <c r="DZ213">
        <v>0.0333435</v>
      </c>
      <c r="EA213">
        <v>29.5395230769231</v>
      </c>
      <c r="EB213">
        <v>30.0020076923077</v>
      </c>
      <c r="EC213">
        <v>999.9</v>
      </c>
      <c r="ED213">
        <v>0</v>
      </c>
      <c r="EE213">
        <v>0</v>
      </c>
      <c r="EF213">
        <v>10010.6207692308</v>
      </c>
      <c r="EG213">
        <v>0</v>
      </c>
      <c r="EH213">
        <v>14.9973923076923</v>
      </c>
      <c r="EI213">
        <v>-5.42399246153846</v>
      </c>
      <c r="EJ213">
        <v>402.834615384615</v>
      </c>
      <c r="EK213">
        <v>407.485846153846</v>
      </c>
      <c r="EL213">
        <v>2.15713461538462</v>
      </c>
      <c r="EM213">
        <v>399.042923076923</v>
      </c>
      <c r="EN213">
        <v>20.7195076923077</v>
      </c>
      <c r="EO213">
        <v>2.07598307692308</v>
      </c>
      <c r="EP213">
        <v>1.88022923076923</v>
      </c>
      <c r="EQ213">
        <v>18.0361</v>
      </c>
      <c r="ER213">
        <v>16.4702384615385</v>
      </c>
      <c r="ES213">
        <v>1999.99461538462</v>
      </c>
      <c r="ET213">
        <v>0.980003153846154</v>
      </c>
      <c r="EU213">
        <v>0.0199970307692308</v>
      </c>
      <c r="EV213">
        <v>0</v>
      </c>
      <c r="EW213">
        <v>582.905846153846</v>
      </c>
      <c r="EX213">
        <v>5.00059</v>
      </c>
      <c r="EY213">
        <v>11720.1384615385</v>
      </c>
      <c r="EZ213">
        <v>17360.2615384615</v>
      </c>
      <c r="FA213">
        <v>41.8216923076923</v>
      </c>
      <c r="FB213">
        <v>41.6440769230769</v>
      </c>
      <c r="FC213">
        <v>41.25</v>
      </c>
      <c r="FD213">
        <v>41.0668461538462</v>
      </c>
      <c r="FE213">
        <v>42.687</v>
      </c>
      <c r="FF213">
        <v>1955.09769230769</v>
      </c>
      <c r="FG213">
        <v>39.8969230769231</v>
      </c>
      <c r="FH213">
        <v>0</v>
      </c>
      <c r="FI213">
        <v>1759429311.4</v>
      </c>
      <c r="FJ213">
        <v>0</v>
      </c>
      <c r="FK213">
        <v>582.88008</v>
      </c>
      <c r="FL213">
        <v>-3.66253845239954</v>
      </c>
      <c r="FM213">
        <v>-69.7384614456941</v>
      </c>
      <c r="FN213">
        <v>11719.344</v>
      </c>
      <c r="FO213">
        <v>15</v>
      </c>
      <c r="FP213">
        <v>0</v>
      </c>
      <c r="FQ213" t="s">
        <v>439</v>
      </c>
      <c r="FR213">
        <v>0</v>
      </c>
      <c r="FS213">
        <v>0</v>
      </c>
      <c r="FT213">
        <v>0</v>
      </c>
      <c r="FU213">
        <v>0</v>
      </c>
      <c r="FV213">
        <v>0</v>
      </c>
      <c r="FW213">
        <v>0</v>
      </c>
      <c r="FX213">
        <v>0</v>
      </c>
      <c r="FY213">
        <v>0</v>
      </c>
      <c r="FZ213">
        <v>0</v>
      </c>
      <c r="GA213">
        <v>0</v>
      </c>
      <c r="GB213">
        <v>0</v>
      </c>
      <c r="GC213">
        <v>-8.65023533333333</v>
      </c>
      <c r="GD213">
        <v>71.1127054285714</v>
      </c>
      <c r="GE213">
        <v>7.28897465037028</v>
      </c>
      <c r="GF213">
        <v>0</v>
      </c>
      <c r="GG213">
        <v>583.038705882353</v>
      </c>
      <c r="GH213">
        <v>-2.58679908303709</v>
      </c>
      <c r="GI213">
        <v>0.315090419274114</v>
      </c>
      <c r="GJ213">
        <v>-1</v>
      </c>
      <c r="GK213">
        <v>2.1568080952381</v>
      </c>
      <c r="GL213">
        <v>0.00713766233766384</v>
      </c>
      <c r="GM213">
        <v>0.000918594262719513</v>
      </c>
      <c r="GN213">
        <v>1</v>
      </c>
      <c r="GO213">
        <v>1</v>
      </c>
      <c r="GP213">
        <v>2</v>
      </c>
      <c r="GQ213" t="s">
        <v>448</v>
      </c>
      <c r="GR213">
        <v>3.13217</v>
      </c>
      <c r="GS213">
        <v>2.71117</v>
      </c>
      <c r="GT213">
        <v>0.0823805</v>
      </c>
      <c r="GU213">
        <v>0.0822487</v>
      </c>
      <c r="GV213">
        <v>0.0997807</v>
      </c>
      <c r="GW213">
        <v>0.0935517</v>
      </c>
      <c r="GX213">
        <v>34541.2</v>
      </c>
      <c r="GY213">
        <v>37008</v>
      </c>
      <c r="GZ213">
        <v>34059.3</v>
      </c>
      <c r="HA213">
        <v>36513.2</v>
      </c>
      <c r="HB213">
        <v>43305.6</v>
      </c>
      <c r="HC213">
        <v>47520.8</v>
      </c>
      <c r="HD213">
        <v>53134</v>
      </c>
      <c r="HE213">
        <v>58360.3</v>
      </c>
      <c r="HF213">
        <v>1.95138</v>
      </c>
      <c r="HG213">
        <v>1.78712</v>
      </c>
      <c r="HH213">
        <v>0.133365</v>
      </c>
      <c r="HI213">
        <v>0</v>
      </c>
      <c r="HJ213">
        <v>27.8193</v>
      </c>
      <c r="HK213">
        <v>999.9</v>
      </c>
      <c r="HL213">
        <v>50.836</v>
      </c>
      <c r="HM213">
        <v>30.706</v>
      </c>
      <c r="HN213">
        <v>24.8524</v>
      </c>
      <c r="HO213">
        <v>54.2231</v>
      </c>
      <c r="HP213">
        <v>45.2644</v>
      </c>
      <c r="HQ213">
        <v>1</v>
      </c>
      <c r="HR213">
        <v>0.0999162</v>
      </c>
      <c r="HS213">
        <v>0.357947</v>
      </c>
      <c r="HT213">
        <v>20.112</v>
      </c>
      <c r="HU213">
        <v>5.19707</v>
      </c>
      <c r="HV213">
        <v>12.004</v>
      </c>
      <c r="HW213">
        <v>4.97415</v>
      </c>
      <c r="HX213">
        <v>3.29395</v>
      </c>
      <c r="HY213">
        <v>999.9</v>
      </c>
      <c r="HZ213">
        <v>9999</v>
      </c>
      <c r="IA213">
        <v>9999</v>
      </c>
      <c r="IB213">
        <v>9999</v>
      </c>
      <c r="IC213">
        <v>1.86325</v>
      </c>
      <c r="ID213">
        <v>1.86813</v>
      </c>
      <c r="IE213">
        <v>1.86787</v>
      </c>
      <c r="IF213">
        <v>1.86905</v>
      </c>
      <c r="IG213">
        <v>1.86984</v>
      </c>
      <c r="IH213">
        <v>1.86596</v>
      </c>
      <c r="II213">
        <v>1.86699</v>
      </c>
      <c r="IJ213">
        <v>1.86844</v>
      </c>
      <c r="IK213">
        <v>5</v>
      </c>
      <c r="IL213">
        <v>0</v>
      </c>
      <c r="IM213">
        <v>0</v>
      </c>
      <c r="IN213">
        <v>0</v>
      </c>
      <c r="IO213" t="s">
        <v>441</v>
      </c>
      <c r="IP213" t="s">
        <v>442</v>
      </c>
      <c r="IQ213" t="s">
        <v>443</v>
      </c>
      <c r="IR213" t="s">
        <v>443</v>
      </c>
      <c r="IS213" t="s">
        <v>443</v>
      </c>
      <c r="IT213" t="s">
        <v>443</v>
      </c>
      <c r="IU213">
        <v>0</v>
      </c>
      <c r="IV213">
        <v>100</v>
      </c>
      <c r="IW213">
        <v>100</v>
      </c>
      <c r="IX213">
        <v>2.076</v>
      </c>
      <c r="IY213">
        <v>0.3112</v>
      </c>
      <c r="IZ213">
        <v>0.735386519928015</v>
      </c>
      <c r="JA213">
        <v>0.00382527381972642</v>
      </c>
      <c r="JB213">
        <v>-7.52988299776221e-07</v>
      </c>
      <c r="JC213">
        <v>2.3530235652091e-10</v>
      </c>
      <c r="JD213">
        <v>-0.102343420517576</v>
      </c>
      <c r="JE213">
        <v>-0.0169045395245839</v>
      </c>
      <c r="JF213">
        <v>0.00204458040624254</v>
      </c>
      <c r="JG213">
        <v>-2.13992253470799e-05</v>
      </c>
      <c r="JH213">
        <v>5</v>
      </c>
      <c r="JI213">
        <v>2167</v>
      </c>
      <c r="JJ213">
        <v>1</v>
      </c>
      <c r="JK213">
        <v>29</v>
      </c>
      <c r="JL213">
        <v>29323821.9</v>
      </c>
      <c r="JM213">
        <v>29323821.9</v>
      </c>
      <c r="JN213">
        <v>0.88623</v>
      </c>
      <c r="JO213">
        <v>2.64526</v>
      </c>
      <c r="JP213">
        <v>1.54785</v>
      </c>
      <c r="JQ213">
        <v>2.31079</v>
      </c>
      <c r="JR213">
        <v>1.64673</v>
      </c>
      <c r="JS213">
        <v>2.27539</v>
      </c>
      <c r="JT213">
        <v>34.6006</v>
      </c>
      <c r="JU213">
        <v>24.1838</v>
      </c>
      <c r="JV213">
        <v>18</v>
      </c>
      <c r="JW213">
        <v>506.066</v>
      </c>
      <c r="JX213">
        <v>399.969</v>
      </c>
      <c r="JY213">
        <v>26.5985</v>
      </c>
      <c r="JZ213">
        <v>28.6413</v>
      </c>
      <c r="KA213">
        <v>30.0003</v>
      </c>
      <c r="KB213">
        <v>28.5849</v>
      </c>
      <c r="KC213">
        <v>28.5318</v>
      </c>
      <c r="KD213">
        <v>17.7531</v>
      </c>
      <c r="KE213">
        <v>18.7275</v>
      </c>
      <c r="KF213">
        <v>49.2984</v>
      </c>
      <c r="KG213">
        <v>26.6049</v>
      </c>
      <c r="KH213">
        <v>352.222</v>
      </c>
      <c r="KI213">
        <v>20.7708</v>
      </c>
      <c r="KJ213">
        <v>96.5852</v>
      </c>
      <c r="KK213">
        <v>94.554</v>
      </c>
    </row>
    <row r="214" spans="1:297">
      <c r="A214">
        <v>198</v>
      </c>
      <c r="B214">
        <v>1759429318</v>
      </c>
      <c r="C214">
        <v>10097.9000000954</v>
      </c>
      <c r="D214" t="s">
        <v>840</v>
      </c>
      <c r="E214" t="s">
        <v>841</v>
      </c>
      <c r="F214">
        <v>5</v>
      </c>
      <c r="G214" t="s">
        <v>831</v>
      </c>
      <c r="H214" t="s">
        <v>436</v>
      </c>
      <c r="I214">
        <v>1759429309.84615</v>
      </c>
      <c r="J214">
        <f>(K214)/1000</f>
        <v>0</v>
      </c>
      <c r="K214">
        <f>IF(DP214, AN214, AH214)</f>
        <v>0</v>
      </c>
      <c r="L214">
        <f>IF(DP214, AI214, AG214)</f>
        <v>0</v>
      </c>
      <c r="M214">
        <f>DR214 - IF(AU214&gt;1, L214*DL214*100.0/(AW214), 0)</f>
        <v>0</v>
      </c>
      <c r="N214">
        <f>((T214-J214/2)*M214-L214)/(T214+J214/2)</f>
        <v>0</v>
      </c>
      <c r="O214">
        <f>N214*(DY214+DZ214)/1000.0</f>
        <v>0</v>
      </c>
      <c r="P214">
        <f>(DR214 - IF(AU214&gt;1, L214*DL214*100.0/(AW214), 0))*(DY214+DZ214)/1000.0</f>
        <v>0</v>
      </c>
      <c r="Q214">
        <f>2.0/((1/S214-1/R214)+SIGN(S214)*SQRT((1/S214-1/R214)*(1/S214-1/R214) + 4*DM214/((DM214+1)*(DM214+1))*(2*1/S214*1/R214-1/R214*1/R214)))</f>
        <v>0</v>
      </c>
      <c r="R214">
        <f>IF(LEFT(DN214,1)&lt;&gt;"0",IF(LEFT(DN214,1)="1",3.0,DO214),$D$5+$E$5*(EF214*DY214/($K$5*1000))+$F$5*(EF214*DY214/($K$5*1000))*MAX(MIN(DL214,$J$5),$I$5)*MAX(MIN(DL214,$J$5),$I$5)+$G$5*MAX(MIN(DL214,$J$5),$I$5)*(EF214*DY214/($K$5*1000))+$H$5*(EF214*DY214/($K$5*1000))*(EF214*DY214/($K$5*1000)))</f>
        <v>0</v>
      </c>
      <c r="S214">
        <f>J214*(1000-(1000*0.61365*exp(17.502*W214/(240.97+W214))/(DY214+DZ214)+DT214)/2)/(1000*0.61365*exp(17.502*W214/(240.97+W214))/(DY214+DZ214)-DT214)</f>
        <v>0</v>
      </c>
      <c r="T214">
        <f>1/((DM214+1)/(Q214/1.6)+1/(R214/1.37)) + DM214/((DM214+1)/(Q214/1.6) + DM214/(R214/1.37))</f>
        <v>0</v>
      </c>
      <c r="U214">
        <f>(DH214*DK214)</f>
        <v>0</v>
      </c>
      <c r="V214">
        <f>(EA214+(U214+2*0.95*5.67E-8*(((EA214+$B$7)+273)^4-(EA214+273)^4)-44100*J214)/(1.84*29.3*R214+8*0.95*5.67E-8*(EA214+273)^3))</f>
        <v>0</v>
      </c>
      <c r="W214">
        <f>($C$7*EB214+$D$7*EC214+$E$7*V214)</f>
        <v>0</v>
      </c>
      <c r="X214">
        <f>0.61365*exp(17.502*W214/(240.97+W214))</f>
        <v>0</v>
      </c>
      <c r="Y214">
        <f>(Z214/AA214*100)</f>
        <v>0</v>
      </c>
      <c r="Z214">
        <f>DT214*(DY214+DZ214)/1000</f>
        <v>0</v>
      </c>
      <c r="AA214">
        <f>0.61365*exp(17.502*EA214/(240.97+EA214))</f>
        <v>0</v>
      </c>
      <c r="AB214">
        <f>(X214-DT214*(DY214+DZ214)/1000)</f>
        <v>0</v>
      </c>
      <c r="AC214">
        <f>(-J214*44100)</f>
        <v>0</v>
      </c>
      <c r="AD214">
        <f>2*29.3*R214*0.92*(EA214-W214)</f>
        <v>0</v>
      </c>
      <c r="AE214">
        <f>2*0.95*5.67E-8*(((EA214+$B$7)+273)^4-(W214+273)^4)</f>
        <v>0</v>
      </c>
      <c r="AF214">
        <f>U214+AE214+AC214+AD214</f>
        <v>0</v>
      </c>
      <c r="AG214">
        <f>DX214*AU214*(DS214-DR214*(1000-AU214*DU214)/(1000-AU214*DT214))/(100*DL214)</f>
        <v>0</v>
      </c>
      <c r="AH214">
        <f>1000*DX214*AU214*(DT214-DU214)/(100*DL214*(1000-AU214*DT214))</f>
        <v>0</v>
      </c>
      <c r="AI214">
        <f>(AJ214 - AK214 - DY214*1E3/(8.314*(EA214+273.15)) * AM214/DX214 * AL214) * DX214/(100*DL214) * (1000 - DU214)/1000</f>
        <v>0</v>
      </c>
      <c r="AJ214">
        <v>375.441656553571</v>
      </c>
      <c r="AK214">
        <v>373.404539393939</v>
      </c>
      <c r="AL214">
        <v>-3.08646984848486</v>
      </c>
      <c r="AM214">
        <v>64.6</v>
      </c>
      <c r="AN214">
        <f>(AP214 - AO214 + DY214*1E3/(8.314*(EA214+273.15)) * AR214/DX214 * AQ214) * DX214/(100*DL214) * 1000/(1000 - AP214)</f>
        <v>0</v>
      </c>
      <c r="AO214">
        <v>20.7118875258705</v>
      </c>
      <c r="AP214">
        <v>22.8672993939394</v>
      </c>
      <c r="AQ214">
        <v>-3.63422017315616e-05</v>
      </c>
      <c r="AR214">
        <v>120.659579915445</v>
      </c>
      <c r="AS214">
        <v>0</v>
      </c>
      <c r="AT214">
        <v>0</v>
      </c>
      <c r="AU214">
        <f>IF(AS214*$H$13&gt;=AW214,1.0,(AW214/(AW214-AS214*$H$13)))</f>
        <v>0</v>
      </c>
      <c r="AV214">
        <f>(AU214-1)*100</f>
        <v>0</v>
      </c>
      <c r="AW214">
        <f>MAX(0,($B$13+$C$13*EF214)/(1+$D$13*EF214)*DY214/(EA214+273)*$E$13)</f>
        <v>0</v>
      </c>
      <c r="AX214" t="s">
        <v>437</v>
      </c>
      <c r="AY214" t="s">
        <v>437</v>
      </c>
      <c r="AZ214">
        <v>0</v>
      </c>
      <c r="BA214">
        <v>0</v>
      </c>
      <c r="BB214">
        <f>1-AZ214/BA214</f>
        <v>0</v>
      </c>
      <c r="BC214">
        <v>0</v>
      </c>
      <c r="BD214" t="s">
        <v>437</v>
      </c>
      <c r="BE214" t="s">
        <v>437</v>
      </c>
      <c r="BF214">
        <v>0</v>
      </c>
      <c r="BG214">
        <v>0</v>
      </c>
      <c r="BH214">
        <f>1-BF214/BG214</f>
        <v>0</v>
      </c>
      <c r="BI214">
        <v>0.5</v>
      </c>
      <c r="BJ214">
        <f>DI214</f>
        <v>0</v>
      </c>
      <c r="BK214">
        <f>L214</f>
        <v>0</v>
      </c>
      <c r="BL214">
        <f>BH214*BI214*BJ214</f>
        <v>0</v>
      </c>
      <c r="BM214">
        <f>(BK214-BC214)/BJ214</f>
        <v>0</v>
      </c>
      <c r="BN214">
        <f>(BA214-BG214)/BG214</f>
        <v>0</v>
      </c>
      <c r="BO214">
        <f>AZ214/(BB214+AZ214/BG214)</f>
        <v>0</v>
      </c>
      <c r="BP214" t="s">
        <v>437</v>
      </c>
      <c r="BQ214">
        <v>0</v>
      </c>
      <c r="BR214">
        <f>IF(BQ214&lt;&gt;0, BQ214, BO214)</f>
        <v>0</v>
      </c>
      <c r="BS214">
        <f>1-BR214/BG214</f>
        <v>0</v>
      </c>
      <c r="BT214">
        <f>(BG214-BF214)/(BG214-BR214)</f>
        <v>0</v>
      </c>
      <c r="BU214">
        <f>(BA214-BG214)/(BA214-BR214)</f>
        <v>0</v>
      </c>
      <c r="BV214">
        <f>(BG214-BF214)/(BG214-AZ214)</f>
        <v>0</v>
      </c>
      <c r="BW214">
        <f>(BA214-BG214)/(BA214-AZ214)</f>
        <v>0</v>
      </c>
      <c r="BX214">
        <f>(BT214*BR214/BF214)</f>
        <v>0</v>
      </c>
      <c r="BY214">
        <f>(1-BX214)</f>
        <v>0</v>
      </c>
      <c r="DH214">
        <f>$B$11*EG214+$C$11*EH214+$F$11*ES214*(1-EV214)</f>
        <v>0</v>
      </c>
      <c r="DI214">
        <f>DH214*DJ214</f>
        <v>0</v>
      </c>
      <c r="DJ214">
        <f>($B$11*$D$9+$C$11*$D$9+$F$11*((FF214+EX214)/MAX(FF214+EX214+FG214, 0.1)*$I$9+FG214/MAX(FF214+EX214+FG214, 0.1)*$J$9))/($B$11+$C$11+$F$11)</f>
        <v>0</v>
      </c>
      <c r="DK214">
        <f>($B$11*$K$9+$C$11*$K$9+$F$11*((FF214+EX214)/MAX(FF214+EX214+FG214, 0.1)*$P$9+FG214/MAX(FF214+EX214+FG214, 0.1)*$Q$9))/($B$11+$C$11+$F$11)</f>
        <v>0</v>
      </c>
      <c r="DL214">
        <v>4.16</v>
      </c>
      <c r="DM214">
        <v>0.5</v>
      </c>
      <c r="DN214" t="s">
        <v>438</v>
      </c>
      <c r="DO214">
        <v>2</v>
      </c>
      <c r="DP214" t="b">
        <v>1</v>
      </c>
      <c r="DQ214">
        <v>1759429309.84615</v>
      </c>
      <c r="DR214">
        <v>383.739846153846</v>
      </c>
      <c r="DS214">
        <v>383.622923076923</v>
      </c>
      <c r="DT214">
        <v>22.8732230769231</v>
      </c>
      <c r="DU214">
        <v>20.7159153846154</v>
      </c>
      <c r="DV214">
        <v>381.641384615385</v>
      </c>
      <c r="DW214">
        <v>22.5619461538462</v>
      </c>
      <c r="DX214">
        <v>500.047923076923</v>
      </c>
      <c r="DY214">
        <v>90.7489153846154</v>
      </c>
      <c r="DZ214">
        <v>0.0332428923076923</v>
      </c>
      <c r="EA214">
        <v>29.5403</v>
      </c>
      <c r="EB214">
        <v>29.9996692307692</v>
      </c>
      <c r="EC214">
        <v>999.9</v>
      </c>
      <c r="ED214">
        <v>0</v>
      </c>
      <c r="EE214">
        <v>0</v>
      </c>
      <c r="EF214">
        <v>10013.8423076923</v>
      </c>
      <c r="EG214">
        <v>0</v>
      </c>
      <c r="EH214">
        <v>15.0046</v>
      </c>
      <c r="EI214">
        <v>0.116975230769231</v>
      </c>
      <c r="EJ214">
        <v>392.722846153846</v>
      </c>
      <c r="EK214">
        <v>391.738153846154</v>
      </c>
      <c r="EL214">
        <v>2.15730538461538</v>
      </c>
      <c r="EM214">
        <v>383.622923076923</v>
      </c>
      <c r="EN214">
        <v>20.7159153846154</v>
      </c>
      <c r="EO214">
        <v>2.07572</v>
      </c>
      <c r="EP214">
        <v>1.87994615384615</v>
      </c>
      <c r="EQ214">
        <v>18.0340846153846</v>
      </c>
      <c r="ER214">
        <v>16.4678692307692</v>
      </c>
      <c r="ES214">
        <v>1999.99923076923</v>
      </c>
      <c r="ET214">
        <v>0.980003153846154</v>
      </c>
      <c r="EU214">
        <v>0.0199970461538462</v>
      </c>
      <c r="EV214">
        <v>0</v>
      </c>
      <c r="EW214">
        <v>582.521384615385</v>
      </c>
      <c r="EX214">
        <v>5.00059</v>
      </c>
      <c r="EY214">
        <v>11711.9846153846</v>
      </c>
      <c r="EZ214">
        <v>17360.3</v>
      </c>
      <c r="FA214">
        <v>41.8216923076923</v>
      </c>
      <c r="FB214">
        <v>41.6393076923077</v>
      </c>
      <c r="FC214">
        <v>41.25</v>
      </c>
      <c r="FD214">
        <v>41.062</v>
      </c>
      <c r="FE214">
        <v>42.687</v>
      </c>
      <c r="FF214">
        <v>1955.10230769231</v>
      </c>
      <c r="FG214">
        <v>39.8969230769231</v>
      </c>
      <c r="FH214">
        <v>0</v>
      </c>
      <c r="FI214">
        <v>1759429316.2</v>
      </c>
      <c r="FJ214">
        <v>0</v>
      </c>
      <c r="FK214">
        <v>582.49768</v>
      </c>
      <c r="FL214">
        <v>-6.37253845868975</v>
      </c>
      <c r="FM214">
        <v>-133.538461541494</v>
      </c>
      <c r="FN214">
        <v>11710.948</v>
      </c>
      <c r="FO214">
        <v>15</v>
      </c>
      <c r="FP214">
        <v>0</v>
      </c>
      <c r="FQ214" t="s">
        <v>439</v>
      </c>
      <c r="FR214">
        <v>0</v>
      </c>
      <c r="FS214">
        <v>0</v>
      </c>
      <c r="FT214">
        <v>0</v>
      </c>
      <c r="FU214">
        <v>0</v>
      </c>
      <c r="FV214">
        <v>0</v>
      </c>
      <c r="FW214">
        <v>0</v>
      </c>
      <c r="FX214">
        <v>0</v>
      </c>
      <c r="FY214">
        <v>0</v>
      </c>
      <c r="FZ214">
        <v>0</v>
      </c>
      <c r="GA214">
        <v>0</v>
      </c>
      <c r="GB214">
        <v>0</v>
      </c>
      <c r="GC214">
        <v>-2.7351926</v>
      </c>
      <c r="GD214">
        <v>65.3147737443609</v>
      </c>
      <c r="GE214">
        <v>6.4145825852575</v>
      </c>
      <c r="GF214">
        <v>0</v>
      </c>
      <c r="GG214">
        <v>582.735323529412</v>
      </c>
      <c r="GH214">
        <v>-4.63087853171112</v>
      </c>
      <c r="GI214">
        <v>0.490183922300265</v>
      </c>
      <c r="GJ214">
        <v>-1</v>
      </c>
      <c r="GK214">
        <v>2.1570765</v>
      </c>
      <c r="GL214">
        <v>0.00352015037593709</v>
      </c>
      <c r="GM214">
        <v>0.000859675956392897</v>
      </c>
      <c r="GN214">
        <v>1</v>
      </c>
      <c r="GO214">
        <v>1</v>
      </c>
      <c r="GP214">
        <v>2</v>
      </c>
      <c r="GQ214" t="s">
        <v>448</v>
      </c>
      <c r="GR214">
        <v>3.13188</v>
      </c>
      <c r="GS214">
        <v>2.7112</v>
      </c>
      <c r="GT214">
        <v>0.0797825</v>
      </c>
      <c r="GU214">
        <v>0.0794381</v>
      </c>
      <c r="GV214">
        <v>0.0997708</v>
      </c>
      <c r="GW214">
        <v>0.0935425</v>
      </c>
      <c r="GX214">
        <v>34638.8</v>
      </c>
      <c r="GY214">
        <v>37121.1</v>
      </c>
      <c r="GZ214">
        <v>34059.1</v>
      </c>
      <c r="HA214">
        <v>36513</v>
      </c>
      <c r="HB214">
        <v>43305.8</v>
      </c>
      <c r="HC214">
        <v>47520.7</v>
      </c>
      <c r="HD214">
        <v>53134</v>
      </c>
      <c r="HE214">
        <v>58360</v>
      </c>
      <c r="HF214">
        <v>1.95082</v>
      </c>
      <c r="HG214">
        <v>1.78778</v>
      </c>
      <c r="HH214">
        <v>0.133812</v>
      </c>
      <c r="HI214">
        <v>0</v>
      </c>
      <c r="HJ214">
        <v>27.8217</v>
      </c>
      <c r="HK214">
        <v>999.9</v>
      </c>
      <c r="HL214">
        <v>50.836</v>
      </c>
      <c r="HM214">
        <v>30.706</v>
      </c>
      <c r="HN214">
        <v>24.8498</v>
      </c>
      <c r="HO214">
        <v>54.5031</v>
      </c>
      <c r="HP214">
        <v>45.5689</v>
      </c>
      <c r="HQ214">
        <v>1</v>
      </c>
      <c r="HR214">
        <v>0.100305</v>
      </c>
      <c r="HS214">
        <v>0.348271</v>
      </c>
      <c r="HT214">
        <v>20.1117</v>
      </c>
      <c r="HU214">
        <v>5.19632</v>
      </c>
      <c r="HV214">
        <v>12.004</v>
      </c>
      <c r="HW214">
        <v>4.9737</v>
      </c>
      <c r="HX214">
        <v>3.2938</v>
      </c>
      <c r="HY214">
        <v>999.9</v>
      </c>
      <c r="HZ214">
        <v>9999</v>
      </c>
      <c r="IA214">
        <v>9999</v>
      </c>
      <c r="IB214">
        <v>9999</v>
      </c>
      <c r="IC214">
        <v>1.86325</v>
      </c>
      <c r="ID214">
        <v>1.86813</v>
      </c>
      <c r="IE214">
        <v>1.86786</v>
      </c>
      <c r="IF214">
        <v>1.86907</v>
      </c>
      <c r="IG214">
        <v>1.86984</v>
      </c>
      <c r="IH214">
        <v>1.86594</v>
      </c>
      <c r="II214">
        <v>1.86703</v>
      </c>
      <c r="IJ214">
        <v>1.86844</v>
      </c>
      <c r="IK214">
        <v>5</v>
      </c>
      <c r="IL214">
        <v>0</v>
      </c>
      <c r="IM214">
        <v>0</v>
      </c>
      <c r="IN214">
        <v>0</v>
      </c>
      <c r="IO214" t="s">
        <v>441</v>
      </c>
      <c r="IP214" t="s">
        <v>442</v>
      </c>
      <c r="IQ214" t="s">
        <v>443</v>
      </c>
      <c r="IR214" t="s">
        <v>443</v>
      </c>
      <c r="IS214" t="s">
        <v>443</v>
      </c>
      <c r="IT214" t="s">
        <v>443</v>
      </c>
      <c r="IU214">
        <v>0</v>
      </c>
      <c r="IV214">
        <v>100</v>
      </c>
      <c r="IW214">
        <v>100</v>
      </c>
      <c r="IX214">
        <v>2.025</v>
      </c>
      <c r="IY214">
        <v>0.3111</v>
      </c>
      <c r="IZ214">
        <v>0.735386519928015</v>
      </c>
      <c r="JA214">
        <v>0.00382527381972642</v>
      </c>
      <c r="JB214">
        <v>-7.52988299776221e-07</v>
      </c>
      <c r="JC214">
        <v>2.3530235652091e-10</v>
      </c>
      <c r="JD214">
        <v>-0.102343420517576</v>
      </c>
      <c r="JE214">
        <v>-0.0169045395245839</v>
      </c>
      <c r="JF214">
        <v>0.00204458040624254</v>
      </c>
      <c r="JG214">
        <v>-2.13992253470799e-05</v>
      </c>
      <c r="JH214">
        <v>5</v>
      </c>
      <c r="JI214">
        <v>2167</v>
      </c>
      <c r="JJ214">
        <v>1</v>
      </c>
      <c r="JK214">
        <v>29</v>
      </c>
      <c r="JL214">
        <v>29323822</v>
      </c>
      <c r="JM214">
        <v>29323822</v>
      </c>
      <c r="JN214">
        <v>0.853271</v>
      </c>
      <c r="JO214">
        <v>2.64038</v>
      </c>
      <c r="JP214">
        <v>1.54785</v>
      </c>
      <c r="JQ214">
        <v>2.31079</v>
      </c>
      <c r="JR214">
        <v>1.64673</v>
      </c>
      <c r="JS214">
        <v>2.37305</v>
      </c>
      <c r="JT214">
        <v>34.6006</v>
      </c>
      <c r="JU214">
        <v>24.1926</v>
      </c>
      <c r="JV214">
        <v>18</v>
      </c>
      <c r="JW214">
        <v>505.718</v>
      </c>
      <c r="JX214">
        <v>400.343</v>
      </c>
      <c r="JY214">
        <v>26.6032</v>
      </c>
      <c r="JZ214">
        <v>28.6431</v>
      </c>
      <c r="KA214">
        <v>30.0003</v>
      </c>
      <c r="KB214">
        <v>28.5868</v>
      </c>
      <c r="KC214">
        <v>28.5342</v>
      </c>
      <c r="KD214">
        <v>17.1087</v>
      </c>
      <c r="KE214">
        <v>18.7275</v>
      </c>
      <c r="KF214">
        <v>49.2984</v>
      </c>
      <c r="KG214">
        <v>26.6065</v>
      </c>
      <c r="KH214">
        <v>332</v>
      </c>
      <c r="KI214">
        <v>20.771</v>
      </c>
      <c r="KJ214">
        <v>96.5851</v>
      </c>
      <c r="KK214">
        <v>94.5534</v>
      </c>
    </row>
    <row r="215" spans="1:297">
      <c r="A215">
        <v>199</v>
      </c>
      <c r="B215">
        <v>1759429323</v>
      </c>
      <c r="C215">
        <v>10102.9000000954</v>
      </c>
      <c r="D215" t="s">
        <v>842</v>
      </c>
      <c r="E215" t="s">
        <v>843</v>
      </c>
      <c r="F215">
        <v>5</v>
      </c>
      <c r="G215" t="s">
        <v>831</v>
      </c>
      <c r="H215" t="s">
        <v>436</v>
      </c>
      <c r="I215">
        <v>1759429314.84615</v>
      </c>
      <c r="J215">
        <f>(K215)/1000</f>
        <v>0</v>
      </c>
      <c r="K215">
        <f>IF(DP215, AN215, AH215)</f>
        <v>0</v>
      </c>
      <c r="L215">
        <f>IF(DP215, AI215, AG215)</f>
        <v>0</v>
      </c>
      <c r="M215">
        <f>DR215 - IF(AU215&gt;1, L215*DL215*100.0/(AW215), 0)</f>
        <v>0</v>
      </c>
      <c r="N215">
        <f>((T215-J215/2)*M215-L215)/(T215+J215/2)</f>
        <v>0</v>
      </c>
      <c r="O215">
        <f>N215*(DY215+DZ215)/1000.0</f>
        <v>0</v>
      </c>
      <c r="P215">
        <f>(DR215 - IF(AU215&gt;1, L215*DL215*100.0/(AW215), 0))*(DY215+DZ215)/1000.0</f>
        <v>0</v>
      </c>
      <c r="Q215">
        <f>2.0/((1/S215-1/R215)+SIGN(S215)*SQRT((1/S215-1/R215)*(1/S215-1/R215) + 4*DM215/((DM215+1)*(DM215+1))*(2*1/S215*1/R215-1/R215*1/R215)))</f>
        <v>0</v>
      </c>
      <c r="R215">
        <f>IF(LEFT(DN215,1)&lt;&gt;"0",IF(LEFT(DN215,1)="1",3.0,DO215),$D$5+$E$5*(EF215*DY215/($K$5*1000))+$F$5*(EF215*DY215/($K$5*1000))*MAX(MIN(DL215,$J$5),$I$5)*MAX(MIN(DL215,$J$5),$I$5)+$G$5*MAX(MIN(DL215,$J$5),$I$5)*(EF215*DY215/($K$5*1000))+$H$5*(EF215*DY215/($K$5*1000))*(EF215*DY215/($K$5*1000)))</f>
        <v>0</v>
      </c>
      <c r="S215">
        <f>J215*(1000-(1000*0.61365*exp(17.502*W215/(240.97+W215))/(DY215+DZ215)+DT215)/2)/(1000*0.61365*exp(17.502*W215/(240.97+W215))/(DY215+DZ215)-DT215)</f>
        <v>0</v>
      </c>
      <c r="T215">
        <f>1/((DM215+1)/(Q215/1.6)+1/(R215/1.37)) + DM215/((DM215+1)/(Q215/1.6) + DM215/(R215/1.37))</f>
        <v>0</v>
      </c>
      <c r="U215">
        <f>(DH215*DK215)</f>
        <v>0</v>
      </c>
      <c r="V215">
        <f>(EA215+(U215+2*0.95*5.67E-8*(((EA215+$B$7)+273)^4-(EA215+273)^4)-44100*J215)/(1.84*29.3*R215+8*0.95*5.67E-8*(EA215+273)^3))</f>
        <v>0</v>
      </c>
      <c r="W215">
        <f>($C$7*EB215+$D$7*EC215+$E$7*V215)</f>
        <v>0</v>
      </c>
      <c r="X215">
        <f>0.61365*exp(17.502*W215/(240.97+W215))</f>
        <v>0</v>
      </c>
      <c r="Y215">
        <f>(Z215/AA215*100)</f>
        <v>0</v>
      </c>
      <c r="Z215">
        <f>DT215*(DY215+DZ215)/1000</f>
        <v>0</v>
      </c>
      <c r="AA215">
        <f>0.61365*exp(17.502*EA215/(240.97+EA215))</f>
        <v>0</v>
      </c>
      <c r="AB215">
        <f>(X215-DT215*(DY215+DZ215)/1000)</f>
        <v>0</v>
      </c>
      <c r="AC215">
        <f>(-J215*44100)</f>
        <v>0</v>
      </c>
      <c r="AD215">
        <f>2*29.3*R215*0.92*(EA215-W215)</f>
        <v>0</v>
      </c>
      <c r="AE215">
        <f>2*0.95*5.67E-8*(((EA215+$B$7)+273)^4-(W215+273)^4)</f>
        <v>0</v>
      </c>
      <c r="AF215">
        <f>U215+AE215+AC215+AD215</f>
        <v>0</v>
      </c>
      <c r="AG215">
        <f>DX215*AU215*(DS215-DR215*(1000-AU215*DU215)/(1000-AU215*DT215))/(100*DL215)</f>
        <v>0</v>
      </c>
      <c r="AH215">
        <f>1000*DX215*AU215*(DT215-DU215)/(100*DL215*(1000-AU215*DT215))</f>
        <v>0</v>
      </c>
      <c r="AI215">
        <f>(AJ215 - AK215 - DY215*1E3/(8.314*(EA215+273.15)) * AM215/DX215 * AL215) * DX215/(100*DL215) * (1000 - DU215)/1000</f>
        <v>0</v>
      </c>
      <c r="AJ215">
        <v>359.346497621537</v>
      </c>
      <c r="AK215">
        <v>358.133696969697</v>
      </c>
      <c r="AL215">
        <v>-3.06157924242428</v>
      </c>
      <c r="AM215">
        <v>64.6</v>
      </c>
      <c r="AN215">
        <f>(AP215 - AO215 + DY215*1E3/(8.314*(EA215+273.15)) * AR215/DX215 * AQ215) * DX215/(100*DL215) * 1000/(1000 - AP215)</f>
        <v>0</v>
      </c>
      <c r="AO215">
        <v>20.7087383808045</v>
      </c>
      <c r="AP215">
        <v>22.8685412121212</v>
      </c>
      <c r="AQ215">
        <v>3.49745691071478e-06</v>
      </c>
      <c r="AR215">
        <v>120.659579915445</v>
      </c>
      <c r="AS215">
        <v>0</v>
      </c>
      <c r="AT215">
        <v>0</v>
      </c>
      <c r="AU215">
        <f>IF(AS215*$H$13&gt;=AW215,1.0,(AW215/(AW215-AS215*$H$13)))</f>
        <v>0</v>
      </c>
      <c r="AV215">
        <f>(AU215-1)*100</f>
        <v>0</v>
      </c>
      <c r="AW215">
        <f>MAX(0,($B$13+$C$13*EF215)/(1+$D$13*EF215)*DY215/(EA215+273)*$E$13)</f>
        <v>0</v>
      </c>
      <c r="AX215" t="s">
        <v>437</v>
      </c>
      <c r="AY215" t="s">
        <v>437</v>
      </c>
      <c r="AZ215">
        <v>0</v>
      </c>
      <c r="BA215">
        <v>0</v>
      </c>
      <c r="BB215">
        <f>1-AZ215/BA215</f>
        <v>0</v>
      </c>
      <c r="BC215">
        <v>0</v>
      </c>
      <c r="BD215" t="s">
        <v>437</v>
      </c>
      <c r="BE215" t="s">
        <v>437</v>
      </c>
      <c r="BF215">
        <v>0</v>
      </c>
      <c r="BG215">
        <v>0</v>
      </c>
      <c r="BH215">
        <f>1-BF215/BG215</f>
        <v>0</v>
      </c>
      <c r="BI215">
        <v>0.5</v>
      </c>
      <c r="BJ215">
        <f>DI215</f>
        <v>0</v>
      </c>
      <c r="BK215">
        <f>L215</f>
        <v>0</v>
      </c>
      <c r="BL215">
        <f>BH215*BI215*BJ215</f>
        <v>0</v>
      </c>
      <c r="BM215">
        <f>(BK215-BC215)/BJ215</f>
        <v>0</v>
      </c>
      <c r="BN215">
        <f>(BA215-BG215)/BG215</f>
        <v>0</v>
      </c>
      <c r="BO215">
        <f>AZ215/(BB215+AZ215/BG215)</f>
        <v>0</v>
      </c>
      <c r="BP215" t="s">
        <v>437</v>
      </c>
      <c r="BQ215">
        <v>0</v>
      </c>
      <c r="BR215">
        <f>IF(BQ215&lt;&gt;0, BQ215, BO215)</f>
        <v>0</v>
      </c>
      <c r="BS215">
        <f>1-BR215/BG215</f>
        <v>0</v>
      </c>
      <c r="BT215">
        <f>(BG215-BF215)/(BG215-BR215)</f>
        <v>0</v>
      </c>
      <c r="BU215">
        <f>(BA215-BG215)/(BA215-BR215)</f>
        <v>0</v>
      </c>
      <c r="BV215">
        <f>(BG215-BF215)/(BG215-AZ215)</f>
        <v>0</v>
      </c>
      <c r="BW215">
        <f>(BA215-BG215)/(BA215-AZ215)</f>
        <v>0</v>
      </c>
      <c r="BX215">
        <f>(BT215*BR215/BF215)</f>
        <v>0</v>
      </c>
      <c r="BY215">
        <f>(1-BX215)</f>
        <v>0</v>
      </c>
      <c r="DH215">
        <f>$B$11*EG215+$C$11*EH215+$F$11*ES215*(1-EV215)</f>
        <v>0</v>
      </c>
      <c r="DI215">
        <f>DH215*DJ215</f>
        <v>0</v>
      </c>
      <c r="DJ215">
        <f>($B$11*$D$9+$C$11*$D$9+$F$11*((FF215+EX215)/MAX(FF215+EX215+FG215, 0.1)*$I$9+FG215/MAX(FF215+EX215+FG215, 0.1)*$J$9))/($B$11+$C$11+$F$11)</f>
        <v>0</v>
      </c>
      <c r="DK215">
        <f>($B$11*$K$9+$C$11*$K$9+$F$11*((FF215+EX215)/MAX(FF215+EX215+FG215, 0.1)*$P$9+FG215/MAX(FF215+EX215+FG215, 0.1)*$Q$9))/($B$11+$C$11+$F$11)</f>
        <v>0</v>
      </c>
      <c r="DL215">
        <v>4.16</v>
      </c>
      <c r="DM215">
        <v>0.5</v>
      </c>
      <c r="DN215" t="s">
        <v>438</v>
      </c>
      <c r="DO215">
        <v>2</v>
      </c>
      <c r="DP215" t="b">
        <v>1</v>
      </c>
      <c r="DQ215">
        <v>1759429314.84615</v>
      </c>
      <c r="DR215">
        <v>370.813384615385</v>
      </c>
      <c r="DS215">
        <v>367.540076923077</v>
      </c>
      <c r="DT215">
        <v>22.8703461538462</v>
      </c>
      <c r="DU215">
        <v>20.7123307692308</v>
      </c>
      <c r="DV215">
        <v>368.758230769231</v>
      </c>
      <c r="DW215">
        <v>22.5591846153846</v>
      </c>
      <c r="DX215">
        <v>500.027538461538</v>
      </c>
      <c r="DY215">
        <v>90.7500076923077</v>
      </c>
      <c r="DZ215">
        <v>0.0332541076923077</v>
      </c>
      <c r="EA215">
        <v>29.5421384615385</v>
      </c>
      <c r="EB215">
        <v>30.0012384615385</v>
      </c>
      <c r="EC215">
        <v>999.9</v>
      </c>
      <c r="ED215">
        <v>0</v>
      </c>
      <c r="EE215">
        <v>0</v>
      </c>
      <c r="EF215">
        <v>10011.0576923077</v>
      </c>
      <c r="EG215">
        <v>0</v>
      </c>
      <c r="EH215">
        <v>15.0046</v>
      </c>
      <c r="EI215">
        <v>3.273276</v>
      </c>
      <c r="EJ215">
        <v>379.492615384615</v>
      </c>
      <c r="EK215">
        <v>375.313692307692</v>
      </c>
      <c r="EL215">
        <v>2.15800538461538</v>
      </c>
      <c r="EM215">
        <v>367.540076923077</v>
      </c>
      <c r="EN215">
        <v>20.7123307692308</v>
      </c>
      <c r="EO215">
        <v>2.07548384615385</v>
      </c>
      <c r="EP215">
        <v>1.87964461538462</v>
      </c>
      <c r="EQ215">
        <v>18.0322769230769</v>
      </c>
      <c r="ER215">
        <v>16.4653461538462</v>
      </c>
      <c r="ES215">
        <v>2000.02307692308</v>
      </c>
      <c r="ET215">
        <v>0.980003384615385</v>
      </c>
      <c r="EU215">
        <v>0.0199968076923077</v>
      </c>
      <c r="EV215">
        <v>0</v>
      </c>
      <c r="EW215">
        <v>581.774769230769</v>
      </c>
      <c r="EX215">
        <v>5.00059</v>
      </c>
      <c r="EY215">
        <v>11697.6538461538</v>
      </c>
      <c r="EZ215">
        <v>17360.5153846154</v>
      </c>
      <c r="FA215">
        <v>41.8216923076923</v>
      </c>
      <c r="FB215">
        <v>41.625</v>
      </c>
      <c r="FC215">
        <v>41.25</v>
      </c>
      <c r="FD215">
        <v>41.062</v>
      </c>
      <c r="FE215">
        <v>42.687</v>
      </c>
      <c r="FF215">
        <v>1955.12615384615</v>
      </c>
      <c r="FG215">
        <v>39.8969230769231</v>
      </c>
      <c r="FH215">
        <v>0</v>
      </c>
      <c r="FI215">
        <v>1759429321.6</v>
      </c>
      <c r="FJ215">
        <v>0</v>
      </c>
      <c r="FK215">
        <v>581.679807692308</v>
      </c>
      <c r="FL215">
        <v>-11.1732991379183</v>
      </c>
      <c r="FM215">
        <v>-239.740170794019</v>
      </c>
      <c r="FN215">
        <v>11694.8</v>
      </c>
      <c r="FO215">
        <v>15</v>
      </c>
      <c r="FP215">
        <v>0</v>
      </c>
      <c r="FQ215" t="s">
        <v>439</v>
      </c>
      <c r="FR215">
        <v>0</v>
      </c>
      <c r="FS215">
        <v>0</v>
      </c>
      <c r="FT215">
        <v>0</v>
      </c>
      <c r="FU215">
        <v>0</v>
      </c>
      <c r="FV215">
        <v>0</v>
      </c>
      <c r="FW215">
        <v>0</v>
      </c>
      <c r="FX215">
        <v>0</v>
      </c>
      <c r="FY215">
        <v>0</v>
      </c>
      <c r="FZ215">
        <v>0</v>
      </c>
      <c r="GA215">
        <v>0</v>
      </c>
      <c r="GB215">
        <v>0</v>
      </c>
      <c r="GC215">
        <v>1.1042560952381</v>
      </c>
      <c r="GD215">
        <v>40.6256807532467</v>
      </c>
      <c r="GE215">
        <v>4.30949320518522</v>
      </c>
      <c r="GF215">
        <v>0</v>
      </c>
      <c r="GG215">
        <v>582.172</v>
      </c>
      <c r="GH215">
        <v>-8.13992359765596</v>
      </c>
      <c r="GI215">
        <v>0.856153882539963</v>
      </c>
      <c r="GJ215">
        <v>-1</v>
      </c>
      <c r="GK215">
        <v>2.15776476190476</v>
      </c>
      <c r="GL215">
        <v>0.00669818181818444</v>
      </c>
      <c r="GM215">
        <v>0.00114385987756417</v>
      </c>
      <c r="GN215">
        <v>1</v>
      </c>
      <c r="GO215">
        <v>1</v>
      </c>
      <c r="GP215">
        <v>2</v>
      </c>
      <c r="GQ215" t="s">
        <v>448</v>
      </c>
      <c r="GR215">
        <v>3.13192</v>
      </c>
      <c r="GS215">
        <v>2.71158</v>
      </c>
      <c r="GT215">
        <v>0.0771212</v>
      </c>
      <c r="GU215">
        <v>0.0764075</v>
      </c>
      <c r="GV215">
        <v>0.0997683</v>
      </c>
      <c r="GW215">
        <v>0.0935272</v>
      </c>
      <c r="GX215">
        <v>34738.8</v>
      </c>
      <c r="GY215">
        <v>37243.4</v>
      </c>
      <c r="GZ215">
        <v>34058.9</v>
      </c>
      <c r="HA215">
        <v>36513.1</v>
      </c>
      <c r="HB215">
        <v>43305.7</v>
      </c>
      <c r="HC215">
        <v>47521.4</v>
      </c>
      <c r="HD215">
        <v>53134</v>
      </c>
      <c r="HE215">
        <v>58360.4</v>
      </c>
      <c r="HF215">
        <v>1.95145</v>
      </c>
      <c r="HG215">
        <v>1.78715</v>
      </c>
      <c r="HH215">
        <v>0.134595</v>
      </c>
      <c r="HI215">
        <v>0</v>
      </c>
      <c r="HJ215">
        <v>27.8227</v>
      </c>
      <c r="HK215">
        <v>999.9</v>
      </c>
      <c r="HL215">
        <v>50.812</v>
      </c>
      <c r="HM215">
        <v>30.706</v>
      </c>
      <c r="HN215">
        <v>24.838</v>
      </c>
      <c r="HO215">
        <v>54.4531</v>
      </c>
      <c r="HP215">
        <v>45.4728</v>
      </c>
      <c r="HQ215">
        <v>1</v>
      </c>
      <c r="HR215">
        <v>0.100269</v>
      </c>
      <c r="HS215">
        <v>0.356661</v>
      </c>
      <c r="HT215">
        <v>20.1117</v>
      </c>
      <c r="HU215">
        <v>5.19677</v>
      </c>
      <c r="HV215">
        <v>12.004</v>
      </c>
      <c r="HW215">
        <v>4.97385</v>
      </c>
      <c r="HX215">
        <v>3.29395</v>
      </c>
      <c r="HY215">
        <v>999.9</v>
      </c>
      <c r="HZ215">
        <v>9999</v>
      </c>
      <c r="IA215">
        <v>9999</v>
      </c>
      <c r="IB215">
        <v>9999</v>
      </c>
      <c r="IC215">
        <v>1.86326</v>
      </c>
      <c r="ID215">
        <v>1.86813</v>
      </c>
      <c r="IE215">
        <v>1.86787</v>
      </c>
      <c r="IF215">
        <v>1.86905</v>
      </c>
      <c r="IG215">
        <v>1.86985</v>
      </c>
      <c r="IH215">
        <v>1.86597</v>
      </c>
      <c r="II215">
        <v>1.86703</v>
      </c>
      <c r="IJ215">
        <v>1.86844</v>
      </c>
      <c r="IK215">
        <v>5</v>
      </c>
      <c r="IL215">
        <v>0</v>
      </c>
      <c r="IM215">
        <v>0</v>
      </c>
      <c r="IN215">
        <v>0</v>
      </c>
      <c r="IO215" t="s">
        <v>441</v>
      </c>
      <c r="IP215" t="s">
        <v>442</v>
      </c>
      <c r="IQ215" t="s">
        <v>443</v>
      </c>
      <c r="IR215" t="s">
        <v>443</v>
      </c>
      <c r="IS215" t="s">
        <v>443</v>
      </c>
      <c r="IT215" t="s">
        <v>443</v>
      </c>
      <c r="IU215">
        <v>0</v>
      </c>
      <c r="IV215">
        <v>100</v>
      </c>
      <c r="IW215">
        <v>100</v>
      </c>
      <c r="IX215">
        <v>1.974</v>
      </c>
      <c r="IY215">
        <v>0.311</v>
      </c>
      <c r="IZ215">
        <v>0.735386519928015</v>
      </c>
      <c r="JA215">
        <v>0.00382527381972642</v>
      </c>
      <c r="JB215">
        <v>-7.52988299776221e-07</v>
      </c>
      <c r="JC215">
        <v>2.3530235652091e-10</v>
      </c>
      <c r="JD215">
        <v>-0.102343420517576</v>
      </c>
      <c r="JE215">
        <v>-0.0169045395245839</v>
      </c>
      <c r="JF215">
        <v>0.00204458040624254</v>
      </c>
      <c r="JG215">
        <v>-2.13992253470799e-05</v>
      </c>
      <c r="JH215">
        <v>5</v>
      </c>
      <c r="JI215">
        <v>2167</v>
      </c>
      <c r="JJ215">
        <v>1</v>
      </c>
      <c r="JK215">
        <v>29</v>
      </c>
      <c r="JL215">
        <v>29323822.1</v>
      </c>
      <c r="JM215">
        <v>29323822.1</v>
      </c>
      <c r="JN215">
        <v>0.820312</v>
      </c>
      <c r="JO215">
        <v>2.63306</v>
      </c>
      <c r="JP215">
        <v>1.54785</v>
      </c>
      <c r="JQ215">
        <v>2.31079</v>
      </c>
      <c r="JR215">
        <v>1.64673</v>
      </c>
      <c r="JS215">
        <v>2.34131</v>
      </c>
      <c r="JT215">
        <v>34.6006</v>
      </c>
      <c r="JU215">
        <v>24.1926</v>
      </c>
      <c r="JV215">
        <v>18</v>
      </c>
      <c r="JW215">
        <v>506.147</v>
      </c>
      <c r="JX215">
        <v>400.015</v>
      </c>
      <c r="JY215">
        <v>26.6056</v>
      </c>
      <c r="JZ215">
        <v>28.6443</v>
      </c>
      <c r="KA215">
        <v>30.0002</v>
      </c>
      <c r="KB215">
        <v>28.5886</v>
      </c>
      <c r="KC215">
        <v>28.5365</v>
      </c>
      <c r="KD215">
        <v>16.4487</v>
      </c>
      <c r="KE215">
        <v>18.7275</v>
      </c>
      <c r="KF215">
        <v>49.2984</v>
      </c>
      <c r="KG215">
        <v>26.6044</v>
      </c>
      <c r="KH215">
        <v>318.473</v>
      </c>
      <c r="KI215">
        <v>20.7762</v>
      </c>
      <c r="KJ215">
        <v>96.5848</v>
      </c>
      <c r="KK215">
        <v>94.5539</v>
      </c>
    </row>
    <row r="216" spans="1:297">
      <c r="A216">
        <v>200</v>
      </c>
      <c r="B216">
        <v>1759429328</v>
      </c>
      <c r="C216">
        <v>10107.9000000954</v>
      </c>
      <c r="D216" t="s">
        <v>844</v>
      </c>
      <c r="E216" t="s">
        <v>845</v>
      </c>
      <c r="F216">
        <v>5</v>
      </c>
      <c r="G216" t="s">
        <v>831</v>
      </c>
      <c r="H216" t="s">
        <v>436</v>
      </c>
      <c r="I216">
        <v>1759429319.84615</v>
      </c>
      <c r="J216">
        <f>(K216)/1000</f>
        <v>0</v>
      </c>
      <c r="K216">
        <f>IF(DP216, AN216, AH216)</f>
        <v>0</v>
      </c>
      <c r="L216">
        <f>IF(DP216, AI216, AG216)</f>
        <v>0</v>
      </c>
      <c r="M216">
        <f>DR216 - IF(AU216&gt;1, L216*DL216*100.0/(AW216), 0)</f>
        <v>0</v>
      </c>
      <c r="N216">
        <f>((T216-J216/2)*M216-L216)/(T216+J216/2)</f>
        <v>0</v>
      </c>
      <c r="O216">
        <f>N216*(DY216+DZ216)/1000.0</f>
        <v>0</v>
      </c>
      <c r="P216">
        <f>(DR216 - IF(AU216&gt;1, L216*DL216*100.0/(AW216), 0))*(DY216+DZ216)/1000.0</f>
        <v>0</v>
      </c>
      <c r="Q216">
        <f>2.0/((1/S216-1/R216)+SIGN(S216)*SQRT((1/S216-1/R216)*(1/S216-1/R216) + 4*DM216/((DM216+1)*(DM216+1))*(2*1/S216*1/R216-1/R216*1/R216)))</f>
        <v>0</v>
      </c>
      <c r="R216">
        <f>IF(LEFT(DN216,1)&lt;&gt;"0",IF(LEFT(DN216,1)="1",3.0,DO216),$D$5+$E$5*(EF216*DY216/($K$5*1000))+$F$5*(EF216*DY216/($K$5*1000))*MAX(MIN(DL216,$J$5),$I$5)*MAX(MIN(DL216,$J$5),$I$5)+$G$5*MAX(MIN(DL216,$J$5),$I$5)*(EF216*DY216/($K$5*1000))+$H$5*(EF216*DY216/($K$5*1000))*(EF216*DY216/($K$5*1000)))</f>
        <v>0</v>
      </c>
      <c r="S216">
        <f>J216*(1000-(1000*0.61365*exp(17.502*W216/(240.97+W216))/(DY216+DZ216)+DT216)/2)/(1000*0.61365*exp(17.502*W216/(240.97+W216))/(DY216+DZ216)-DT216)</f>
        <v>0</v>
      </c>
      <c r="T216">
        <f>1/((DM216+1)/(Q216/1.6)+1/(R216/1.37)) + DM216/((DM216+1)/(Q216/1.6) + DM216/(R216/1.37))</f>
        <v>0</v>
      </c>
      <c r="U216">
        <f>(DH216*DK216)</f>
        <v>0</v>
      </c>
      <c r="V216">
        <f>(EA216+(U216+2*0.95*5.67E-8*(((EA216+$B$7)+273)^4-(EA216+273)^4)-44100*J216)/(1.84*29.3*R216+8*0.95*5.67E-8*(EA216+273)^3))</f>
        <v>0</v>
      </c>
      <c r="W216">
        <f>($C$7*EB216+$D$7*EC216+$E$7*V216)</f>
        <v>0</v>
      </c>
      <c r="X216">
        <f>0.61365*exp(17.502*W216/(240.97+W216))</f>
        <v>0</v>
      </c>
      <c r="Y216">
        <f>(Z216/AA216*100)</f>
        <v>0</v>
      </c>
      <c r="Z216">
        <f>DT216*(DY216+DZ216)/1000</f>
        <v>0</v>
      </c>
      <c r="AA216">
        <f>0.61365*exp(17.502*EA216/(240.97+EA216))</f>
        <v>0</v>
      </c>
      <c r="AB216">
        <f>(X216-DT216*(DY216+DZ216)/1000)</f>
        <v>0</v>
      </c>
      <c r="AC216">
        <f>(-J216*44100)</f>
        <v>0</v>
      </c>
      <c r="AD216">
        <f>2*29.3*R216*0.92*(EA216-W216)</f>
        <v>0</v>
      </c>
      <c r="AE216">
        <f>2*0.95*5.67E-8*(((EA216+$B$7)+273)^4-(W216+273)^4)</f>
        <v>0</v>
      </c>
      <c r="AF216">
        <f>U216+AE216+AC216+AD216</f>
        <v>0</v>
      </c>
      <c r="AG216">
        <f>DX216*AU216*(DS216-DR216*(1000-AU216*DU216)/(1000-AU216*DT216))/(100*DL216)</f>
        <v>0</v>
      </c>
      <c r="AH216">
        <f>1000*DX216*AU216*(DT216-DU216)/(100*DL216*(1000-AU216*DT216))</f>
        <v>0</v>
      </c>
      <c r="AI216">
        <f>(AJ216 - AK216 - DY216*1E3/(8.314*(EA216+273.15)) * AM216/DX216 * AL216) * DX216/(100*DL216) * (1000 - DU216)/1000</f>
        <v>0</v>
      </c>
      <c r="AJ216">
        <v>341.534356236905</v>
      </c>
      <c r="AK216">
        <v>341.674521212121</v>
      </c>
      <c r="AL216">
        <v>-3.31652030303034</v>
      </c>
      <c r="AM216">
        <v>64.6</v>
      </c>
      <c r="AN216">
        <f>(AP216 - AO216 + DY216*1E3/(8.314*(EA216+273.15)) * AR216/DX216 * AQ216) * DX216/(100*DL216) * 1000/(1000 - AP216)</f>
        <v>0</v>
      </c>
      <c r="AO216">
        <v>20.7020942218692</v>
      </c>
      <c r="AP216">
        <v>22.8640745454545</v>
      </c>
      <c r="AQ216">
        <v>-2.92323355725903e-05</v>
      </c>
      <c r="AR216">
        <v>120.659579915445</v>
      </c>
      <c r="AS216">
        <v>0</v>
      </c>
      <c r="AT216">
        <v>0</v>
      </c>
      <c r="AU216">
        <f>IF(AS216*$H$13&gt;=AW216,1.0,(AW216/(AW216-AS216*$H$13)))</f>
        <v>0</v>
      </c>
      <c r="AV216">
        <f>(AU216-1)*100</f>
        <v>0</v>
      </c>
      <c r="AW216">
        <f>MAX(0,($B$13+$C$13*EF216)/(1+$D$13*EF216)*DY216/(EA216+273)*$E$13)</f>
        <v>0</v>
      </c>
      <c r="AX216" t="s">
        <v>437</v>
      </c>
      <c r="AY216" t="s">
        <v>437</v>
      </c>
      <c r="AZ216">
        <v>0</v>
      </c>
      <c r="BA216">
        <v>0</v>
      </c>
      <c r="BB216">
        <f>1-AZ216/BA216</f>
        <v>0</v>
      </c>
      <c r="BC216">
        <v>0</v>
      </c>
      <c r="BD216" t="s">
        <v>437</v>
      </c>
      <c r="BE216" t="s">
        <v>437</v>
      </c>
      <c r="BF216">
        <v>0</v>
      </c>
      <c r="BG216">
        <v>0</v>
      </c>
      <c r="BH216">
        <f>1-BF216/BG216</f>
        <v>0</v>
      </c>
      <c r="BI216">
        <v>0.5</v>
      </c>
      <c r="BJ216">
        <f>DI216</f>
        <v>0</v>
      </c>
      <c r="BK216">
        <f>L216</f>
        <v>0</v>
      </c>
      <c r="BL216">
        <f>BH216*BI216*BJ216</f>
        <v>0</v>
      </c>
      <c r="BM216">
        <f>(BK216-BC216)/BJ216</f>
        <v>0</v>
      </c>
      <c r="BN216">
        <f>(BA216-BG216)/BG216</f>
        <v>0</v>
      </c>
      <c r="BO216">
        <f>AZ216/(BB216+AZ216/BG216)</f>
        <v>0</v>
      </c>
      <c r="BP216" t="s">
        <v>437</v>
      </c>
      <c r="BQ216">
        <v>0</v>
      </c>
      <c r="BR216">
        <f>IF(BQ216&lt;&gt;0, BQ216, BO216)</f>
        <v>0</v>
      </c>
      <c r="BS216">
        <f>1-BR216/BG216</f>
        <v>0</v>
      </c>
      <c r="BT216">
        <f>(BG216-BF216)/(BG216-BR216)</f>
        <v>0</v>
      </c>
      <c r="BU216">
        <f>(BA216-BG216)/(BA216-BR216)</f>
        <v>0</v>
      </c>
      <c r="BV216">
        <f>(BG216-BF216)/(BG216-AZ216)</f>
        <v>0</v>
      </c>
      <c r="BW216">
        <f>(BA216-BG216)/(BA216-AZ216)</f>
        <v>0</v>
      </c>
      <c r="BX216">
        <f>(BT216*BR216/BF216)</f>
        <v>0</v>
      </c>
      <c r="BY216">
        <f>(1-BX216)</f>
        <v>0</v>
      </c>
      <c r="DH216">
        <f>$B$11*EG216+$C$11*EH216+$F$11*ES216*(1-EV216)</f>
        <v>0</v>
      </c>
      <c r="DI216">
        <f>DH216*DJ216</f>
        <v>0</v>
      </c>
      <c r="DJ216">
        <f>($B$11*$D$9+$C$11*$D$9+$F$11*((FF216+EX216)/MAX(FF216+EX216+FG216, 0.1)*$I$9+FG216/MAX(FF216+EX216+FG216, 0.1)*$J$9))/($B$11+$C$11+$F$11)</f>
        <v>0</v>
      </c>
      <c r="DK216">
        <f>($B$11*$K$9+$C$11*$K$9+$F$11*((FF216+EX216)/MAX(FF216+EX216+FG216, 0.1)*$P$9+FG216/MAX(FF216+EX216+FG216, 0.1)*$Q$9))/($B$11+$C$11+$F$11)</f>
        <v>0</v>
      </c>
      <c r="DL216">
        <v>4.16</v>
      </c>
      <c r="DM216">
        <v>0.5</v>
      </c>
      <c r="DN216" t="s">
        <v>438</v>
      </c>
      <c r="DO216">
        <v>2</v>
      </c>
      <c r="DP216" t="b">
        <v>1</v>
      </c>
      <c r="DQ216">
        <v>1759429319.84615</v>
      </c>
      <c r="DR216">
        <v>356.176538461538</v>
      </c>
      <c r="DS216">
        <v>350.631384615385</v>
      </c>
      <c r="DT216">
        <v>22.8679</v>
      </c>
      <c r="DU216">
        <v>20.7081307692308</v>
      </c>
      <c r="DV216">
        <v>354.170615384615</v>
      </c>
      <c r="DW216">
        <v>22.5568538461538</v>
      </c>
      <c r="DX216">
        <v>500.005384615385</v>
      </c>
      <c r="DY216">
        <v>90.7504076923077</v>
      </c>
      <c r="DZ216">
        <v>0.0334184076923077</v>
      </c>
      <c r="EA216">
        <v>29.5436</v>
      </c>
      <c r="EB216">
        <v>30.0044076923077</v>
      </c>
      <c r="EC216">
        <v>999.9</v>
      </c>
      <c r="ED216">
        <v>0</v>
      </c>
      <c r="EE216">
        <v>0</v>
      </c>
      <c r="EF216">
        <v>9995.76384615385</v>
      </c>
      <c r="EG216">
        <v>0</v>
      </c>
      <c r="EH216">
        <v>15.0005692307692</v>
      </c>
      <c r="EI216">
        <v>5.54520615384615</v>
      </c>
      <c r="EJ216">
        <v>364.512307692308</v>
      </c>
      <c r="EK216">
        <v>358.045846153846</v>
      </c>
      <c r="EL216">
        <v>2.15976384615385</v>
      </c>
      <c r="EM216">
        <v>350.631384615385</v>
      </c>
      <c r="EN216">
        <v>20.7081307692308</v>
      </c>
      <c r="EO216">
        <v>2.07527153846154</v>
      </c>
      <c r="EP216">
        <v>1.87927153846154</v>
      </c>
      <c r="EQ216">
        <v>18.0306461538462</v>
      </c>
      <c r="ER216">
        <v>16.4622384615385</v>
      </c>
      <c r="ES216">
        <v>2000.01923076923</v>
      </c>
      <c r="ET216">
        <v>0.980003384615384</v>
      </c>
      <c r="EU216">
        <v>0.0199968230769231</v>
      </c>
      <c r="EV216">
        <v>0</v>
      </c>
      <c r="EW216">
        <v>580.679615384615</v>
      </c>
      <c r="EX216">
        <v>5.00059</v>
      </c>
      <c r="EY216">
        <v>11673.9461538462</v>
      </c>
      <c r="EZ216">
        <v>17360.5076923077</v>
      </c>
      <c r="FA216">
        <v>41.812</v>
      </c>
      <c r="FB216">
        <v>41.6297692307692</v>
      </c>
      <c r="FC216">
        <v>41.25</v>
      </c>
      <c r="FD216">
        <v>41.062</v>
      </c>
      <c r="FE216">
        <v>42.687</v>
      </c>
      <c r="FF216">
        <v>1955.12230769231</v>
      </c>
      <c r="FG216">
        <v>39.8969230769231</v>
      </c>
      <c r="FH216">
        <v>0</v>
      </c>
      <c r="FI216">
        <v>1759429326.4</v>
      </c>
      <c r="FJ216">
        <v>0</v>
      </c>
      <c r="FK216">
        <v>580.505653846154</v>
      </c>
      <c r="FL216">
        <v>-18.3946324787639</v>
      </c>
      <c r="FM216">
        <v>-365.924786351561</v>
      </c>
      <c r="FN216">
        <v>11670.3653846154</v>
      </c>
      <c r="FO216">
        <v>15</v>
      </c>
      <c r="FP216">
        <v>0</v>
      </c>
      <c r="FQ216" t="s">
        <v>439</v>
      </c>
      <c r="FR216">
        <v>0</v>
      </c>
      <c r="FS216">
        <v>0</v>
      </c>
      <c r="FT216">
        <v>0</v>
      </c>
      <c r="FU216">
        <v>0</v>
      </c>
      <c r="FV216">
        <v>0</v>
      </c>
      <c r="FW216">
        <v>0</v>
      </c>
      <c r="FX216">
        <v>0</v>
      </c>
      <c r="FY216">
        <v>0</v>
      </c>
      <c r="FZ216">
        <v>0</v>
      </c>
      <c r="GA216">
        <v>0</v>
      </c>
      <c r="GB216">
        <v>0</v>
      </c>
      <c r="GC216">
        <v>4.3775379</v>
      </c>
      <c r="GD216">
        <v>24.6446773533835</v>
      </c>
      <c r="GE216">
        <v>2.51969548449254</v>
      </c>
      <c r="GF216">
        <v>0</v>
      </c>
      <c r="GG216">
        <v>581.277235294118</v>
      </c>
      <c r="GH216">
        <v>-13.1283116942264</v>
      </c>
      <c r="GI216">
        <v>1.346732124524</v>
      </c>
      <c r="GJ216">
        <v>-1</v>
      </c>
      <c r="GK216">
        <v>2.159301</v>
      </c>
      <c r="GL216">
        <v>0.0213500751879717</v>
      </c>
      <c r="GM216">
        <v>0.00248661195203429</v>
      </c>
      <c r="GN216">
        <v>1</v>
      </c>
      <c r="GO216">
        <v>1</v>
      </c>
      <c r="GP216">
        <v>2</v>
      </c>
      <c r="GQ216" t="s">
        <v>448</v>
      </c>
      <c r="GR216">
        <v>3.13205</v>
      </c>
      <c r="GS216">
        <v>2.71134</v>
      </c>
      <c r="GT216">
        <v>0.0742183</v>
      </c>
      <c r="GU216">
        <v>0.0734237</v>
      </c>
      <c r="GV216">
        <v>0.0997561</v>
      </c>
      <c r="GW216">
        <v>0.0935165</v>
      </c>
      <c r="GX216">
        <v>34847.9</v>
      </c>
      <c r="GY216">
        <v>37363.4</v>
      </c>
      <c r="GZ216">
        <v>34058.8</v>
      </c>
      <c r="HA216">
        <v>36512.8</v>
      </c>
      <c r="HB216">
        <v>43305.9</v>
      </c>
      <c r="HC216">
        <v>47521.1</v>
      </c>
      <c r="HD216">
        <v>53133.9</v>
      </c>
      <c r="HE216">
        <v>58359.7</v>
      </c>
      <c r="HF216">
        <v>1.95142</v>
      </c>
      <c r="HG216">
        <v>1.78727</v>
      </c>
      <c r="HH216">
        <v>0.133775</v>
      </c>
      <c r="HI216">
        <v>0</v>
      </c>
      <c r="HJ216">
        <v>27.824</v>
      </c>
      <c r="HK216">
        <v>999.9</v>
      </c>
      <c r="HL216">
        <v>50.812</v>
      </c>
      <c r="HM216">
        <v>30.706</v>
      </c>
      <c r="HN216">
        <v>24.8423</v>
      </c>
      <c r="HO216">
        <v>54.6731</v>
      </c>
      <c r="HP216">
        <v>45.2684</v>
      </c>
      <c r="HQ216">
        <v>1</v>
      </c>
      <c r="HR216">
        <v>0.100404</v>
      </c>
      <c r="HS216">
        <v>0.402633</v>
      </c>
      <c r="HT216">
        <v>20.1115</v>
      </c>
      <c r="HU216">
        <v>5.19618</v>
      </c>
      <c r="HV216">
        <v>12.004</v>
      </c>
      <c r="HW216">
        <v>4.97375</v>
      </c>
      <c r="HX216">
        <v>3.29385</v>
      </c>
      <c r="HY216">
        <v>999.9</v>
      </c>
      <c r="HZ216">
        <v>9999</v>
      </c>
      <c r="IA216">
        <v>9999</v>
      </c>
      <c r="IB216">
        <v>9999</v>
      </c>
      <c r="IC216">
        <v>1.86326</v>
      </c>
      <c r="ID216">
        <v>1.86813</v>
      </c>
      <c r="IE216">
        <v>1.86787</v>
      </c>
      <c r="IF216">
        <v>1.86905</v>
      </c>
      <c r="IG216">
        <v>1.86985</v>
      </c>
      <c r="IH216">
        <v>1.86598</v>
      </c>
      <c r="II216">
        <v>1.86702</v>
      </c>
      <c r="IJ216">
        <v>1.86844</v>
      </c>
      <c r="IK216">
        <v>5</v>
      </c>
      <c r="IL216">
        <v>0</v>
      </c>
      <c r="IM216">
        <v>0</v>
      </c>
      <c r="IN216">
        <v>0</v>
      </c>
      <c r="IO216" t="s">
        <v>441</v>
      </c>
      <c r="IP216" t="s">
        <v>442</v>
      </c>
      <c r="IQ216" t="s">
        <v>443</v>
      </c>
      <c r="IR216" t="s">
        <v>443</v>
      </c>
      <c r="IS216" t="s">
        <v>443</v>
      </c>
      <c r="IT216" t="s">
        <v>443</v>
      </c>
      <c r="IU216">
        <v>0</v>
      </c>
      <c r="IV216">
        <v>100</v>
      </c>
      <c r="IW216">
        <v>100</v>
      </c>
      <c r="IX216">
        <v>1.92</v>
      </c>
      <c r="IY216">
        <v>0.3109</v>
      </c>
      <c r="IZ216">
        <v>0.735386519928015</v>
      </c>
      <c r="JA216">
        <v>0.00382527381972642</v>
      </c>
      <c r="JB216">
        <v>-7.52988299776221e-07</v>
      </c>
      <c r="JC216">
        <v>2.3530235652091e-10</v>
      </c>
      <c r="JD216">
        <v>-0.102343420517576</v>
      </c>
      <c r="JE216">
        <v>-0.0169045395245839</v>
      </c>
      <c r="JF216">
        <v>0.00204458040624254</v>
      </c>
      <c r="JG216">
        <v>-2.13992253470799e-05</v>
      </c>
      <c r="JH216">
        <v>5</v>
      </c>
      <c r="JI216">
        <v>2167</v>
      </c>
      <c r="JJ216">
        <v>1</v>
      </c>
      <c r="JK216">
        <v>29</v>
      </c>
      <c r="JL216">
        <v>29323822.1</v>
      </c>
      <c r="JM216">
        <v>29323822.1</v>
      </c>
      <c r="JN216">
        <v>0.787354</v>
      </c>
      <c r="JO216">
        <v>2.64771</v>
      </c>
      <c r="JP216">
        <v>1.54785</v>
      </c>
      <c r="JQ216">
        <v>2.31079</v>
      </c>
      <c r="JR216">
        <v>1.64673</v>
      </c>
      <c r="JS216">
        <v>2.26562</v>
      </c>
      <c r="JT216">
        <v>34.6235</v>
      </c>
      <c r="JU216">
        <v>24.1838</v>
      </c>
      <c r="JV216">
        <v>18</v>
      </c>
      <c r="JW216">
        <v>506.147</v>
      </c>
      <c r="JX216">
        <v>400.095</v>
      </c>
      <c r="JY216">
        <v>26.6038</v>
      </c>
      <c r="JZ216">
        <v>28.6462</v>
      </c>
      <c r="KA216">
        <v>30.0002</v>
      </c>
      <c r="KB216">
        <v>28.5904</v>
      </c>
      <c r="KC216">
        <v>28.5383</v>
      </c>
      <c r="KD216">
        <v>15.7951</v>
      </c>
      <c r="KE216">
        <v>18.4506</v>
      </c>
      <c r="KF216">
        <v>49.2984</v>
      </c>
      <c r="KG216">
        <v>26.593</v>
      </c>
      <c r="KH216">
        <v>298.302</v>
      </c>
      <c r="KI216">
        <v>20.7873</v>
      </c>
      <c r="KJ216">
        <v>96.5846</v>
      </c>
      <c r="KK216">
        <v>94.553</v>
      </c>
    </row>
    <row r="217" spans="1:297">
      <c r="A217">
        <v>201</v>
      </c>
      <c r="B217">
        <v>1759429333</v>
      </c>
      <c r="C217">
        <v>10112.9000000954</v>
      </c>
      <c r="D217" t="s">
        <v>846</v>
      </c>
      <c r="E217" t="s">
        <v>847</v>
      </c>
      <c r="F217">
        <v>5</v>
      </c>
      <c r="G217" t="s">
        <v>831</v>
      </c>
      <c r="H217" t="s">
        <v>436</v>
      </c>
      <c r="I217">
        <v>1759429324.84615</v>
      </c>
      <c r="J217">
        <f>(K217)/1000</f>
        <v>0</v>
      </c>
      <c r="K217">
        <f>IF(DP217, AN217, AH217)</f>
        <v>0</v>
      </c>
      <c r="L217">
        <f>IF(DP217, AI217, AG217)</f>
        <v>0</v>
      </c>
      <c r="M217">
        <f>DR217 - IF(AU217&gt;1, L217*DL217*100.0/(AW217), 0)</f>
        <v>0</v>
      </c>
      <c r="N217">
        <f>((T217-J217/2)*M217-L217)/(T217+J217/2)</f>
        <v>0</v>
      </c>
      <c r="O217">
        <f>N217*(DY217+DZ217)/1000.0</f>
        <v>0</v>
      </c>
      <c r="P217">
        <f>(DR217 - IF(AU217&gt;1, L217*DL217*100.0/(AW217), 0))*(DY217+DZ217)/1000.0</f>
        <v>0</v>
      </c>
      <c r="Q217">
        <f>2.0/((1/S217-1/R217)+SIGN(S217)*SQRT((1/S217-1/R217)*(1/S217-1/R217) + 4*DM217/((DM217+1)*(DM217+1))*(2*1/S217*1/R217-1/R217*1/R217)))</f>
        <v>0</v>
      </c>
      <c r="R217">
        <f>IF(LEFT(DN217,1)&lt;&gt;"0",IF(LEFT(DN217,1)="1",3.0,DO217),$D$5+$E$5*(EF217*DY217/($K$5*1000))+$F$5*(EF217*DY217/($K$5*1000))*MAX(MIN(DL217,$J$5),$I$5)*MAX(MIN(DL217,$J$5),$I$5)+$G$5*MAX(MIN(DL217,$J$5),$I$5)*(EF217*DY217/($K$5*1000))+$H$5*(EF217*DY217/($K$5*1000))*(EF217*DY217/($K$5*1000)))</f>
        <v>0</v>
      </c>
      <c r="S217">
        <f>J217*(1000-(1000*0.61365*exp(17.502*W217/(240.97+W217))/(DY217+DZ217)+DT217)/2)/(1000*0.61365*exp(17.502*W217/(240.97+W217))/(DY217+DZ217)-DT217)</f>
        <v>0</v>
      </c>
      <c r="T217">
        <f>1/((DM217+1)/(Q217/1.6)+1/(R217/1.37)) + DM217/((DM217+1)/(Q217/1.6) + DM217/(R217/1.37))</f>
        <v>0</v>
      </c>
      <c r="U217">
        <f>(DH217*DK217)</f>
        <v>0</v>
      </c>
      <c r="V217">
        <f>(EA217+(U217+2*0.95*5.67E-8*(((EA217+$B$7)+273)^4-(EA217+273)^4)-44100*J217)/(1.84*29.3*R217+8*0.95*5.67E-8*(EA217+273)^3))</f>
        <v>0</v>
      </c>
      <c r="W217">
        <f>($C$7*EB217+$D$7*EC217+$E$7*V217)</f>
        <v>0</v>
      </c>
      <c r="X217">
        <f>0.61365*exp(17.502*W217/(240.97+W217))</f>
        <v>0</v>
      </c>
      <c r="Y217">
        <f>(Z217/AA217*100)</f>
        <v>0</v>
      </c>
      <c r="Z217">
        <f>DT217*(DY217+DZ217)/1000</f>
        <v>0</v>
      </c>
      <c r="AA217">
        <f>0.61365*exp(17.502*EA217/(240.97+EA217))</f>
        <v>0</v>
      </c>
      <c r="AB217">
        <f>(X217-DT217*(DY217+DZ217)/1000)</f>
        <v>0</v>
      </c>
      <c r="AC217">
        <f>(-J217*44100)</f>
        <v>0</v>
      </c>
      <c r="AD217">
        <f>2*29.3*R217*0.92*(EA217-W217)</f>
        <v>0</v>
      </c>
      <c r="AE217">
        <f>2*0.95*5.67E-8*(((EA217+$B$7)+273)^4-(W217+273)^4)</f>
        <v>0</v>
      </c>
      <c r="AF217">
        <f>U217+AE217+AC217+AD217</f>
        <v>0</v>
      </c>
      <c r="AG217">
        <f>DX217*AU217*(DS217-DR217*(1000-AU217*DU217)/(1000-AU217*DT217))/(100*DL217)</f>
        <v>0</v>
      </c>
      <c r="AH217">
        <f>1000*DX217*AU217*(DT217-DU217)/(100*DL217*(1000-AU217*DT217))</f>
        <v>0</v>
      </c>
      <c r="AI217">
        <f>(AJ217 - AK217 - DY217*1E3/(8.314*(EA217+273.15)) * AM217/DX217 * AL217) * DX217/(100*DL217) * (1000 - DU217)/1000</f>
        <v>0</v>
      </c>
      <c r="AJ217">
        <v>325.141165252381</v>
      </c>
      <c r="AK217">
        <v>325.617551515151</v>
      </c>
      <c r="AL217">
        <v>-3.19730287878791</v>
      </c>
      <c r="AM217">
        <v>64.6</v>
      </c>
      <c r="AN217">
        <f>(AP217 - AO217 + DY217*1E3/(8.314*(EA217+273.15)) * AR217/DX217 * AQ217) * DX217/(100*DL217) * 1000/(1000 - AP217)</f>
        <v>0</v>
      </c>
      <c r="AO217">
        <v>20.7169610966909</v>
      </c>
      <c r="AP217">
        <v>22.8627878787879</v>
      </c>
      <c r="AQ217">
        <v>-4.96133744845561e-06</v>
      </c>
      <c r="AR217">
        <v>120.659579915445</v>
      </c>
      <c r="AS217">
        <v>0</v>
      </c>
      <c r="AT217">
        <v>0</v>
      </c>
      <c r="AU217">
        <f>IF(AS217*$H$13&gt;=AW217,1.0,(AW217/(AW217-AS217*$H$13)))</f>
        <v>0</v>
      </c>
      <c r="AV217">
        <f>(AU217-1)*100</f>
        <v>0</v>
      </c>
      <c r="AW217">
        <f>MAX(0,($B$13+$C$13*EF217)/(1+$D$13*EF217)*DY217/(EA217+273)*$E$13)</f>
        <v>0</v>
      </c>
      <c r="AX217" t="s">
        <v>437</v>
      </c>
      <c r="AY217" t="s">
        <v>437</v>
      </c>
      <c r="AZ217">
        <v>0</v>
      </c>
      <c r="BA217">
        <v>0</v>
      </c>
      <c r="BB217">
        <f>1-AZ217/BA217</f>
        <v>0</v>
      </c>
      <c r="BC217">
        <v>0</v>
      </c>
      <c r="BD217" t="s">
        <v>437</v>
      </c>
      <c r="BE217" t="s">
        <v>437</v>
      </c>
      <c r="BF217">
        <v>0</v>
      </c>
      <c r="BG217">
        <v>0</v>
      </c>
      <c r="BH217">
        <f>1-BF217/BG217</f>
        <v>0</v>
      </c>
      <c r="BI217">
        <v>0.5</v>
      </c>
      <c r="BJ217">
        <f>DI217</f>
        <v>0</v>
      </c>
      <c r="BK217">
        <f>L217</f>
        <v>0</v>
      </c>
      <c r="BL217">
        <f>BH217*BI217*BJ217</f>
        <v>0</v>
      </c>
      <c r="BM217">
        <f>(BK217-BC217)/BJ217</f>
        <v>0</v>
      </c>
      <c r="BN217">
        <f>(BA217-BG217)/BG217</f>
        <v>0</v>
      </c>
      <c r="BO217">
        <f>AZ217/(BB217+AZ217/BG217)</f>
        <v>0</v>
      </c>
      <c r="BP217" t="s">
        <v>437</v>
      </c>
      <c r="BQ217">
        <v>0</v>
      </c>
      <c r="BR217">
        <f>IF(BQ217&lt;&gt;0, BQ217, BO217)</f>
        <v>0</v>
      </c>
      <c r="BS217">
        <f>1-BR217/BG217</f>
        <v>0</v>
      </c>
      <c r="BT217">
        <f>(BG217-BF217)/(BG217-BR217)</f>
        <v>0</v>
      </c>
      <c r="BU217">
        <f>(BA217-BG217)/(BA217-BR217)</f>
        <v>0</v>
      </c>
      <c r="BV217">
        <f>(BG217-BF217)/(BG217-AZ217)</f>
        <v>0</v>
      </c>
      <c r="BW217">
        <f>(BA217-BG217)/(BA217-AZ217)</f>
        <v>0</v>
      </c>
      <c r="BX217">
        <f>(BT217*BR217/BF217)</f>
        <v>0</v>
      </c>
      <c r="BY217">
        <f>(1-BX217)</f>
        <v>0</v>
      </c>
      <c r="DH217">
        <f>$B$11*EG217+$C$11*EH217+$F$11*ES217*(1-EV217)</f>
        <v>0</v>
      </c>
      <c r="DI217">
        <f>DH217*DJ217</f>
        <v>0</v>
      </c>
      <c r="DJ217">
        <f>($B$11*$D$9+$C$11*$D$9+$F$11*((FF217+EX217)/MAX(FF217+EX217+FG217, 0.1)*$I$9+FG217/MAX(FF217+EX217+FG217, 0.1)*$J$9))/($B$11+$C$11+$F$11)</f>
        <v>0</v>
      </c>
      <c r="DK217">
        <f>($B$11*$K$9+$C$11*$K$9+$F$11*((FF217+EX217)/MAX(FF217+EX217+FG217, 0.1)*$P$9+FG217/MAX(FF217+EX217+FG217, 0.1)*$Q$9))/($B$11+$C$11+$F$11)</f>
        <v>0</v>
      </c>
      <c r="DL217">
        <v>4.16</v>
      </c>
      <c r="DM217">
        <v>0.5</v>
      </c>
      <c r="DN217" t="s">
        <v>438</v>
      </c>
      <c r="DO217">
        <v>2</v>
      </c>
      <c r="DP217" t="b">
        <v>1</v>
      </c>
      <c r="DQ217">
        <v>1759429324.84615</v>
      </c>
      <c r="DR217">
        <v>340.690692307692</v>
      </c>
      <c r="DS217">
        <v>334.238153846154</v>
      </c>
      <c r="DT217">
        <v>22.8656769230769</v>
      </c>
      <c r="DU217">
        <v>20.7094076923077</v>
      </c>
      <c r="DV217">
        <v>338.737</v>
      </c>
      <c r="DW217">
        <v>22.5547230769231</v>
      </c>
      <c r="DX217">
        <v>499.949538461538</v>
      </c>
      <c r="DY217">
        <v>90.7499769230769</v>
      </c>
      <c r="DZ217">
        <v>0.0337566</v>
      </c>
      <c r="EA217">
        <v>29.5438</v>
      </c>
      <c r="EB217">
        <v>30.0079769230769</v>
      </c>
      <c r="EC217">
        <v>999.9</v>
      </c>
      <c r="ED217">
        <v>0</v>
      </c>
      <c r="EE217">
        <v>0</v>
      </c>
      <c r="EF217">
        <v>9975.52769230769</v>
      </c>
      <c r="EG217">
        <v>0</v>
      </c>
      <c r="EH217">
        <v>14.9971769230769</v>
      </c>
      <c r="EI217">
        <v>6.45258692307692</v>
      </c>
      <c r="EJ217">
        <v>348.663230769231</v>
      </c>
      <c r="EK217">
        <v>341.306307692308</v>
      </c>
      <c r="EL217">
        <v>2.15627769230769</v>
      </c>
      <c r="EM217">
        <v>334.238153846154</v>
      </c>
      <c r="EN217">
        <v>20.7094076923077</v>
      </c>
      <c r="EO217">
        <v>2.07505923076923</v>
      </c>
      <c r="EP217">
        <v>1.87937769230769</v>
      </c>
      <c r="EQ217">
        <v>18.0290307692308</v>
      </c>
      <c r="ER217">
        <v>16.4631153846154</v>
      </c>
      <c r="ES217">
        <v>1999.99</v>
      </c>
      <c r="ET217">
        <v>0.980004384615385</v>
      </c>
      <c r="EU217">
        <v>0.0199959307692308</v>
      </c>
      <c r="EV217">
        <v>0</v>
      </c>
      <c r="EW217">
        <v>578.863153846154</v>
      </c>
      <c r="EX217">
        <v>5.00059</v>
      </c>
      <c r="EY217">
        <v>11637.9153846154</v>
      </c>
      <c r="EZ217">
        <v>17360.2461538462</v>
      </c>
      <c r="FA217">
        <v>41.8216923076923</v>
      </c>
      <c r="FB217">
        <v>41.6440769230769</v>
      </c>
      <c r="FC217">
        <v>41.25</v>
      </c>
      <c r="FD217">
        <v>41.062</v>
      </c>
      <c r="FE217">
        <v>42.687</v>
      </c>
      <c r="FF217">
        <v>1955.09538461538</v>
      </c>
      <c r="FG217">
        <v>39.8946153846154</v>
      </c>
      <c r="FH217">
        <v>0</v>
      </c>
      <c r="FI217">
        <v>1759429331.2</v>
      </c>
      <c r="FJ217">
        <v>0</v>
      </c>
      <c r="FK217">
        <v>578.749153846154</v>
      </c>
      <c r="FL217">
        <v>-25.1379829245374</v>
      </c>
      <c r="FM217">
        <v>-513.285470387261</v>
      </c>
      <c r="FN217">
        <v>11635.2076923077</v>
      </c>
      <c r="FO217">
        <v>15</v>
      </c>
      <c r="FP217">
        <v>0</v>
      </c>
      <c r="FQ217" t="s">
        <v>439</v>
      </c>
      <c r="FR217">
        <v>0</v>
      </c>
      <c r="FS217">
        <v>0</v>
      </c>
      <c r="FT217">
        <v>0</v>
      </c>
      <c r="FU217">
        <v>0</v>
      </c>
      <c r="FV217">
        <v>0</v>
      </c>
      <c r="FW217">
        <v>0</v>
      </c>
      <c r="FX217">
        <v>0</v>
      </c>
      <c r="FY217">
        <v>0</v>
      </c>
      <c r="FZ217">
        <v>0</v>
      </c>
      <c r="GA217">
        <v>0</v>
      </c>
      <c r="GB217">
        <v>0</v>
      </c>
      <c r="GC217">
        <v>5.85084333333333</v>
      </c>
      <c r="GD217">
        <v>12.9229394805195</v>
      </c>
      <c r="GE217">
        <v>1.40957802769999</v>
      </c>
      <c r="GF217">
        <v>0</v>
      </c>
      <c r="GG217">
        <v>579.740264705882</v>
      </c>
      <c r="GH217">
        <v>-21.1673185697363</v>
      </c>
      <c r="GI217">
        <v>2.11833182576489</v>
      </c>
      <c r="GJ217">
        <v>-1</v>
      </c>
      <c r="GK217">
        <v>2.15715857142857</v>
      </c>
      <c r="GL217">
        <v>-0.0258171428571433</v>
      </c>
      <c r="GM217">
        <v>0.0068515797870441</v>
      </c>
      <c r="GN217">
        <v>1</v>
      </c>
      <c r="GO217">
        <v>1</v>
      </c>
      <c r="GP217">
        <v>2</v>
      </c>
      <c r="GQ217" t="s">
        <v>448</v>
      </c>
      <c r="GR217">
        <v>3.13191</v>
      </c>
      <c r="GS217">
        <v>2.71189</v>
      </c>
      <c r="GT217">
        <v>0.0713459</v>
      </c>
      <c r="GU217">
        <v>0.0702937</v>
      </c>
      <c r="GV217">
        <v>0.0997585</v>
      </c>
      <c r="GW217">
        <v>0.0936112</v>
      </c>
      <c r="GX217">
        <v>34956.1</v>
      </c>
      <c r="GY217">
        <v>37489.6</v>
      </c>
      <c r="GZ217">
        <v>34059</v>
      </c>
      <c r="HA217">
        <v>36512.8</v>
      </c>
      <c r="HB217">
        <v>43305.5</v>
      </c>
      <c r="HC217">
        <v>47515.7</v>
      </c>
      <c r="HD217">
        <v>53133.9</v>
      </c>
      <c r="HE217">
        <v>58359.8</v>
      </c>
      <c r="HF217">
        <v>1.9513</v>
      </c>
      <c r="HG217">
        <v>1.78735</v>
      </c>
      <c r="HH217">
        <v>0.134557</v>
      </c>
      <c r="HI217">
        <v>0</v>
      </c>
      <c r="HJ217">
        <v>27.8263</v>
      </c>
      <c r="HK217">
        <v>999.9</v>
      </c>
      <c r="HL217">
        <v>50.812</v>
      </c>
      <c r="HM217">
        <v>30.706</v>
      </c>
      <c r="HN217">
        <v>24.8412</v>
      </c>
      <c r="HO217">
        <v>54.9231</v>
      </c>
      <c r="HP217">
        <v>45.5048</v>
      </c>
      <c r="HQ217">
        <v>1</v>
      </c>
      <c r="HR217">
        <v>0.100528</v>
      </c>
      <c r="HS217">
        <v>0.412579</v>
      </c>
      <c r="HT217">
        <v>20.1115</v>
      </c>
      <c r="HU217">
        <v>5.19767</v>
      </c>
      <c r="HV217">
        <v>12.004</v>
      </c>
      <c r="HW217">
        <v>4.97385</v>
      </c>
      <c r="HX217">
        <v>3.294</v>
      </c>
      <c r="HY217">
        <v>999.9</v>
      </c>
      <c r="HZ217">
        <v>9999</v>
      </c>
      <c r="IA217">
        <v>9999</v>
      </c>
      <c r="IB217">
        <v>9999</v>
      </c>
      <c r="IC217">
        <v>1.86325</v>
      </c>
      <c r="ID217">
        <v>1.86813</v>
      </c>
      <c r="IE217">
        <v>1.86787</v>
      </c>
      <c r="IF217">
        <v>1.86905</v>
      </c>
      <c r="IG217">
        <v>1.8699</v>
      </c>
      <c r="IH217">
        <v>1.86598</v>
      </c>
      <c r="II217">
        <v>1.86705</v>
      </c>
      <c r="IJ217">
        <v>1.86844</v>
      </c>
      <c r="IK217">
        <v>5</v>
      </c>
      <c r="IL217">
        <v>0</v>
      </c>
      <c r="IM217">
        <v>0</v>
      </c>
      <c r="IN217">
        <v>0</v>
      </c>
      <c r="IO217" t="s">
        <v>441</v>
      </c>
      <c r="IP217" t="s">
        <v>442</v>
      </c>
      <c r="IQ217" t="s">
        <v>443</v>
      </c>
      <c r="IR217" t="s">
        <v>443</v>
      </c>
      <c r="IS217" t="s">
        <v>443</v>
      </c>
      <c r="IT217" t="s">
        <v>443</v>
      </c>
      <c r="IU217">
        <v>0</v>
      </c>
      <c r="IV217">
        <v>100</v>
      </c>
      <c r="IW217">
        <v>100</v>
      </c>
      <c r="IX217">
        <v>1.866</v>
      </c>
      <c r="IY217">
        <v>0.3109</v>
      </c>
      <c r="IZ217">
        <v>0.735386519928015</v>
      </c>
      <c r="JA217">
        <v>0.00382527381972642</v>
      </c>
      <c r="JB217">
        <v>-7.52988299776221e-07</v>
      </c>
      <c r="JC217">
        <v>2.3530235652091e-10</v>
      </c>
      <c r="JD217">
        <v>-0.102343420517576</v>
      </c>
      <c r="JE217">
        <v>-0.0169045395245839</v>
      </c>
      <c r="JF217">
        <v>0.00204458040624254</v>
      </c>
      <c r="JG217">
        <v>-2.13992253470799e-05</v>
      </c>
      <c r="JH217">
        <v>5</v>
      </c>
      <c r="JI217">
        <v>2167</v>
      </c>
      <c r="JJ217">
        <v>1</v>
      </c>
      <c r="JK217">
        <v>29</v>
      </c>
      <c r="JL217">
        <v>29323822.2</v>
      </c>
      <c r="JM217">
        <v>29323822.2</v>
      </c>
      <c r="JN217">
        <v>0.754395</v>
      </c>
      <c r="JO217">
        <v>2.64282</v>
      </c>
      <c r="JP217">
        <v>1.54785</v>
      </c>
      <c r="JQ217">
        <v>2.31079</v>
      </c>
      <c r="JR217">
        <v>1.64673</v>
      </c>
      <c r="JS217">
        <v>2.33521</v>
      </c>
      <c r="JT217">
        <v>34.6235</v>
      </c>
      <c r="JU217">
        <v>24.1838</v>
      </c>
      <c r="JV217">
        <v>18</v>
      </c>
      <c r="JW217">
        <v>506.08</v>
      </c>
      <c r="JX217">
        <v>400.153</v>
      </c>
      <c r="JY217">
        <v>26.5923</v>
      </c>
      <c r="JZ217">
        <v>28.6487</v>
      </c>
      <c r="KA217">
        <v>30.0003</v>
      </c>
      <c r="KB217">
        <v>28.5922</v>
      </c>
      <c r="KC217">
        <v>28.5407</v>
      </c>
      <c r="KD217">
        <v>15.1222</v>
      </c>
      <c r="KE217">
        <v>18.4506</v>
      </c>
      <c r="KF217">
        <v>49.2984</v>
      </c>
      <c r="KG217">
        <v>26.5867</v>
      </c>
      <c r="KH217">
        <v>284.844</v>
      </c>
      <c r="KI217">
        <v>20.7839</v>
      </c>
      <c r="KJ217">
        <v>96.5847</v>
      </c>
      <c r="KK217">
        <v>94.553</v>
      </c>
    </row>
    <row r="218" spans="1:297">
      <c r="A218">
        <v>202</v>
      </c>
      <c r="B218">
        <v>1759429338</v>
      </c>
      <c r="C218">
        <v>10117.9000000954</v>
      </c>
      <c r="D218" t="s">
        <v>848</v>
      </c>
      <c r="E218" t="s">
        <v>849</v>
      </c>
      <c r="F218">
        <v>5</v>
      </c>
      <c r="G218" t="s">
        <v>831</v>
      </c>
      <c r="H218" t="s">
        <v>436</v>
      </c>
      <c r="I218">
        <v>1759429329.84615</v>
      </c>
      <c r="J218">
        <f>(K218)/1000</f>
        <v>0</v>
      </c>
      <c r="K218">
        <f>IF(DP218, AN218, AH218)</f>
        <v>0</v>
      </c>
      <c r="L218">
        <f>IF(DP218, AI218, AG218)</f>
        <v>0</v>
      </c>
      <c r="M218">
        <f>DR218 - IF(AU218&gt;1, L218*DL218*100.0/(AW218), 0)</f>
        <v>0</v>
      </c>
      <c r="N218">
        <f>((T218-J218/2)*M218-L218)/(T218+J218/2)</f>
        <v>0</v>
      </c>
      <c r="O218">
        <f>N218*(DY218+DZ218)/1000.0</f>
        <v>0</v>
      </c>
      <c r="P218">
        <f>(DR218 - IF(AU218&gt;1, L218*DL218*100.0/(AW218), 0))*(DY218+DZ218)/1000.0</f>
        <v>0</v>
      </c>
      <c r="Q218">
        <f>2.0/((1/S218-1/R218)+SIGN(S218)*SQRT((1/S218-1/R218)*(1/S218-1/R218) + 4*DM218/((DM218+1)*(DM218+1))*(2*1/S218*1/R218-1/R218*1/R218)))</f>
        <v>0</v>
      </c>
      <c r="R218">
        <f>IF(LEFT(DN218,1)&lt;&gt;"0",IF(LEFT(DN218,1)="1",3.0,DO218),$D$5+$E$5*(EF218*DY218/($K$5*1000))+$F$5*(EF218*DY218/($K$5*1000))*MAX(MIN(DL218,$J$5),$I$5)*MAX(MIN(DL218,$J$5),$I$5)+$G$5*MAX(MIN(DL218,$J$5),$I$5)*(EF218*DY218/($K$5*1000))+$H$5*(EF218*DY218/($K$5*1000))*(EF218*DY218/($K$5*1000)))</f>
        <v>0</v>
      </c>
      <c r="S218">
        <f>J218*(1000-(1000*0.61365*exp(17.502*W218/(240.97+W218))/(DY218+DZ218)+DT218)/2)/(1000*0.61365*exp(17.502*W218/(240.97+W218))/(DY218+DZ218)-DT218)</f>
        <v>0</v>
      </c>
      <c r="T218">
        <f>1/((DM218+1)/(Q218/1.6)+1/(R218/1.37)) + DM218/((DM218+1)/(Q218/1.6) + DM218/(R218/1.37))</f>
        <v>0</v>
      </c>
      <c r="U218">
        <f>(DH218*DK218)</f>
        <v>0</v>
      </c>
      <c r="V218">
        <f>(EA218+(U218+2*0.95*5.67E-8*(((EA218+$B$7)+273)^4-(EA218+273)^4)-44100*J218)/(1.84*29.3*R218+8*0.95*5.67E-8*(EA218+273)^3))</f>
        <v>0</v>
      </c>
      <c r="W218">
        <f>($C$7*EB218+$D$7*EC218+$E$7*V218)</f>
        <v>0</v>
      </c>
      <c r="X218">
        <f>0.61365*exp(17.502*W218/(240.97+W218))</f>
        <v>0</v>
      </c>
      <c r="Y218">
        <f>(Z218/AA218*100)</f>
        <v>0</v>
      </c>
      <c r="Z218">
        <f>DT218*(DY218+DZ218)/1000</f>
        <v>0</v>
      </c>
      <c r="AA218">
        <f>0.61365*exp(17.502*EA218/(240.97+EA218))</f>
        <v>0</v>
      </c>
      <c r="AB218">
        <f>(X218-DT218*(DY218+DZ218)/1000)</f>
        <v>0</v>
      </c>
      <c r="AC218">
        <f>(-J218*44100)</f>
        <v>0</v>
      </c>
      <c r="AD218">
        <f>2*29.3*R218*0.92*(EA218-W218)</f>
        <v>0</v>
      </c>
      <c r="AE218">
        <f>2*0.95*5.67E-8*(((EA218+$B$7)+273)^4-(W218+273)^4)</f>
        <v>0</v>
      </c>
      <c r="AF218">
        <f>U218+AE218+AC218+AD218</f>
        <v>0</v>
      </c>
      <c r="AG218">
        <f>DX218*AU218*(DS218-DR218*(1000-AU218*DU218)/(1000-AU218*DT218))/(100*DL218)</f>
        <v>0</v>
      </c>
      <c r="AH218">
        <f>1000*DX218*AU218*(DT218-DU218)/(100*DL218*(1000-AU218*DT218))</f>
        <v>0</v>
      </c>
      <c r="AI218">
        <f>(AJ218 - AK218 - DY218*1E3/(8.314*(EA218+273.15)) * AM218/DX218 * AL218) * DX218/(100*DL218) * (1000 - DU218)/1000</f>
        <v>0</v>
      </c>
      <c r="AJ218">
        <v>307.450142968507</v>
      </c>
      <c r="AK218">
        <v>308.954933333333</v>
      </c>
      <c r="AL218">
        <v>-3.35413166666669</v>
      </c>
      <c r="AM218">
        <v>64.6</v>
      </c>
      <c r="AN218">
        <f>(AP218 - AO218 + DY218*1E3/(8.314*(EA218+273.15)) * AR218/DX218 * AQ218) * DX218/(100*DL218) * 1000/(1000 - AP218)</f>
        <v>0</v>
      </c>
      <c r="AO218">
        <v>20.7348968632141</v>
      </c>
      <c r="AP218">
        <v>22.8727018181818</v>
      </c>
      <c r="AQ218">
        <v>6.36627840935953e-05</v>
      </c>
      <c r="AR218">
        <v>120.659579915445</v>
      </c>
      <c r="AS218">
        <v>0</v>
      </c>
      <c r="AT218">
        <v>0</v>
      </c>
      <c r="AU218">
        <f>IF(AS218*$H$13&gt;=AW218,1.0,(AW218/(AW218-AS218*$H$13)))</f>
        <v>0</v>
      </c>
      <c r="AV218">
        <f>(AU218-1)*100</f>
        <v>0</v>
      </c>
      <c r="AW218">
        <f>MAX(0,($B$13+$C$13*EF218)/(1+$D$13*EF218)*DY218/(EA218+273)*$E$13)</f>
        <v>0</v>
      </c>
      <c r="AX218" t="s">
        <v>437</v>
      </c>
      <c r="AY218" t="s">
        <v>437</v>
      </c>
      <c r="AZ218">
        <v>0</v>
      </c>
      <c r="BA218">
        <v>0</v>
      </c>
      <c r="BB218">
        <f>1-AZ218/BA218</f>
        <v>0</v>
      </c>
      <c r="BC218">
        <v>0</v>
      </c>
      <c r="BD218" t="s">
        <v>437</v>
      </c>
      <c r="BE218" t="s">
        <v>437</v>
      </c>
      <c r="BF218">
        <v>0</v>
      </c>
      <c r="BG218">
        <v>0</v>
      </c>
      <c r="BH218">
        <f>1-BF218/BG218</f>
        <v>0</v>
      </c>
      <c r="BI218">
        <v>0.5</v>
      </c>
      <c r="BJ218">
        <f>DI218</f>
        <v>0</v>
      </c>
      <c r="BK218">
        <f>L218</f>
        <v>0</v>
      </c>
      <c r="BL218">
        <f>BH218*BI218*BJ218</f>
        <v>0</v>
      </c>
      <c r="BM218">
        <f>(BK218-BC218)/BJ218</f>
        <v>0</v>
      </c>
      <c r="BN218">
        <f>(BA218-BG218)/BG218</f>
        <v>0</v>
      </c>
      <c r="BO218">
        <f>AZ218/(BB218+AZ218/BG218)</f>
        <v>0</v>
      </c>
      <c r="BP218" t="s">
        <v>437</v>
      </c>
      <c r="BQ218">
        <v>0</v>
      </c>
      <c r="BR218">
        <f>IF(BQ218&lt;&gt;0, BQ218, BO218)</f>
        <v>0</v>
      </c>
      <c r="BS218">
        <f>1-BR218/BG218</f>
        <v>0</v>
      </c>
      <c r="BT218">
        <f>(BG218-BF218)/(BG218-BR218)</f>
        <v>0</v>
      </c>
      <c r="BU218">
        <f>(BA218-BG218)/(BA218-BR218)</f>
        <v>0</v>
      </c>
      <c r="BV218">
        <f>(BG218-BF218)/(BG218-AZ218)</f>
        <v>0</v>
      </c>
      <c r="BW218">
        <f>(BA218-BG218)/(BA218-AZ218)</f>
        <v>0</v>
      </c>
      <c r="BX218">
        <f>(BT218*BR218/BF218)</f>
        <v>0</v>
      </c>
      <c r="BY218">
        <f>(1-BX218)</f>
        <v>0</v>
      </c>
      <c r="DH218">
        <f>$B$11*EG218+$C$11*EH218+$F$11*ES218*(1-EV218)</f>
        <v>0</v>
      </c>
      <c r="DI218">
        <f>DH218*DJ218</f>
        <v>0</v>
      </c>
      <c r="DJ218">
        <f>($B$11*$D$9+$C$11*$D$9+$F$11*((FF218+EX218)/MAX(FF218+EX218+FG218, 0.1)*$I$9+FG218/MAX(FF218+EX218+FG218, 0.1)*$J$9))/($B$11+$C$11+$F$11)</f>
        <v>0</v>
      </c>
      <c r="DK218">
        <f>($B$11*$K$9+$C$11*$K$9+$F$11*((FF218+EX218)/MAX(FF218+EX218+FG218, 0.1)*$P$9+FG218/MAX(FF218+EX218+FG218, 0.1)*$Q$9))/($B$11+$C$11+$F$11)</f>
        <v>0</v>
      </c>
      <c r="DL218">
        <v>4.16</v>
      </c>
      <c r="DM218">
        <v>0.5</v>
      </c>
      <c r="DN218" t="s">
        <v>438</v>
      </c>
      <c r="DO218">
        <v>2</v>
      </c>
      <c r="DP218" t="b">
        <v>1</v>
      </c>
      <c r="DQ218">
        <v>1759429329.84615</v>
      </c>
      <c r="DR218">
        <v>324.895384615385</v>
      </c>
      <c r="DS218">
        <v>317.261846153846</v>
      </c>
      <c r="DT218">
        <v>22.8659846153846</v>
      </c>
      <c r="DU218">
        <v>20.7168153846154</v>
      </c>
      <c r="DV218">
        <v>322.995230769231</v>
      </c>
      <c r="DW218">
        <v>22.5550230769231</v>
      </c>
      <c r="DX218">
        <v>499.967923076923</v>
      </c>
      <c r="DY218">
        <v>90.7493461538462</v>
      </c>
      <c r="DZ218">
        <v>0.0338401615384615</v>
      </c>
      <c r="EA218">
        <v>29.5426846153846</v>
      </c>
      <c r="EB218">
        <v>30.0123461538461</v>
      </c>
      <c r="EC218">
        <v>999.9</v>
      </c>
      <c r="ED218">
        <v>0</v>
      </c>
      <c r="EE218">
        <v>0</v>
      </c>
      <c r="EF218">
        <v>9982.97923076923</v>
      </c>
      <c r="EG218">
        <v>0</v>
      </c>
      <c r="EH218">
        <v>14.9971769230769</v>
      </c>
      <c r="EI218">
        <v>7.63354538461538</v>
      </c>
      <c r="EJ218">
        <v>332.498307692308</v>
      </c>
      <c r="EK218">
        <v>323.973384615385</v>
      </c>
      <c r="EL218">
        <v>2.14918692307692</v>
      </c>
      <c r="EM218">
        <v>317.261846153846</v>
      </c>
      <c r="EN218">
        <v>20.7168153846154</v>
      </c>
      <c r="EO218">
        <v>2.07507307692308</v>
      </c>
      <c r="EP218">
        <v>1.88003692307692</v>
      </c>
      <c r="EQ218">
        <v>18.0291384615385</v>
      </c>
      <c r="ER218">
        <v>16.4686307692308</v>
      </c>
      <c r="ES218">
        <v>1999.98769230769</v>
      </c>
      <c r="ET218">
        <v>0.980004307692308</v>
      </c>
      <c r="EU218">
        <v>0.0199959384615385</v>
      </c>
      <c r="EV218">
        <v>0</v>
      </c>
      <c r="EW218">
        <v>576.539615384615</v>
      </c>
      <c r="EX218">
        <v>5.00059</v>
      </c>
      <c r="EY218">
        <v>11589.3692307692</v>
      </c>
      <c r="EZ218">
        <v>17360.2384615385</v>
      </c>
      <c r="FA218">
        <v>41.8216923076923</v>
      </c>
      <c r="FB218">
        <v>41.6440769230769</v>
      </c>
      <c r="FC218">
        <v>41.25</v>
      </c>
      <c r="FD218">
        <v>41.062</v>
      </c>
      <c r="FE218">
        <v>42.687</v>
      </c>
      <c r="FF218">
        <v>1955.09307692308</v>
      </c>
      <c r="FG218">
        <v>39.8946153846154</v>
      </c>
      <c r="FH218">
        <v>0</v>
      </c>
      <c r="FI218">
        <v>1759429336.6</v>
      </c>
      <c r="FJ218">
        <v>0</v>
      </c>
      <c r="FK218">
        <v>575.97364</v>
      </c>
      <c r="FL218">
        <v>-33.7370769762174</v>
      </c>
      <c r="FM218">
        <v>-688.076924043642</v>
      </c>
      <c r="FN218">
        <v>11578.568</v>
      </c>
      <c r="FO218">
        <v>15</v>
      </c>
      <c r="FP218">
        <v>0</v>
      </c>
      <c r="FQ218" t="s">
        <v>439</v>
      </c>
      <c r="FR218">
        <v>0</v>
      </c>
      <c r="FS218">
        <v>0</v>
      </c>
      <c r="FT218">
        <v>0</v>
      </c>
      <c r="FU218">
        <v>0</v>
      </c>
      <c r="FV218">
        <v>0</v>
      </c>
      <c r="FW218">
        <v>0</v>
      </c>
      <c r="FX218">
        <v>0</v>
      </c>
      <c r="FY218">
        <v>0</v>
      </c>
      <c r="FZ218">
        <v>0</v>
      </c>
      <c r="GA218">
        <v>0</v>
      </c>
      <c r="GB218">
        <v>0</v>
      </c>
      <c r="GC218">
        <v>7.047469</v>
      </c>
      <c r="GD218">
        <v>12.6880592481203</v>
      </c>
      <c r="GE218">
        <v>1.31755797130107</v>
      </c>
      <c r="GF218">
        <v>0</v>
      </c>
      <c r="GG218">
        <v>577.774441176471</v>
      </c>
      <c r="GH218">
        <v>-27.7815278612634</v>
      </c>
      <c r="GI218">
        <v>2.75866020540637</v>
      </c>
      <c r="GJ218">
        <v>-1</v>
      </c>
      <c r="GK218">
        <v>2.151586</v>
      </c>
      <c r="GL218">
        <v>-0.101819548872181</v>
      </c>
      <c r="GM218">
        <v>0.0118979369640287</v>
      </c>
      <c r="GN218">
        <v>0</v>
      </c>
      <c r="GO218">
        <v>0</v>
      </c>
      <c r="GP218">
        <v>2</v>
      </c>
      <c r="GQ218" t="s">
        <v>463</v>
      </c>
      <c r="GR218">
        <v>3.13204</v>
      </c>
      <c r="GS218">
        <v>2.71163</v>
      </c>
      <c r="GT218">
        <v>0.0682796</v>
      </c>
      <c r="GU218">
        <v>0.0671646</v>
      </c>
      <c r="GV218">
        <v>0.0997831</v>
      </c>
      <c r="GW218">
        <v>0.093614</v>
      </c>
      <c r="GX218">
        <v>35071.4</v>
      </c>
      <c r="GY218">
        <v>37615.5</v>
      </c>
      <c r="GZ218">
        <v>34058.8</v>
      </c>
      <c r="HA218">
        <v>36512.6</v>
      </c>
      <c r="HB218">
        <v>43304</v>
      </c>
      <c r="HC218">
        <v>47514.9</v>
      </c>
      <c r="HD218">
        <v>53134</v>
      </c>
      <c r="HE218">
        <v>58359.3</v>
      </c>
      <c r="HF218">
        <v>1.95142</v>
      </c>
      <c r="HG218">
        <v>1.78725</v>
      </c>
      <c r="HH218">
        <v>0.134073</v>
      </c>
      <c r="HI218">
        <v>0</v>
      </c>
      <c r="HJ218">
        <v>27.8264</v>
      </c>
      <c r="HK218">
        <v>999.9</v>
      </c>
      <c r="HL218">
        <v>50.787</v>
      </c>
      <c r="HM218">
        <v>30.726</v>
      </c>
      <c r="HN218">
        <v>24.8557</v>
      </c>
      <c r="HO218">
        <v>54.4831</v>
      </c>
      <c r="HP218">
        <v>45.633</v>
      </c>
      <c r="HQ218">
        <v>1</v>
      </c>
      <c r="HR218">
        <v>0.100734</v>
      </c>
      <c r="HS218">
        <v>0.44561</v>
      </c>
      <c r="HT218">
        <v>20.1113</v>
      </c>
      <c r="HU218">
        <v>5.19632</v>
      </c>
      <c r="HV218">
        <v>12.004</v>
      </c>
      <c r="HW218">
        <v>4.9738</v>
      </c>
      <c r="HX218">
        <v>3.29395</v>
      </c>
      <c r="HY218">
        <v>999.9</v>
      </c>
      <c r="HZ218">
        <v>9999</v>
      </c>
      <c r="IA218">
        <v>9999</v>
      </c>
      <c r="IB218">
        <v>9999</v>
      </c>
      <c r="IC218">
        <v>1.86325</v>
      </c>
      <c r="ID218">
        <v>1.86813</v>
      </c>
      <c r="IE218">
        <v>1.86789</v>
      </c>
      <c r="IF218">
        <v>1.86905</v>
      </c>
      <c r="IG218">
        <v>1.86988</v>
      </c>
      <c r="IH218">
        <v>1.86598</v>
      </c>
      <c r="II218">
        <v>1.86703</v>
      </c>
      <c r="IJ218">
        <v>1.86844</v>
      </c>
      <c r="IK218">
        <v>5</v>
      </c>
      <c r="IL218">
        <v>0</v>
      </c>
      <c r="IM218">
        <v>0</v>
      </c>
      <c r="IN218">
        <v>0</v>
      </c>
      <c r="IO218" t="s">
        <v>441</v>
      </c>
      <c r="IP218" t="s">
        <v>442</v>
      </c>
      <c r="IQ218" t="s">
        <v>443</v>
      </c>
      <c r="IR218" t="s">
        <v>443</v>
      </c>
      <c r="IS218" t="s">
        <v>443</v>
      </c>
      <c r="IT218" t="s">
        <v>443</v>
      </c>
      <c r="IU218">
        <v>0</v>
      </c>
      <c r="IV218">
        <v>100</v>
      </c>
      <c r="IW218">
        <v>100</v>
      </c>
      <c r="IX218">
        <v>1.81</v>
      </c>
      <c r="IY218">
        <v>0.3113</v>
      </c>
      <c r="IZ218">
        <v>0.735386519928015</v>
      </c>
      <c r="JA218">
        <v>0.00382527381972642</v>
      </c>
      <c r="JB218">
        <v>-7.52988299776221e-07</v>
      </c>
      <c r="JC218">
        <v>2.3530235652091e-10</v>
      </c>
      <c r="JD218">
        <v>-0.102343420517576</v>
      </c>
      <c r="JE218">
        <v>-0.0169045395245839</v>
      </c>
      <c r="JF218">
        <v>0.00204458040624254</v>
      </c>
      <c r="JG218">
        <v>-2.13992253470799e-05</v>
      </c>
      <c r="JH218">
        <v>5</v>
      </c>
      <c r="JI218">
        <v>2167</v>
      </c>
      <c r="JJ218">
        <v>1</v>
      </c>
      <c r="JK218">
        <v>29</v>
      </c>
      <c r="JL218">
        <v>29323822.3</v>
      </c>
      <c r="JM218">
        <v>29323822.3</v>
      </c>
      <c r="JN218">
        <v>0.721436</v>
      </c>
      <c r="JO218">
        <v>2.63794</v>
      </c>
      <c r="JP218">
        <v>1.54785</v>
      </c>
      <c r="JQ218">
        <v>2.31079</v>
      </c>
      <c r="JR218">
        <v>1.64551</v>
      </c>
      <c r="JS218">
        <v>2.37549</v>
      </c>
      <c r="JT218">
        <v>34.6235</v>
      </c>
      <c r="JU218">
        <v>24.1926</v>
      </c>
      <c r="JV218">
        <v>18</v>
      </c>
      <c r="JW218">
        <v>506.185</v>
      </c>
      <c r="JX218">
        <v>400.106</v>
      </c>
      <c r="JY218">
        <v>26.5827</v>
      </c>
      <c r="JZ218">
        <v>28.6511</v>
      </c>
      <c r="KA218">
        <v>30.0001</v>
      </c>
      <c r="KB218">
        <v>28.5946</v>
      </c>
      <c r="KC218">
        <v>28.542</v>
      </c>
      <c r="KD218">
        <v>14.4606</v>
      </c>
      <c r="KE218">
        <v>18.4506</v>
      </c>
      <c r="KF218">
        <v>49.2984</v>
      </c>
      <c r="KG218">
        <v>26.5706</v>
      </c>
      <c r="KH218">
        <v>264.665</v>
      </c>
      <c r="KI218">
        <v>20.7797</v>
      </c>
      <c r="KJ218">
        <v>96.5847</v>
      </c>
      <c r="KK218">
        <v>94.5524</v>
      </c>
    </row>
    <row r="219" spans="1:297">
      <c r="A219">
        <v>203</v>
      </c>
      <c r="B219">
        <v>1759429343</v>
      </c>
      <c r="C219">
        <v>10122.9000000954</v>
      </c>
      <c r="D219" t="s">
        <v>850</v>
      </c>
      <c r="E219" t="s">
        <v>851</v>
      </c>
      <c r="F219">
        <v>5</v>
      </c>
      <c r="G219" t="s">
        <v>831</v>
      </c>
      <c r="H219" t="s">
        <v>436</v>
      </c>
      <c r="I219">
        <v>1759429334.84615</v>
      </c>
      <c r="J219">
        <f>(K219)/1000</f>
        <v>0</v>
      </c>
      <c r="K219">
        <f>IF(DP219, AN219, AH219)</f>
        <v>0</v>
      </c>
      <c r="L219">
        <f>IF(DP219, AI219, AG219)</f>
        <v>0</v>
      </c>
      <c r="M219">
        <f>DR219 - IF(AU219&gt;1, L219*DL219*100.0/(AW219), 0)</f>
        <v>0</v>
      </c>
      <c r="N219">
        <f>((T219-J219/2)*M219-L219)/(T219+J219/2)</f>
        <v>0</v>
      </c>
      <c r="O219">
        <f>N219*(DY219+DZ219)/1000.0</f>
        <v>0</v>
      </c>
      <c r="P219">
        <f>(DR219 - IF(AU219&gt;1, L219*DL219*100.0/(AW219), 0))*(DY219+DZ219)/1000.0</f>
        <v>0</v>
      </c>
      <c r="Q219">
        <f>2.0/((1/S219-1/R219)+SIGN(S219)*SQRT((1/S219-1/R219)*(1/S219-1/R219) + 4*DM219/((DM219+1)*(DM219+1))*(2*1/S219*1/R219-1/R219*1/R219)))</f>
        <v>0</v>
      </c>
      <c r="R219">
        <f>IF(LEFT(DN219,1)&lt;&gt;"0",IF(LEFT(DN219,1)="1",3.0,DO219),$D$5+$E$5*(EF219*DY219/($K$5*1000))+$F$5*(EF219*DY219/($K$5*1000))*MAX(MIN(DL219,$J$5),$I$5)*MAX(MIN(DL219,$J$5),$I$5)+$G$5*MAX(MIN(DL219,$J$5),$I$5)*(EF219*DY219/($K$5*1000))+$H$5*(EF219*DY219/($K$5*1000))*(EF219*DY219/($K$5*1000)))</f>
        <v>0</v>
      </c>
      <c r="S219">
        <f>J219*(1000-(1000*0.61365*exp(17.502*W219/(240.97+W219))/(DY219+DZ219)+DT219)/2)/(1000*0.61365*exp(17.502*W219/(240.97+W219))/(DY219+DZ219)-DT219)</f>
        <v>0</v>
      </c>
      <c r="T219">
        <f>1/((DM219+1)/(Q219/1.6)+1/(R219/1.37)) + DM219/((DM219+1)/(Q219/1.6) + DM219/(R219/1.37))</f>
        <v>0</v>
      </c>
      <c r="U219">
        <f>(DH219*DK219)</f>
        <v>0</v>
      </c>
      <c r="V219">
        <f>(EA219+(U219+2*0.95*5.67E-8*(((EA219+$B$7)+273)^4-(EA219+273)^4)-44100*J219)/(1.84*29.3*R219+8*0.95*5.67E-8*(EA219+273)^3))</f>
        <v>0</v>
      </c>
      <c r="W219">
        <f>($C$7*EB219+$D$7*EC219+$E$7*V219)</f>
        <v>0</v>
      </c>
      <c r="X219">
        <f>0.61365*exp(17.502*W219/(240.97+W219))</f>
        <v>0</v>
      </c>
      <c r="Y219">
        <f>(Z219/AA219*100)</f>
        <v>0</v>
      </c>
      <c r="Z219">
        <f>DT219*(DY219+DZ219)/1000</f>
        <v>0</v>
      </c>
      <c r="AA219">
        <f>0.61365*exp(17.502*EA219/(240.97+EA219))</f>
        <v>0</v>
      </c>
      <c r="AB219">
        <f>(X219-DT219*(DY219+DZ219)/1000)</f>
        <v>0</v>
      </c>
      <c r="AC219">
        <f>(-J219*44100)</f>
        <v>0</v>
      </c>
      <c r="AD219">
        <f>2*29.3*R219*0.92*(EA219-W219)</f>
        <v>0</v>
      </c>
      <c r="AE219">
        <f>2*0.95*5.67E-8*(((EA219+$B$7)+273)^4-(W219+273)^4)</f>
        <v>0</v>
      </c>
      <c r="AF219">
        <f>U219+AE219+AC219+AD219</f>
        <v>0</v>
      </c>
      <c r="AG219">
        <f>DX219*AU219*(DS219-DR219*(1000-AU219*DU219)/(1000-AU219*DT219))/(100*DL219)</f>
        <v>0</v>
      </c>
      <c r="AH219">
        <f>1000*DX219*AU219*(DT219-DU219)/(100*DL219*(1000-AU219*DT219))</f>
        <v>0</v>
      </c>
      <c r="AI219">
        <f>(AJ219 - AK219 - DY219*1E3/(8.314*(EA219+273.15)) * AM219/DX219 * AL219) * DX219/(100*DL219) * (1000 - DU219)/1000</f>
        <v>0</v>
      </c>
      <c r="AJ219">
        <v>291.03629764026</v>
      </c>
      <c r="AK219">
        <v>292.762151515151</v>
      </c>
      <c r="AL219">
        <v>-3.21112621212128</v>
      </c>
      <c r="AM219">
        <v>64.6</v>
      </c>
      <c r="AN219">
        <f>(AP219 - AO219 + DY219*1E3/(8.314*(EA219+273.15)) * AR219/DX219 * AQ219) * DX219/(100*DL219) * 1000/(1000 - AP219)</f>
        <v>0</v>
      </c>
      <c r="AO219">
        <v>20.732875924836</v>
      </c>
      <c r="AP219">
        <v>22.8786951515151</v>
      </c>
      <c r="AQ219">
        <v>3.57598615690073e-05</v>
      </c>
      <c r="AR219">
        <v>120.659579915445</v>
      </c>
      <c r="AS219">
        <v>0</v>
      </c>
      <c r="AT219">
        <v>0</v>
      </c>
      <c r="AU219">
        <f>IF(AS219*$H$13&gt;=AW219,1.0,(AW219/(AW219-AS219*$H$13)))</f>
        <v>0</v>
      </c>
      <c r="AV219">
        <f>(AU219-1)*100</f>
        <v>0</v>
      </c>
      <c r="AW219">
        <f>MAX(0,($B$13+$C$13*EF219)/(1+$D$13*EF219)*DY219/(EA219+273)*$E$13)</f>
        <v>0</v>
      </c>
      <c r="AX219" t="s">
        <v>437</v>
      </c>
      <c r="AY219" t="s">
        <v>437</v>
      </c>
      <c r="AZ219">
        <v>0</v>
      </c>
      <c r="BA219">
        <v>0</v>
      </c>
      <c r="BB219">
        <f>1-AZ219/BA219</f>
        <v>0</v>
      </c>
      <c r="BC219">
        <v>0</v>
      </c>
      <c r="BD219" t="s">
        <v>437</v>
      </c>
      <c r="BE219" t="s">
        <v>437</v>
      </c>
      <c r="BF219">
        <v>0</v>
      </c>
      <c r="BG219">
        <v>0</v>
      </c>
      <c r="BH219">
        <f>1-BF219/BG219</f>
        <v>0</v>
      </c>
      <c r="BI219">
        <v>0.5</v>
      </c>
      <c r="BJ219">
        <f>DI219</f>
        <v>0</v>
      </c>
      <c r="BK219">
        <f>L219</f>
        <v>0</v>
      </c>
      <c r="BL219">
        <f>BH219*BI219*BJ219</f>
        <v>0</v>
      </c>
      <c r="BM219">
        <f>(BK219-BC219)/BJ219</f>
        <v>0</v>
      </c>
      <c r="BN219">
        <f>(BA219-BG219)/BG219</f>
        <v>0</v>
      </c>
      <c r="BO219">
        <f>AZ219/(BB219+AZ219/BG219)</f>
        <v>0</v>
      </c>
      <c r="BP219" t="s">
        <v>437</v>
      </c>
      <c r="BQ219">
        <v>0</v>
      </c>
      <c r="BR219">
        <f>IF(BQ219&lt;&gt;0, BQ219, BO219)</f>
        <v>0</v>
      </c>
      <c r="BS219">
        <f>1-BR219/BG219</f>
        <v>0</v>
      </c>
      <c r="BT219">
        <f>(BG219-BF219)/(BG219-BR219)</f>
        <v>0</v>
      </c>
      <c r="BU219">
        <f>(BA219-BG219)/(BA219-BR219)</f>
        <v>0</v>
      </c>
      <c r="BV219">
        <f>(BG219-BF219)/(BG219-AZ219)</f>
        <v>0</v>
      </c>
      <c r="BW219">
        <f>(BA219-BG219)/(BA219-AZ219)</f>
        <v>0</v>
      </c>
      <c r="BX219">
        <f>(BT219*BR219/BF219)</f>
        <v>0</v>
      </c>
      <c r="BY219">
        <f>(1-BX219)</f>
        <v>0</v>
      </c>
      <c r="DH219">
        <f>$B$11*EG219+$C$11*EH219+$F$11*ES219*(1-EV219)</f>
        <v>0</v>
      </c>
      <c r="DI219">
        <f>DH219*DJ219</f>
        <v>0</v>
      </c>
      <c r="DJ219">
        <f>($B$11*$D$9+$C$11*$D$9+$F$11*((FF219+EX219)/MAX(FF219+EX219+FG219, 0.1)*$I$9+FG219/MAX(FF219+EX219+FG219, 0.1)*$J$9))/($B$11+$C$11+$F$11)</f>
        <v>0</v>
      </c>
      <c r="DK219">
        <f>($B$11*$K$9+$C$11*$K$9+$F$11*((FF219+EX219)/MAX(FF219+EX219+FG219, 0.1)*$P$9+FG219/MAX(FF219+EX219+FG219, 0.1)*$Q$9))/($B$11+$C$11+$F$11)</f>
        <v>0</v>
      </c>
      <c r="DL219">
        <v>4.16</v>
      </c>
      <c r="DM219">
        <v>0.5</v>
      </c>
      <c r="DN219" t="s">
        <v>438</v>
      </c>
      <c r="DO219">
        <v>2</v>
      </c>
      <c r="DP219" t="b">
        <v>1</v>
      </c>
      <c r="DQ219">
        <v>1759429334.84615</v>
      </c>
      <c r="DR219">
        <v>308.882</v>
      </c>
      <c r="DS219">
        <v>300.814076923077</v>
      </c>
      <c r="DT219">
        <v>22.8693</v>
      </c>
      <c r="DU219">
        <v>20.7258153846154</v>
      </c>
      <c r="DV219">
        <v>307.036384615385</v>
      </c>
      <c r="DW219">
        <v>22.5582076923077</v>
      </c>
      <c r="DX219">
        <v>500.005615384615</v>
      </c>
      <c r="DY219">
        <v>90.7477076923077</v>
      </c>
      <c r="DZ219">
        <v>0.0338254846153846</v>
      </c>
      <c r="EA219">
        <v>29.5420846153846</v>
      </c>
      <c r="EB219">
        <v>30.0118692307692</v>
      </c>
      <c r="EC219">
        <v>999.9</v>
      </c>
      <c r="ED219">
        <v>0</v>
      </c>
      <c r="EE219">
        <v>0</v>
      </c>
      <c r="EF219">
        <v>9990.47769230769</v>
      </c>
      <c r="EG219">
        <v>0</v>
      </c>
      <c r="EH219">
        <v>15.0001461538462</v>
      </c>
      <c r="EI219">
        <v>8.06790923076923</v>
      </c>
      <c r="EJ219">
        <v>316.111076923077</v>
      </c>
      <c r="EK219">
        <v>307.180461538462</v>
      </c>
      <c r="EL219">
        <v>2.14351615384615</v>
      </c>
      <c r="EM219">
        <v>300.814076923077</v>
      </c>
      <c r="EN219">
        <v>20.7258153846154</v>
      </c>
      <c r="EO219">
        <v>2.07533692307692</v>
      </c>
      <c r="EP219">
        <v>1.88081846153846</v>
      </c>
      <c r="EQ219">
        <v>18.0311615384615</v>
      </c>
      <c r="ER219">
        <v>16.4751769230769</v>
      </c>
      <c r="ES219">
        <v>1999.95769230769</v>
      </c>
      <c r="ET219">
        <v>0.980005230769231</v>
      </c>
      <c r="EU219">
        <v>0.0199950384615385</v>
      </c>
      <c r="EV219">
        <v>0</v>
      </c>
      <c r="EW219">
        <v>573.584384615385</v>
      </c>
      <c r="EX219">
        <v>5.00059</v>
      </c>
      <c r="EY219">
        <v>11529.5384615385</v>
      </c>
      <c r="EZ219">
        <v>17359.9769230769</v>
      </c>
      <c r="FA219">
        <v>41.8216923076923</v>
      </c>
      <c r="FB219">
        <v>41.6536153846154</v>
      </c>
      <c r="FC219">
        <v>41.25</v>
      </c>
      <c r="FD219">
        <v>41.062</v>
      </c>
      <c r="FE219">
        <v>42.687</v>
      </c>
      <c r="FF219">
        <v>1955.06538461538</v>
      </c>
      <c r="FG219">
        <v>39.8923076923077</v>
      </c>
      <c r="FH219">
        <v>0</v>
      </c>
      <c r="FI219">
        <v>1759429341.4</v>
      </c>
      <c r="FJ219">
        <v>0</v>
      </c>
      <c r="FK219">
        <v>573.02764</v>
      </c>
      <c r="FL219">
        <v>-40.33507686729</v>
      </c>
      <c r="FM219">
        <v>-812.738460243204</v>
      </c>
      <c r="FN219">
        <v>11518.792</v>
      </c>
      <c r="FO219">
        <v>15</v>
      </c>
      <c r="FP219">
        <v>0</v>
      </c>
      <c r="FQ219" t="s">
        <v>439</v>
      </c>
      <c r="FR219">
        <v>0</v>
      </c>
      <c r="FS219">
        <v>0</v>
      </c>
      <c r="FT219">
        <v>0</v>
      </c>
      <c r="FU219">
        <v>0</v>
      </c>
      <c r="FV219">
        <v>0</v>
      </c>
      <c r="FW219">
        <v>0</v>
      </c>
      <c r="FX219">
        <v>0</v>
      </c>
      <c r="FY219">
        <v>0</v>
      </c>
      <c r="FZ219">
        <v>0</v>
      </c>
      <c r="GA219">
        <v>0</v>
      </c>
      <c r="GB219">
        <v>0</v>
      </c>
      <c r="GC219">
        <v>7.78406380952381</v>
      </c>
      <c r="GD219">
        <v>6.98504415584416</v>
      </c>
      <c r="GE219">
        <v>0.844844852048651</v>
      </c>
      <c r="GF219">
        <v>0</v>
      </c>
      <c r="GG219">
        <v>575.298558823529</v>
      </c>
      <c r="GH219">
        <v>-34.7499007044164</v>
      </c>
      <c r="GI219">
        <v>3.42827651941884</v>
      </c>
      <c r="GJ219">
        <v>-1</v>
      </c>
      <c r="GK219">
        <v>2.14824904761905</v>
      </c>
      <c r="GL219">
        <v>-0.0834218181818144</v>
      </c>
      <c r="GM219">
        <v>0.0113951296633848</v>
      </c>
      <c r="GN219">
        <v>1</v>
      </c>
      <c r="GO219">
        <v>1</v>
      </c>
      <c r="GP219">
        <v>2</v>
      </c>
      <c r="GQ219" t="s">
        <v>448</v>
      </c>
      <c r="GR219">
        <v>3.13197</v>
      </c>
      <c r="GS219">
        <v>2.71182</v>
      </c>
      <c r="GT219">
        <v>0.0652728</v>
      </c>
      <c r="GU219">
        <v>0.0638957</v>
      </c>
      <c r="GV219">
        <v>0.0997961</v>
      </c>
      <c r="GW219">
        <v>0.093603</v>
      </c>
      <c r="GX219">
        <v>35184.3</v>
      </c>
      <c r="GY219">
        <v>37746.7</v>
      </c>
      <c r="GZ219">
        <v>34058.6</v>
      </c>
      <c r="HA219">
        <v>36512</v>
      </c>
      <c r="HB219">
        <v>43302.9</v>
      </c>
      <c r="HC219">
        <v>47514.4</v>
      </c>
      <c r="HD219">
        <v>53133.7</v>
      </c>
      <c r="HE219">
        <v>58358.5</v>
      </c>
      <c r="HF219">
        <v>1.9514</v>
      </c>
      <c r="HG219">
        <v>1.78712</v>
      </c>
      <c r="HH219">
        <v>0.133999</v>
      </c>
      <c r="HI219">
        <v>0</v>
      </c>
      <c r="HJ219">
        <v>27.8264</v>
      </c>
      <c r="HK219">
        <v>999.9</v>
      </c>
      <c r="HL219">
        <v>50.787</v>
      </c>
      <c r="HM219">
        <v>30.706</v>
      </c>
      <c r="HN219">
        <v>24.827</v>
      </c>
      <c r="HO219">
        <v>54.5831</v>
      </c>
      <c r="HP219">
        <v>45.3726</v>
      </c>
      <c r="HQ219">
        <v>1</v>
      </c>
      <c r="HR219">
        <v>0.100793</v>
      </c>
      <c r="HS219">
        <v>0.462032</v>
      </c>
      <c r="HT219">
        <v>20.1115</v>
      </c>
      <c r="HU219">
        <v>5.19722</v>
      </c>
      <c r="HV219">
        <v>12.004</v>
      </c>
      <c r="HW219">
        <v>4.97375</v>
      </c>
      <c r="HX219">
        <v>3.29398</v>
      </c>
      <c r="HY219">
        <v>999.9</v>
      </c>
      <c r="HZ219">
        <v>9999</v>
      </c>
      <c r="IA219">
        <v>9999</v>
      </c>
      <c r="IB219">
        <v>9999</v>
      </c>
      <c r="IC219">
        <v>1.86325</v>
      </c>
      <c r="ID219">
        <v>1.86813</v>
      </c>
      <c r="IE219">
        <v>1.86787</v>
      </c>
      <c r="IF219">
        <v>1.86906</v>
      </c>
      <c r="IG219">
        <v>1.86987</v>
      </c>
      <c r="IH219">
        <v>1.86598</v>
      </c>
      <c r="II219">
        <v>1.86701</v>
      </c>
      <c r="IJ219">
        <v>1.86844</v>
      </c>
      <c r="IK219">
        <v>5</v>
      </c>
      <c r="IL219">
        <v>0</v>
      </c>
      <c r="IM219">
        <v>0</v>
      </c>
      <c r="IN219">
        <v>0</v>
      </c>
      <c r="IO219" t="s">
        <v>441</v>
      </c>
      <c r="IP219" t="s">
        <v>442</v>
      </c>
      <c r="IQ219" t="s">
        <v>443</v>
      </c>
      <c r="IR219" t="s">
        <v>443</v>
      </c>
      <c r="IS219" t="s">
        <v>443</v>
      </c>
      <c r="IT219" t="s">
        <v>443</v>
      </c>
      <c r="IU219">
        <v>0</v>
      </c>
      <c r="IV219">
        <v>100</v>
      </c>
      <c r="IW219">
        <v>100</v>
      </c>
      <c r="IX219">
        <v>1.756</v>
      </c>
      <c r="IY219">
        <v>0.3115</v>
      </c>
      <c r="IZ219">
        <v>0.735386519928015</v>
      </c>
      <c r="JA219">
        <v>0.00382527381972642</v>
      </c>
      <c r="JB219">
        <v>-7.52988299776221e-07</v>
      </c>
      <c r="JC219">
        <v>2.3530235652091e-10</v>
      </c>
      <c r="JD219">
        <v>-0.102343420517576</v>
      </c>
      <c r="JE219">
        <v>-0.0169045395245839</v>
      </c>
      <c r="JF219">
        <v>0.00204458040624254</v>
      </c>
      <c r="JG219">
        <v>-2.13992253470799e-05</v>
      </c>
      <c r="JH219">
        <v>5</v>
      </c>
      <c r="JI219">
        <v>2167</v>
      </c>
      <c r="JJ219">
        <v>1</v>
      </c>
      <c r="JK219">
        <v>29</v>
      </c>
      <c r="JL219">
        <v>29323822.4</v>
      </c>
      <c r="JM219">
        <v>29323822.4</v>
      </c>
      <c r="JN219">
        <v>0.686035</v>
      </c>
      <c r="JO219">
        <v>2.64404</v>
      </c>
      <c r="JP219">
        <v>1.54785</v>
      </c>
      <c r="JQ219">
        <v>2.31079</v>
      </c>
      <c r="JR219">
        <v>1.64673</v>
      </c>
      <c r="JS219">
        <v>2.29248</v>
      </c>
      <c r="JT219">
        <v>34.6235</v>
      </c>
      <c r="JU219">
        <v>24.1838</v>
      </c>
      <c r="JV219">
        <v>18</v>
      </c>
      <c r="JW219">
        <v>506.184</v>
      </c>
      <c r="JX219">
        <v>400.051</v>
      </c>
      <c r="JY219">
        <v>26.566</v>
      </c>
      <c r="JZ219">
        <v>28.6523</v>
      </c>
      <c r="KA219">
        <v>30.0001</v>
      </c>
      <c r="KB219">
        <v>28.5965</v>
      </c>
      <c r="KC219">
        <v>28.5439</v>
      </c>
      <c r="KD219">
        <v>13.7779</v>
      </c>
      <c r="KE219">
        <v>18.4506</v>
      </c>
      <c r="KF219">
        <v>49.2984</v>
      </c>
      <c r="KG219">
        <v>26.5564</v>
      </c>
      <c r="KH219">
        <v>251.189</v>
      </c>
      <c r="KI219">
        <v>20.7797</v>
      </c>
      <c r="KJ219">
        <v>96.5842</v>
      </c>
      <c r="KK219">
        <v>94.5508</v>
      </c>
    </row>
    <row r="220" spans="1:297">
      <c r="A220">
        <v>204</v>
      </c>
      <c r="B220">
        <v>1759429348</v>
      </c>
      <c r="C220">
        <v>10127.9000000954</v>
      </c>
      <c r="D220" t="s">
        <v>852</v>
      </c>
      <c r="E220" t="s">
        <v>853</v>
      </c>
      <c r="F220">
        <v>5</v>
      </c>
      <c r="G220" t="s">
        <v>831</v>
      </c>
      <c r="H220" t="s">
        <v>436</v>
      </c>
      <c r="I220">
        <v>1759429339.84615</v>
      </c>
      <c r="J220">
        <f>(K220)/1000</f>
        <v>0</v>
      </c>
      <c r="K220">
        <f>IF(DP220, AN220, AH220)</f>
        <v>0</v>
      </c>
      <c r="L220">
        <f>IF(DP220, AI220, AG220)</f>
        <v>0</v>
      </c>
      <c r="M220">
        <f>DR220 - IF(AU220&gt;1, L220*DL220*100.0/(AW220), 0)</f>
        <v>0</v>
      </c>
      <c r="N220">
        <f>((T220-J220/2)*M220-L220)/(T220+J220/2)</f>
        <v>0</v>
      </c>
      <c r="O220">
        <f>N220*(DY220+DZ220)/1000.0</f>
        <v>0</v>
      </c>
      <c r="P220">
        <f>(DR220 - IF(AU220&gt;1, L220*DL220*100.0/(AW220), 0))*(DY220+DZ220)/1000.0</f>
        <v>0</v>
      </c>
      <c r="Q220">
        <f>2.0/((1/S220-1/R220)+SIGN(S220)*SQRT((1/S220-1/R220)*(1/S220-1/R220) + 4*DM220/((DM220+1)*(DM220+1))*(2*1/S220*1/R220-1/R220*1/R220)))</f>
        <v>0</v>
      </c>
      <c r="R220">
        <f>IF(LEFT(DN220,1)&lt;&gt;"0",IF(LEFT(DN220,1)="1",3.0,DO220),$D$5+$E$5*(EF220*DY220/($K$5*1000))+$F$5*(EF220*DY220/($K$5*1000))*MAX(MIN(DL220,$J$5),$I$5)*MAX(MIN(DL220,$J$5),$I$5)+$G$5*MAX(MIN(DL220,$J$5),$I$5)*(EF220*DY220/($K$5*1000))+$H$5*(EF220*DY220/($K$5*1000))*(EF220*DY220/($K$5*1000)))</f>
        <v>0</v>
      </c>
      <c r="S220">
        <f>J220*(1000-(1000*0.61365*exp(17.502*W220/(240.97+W220))/(DY220+DZ220)+DT220)/2)/(1000*0.61365*exp(17.502*W220/(240.97+W220))/(DY220+DZ220)-DT220)</f>
        <v>0</v>
      </c>
      <c r="T220">
        <f>1/((DM220+1)/(Q220/1.6)+1/(R220/1.37)) + DM220/((DM220+1)/(Q220/1.6) + DM220/(R220/1.37))</f>
        <v>0</v>
      </c>
      <c r="U220">
        <f>(DH220*DK220)</f>
        <v>0</v>
      </c>
      <c r="V220">
        <f>(EA220+(U220+2*0.95*5.67E-8*(((EA220+$B$7)+273)^4-(EA220+273)^4)-44100*J220)/(1.84*29.3*R220+8*0.95*5.67E-8*(EA220+273)^3))</f>
        <v>0</v>
      </c>
      <c r="W220">
        <f>($C$7*EB220+$D$7*EC220+$E$7*V220)</f>
        <v>0</v>
      </c>
      <c r="X220">
        <f>0.61365*exp(17.502*W220/(240.97+W220))</f>
        <v>0</v>
      </c>
      <c r="Y220">
        <f>(Z220/AA220*100)</f>
        <v>0</v>
      </c>
      <c r="Z220">
        <f>DT220*(DY220+DZ220)/1000</f>
        <v>0</v>
      </c>
      <c r="AA220">
        <f>0.61365*exp(17.502*EA220/(240.97+EA220))</f>
        <v>0</v>
      </c>
      <c r="AB220">
        <f>(X220-DT220*(DY220+DZ220)/1000)</f>
        <v>0</v>
      </c>
      <c r="AC220">
        <f>(-J220*44100)</f>
        <v>0</v>
      </c>
      <c r="AD220">
        <f>2*29.3*R220*0.92*(EA220-W220)</f>
        <v>0</v>
      </c>
      <c r="AE220">
        <f>2*0.95*5.67E-8*(((EA220+$B$7)+273)^4-(W220+273)^4)</f>
        <v>0</v>
      </c>
      <c r="AF220">
        <f>U220+AE220+AC220+AD220</f>
        <v>0</v>
      </c>
      <c r="AG220">
        <f>DX220*AU220*(DS220-DR220*(1000-AU220*DU220)/(1000-AU220*DT220))/(100*DL220)</f>
        <v>0</v>
      </c>
      <c r="AH220">
        <f>1000*DX220*AU220*(DT220-DU220)/(100*DL220*(1000-AU220*DT220))</f>
        <v>0</v>
      </c>
      <c r="AI220">
        <f>(AJ220 - AK220 - DY220*1E3/(8.314*(EA220+273.15)) * AM220/DX220 * AL220) * DX220/(100*DL220) * (1000 - DU220)/1000</f>
        <v>0</v>
      </c>
      <c r="AJ220">
        <v>273.292988073485</v>
      </c>
      <c r="AK220">
        <v>276.025739393939</v>
      </c>
      <c r="AL220">
        <v>-3.36637651515153</v>
      </c>
      <c r="AM220">
        <v>64.6</v>
      </c>
      <c r="AN220">
        <f>(AP220 - AO220 + DY220*1E3/(8.314*(EA220+273.15)) * AR220/DX220 * AQ220) * DX220/(100*DL220) * 1000/(1000 - AP220)</f>
        <v>0</v>
      </c>
      <c r="AO220">
        <v>20.7285548300152</v>
      </c>
      <c r="AP220">
        <v>22.8789533333333</v>
      </c>
      <c r="AQ220">
        <v>4.17614134391984e-07</v>
      </c>
      <c r="AR220">
        <v>120.659579915445</v>
      </c>
      <c r="AS220">
        <v>0</v>
      </c>
      <c r="AT220">
        <v>0</v>
      </c>
      <c r="AU220">
        <f>IF(AS220*$H$13&gt;=AW220,1.0,(AW220/(AW220-AS220*$H$13)))</f>
        <v>0</v>
      </c>
      <c r="AV220">
        <f>(AU220-1)*100</f>
        <v>0</v>
      </c>
      <c r="AW220">
        <f>MAX(0,($B$13+$C$13*EF220)/(1+$D$13*EF220)*DY220/(EA220+273)*$E$13)</f>
        <v>0</v>
      </c>
      <c r="AX220" t="s">
        <v>437</v>
      </c>
      <c r="AY220" t="s">
        <v>437</v>
      </c>
      <c r="AZ220">
        <v>0</v>
      </c>
      <c r="BA220">
        <v>0</v>
      </c>
      <c r="BB220">
        <f>1-AZ220/BA220</f>
        <v>0</v>
      </c>
      <c r="BC220">
        <v>0</v>
      </c>
      <c r="BD220" t="s">
        <v>437</v>
      </c>
      <c r="BE220" t="s">
        <v>437</v>
      </c>
      <c r="BF220">
        <v>0</v>
      </c>
      <c r="BG220">
        <v>0</v>
      </c>
      <c r="BH220">
        <f>1-BF220/BG220</f>
        <v>0</v>
      </c>
      <c r="BI220">
        <v>0.5</v>
      </c>
      <c r="BJ220">
        <f>DI220</f>
        <v>0</v>
      </c>
      <c r="BK220">
        <f>L220</f>
        <v>0</v>
      </c>
      <c r="BL220">
        <f>BH220*BI220*BJ220</f>
        <v>0</v>
      </c>
      <c r="BM220">
        <f>(BK220-BC220)/BJ220</f>
        <v>0</v>
      </c>
      <c r="BN220">
        <f>(BA220-BG220)/BG220</f>
        <v>0</v>
      </c>
      <c r="BO220">
        <f>AZ220/(BB220+AZ220/BG220)</f>
        <v>0</v>
      </c>
      <c r="BP220" t="s">
        <v>437</v>
      </c>
      <c r="BQ220">
        <v>0</v>
      </c>
      <c r="BR220">
        <f>IF(BQ220&lt;&gt;0, BQ220, BO220)</f>
        <v>0</v>
      </c>
      <c r="BS220">
        <f>1-BR220/BG220</f>
        <v>0</v>
      </c>
      <c r="BT220">
        <f>(BG220-BF220)/(BG220-BR220)</f>
        <v>0</v>
      </c>
      <c r="BU220">
        <f>(BA220-BG220)/(BA220-BR220)</f>
        <v>0</v>
      </c>
      <c r="BV220">
        <f>(BG220-BF220)/(BG220-AZ220)</f>
        <v>0</v>
      </c>
      <c r="BW220">
        <f>(BA220-BG220)/(BA220-AZ220)</f>
        <v>0</v>
      </c>
      <c r="BX220">
        <f>(BT220*BR220/BF220)</f>
        <v>0</v>
      </c>
      <c r="BY220">
        <f>(1-BX220)</f>
        <v>0</v>
      </c>
      <c r="DH220">
        <f>$B$11*EG220+$C$11*EH220+$F$11*ES220*(1-EV220)</f>
        <v>0</v>
      </c>
      <c r="DI220">
        <f>DH220*DJ220</f>
        <v>0</v>
      </c>
      <c r="DJ220">
        <f>($B$11*$D$9+$C$11*$D$9+$F$11*((FF220+EX220)/MAX(FF220+EX220+FG220, 0.1)*$I$9+FG220/MAX(FF220+EX220+FG220, 0.1)*$J$9))/($B$11+$C$11+$F$11)</f>
        <v>0</v>
      </c>
      <c r="DK220">
        <f>($B$11*$K$9+$C$11*$K$9+$F$11*((FF220+EX220)/MAX(FF220+EX220+FG220, 0.1)*$P$9+FG220/MAX(FF220+EX220+FG220, 0.1)*$Q$9))/($B$11+$C$11+$F$11)</f>
        <v>0</v>
      </c>
      <c r="DL220">
        <v>4.16</v>
      </c>
      <c r="DM220">
        <v>0.5</v>
      </c>
      <c r="DN220" t="s">
        <v>438</v>
      </c>
      <c r="DO220">
        <v>2</v>
      </c>
      <c r="DP220" t="b">
        <v>1</v>
      </c>
      <c r="DQ220">
        <v>1759429339.84615</v>
      </c>
      <c r="DR220">
        <v>292.855923076923</v>
      </c>
      <c r="DS220">
        <v>283.842153846154</v>
      </c>
      <c r="DT220">
        <v>22.8742384615385</v>
      </c>
      <c r="DU220">
        <v>20.7314076923077</v>
      </c>
      <c r="DV220">
        <v>291.065307692308</v>
      </c>
      <c r="DW220">
        <v>22.5629384615385</v>
      </c>
      <c r="DX220">
        <v>500.011846153846</v>
      </c>
      <c r="DY220">
        <v>90.7465692307692</v>
      </c>
      <c r="DZ220">
        <v>0.0338298692307692</v>
      </c>
      <c r="EA220">
        <v>29.5429230769231</v>
      </c>
      <c r="EB220">
        <v>30.0150846153846</v>
      </c>
      <c r="EC220">
        <v>999.9</v>
      </c>
      <c r="ED220">
        <v>0</v>
      </c>
      <c r="EE220">
        <v>0</v>
      </c>
      <c r="EF220">
        <v>10000.0361538462</v>
      </c>
      <c r="EG220">
        <v>0</v>
      </c>
      <c r="EH220">
        <v>15.0043923076923</v>
      </c>
      <c r="EI220">
        <v>9.01384692307692</v>
      </c>
      <c r="EJ220">
        <v>299.711461538462</v>
      </c>
      <c r="EK220">
        <v>289.851076923077</v>
      </c>
      <c r="EL220">
        <v>2.14285846153846</v>
      </c>
      <c r="EM220">
        <v>283.842153846154</v>
      </c>
      <c r="EN220">
        <v>20.7314076923077</v>
      </c>
      <c r="EO220">
        <v>2.07575846153846</v>
      </c>
      <c r="EP220">
        <v>1.88130230769231</v>
      </c>
      <c r="EQ220">
        <v>18.0343923076923</v>
      </c>
      <c r="ER220">
        <v>16.4792230769231</v>
      </c>
      <c r="ES220">
        <v>2000.00076923077</v>
      </c>
      <c r="ET220">
        <v>0.980004538461538</v>
      </c>
      <c r="EU220">
        <v>0.0199956846153846</v>
      </c>
      <c r="EV220">
        <v>0</v>
      </c>
      <c r="EW220">
        <v>570.147307692308</v>
      </c>
      <c r="EX220">
        <v>5.00059</v>
      </c>
      <c r="EY220">
        <v>11460.3461538462</v>
      </c>
      <c r="EZ220">
        <v>17360.3538461538</v>
      </c>
      <c r="FA220">
        <v>41.812</v>
      </c>
      <c r="FB220">
        <v>41.6440769230769</v>
      </c>
      <c r="FC220">
        <v>41.25</v>
      </c>
      <c r="FD220">
        <v>41.062</v>
      </c>
      <c r="FE220">
        <v>42.687</v>
      </c>
      <c r="FF220">
        <v>1955.10615384615</v>
      </c>
      <c r="FG220">
        <v>39.8946153846154</v>
      </c>
      <c r="FH220">
        <v>0</v>
      </c>
      <c r="FI220">
        <v>1759429346.2</v>
      </c>
      <c r="FJ220">
        <v>0</v>
      </c>
      <c r="FK220">
        <v>569.62148</v>
      </c>
      <c r="FL220">
        <v>-45.1857692338849</v>
      </c>
      <c r="FM220">
        <v>-887.207692222675</v>
      </c>
      <c r="FN220">
        <v>11451.152</v>
      </c>
      <c r="FO220">
        <v>15</v>
      </c>
      <c r="FP220">
        <v>0</v>
      </c>
      <c r="FQ220" t="s">
        <v>439</v>
      </c>
      <c r="FR220">
        <v>0</v>
      </c>
      <c r="FS220">
        <v>0</v>
      </c>
      <c r="FT220">
        <v>0</v>
      </c>
      <c r="FU220">
        <v>0</v>
      </c>
      <c r="FV220">
        <v>0</v>
      </c>
      <c r="FW220">
        <v>0</v>
      </c>
      <c r="FX220">
        <v>0</v>
      </c>
      <c r="FY220">
        <v>0</v>
      </c>
      <c r="FZ220">
        <v>0</v>
      </c>
      <c r="GA220">
        <v>0</v>
      </c>
      <c r="GB220">
        <v>0</v>
      </c>
      <c r="GC220">
        <v>8.5652195</v>
      </c>
      <c r="GD220">
        <v>10.0255357894737</v>
      </c>
      <c r="GE220">
        <v>1.07363847067099</v>
      </c>
      <c r="GF220">
        <v>0</v>
      </c>
      <c r="GG220">
        <v>571.852470588235</v>
      </c>
      <c r="GH220">
        <v>-41.6454392845998</v>
      </c>
      <c r="GI220">
        <v>4.09964863082116</v>
      </c>
      <c r="GJ220">
        <v>-1</v>
      </c>
      <c r="GK220">
        <v>2.1443845</v>
      </c>
      <c r="GL220">
        <v>0.010915037593985</v>
      </c>
      <c r="GM220">
        <v>0.00773526694755911</v>
      </c>
      <c r="GN220">
        <v>1</v>
      </c>
      <c r="GO220">
        <v>1</v>
      </c>
      <c r="GP220">
        <v>2</v>
      </c>
      <c r="GQ220" t="s">
        <v>448</v>
      </c>
      <c r="GR220">
        <v>3.13195</v>
      </c>
      <c r="GS220">
        <v>2.71173</v>
      </c>
      <c r="GT220">
        <v>0.0620795</v>
      </c>
      <c r="GU220">
        <v>0.0606019</v>
      </c>
      <c r="GV220">
        <v>0.0997976</v>
      </c>
      <c r="GW220">
        <v>0.093591</v>
      </c>
      <c r="GX220">
        <v>35304.5</v>
      </c>
      <c r="GY220">
        <v>37879.6</v>
      </c>
      <c r="GZ220">
        <v>34058.6</v>
      </c>
      <c r="HA220">
        <v>36512.1</v>
      </c>
      <c r="HB220">
        <v>43302.4</v>
      </c>
      <c r="HC220">
        <v>47514.9</v>
      </c>
      <c r="HD220">
        <v>53133.7</v>
      </c>
      <c r="HE220">
        <v>58358.9</v>
      </c>
      <c r="HF220">
        <v>1.95145</v>
      </c>
      <c r="HG220">
        <v>1.78705</v>
      </c>
      <c r="HH220">
        <v>0.13493</v>
      </c>
      <c r="HI220">
        <v>0</v>
      </c>
      <c r="HJ220">
        <v>27.8288</v>
      </c>
      <c r="HK220">
        <v>999.9</v>
      </c>
      <c r="HL220">
        <v>50.763</v>
      </c>
      <c r="HM220">
        <v>30.726</v>
      </c>
      <c r="HN220">
        <v>24.8465</v>
      </c>
      <c r="HO220">
        <v>54.2931</v>
      </c>
      <c r="HP220">
        <v>45.3045</v>
      </c>
      <c r="HQ220">
        <v>1</v>
      </c>
      <c r="HR220">
        <v>0.100849</v>
      </c>
      <c r="HS220">
        <v>0.468521</v>
      </c>
      <c r="HT220">
        <v>20.1115</v>
      </c>
      <c r="HU220">
        <v>5.19722</v>
      </c>
      <c r="HV220">
        <v>12.004</v>
      </c>
      <c r="HW220">
        <v>4.97365</v>
      </c>
      <c r="HX220">
        <v>3.29385</v>
      </c>
      <c r="HY220">
        <v>999.9</v>
      </c>
      <c r="HZ220">
        <v>9999</v>
      </c>
      <c r="IA220">
        <v>9999</v>
      </c>
      <c r="IB220">
        <v>9999</v>
      </c>
      <c r="IC220">
        <v>1.86325</v>
      </c>
      <c r="ID220">
        <v>1.86813</v>
      </c>
      <c r="IE220">
        <v>1.86786</v>
      </c>
      <c r="IF220">
        <v>1.86905</v>
      </c>
      <c r="IG220">
        <v>1.86986</v>
      </c>
      <c r="IH220">
        <v>1.86596</v>
      </c>
      <c r="II220">
        <v>1.86699</v>
      </c>
      <c r="IJ220">
        <v>1.86844</v>
      </c>
      <c r="IK220">
        <v>5</v>
      </c>
      <c r="IL220">
        <v>0</v>
      </c>
      <c r="IM220">
        <v>0</v>
      </c>
      <c r="IN220">
        <v>0</v>
      </c>
      <c r="IO220" t="s">
        <v>441</v>
      </c>
      <c r="IP220" t="s">
        <v>442</v>
      </c>
      <c r="IQ220" t="s">
        <v>443</v>
      </c>
      <c r="IR220" t="s">
        <v>443</v>
      </c>
      <c r="IS220" t="s">
        <v>443</v>
      </c>
      <c r="IT220" t="s">
        <v>443</v>
      </c>
      <c r="IU220">
        <v>0</v>
      </c>
      <c r="IV220">
        <v>100</v>
      </c>
      <c r="IW220">
        <v>100</v>
      </c>
      <c r="IX220">
        <v>1.699</v>
      </c>
      <c r="IY220">
        <v>0.3115</v>
      </c>
      <c r="IZ220">
        <v>0.735386519928015</v>
      </c>
      <c r="JA220">
        <v>0.00382527381972642</v>
      </c>
      <c r="JB220">
        <v>-7.52988299776221e-07</v>
      </c>
      <c r="JC220">
        <v>2.3530235652091e-10</v>
      </c>
      <c r="JD220">
        <v>-0.102343420517576</v>
      </c>
      <c r="JE220">
        <v>-0.0169045395245839</v>
      </c>
      <c r="JF220">
        <v>0.00204458040624254</v>
      </c>
      <c r="JG220">
        <v>-2.13992253470799e-05</v>
      </c>
      <c r="JH220">
        <v>5</v>
      </c>
      <c r="JI220">
        <v>2167</v>
      </c>
      <c r="JJ220">
        <v>1</v>
      </c>
      <c r="JK220">
        <v>29</v>
      </c>
      <c r="JL220">
        <v>29323822.5</v>
      </c>
      <c r="JM220">
        <v>29323822.5</v>
      </c>
      <c r="JN220">
        <v>0.657959</v>
      </c>
      <c r="JO220">
        <v>2.64893</v>
      </c>
      <c r="JP220">
        <v>1.54785</v>
      </c>
      <c r="JQ220">
        <v>2.31079</v>
      </c>
      <c r="JR220">
        <v>1.64673</v>
      </c>
      <c r="JS220">
        <v>2.31567</v>
      </c>
      <c r="JT220">
        <v>34.6235</v>
      </c>
      <c r="JU220">
        <v>24.1838</v>
      </c>
      <c r="JV220">
        <v>18</v>
      </c>
      <c r="JW220">
        <v>506.233</v>
      </c>
      <c r="JX220">
        <v>400.026</v>
      </c>
      <c r="JY220">
        <v>26.5513</v>
      </c>
      <c r="JZ220">
        <v>28.6535</v>
      </c>
      <c r="KA220">
        <v>30.0002</v>
      </c>
      <c r="KB220">
        <v>28.5983</v>
      </c>
      <c r="KC220">
        <v>28.5463</v>
      </c>
      <c r="KD220">
        <v>13.195</v>
      </c>
      <c r="KE220">
        <v>18.4506</v>
      </c>
      <c r="KF220">
        <v>49.2984</v>
      </c>
      <c r="KG220">
        <v>26.5453</v>
      </c>
      <c r="KH220">
        <v>230.995</v>
      </c>
      <c r="KI220">
        <v>20.7797</v>
      </c>
      <c r="KJ220">
        <v>96.5842</v>
      </c>
      <c r="KK220">
        <v>94.5514</v>
      </c>
    </row>
    <row r="221" spans="1:297">
      <c r="A221">
        <v>205</v>
      </c>
      <c r="B221">
        <v>1759429353</v>
      </c>
      <c r="C221">
        <v>10132.9000000954</v>
      </c>
      <c r="D221" t="s">
        <v>854</v>
      </c>
      <c r="E221" t="s">
        <v>855</v>
      </c>
      <c r="F221">
        <v>5</v>
      </c>
      <c r="G221" t="s">
        <v>831</v>
      </c>
      <c r="H221" t="s">
        <v>436</v>
      </c>
      <c r="I221">
        <v>1759429344.84615</v>
      </c>
      <c r="J221">
        <f>(K221)/1000</f>
        <v>0</v>
      </c>
      <c r="K221">
        <f>IF(DP221, AN221, AH221)</f>
        <v>0</v>
      </c>
      <c r="L221">
        <f>IF(DP221, AI221, AG221)</f>
        <v>0</v>
      </c>
      <c r="M221">
        <f>DR221 - IF(AU221&gt;1, L221*DL221*100.0/(AW221), 0)</f>
        <v>0</v>
      </c>
      <c r="N221">
        <f>((T221-J221/2)*M221-L221)/(T221+J221/2)</f>
        <v>0</v>
      </c>
      <c r="O221">
        <f>N221*(DY221+DZ221)/1000.0</f>
        <v>0</v>
      </c>
      <c r="P221">
        <f>(DR221 - IF(AU221&gt;1, L221*DL221*100.0/(AW221), 0))*(DY221+DZ221)/1000.0</f>
        <v>0</v>
      </c>
      <c r="Q221">
        <f>2.0/((1/S221-1/R221)+SIGN(S221)*SQRT((1/S221-1/R221)*(1/S221-1/R221) + 4*DM221/((DM221+1)*(DM221+1))*(2*1/S221*1/R221-1/R221*1/R221)))</f>
        <v>0</v>
      </c>
      <c r="R221">
        <f>IF(LEFT(DN221,1)&lt;&gt;"0",IF(LEFT(DN221,1)="1",3.0,DO221),$D$5+$E$5*(EF221*DY221/($K$5*1000))+$F$5*(EF221*DY221/($K$5*1000))*MAX(MIN(DL221,$J$5),$I$5)*MAX(MIN(DL221,$J$5),$I$5)+$G$5*MAX(MIN(DL221,$J$5),$I$5)*(EF221*DY221/($K$5*1000))+$H$5*(EF221*DY221/($K$5*1000))*(EF221*DY221/($K$5*1000)))</f>
        <v>0</v>
      </c>
      <c r="S221">
        <f>J221*(1000-(1000*0.61365*exp(17.502*W221/(240.97+W221))/(DY221+DZ221)+DT221)/2)/(1000*0.61365*exp(17.502*W221/(240.97+W221))/(DY221+DZ221)-DT221)</f>
        <v>0</v>
      </c>
      <c r="T221">
        <f>1/((DM221+1)/(Q221/1.6)+1/(R221/1.37)) + DM221/((DM221+1)/(Q221/1.6) + DM221/(R221/1.37))</f>
        <v>0</v>
      </c>
      <c r="U221">
        <f>(DH221*DK221)</f>
        <v>0</v>
      </c>
      <c r="V221">
        <f>(EA221+(U221+2*0.95*5.67E-8*(((EA221+$B$7)+273)^4-(EA221+273)^4)-44100*J221)/(1.84*29.3*R221+8*0.95*5.67E-8*(EA221+273)^3))</f>
        <v>0</v>
      </c>
      <c r="W221">
        <f>($C$7*EB221+$D$7*EC221+$E$7*V221)</f>
        <v>0</v>
      </c>
      <c r="X221">
        <f>0.61365*exp(17.502*W221/(240.97+W221))</f>
        <v>0</v>
      </c>
      <c r="Y221">
        <f>(Z221/AA221*100)</f>
        <v>0</v>
      </c>
      <c r="Z221">
        <f>DT221*(DY221+DZ221)/1000</f>
        <v>0</v>
      </c>
      <c r="AA221">
        <f>0.61365*exp(17.502*EA221/(240.97+EA221))</f>
        <v>0</v>
      </c>
      <c r="AB221">
        <f>(X221-DT221*(DY221+DZ221)/1000)</f>
        <v>0</v>
      </c>
      <c r="AC221">
        <f>(-J221*44100)</f>
        <v>0</v>
      </c>
      <c r="AD221">
        <f>2*29.3*R221*0.92*(EA221-W221)</f>
        <v>0</v>
      </c>
      <c r="AE221">
        <f>2*0.95*5.67E-8*(((EA221+$B$7)+273)^4-(W221+273)^4)</f>
        <v>0</v>
      </c>
      <c r="AF221">
        <f>U221+AE221+AC221+AD221</f>
        <v>0</v>
      </c>
      <c r="AG221">
        <f>DX221*AU221*(DS221-DR221*(1000-AU221*DU221)/(1000-AU221*DT221))/(100*DL221)</f>
        <v>0</v>
      </c>
      <c r="AH221">
        <f>1000*DX221*AU221*(DT221-DU221)/(100*DL221*(1000-AU221*DT221))</f>
        <v>0</v>
      </c>
      <c r="AI221">
        <f>(AJ221 - AK221 - DY221*1E3/(8.314*(EA221+273.15)) * AM221/DX221 * AL221) * DX221/(100*DL221) * (1000 - DU221)/1000</f>
        <v>0</v>
      </c>
      <c r="AJ221">
        <v>256.777436182576</v>
      </c>
      <c r="AK221">
        <v>259.873333333333</v>
      </c>
      <c r="AL221">
        <v>-3.2094016666667</v>
      </c>
      <c r="AM221">
        <v>64.6</v>
      </c>
      <c r="AN221">
        <f>(AP221 - AO221 + DY221*1E3/(8.314*(EA221+273.15)) * AR221/DX221 * AQ221) * DX221/(100*DL221) * 1000/(1000 - AP221)</f>
        <v>0</v>
      </c>
      <c r="AO221">
        <v>20.7244602365948</v>
      </c>
      <c r="AP221">
        <v>22.8746266666667</v>
      </c>
      <c r="AQ221">
        <v>-3.25261894085492e-05</v>
      </c>
      <c r="AR221">
        <v>120.659579915445</v>
      </c>
      <c r="AS221">
        <v>0</v>
      </c>
      <c r="AT221">
        <v>0</v>
      </c>
      <c r="AU221">
        <f>IF(AS221*$H$13&gt;=AW221,1.0,(AW221/(AW221-AS221*$H$13)))</f>
        <v>0</v>
      </c>
      <c r="AV221">
        <f>(AU221-1)*100</f>
        <v>0</v>
      </c>
      <c r="AW221">
        <f>MAX(0,($B$13+$C$13*EF221)/(1+$D$13*EF221)*DY221/(EA221+273)*$E$13)</f>
        <v>0</v>
      </c>
      <c r="AX221" t="s">
        <v>437</v>
      </c>
      <c r="AY221" t="s">
        <v>437</v>
      </c>
      <c r="AZ221">
        <v>0</v>
      </c>
      <c r="BA221">
        <v>0</v>
      </c>
      <c r="BB221">
        <f>1-AZ221/BA221</f>
        <v>0</v>
      </c>
      <c r="BC221">
        <v>0</v>
      </c>
      <c r="BD221" t="s">
        <v>437</v>
      </c>
      <c r="BE221" t="s">
        <v>437</v>
      </c>
      <c r="BF221">
        <v>0</v>
      </c>
      <c r="BG221">
        <v>0</v>
      </c>
      <c r="BH221">
        <f>1-BF221/BG221</f>
        <v>0</v>
      </c>
      <c r="BI221">
        <v>0.5</v>
      </c>
      <c r="BJ221">
        <f>DI221</f>
        <v>0</v>
      </c>
      <c r="BK221">
        <f>L221</f>
        <v>0</v>
      </c>
      <c r="BL221">
        <f>BH221*BI221*BJ221</f>
        <v>0</v>
      </c>
      <c r="BM221">
        <f>(BK221-BC221)/BJ221</f>
        <v>0</v>
      </c>
      <c r="BN221">
        <f>(BA221-BG221)/BG221</f>
        <v>0</v>
      </c>
      <c r="BO221">
        <f>AZ221/(BB221+AZ221/BG221)</f>
        <v>0</v>
      </c>
      <c r="BP221" t="s">
        <v>437</v>
      </c>
      <c r="BQ221">
        <v>0</v>
      </c>
      <c r="BR221">
        <f>IF(BQ221&lt;&gt;0, BQ221, BO221)</f>
        <v>0</v>
      </c>
      <c r="BS221">
        <f>1-BR221/BG221</f>
        <v>0</v>
      </c>
      <c r="BT221">
        <f>(BG221-BF221)/(BG221-BR221)</f>
        <v>0</v>
      </c>
      <c r="BU221">
        <f>(BA221-BG221)/(BA221-BR221)</f>
        <v>0</v>
      </c>
      <c r="BV221">
        <f>(BG221-BF221)/(BG221-AZ221)</f>
        <v>0</v>
      </c>
      <c r="BW221">
        <f>(BA221-BG221)/(BA221-AZ221)</f>
        <v>0</v>
      </c>
      <c r="BX221">
        <f>(BT221*BR221/BF221)</f>
        <v>0</v>
      </c>
      <c r="BY221">
        <f>(1-BX221)</f>
        <v>0</v>
      </c>
      <c r="DH221">
        <f>$B$11*EG221+$C$11*EH221+$F$11*ES221*(1-EV221)</f>
        <v>0</v>
      </c>
      <c r="DI221">
        <f>DH221*DJ221</f>
        <v>0</v>
      </c>
      <c r="DJ221">
        <f>($B$11*$D$9+$C$11*$D$9+$F$11*((FF221+EX221)/MAX(FF221+EX221+FG221, 0.1)*$I$9+FG221/MAX(FF221+EX221+FG221, 0.1)*$J$9))/($B$11+$C$11+$F$11)</f>
        <v>0</v>
      </c>
      <c r="DK221">
        <f>($B$11*$K$9+$C$11*$K$9+$F$11*((FF221+EX221)/MAX(FF221+EX221+FG221, 0.1)*$P$9+FG221/MAX(FF221+EX221+FG221, 0.1)*$Q$9))/($B$11+$C$11+$F$11)</f>
        <v>0</v>
      </c>
      <c r="DL221">
        <v>4.16</v>
      </c>
      <c r="DM221">
        <v>0.5</v>
      </c>
      <c r="DN221" t="s">
        <v>438</v>
      </c>
      <c r="DO221">
        <v>2</v>
      </c>
      <c r="DP221" t="b">
        <v>1</v>
      </c>
      <c r="DQ221">
        <v>1759429344.84615</v>
      </c>
      <c r="DR221">
        <v>276.758923076923</v>
      </c>
      <c r="DS221">
        <v>267.368692307692</v>
      </c>
      <c r="DT221">
        <v>22.8772615384615</v>
      </c>
      <c r="DU221">
        <v>20.7290538461538</v>
      </c>
      <c r="DV221">
        <v>275.023692307692</v>
      </c>
      <c r="DW221">
        <v>22.5658461538462</v>
      </c>
      <c r="DX221">
        <v>500.025461538461</v>
      </c>
      <c r="DY221">
        <v>90.7457384615385</v>
      </c>
      <c r="DZ221">
        <v>0.0337644307692308</v>
      </c>
      <c r="EA221">
        <v>29.5497461538462</v>
      </c>
      <c r="EB221">
        <v>30.0225307692308</v>
      </c>
      <c r="EC221">
        <v>999.9</v>
      </c>
      <c r="ED221">
        <v>0</v>
      </c>
      <c r="EE221">
        <v>0</v>
      </c>
      <c r="EF221">
        <v>10007.4376923077</v>
      </c>
      <c r="EG221">
        <v>0</v>
      </c>
      <c r="EH221">
        <v>15.0046</v>
      </c>
      <c r="EI221">
        <v>9.39031076923077</v>
      </c>
      <c r="EJ221">
        <v>283.238538461538</v>
      </c>
      <c r="EK221">
        <v>273.028230769231</v>
      </c>
      <c r="EL221">
        <v>2.14822384615385</v>
      </c>
      <c r="EM221">
        <v>267.368692307692</v>
      </c>
      <c r="EN221">
        <v>20.7290538461538</v>
      </c>
      <c r="EO221">
        <v>2.07601461538462</v>
      </c>
      <c r="EP221">
        <v>1.88107230769231</v>
      </c>
      <c r="EQ221">
        <v>18.0363384615385</v>
      </c>
      <c r="ER221">
        <v>16.4773</v>
      </c>
      <c r="ES221">
        <v>2000.04230769231</v>
      </c>
      <c r="ET221">
        <v>0.980003923076923</v>
      </c>
      <c r="EU221">
        <v>0.0199963076923077</v>
      </c>
      <c r="EV221">
        <v>0</v>
      </c>
      <c r="EW221">
        <v>566.362384615385</v>
      </c>
      <c r="EX221">
        <v>5.00059</v>
      </c>
      <c r="EY221">
        <v>11386.0692307692</v>
      </c>
      <c r="EZ221">
        <v>17360.7076923077</v>
      </c>
      <c r="FA221">
        <v>41.812</v>
      </c>
      <c r="FB221">
        <v>41.6536153846154</v>
      </c>
      <c r="FC221">
        <v>41.25</v>
      </c>
      <c r="FD221">
        <v>41.062</v>
      </c>
      <c r="FE221">
        <v>42.687</v>
      </c>
      <c r="FF221">
        <v>1955.14538461538</v>
      </c>
      <c r="FG221">
        <v>39.8969230769231</v>
      </c>
      <c r="FH221">
        <v>0</v>
      </c>
      <c r="FI221">
        <v>1759429351.6</v>
      </c>
      <c r="FJ221">
        <v>0</v>
      </c>
      <c r="FK221">
        <v>565.703769230769</v>
      </c>
      <c r="FL221">
        <v>-47.6874529943078</v>
      </c>
      <c r="FM221">
        <v>-936.211965717047</v>
      </c>
      <c r="FN221">
        <v>11373.3846153846</v>
      </c>
      <c r="FO221">
        <v>15</v>
      </c>
      <c r="FP221">
        <v>0</v>
      </c>
      <c r="FQ221" t="s">
        <v>439</v>
      </c>
      <c r="FR221">
        <v>0</v>
      </c>
      <c r="FS221">
        <v>0</v>
      </c>
      <c r="FT221">
        <v>0</v>
      </c>
      <c r="FU221">
        <v>0</v>
      </c>
      <c r="FV221">
        <v>0</v>
      </c>
      <c r="FW221">
        <v>0</v>
      </c>
      <c r="FX221">
        <v>0</v>
      </c>
      <c r="FY221">
        <v>0</v>
      </c>
      <c r="FZ221">
        <v>0</v>
      </c>
      <c r="GA221">
        <v>0</v>
      </c>
      <c r="GB221">
        <v>0</v>
      </c>
      <c r="GC221">
        <v>9.16902380952381</v>
      </c>
      <c r="GD221">
        <v>6.27441038961039</v>
      </c>
      <c r="GE221">
        <v>0.779952976216706</v>
      </c>
      <c r="GF221">
        <v>0</v>
      </c>
      <c r="GG221">
        <v>568.424205882353</v>
      </c>
      <c r="GH221">
        <v>-45.7246905676252</v>
      </c>
      <c r="GI221">
        <v>4.4924624963534</v>
      </c>
      <c r="GJ221">
        <v>-1</v>
      </c>
      <c r="GK221">
        <v>2.14474</v>
      </c>
      <c r="GL221">
        <v>0.0671010389610389</v>
      </c>
      <c r="GM221">
        <v>0.00704126544362724</v>
      </c>
      <c r="GN221">
        <v>1</v>
      </c>
      <c r="GO221">
        <v>1</v>
      </c>
      <c r="GP221">
        <v>2</v>
      </c>
      <c r="GQ221" t="s">
        <v>448</v>
      </c>
      <c r="GR221">
        <v>3.13209</v>
      </c>
      <c r="GS221">
        <v>2.71162</v>
      </c>
      <c r="GT221">
        <v>0.0589567</v>
      </c>
      <c r="GU221">
        <v>0.0573207</v>
      </c>
      <c r="GV221">
        <v>0.0997769</v>
      </c>
      <c r="GW221">
        <v>0.0935715</v>
      </c>
      <c r="GX221">
        <v>35421.8</v>
      </c>
      <c r="GY221">
        <v>38011.7</v>
      </c>
      <c r="GZ221">
        <v>34058.4</v>
      </c>
      <c r="HA221">
        <v>36511.9</v>
      </c>
      <c r="HB221">
        <v>43302.9</v>
      </c>
      <c r="HC221">
        <v>47515.2</v>
      </c>
      <c r="HD221">
        <v>53133.4</v>
      </c>
      <c r="HE221">
        <v>58358.4</v>
      </c>
      <c r="HF221">
        <v>1.9513</v>
      </c>
      <c r="HG221">
        <v>1.78682</v>
      </c>
      <c r="HH221">
        <v>0.135861</v>
      </c>
      <c r="HI221">
        <v>0</v>
      </c>
      <c r="HJ221">
        <v>27.8288</v>
      </c>
      <c r="HK221">
        <v>999.9</v>
      </c>
      <c r="HL221">
        <v>50.763</v>
      </c>
      <c r="HM221">
        <v>30.726</v>
      </c>
      <c r="HN221">
        <v>24.8472</v>
      </c>
      <c r="HO221">
        <v>54.7831</v>
      </c>
      <c r="HP221">
        <v>45.5128</v>
      </c>
      <c r="HQ221">
        <v>1</v>
      </c>
      <c r="HR221">
        <v>0.100986</v>
      </c>
      <c r="HS221">
        <v>0.527029</v>
      </c>
      <c r="HT221">
        <v>20.1114</v>
      </c>
      <c r="HU221">
        <v>5.19692</v>
      </c>
      <c r="HV221">
        <v>12.004</v>
      </c>
      <c r="HW221">
        <v>4.9738</v>
      </c>
      <c r="HX221">
        <v>3.29395</v>
      </c>
      <c r="HY221">
        <v>999.9</v>
      </c>
      <c r="HZ221">
        <v>9999</v>
      </c>
      <c r="IA221">
        <v>9999</v>
      </c>
      <c r="IB221">
        <v>9999</v>
      </c>
      <c r="IC221">
        <v>1.86325</v>
      </c>
      <c r="ID221">
        <v>1.86813</v>
      </c>
      <c r="IE221">
        <v>1.86786</v>
      </c>
      <c r="IF221">
        <v>1.86906</v>
      </c>
      <c r="IG221">
        <v>1.86985</v>
      </c>
      <c r="IH221">
        <v>1.86597</v>
      </c>
      <c r="II221">
        <v>1.867</v>
      </c>
      <c r="IJ221">
        <v>1.86844</v>
      </c>
      <c r="IK221">
        <v>5</v>
      </c>
      <c r="IL221">
        <v>0</v>
      </c>
      <c r="IM221">
        <v>0</v>
      </c>
      <c r="IN221">
        <v>0</v>
      </c>
      <c r="IO221" t="s">
        <v>441</v>
      </c>
      <c r="IP221" t="s">
        <v>442</v>
      </c>
      <c r="IQ221" t="s">
        <v>443</v>
      </c>
      <c r="IR221" t="s">
        <v>443</v>
      </c>
      <c r="IS221" t="s">
        <v>443</v>
      </c>
      <c r="IT221" t="s">
        <v>443</v>
      </c>
      <c r="IU221">
        <v>0</v>
      </c>
      <c r="IV221">
        <v>100</v>
      </c>
      <c r="IW221">
        <v>100</v>
      </c>
      <c r="IX221">
        <v>1.645</v>
      </c>
      <c r="IY221">
        <v>0.3113</v>
      </c>
      <c r="IZ221">
        <v>0.735386519928015</v>
      </c>
      <c r="JA221">
        <v>0.00382527381972642</v>
      </c>
      <c r="JB221">
        <v>-7.52988299776221e-07</v>
      </c>
      <c r="JC221">
        <v>2.3530235652091e-10</v>
      </c>
      <c r="JD221">
        <v>-0.102343420517576</v>
      </c>
      <c r="JE221">
        <v>-0.0169045395245839</v>
      </c>
      <c r="JF221">
        <v>0.00204458040624254</v>
      </c>
      <c r="JG221">
        <v>-2.13992253470799e-05</v>
      </c>
      <c r="JH221">
        <v>5</v>
      </c>
      <c r="JI221">
        <v>2167</v>
      </c>
      <c r="JJ221">
        <v>1</v>
      </c>
      <c r="JK221">
        <v>29</v>
      </c>
      <c r="JL221">
        <v>29323822.6</v>
      </c>
      <c r="JM221">
        <v>29323822.6</v>
      </c>
      <c r="JN221">
        <v>0.620117</v>
      </c>
      <c r="JO221">
        <v>2.64771</v>
      </c>
      <c r="JP221">
        <v>1.54785</v>
      </c>
      <c r="JQ221">
        <v>2.31201</v>
      </c>
      <c r="JR221">
        <v>1.64673</v>
      </c>
      <c r="JS221">
        <v>2.37549</v>
      </c>
      <c r="JT221">
        <v>34.6235</v>
      </c>
      <c r="JU221">
        <v>24.1926</v>
      </c>
      <c r="JV221">
        <v>18</v>
      </c>
      <c r="JW221">
        <v>506.155</v>
      </c>
      <c r="JX221">
        <v>399.919</v>
      </c>
      <c r="JY221">
        <v>26.5357</v>
      </c>
      <c r="JZ221">
        <v>28.656</v>
      </c>
      <c r="KA221">
        <v>30.0003</v>
      </c>
      <c r="KB221">
        <v>28.6007</v>
      </c>
      <c r="KC221">
        <v>28.5487</v>
      </c>
      <c r="KD221">
        <v>12.455</v>
      </c>
      <c r="KE221">
        <v>18.4506</v>
      </c>
      <c r="KF221">
        <v>49.2984</v>
      </c>
      <c r="KG221">
        <v>26.5151</v>
      </c>
      <c r="KH221">
        <v>217.476</v>
      </c>
      <c r="KI221">
        <v>20.7819</v>
      </c>
      <c r="KJ221">
        <v>96.5836</v>
      </c>
      <c r="KK221">
        <v>94.5508</v>
      </c>
    </row>
    <row r="222" spans="1:297">
      <c r="A222">
        <v>206</v>
      </c>
      <c r="B222">
        <v>1759429358</v>
      </c>
      <c r="C222">
        <v>10137.9000000954</v>
      </c>
      <c r="D222" t="s">
        <v>856</v>
      </c>
      <c r="E222" t="s">
        <v>857</v>
      </c>
      <c r="F222">
        <v>5</v>
      </c>
      <c r="G222" t="s">
        <v>831</v>
      </c>
      <c r="H222" t="s">
        <v>436</v>
      </c>
      <c r="I222">
        <v>1759429349.84615</v>
      </c>
      <c r="J222">
        <f>(K222)/1000</f>
        <v>0</v>
      </c>
      <c r="K222">
        <f>IF(DP222, AN222, AH222)</f>
        <v>0</v>
      </c>
      <c r="L222">
        <f>IF(DP222, AI222, AG222)</f>
        <v>0</v>
      </c>
      <c r="M222">
        <f>DR222 - IF(AU222&gt;1, L222*DL222*100.0/(AW222), 0)</f>
        <v>0</v>
      </c>
      <c r="N222">
        <f>((T222-J222/2)*M222-L222)/(T222+J222/2)</f>
        <v>0</v>
      </c>
      <c r="O222">
        <f>N222*(DY222+DZ222)/1000.0</f>
        <v>0</v>
      </c>
      <c r="P222">
        <f>(DR222 - IF(AU222&gt;1, L222*DL222*100.0/(AW222), 0))*(DY222+DZ222)/1000.0</f>
        <v>0</v>
      </c>
      <c r="Q222">
        <f>2.0/((1/S222-1/R222)+SIGN(S222)*SQRT((1/S222-1/R222)*(1/S222-1/R222) + 4*DM222/((DM222+1)*(DM222+1))*(2*1/S222*1/R222-1/R222*1/R222)))</f>
        <v>0</v>
      </c>
      <c r="R222">
        <f>IF(LEFT(DN222,1)&lt;&gt;"0",IF(LEFT(DN222,1)="1",3.0,DO222),$D$5+$E$5*(EF222*DY222/($K$5*1000))+$F$5*(EF222*DY222/($K$5*1000))*MAX(MIN(DL222,$J$5),$I$5)*MAX(MIN(DL222,$J$5),$I$5)+$G$5*MAX(MIN(DL222,$J$5),$I$5)*(EF222*DY222/($K$5*1000))+$H$5*(EF222*DY222/($K$5*1000))*(EF222*DY222/($K$5*1000)))</f>
        <v>0</v>
      </c>
      <c r="S222">
        <f>J222*(1000-(1000*0.61365*exp(17.502*W222/(240.97+W222))/(DY222+DZ222)+DT222)/2)/(1000*0.61365*exp(17.502*W222/(240.97+W222))/(DY222+DZ222)-DT222)</f>
        <v>0</v>
      </c>
      <c r="T222">
        <f>1/((DM222+1)/(Q222/1.6)+1/(R222/1.37)) + DM222/((DM222+1)/(Q222/1.6) + DM222/(R222/1.37))</f>
        <v>0</v>
      </c>
      <c r="U222">
        <f>(DH222*DK222)</f>
        <v>0</v>
      </c>
      <c r="V222">
        <f>(EA222+(U222+2*0.95*5.67E-8*(((EA222+$B$7)+273)^4-(EA222+273)^4)-44100*J222)/(1.84*29.3*R222+8*0.95*5.67E-8*(EA222+273)^3))</f>
        <v>0</v>
      </c>
      <c r="W222">
        <f>($C$7*EB222+$D$7*EC222+$E$7*V222)</f>
        <v>0</v>
      </c>
      <c r="X222">
        <f>0.61365*exp(17.502*W222/(240.97+W222))</f>
        <v>0</v>
      </c>
      <c r="Y222">
        <f>(Z222/AA222*100)</f>
        <v>0</v>
      </c>
      <c r="Z222">
        <f>DT222*(DY222+DZ222)/1000</f>
        <v>0</v>
      </c>
      <c r="AA222">
        <f>0.61365*exp(17.502*EA222/(240.97+EA222))</f>
        <v>0</v>
      </c>
      <c r="AB222">
        <f>(X222-DT222*(DY222+DZ222)/1000)</f>
        <v>0</v>
      </c>
      <c r="AC222">
        <f>(-J222*44100)</f>
        <v>0</v>
      </c>
      <c r="AD222">
        <f>2*29.3*R222*0.92*(EA222-W222)</f>
        <v>0</v>
      </c>
      <c r="AE222">
        <f>2*0.95*5.67E-8*(((EA222+$B$7)+273)^4-(W222+273)^4)</f>
        <v>0</v>
      </c>
      <c r="AF222">
        <f>U222+AE222+AC222+AD222</f>
        <v>0</v>
      </c>
      <c r="AG222">
        <f>DX222*AU222*(DS222-DR222*(1000-AU222*DU222)/(1000-AU222*DT222))/(100*DL222)</f>
        <v>0</v>
      </c>
      <c r="AH222">
        <f>1000*DX222*AU222*(DT222-DU222)/(100*DL222*(1000-AU222*DT222))</f>
        <v>0</v>
      </c>
      <c r="AI222">
        <f>(AJ222 - AK222 - DY222*1E3/(8.314*(EA222+273.15)) * AM222/DX222 * AL222) * DX222/(100*DL222) * (1000 - DU222)/1000</f>
        <v>0</v>
      </c>
      <c r="AJ222">
        <v>239.795504508658</v>
      </c>
      <c r="AK222">
        <v>243.62323030303</v>
      </c>
      <c r="AL222">
        <v>-3.25807424242425</v>
      </c>
      <c r="AM222">
        <v>64.6</v>
      </c>
      <c r="AN222">
        <f>(AP222 - AO222 + DY222*1E3/(8.314*(EA222+273.15)) * AR222/DX222 * AQ222) * DX222/(100*DL222) * 1000/(1000 - AP222)</f>
        <v>0</v>
      </c>
      <c r="AO222">
        <v>20.7196351067685</v>
      </c>
      <c r="AP222">
        <v>22.8688060606061</v>
      </c>
      <c r="AQ222">
        <v>-2.93616688918219e-05</v>
      </c>
      <c r="AR222">
        <v>120.659579915445</v>
      </c>
      <c r="AS222">
        <v>0</v>
      </c>
      <c r="AT222">
        <v>0</v>
      </c>
      <c r="AU222">
        <f>IF(AS222*$H$13&gt;=AW222,1.0,(AW222/(AW222-AS222*$H$13)))</f>
        <v>0</v>
      </c>
      <c r="AV222">
        <f>(AU222-1)*100</f>
        <v>0</v>
      </c>
      <c r="AW222">
        <f>MAX(0,($B$13+$C$13*EF222)/(1+$D$13*EF222)*DY222/(EA222+273)*$E$13)</f>
        <v>0</v>
      </c>
      <c r="AX222" t="s">
        <v>437</v>
      </c>
      <c r="AY222" t="s">
        <v>437</v>
      </c>
      <c r="AZ222">
        <v>0</v>
      </c>
      <c r="BA222">
        <v>0</v>
      </c>
      <c r="BB222">
        <f>1-AZ222/BA222</f>
        <v>0</v>
      </c>
      <c r="BC222">
        <v>0</v>
      </c>
      <c r="BD222" t="s">
        <v>437</v>
      </c>
      <c r="BE222" t="s">
        <v>437</v>
      </c>
      <c r="BF222">
        <v>0</v>
      </c>
      <c r="BG222">
        <v>0</v>
      </c>
      <c r="BH222">
        <f>1-BF222/BG222</f>
        <v>0</v>
      </c>
      <c r="BI222">
        <v>0.5</v>
      </c>
      <c r="BJ222">
        <f>DI222</f>
        <v>0</v>
      </c>
      <c r="BK222">
        <f>L222</f>
        <v>0</v>
      </c>
      <c r="BL222">
        <f>BH222*BI222*BJ222</f>
        <v>0</v>
      </c>
      <c r="BM222">
        <f>(BK222-BC222)/BJ222</f>
        <v>0</v>
      </c>
      <c r="BN222">
        <f>(BA222-BG222)/BG222</f>
        <v>0</v>
      </c>
      <c r="BO222">
        <f>AZ222/(BB222+AZ222/BG222)</f>
        <v>0</v>
      </c>
      <c r="BP222" t="s">
        <v>437</v>
      </c>
      <c r="BQ222">
        <v>0</v>
      </c>
      <c r="BR222">
        <f>IF(BQ222&lt;&gt;0, BQ222, BO222)</f>
        <v>0</v>
      </c>
      <c r="BS222">
        <f>1-BR222/BG222</f>
        <v>0</v>
      </c>
      <c r="BT222">
        <f>(BG222-BF222)/(BG222-BR222)</f>
        <v>0</v>
      </c>
      <c r="BU222">
        <f>(BA222-BG222)/(BA222-BR222)</f>
        <v>0</v>
      </c>
      <c r="BV222">
        <f>(BG222-BF222)/(BG222-AZ222)</f>
        <v>0</v>
      </c>
      <c r="BW222">
        <f>(BA222-BG222)/(BA222-AZ222)</f>
        <v>0</v>
      </c>
      <c r="BX222">
        <f>(BT222*BR222/BF222)</f>
        <v>0</v>
      </c>
      <c r="BY222">
        <f>(1-BX222)</f>
        <v>0</v>
      </c>
      <c r="DH222">
        <f>$B$11*EG222+$C$11*EH222+$F$11*ES222*(1-EV222)</f>
        <v>0</v>
      </c>
      <c r="DI222">
        <f>DH222*DJ222</f>
        <v>0</v>
      </c>
      <c r="DJ222">
        <f>($B$11*$D$9+$C$11*$D$9+$F$11*((FF222+EX222)/MAX(FF222+EX222+FG222, 0.1)*$I$9+FG222/MAX(FF222+EX222+FG222, 0.1)*$J$9))/($B$11+$C$11+$F$11)</f>
        <v>0</v>
      </c>
      <c r="DK222">
        <f>($B$11*$K$9+$C$11*$K$9+$F$11*((FF222+EX222)/MAX(FF222+EX222+FG222, 0.1)*$P$9+FG222/MAX(FF222+EX222+FG222, 0.1)*$Q$9))/($B$11+$C$11+$F$11)</f>
        <v>0</v>
      </c>
      <c r="DL222">
        <v>4.16</v>
      </c>
      <c r="DM222">
        <v>0.5</v>
      </c>
      <c r="DN222" t="s">
        <v>438</v>
      </c>
      <c r="DO222">
        <v>2</v>
      </c>
      <c r="DP222" t="b">
        <v>1</v>
      </c>
      <c r="DQ222">
        <v>1759429349.84615</v>
      </c>
      <c r="DR222">
        <v>260.808230769231</v>
      </c>
      <c r="DS222">
        <v>250.599</v>
      </c>
      <c r="DT222">
        <v>22.8756846153846</v>
      </c>
      <c r="DU222">
        <v>20.7249</v>
      </c>
      <c r="DV222">
        <v>259.128076923077</v>
      </c>
      <c r="DW222">
        <v>22.5643230769231</v>
      </c>
      <c r="DX222">
        <v>499.997230769231</v>
      </c>
      <c r="DY222">
        <v>90.7446307692308</v>
      </c>
      <c r="DZ222">
        <v>0.0337570153846154</v>
      </c>
      <c r="EA222">
        <v>29.5566384615385</v>
      </c>
      <c r="EB222">
        <v>30.0298307692308</v>
      </c>
      <c r="EC222">
        <v>999.9</v>
      </c>
      <c r="ED222">
        <v>0</v>
      </c>
      <c r="EE222">
        <v>0</v>
      </c>
      <c r="EF222">
        <v>9995.13</v>
      </c>
      <c r="EG222">
        <v>0</v>
      </c>
      <c r="EH222">
        <v>15.0046</v>
      </c>
      <c r="EI222">
        <v>10.2091638461538</v>
      </c>
      <c r="EJ222">
        <v>266.914</v>
      </c>
      <c r="EK222">
        <v>255.902538461538</v>
      </c>
      <c r="EL222">
        <v>2.15079230769231</v>
      </c>
      <c r="EM222">
        <v>250.599</v>
      </c>
      <c r="EN222">
        <v>20.7249</v>
      </c>
      <c r="EO222">
        <v>2.07584538461538</v>
      </c>
      <c r="EP222">
        <v>1.88067230769231</v>
      </c>
      <c r="EQ222">
        <v>18.0350307692308</v>
      </c>
      <c r="ER222">
        <v>16.4739538461538</v>
      </c>
      <c r="ES222">
        <v>2000.06538461538</v>
      </c>
      <c r="ET222">
        <v>0.980001846153846</v>
      </c>
      <c r="EU222">
        <v>0.0199983</v>
      </c>
      <c r="EV222">
        <v>0</v>
      </c>
      <c r="EW222">
        <v>562.381230769231</v>
      </c>
      <c r="EX222">
        <v>5.00059</v>
      </c>
      <c r="EY222">
        <v>11306.8692307692</v>
      </c>
      <c r="EZ222">
        <v>17360.9</v>
      </c>
      <c r="FA222">
        <v>41.812</v>
      </c>
      <c r="FB222">
        <v>41.6536153846154</v>
      </c>
      <c r="FC222">
        <v>41.25</v>
      </c>
      <c r="FD222">
        <v>41.062</v>
      </c>
      <c r="FE222">
        <v>42.687</v>
      </c>
      <c r="FF222">
        <v>1955.16384615385</v>
      </c>
      <c r="FG222">
        <v>39.9015384615385</v>
      </c>
      <c r="FH222">
        <v>0</v>
      </c>
      <c r="FI222">
        <v>1759429356.4</v>
      </c>
      <c r="FJ222">
        <v>0</v>
      </c>
      <c r="FK222">
        <v>561.872423076923</v>
      </c>
      <c r="FL222">
        <v>-47.7802051360738</v>
      </c>
      <c r="FM222">
        <v>-965.03247861422</v>
      </c>
      <c r="FN222">
        <v>11297.4230769231</v>
      </c>
      <c r="FO222">
        <v>15</v>
      </c>
      <c r="FP222">
        <v>0</v>
      </c>
      <c r="FQ222" t="s">
        <v>439</v>
      </c>
      <c r="FR222">
        <v>0</v>
      </c>
      <c r="FS222">
        <v>0</v>
      </c>
      <c r="FT222">
        <v>0</v>
      </c>
      <c r="FU222">
        <v>0</v>
      </c>
      <c r="FV222">
        <v>0</v>
      </c>
      <c r="FW222">
        <v>0</v>
      </c>
      <c r="FX222">
        <v>0</v>
      </c>
      <c r="FY222">
        <v>0</v>
      </c>
      <c r="FZ222">
        <v>0</v>
      </c>
      <c r="GA222">
        <v>0</v>
      </c>
      <c r="GB222">
        <v>0</v>
      </c>
      <c r="GC222">
        <v>9.63349095238095</v>
      </c>
      <c r="GD222">
        <v>7.58835974025976</v>
      </c>
      <c r="GE222">
        <v>0.888417356543993</v>
      </c>
      <c r="GF222">
        <v>0</v>
      </c>
      <c r="GG222">
        <v>564.733058823529</v>
      </c>
      <c r="GH222">
        <v>-47.6017723673193</v>
      </c>
      <c r="GI222">
        <v>4.67387763149474</v>
      </c>
      <c r="GJ222">
        <v>-1</v>
      </c>
      <c r="GK222">
        <v>2.14802952380952</v>
      </c>
      <c r="GL222">
        <v>0.0422057142857136</v>
      </c>
      <c r="GM222">
        <v>0.00493520634604112</v>
      </c>
      <c r="GN222">
        <v>1</v>
      </c>
      <c r="GO222">
        <v>1</v>
      </c>
      <c r="GP222">
        <v>2</v>
      </c>
      <c r="GQ222" t="s">
        <v>448</v>
      </c>
      <c r="GR222">
        <v>3.13187</v>
      </c>
      <c r="GS222">
        <v>2.71114</v>
      </c>
      <c r="GT222">
        <v>0.0557178</v>
      </c>
      <c r="GU222">
        <v>0.0539377</v>
      </c>
      <c r="GV222">
        <v>0.0997587</v>
      </c>
      <c r="GW222">
        <v>0.0935596</v>
      </c>
      <c r="GX222">
        <v>35543.8</v>
      </c>
      <c r="GY222">
        <v>38148</v>
      </c>
      <c r="GZ222">
        <v>34058.5</v>
      </c>
      <c r="HA222">
        <v>36511.8</v>
      </c>
      <c r="HB222">
        <v>43303.4</v>
      </c>
      <c r="HC222">
        <v>47515.2</v>
      </c>
      <c r="HD222">
        <v>53133.4</v>
      </c>
      <c r="HE222">
        <v>58358.2</v>
      </c>
      <c r="HF222">
        <v>1.95125</v>
      </c>
      <c r="HG222">
        <v>1.7869</v>
      </c>
      <c r="HH222">
        <v>0.134613</v>
      </c>
      <c r="HI222">
        <v>0</v>
      </c>
      <c r="HJ222">
        <v>27.8281</v>
      </c>
      <c r="HK222">
        <v>999.9</v>
      </c>
      <c r="HL222">
        <v>50.739</v>
      </c>
      <c r="HM222">
        <v>30.726</v>
      </c>
      <c r="HN222">
        <v>24.8337</v>
      </c>
      <c r="HO222">
        <v>54.7031</v>
      </c>
      <c r="HP222">
        <v>45.5689</v>
      </c>
      <c r="HQ222">
        <v>1</v>
      </c>
      <c r="HR222">
        <v>0.101113</v>
      </c>
      <c r="HS222">
        <v>0.613796</v>
      </c>
      <c r="HT222">
        <v>20.1108</v>
      </c>
      <c r="HU222">
        <v>5.19558</v>
      </c>
      <c r="HV222">
        <v>12.004</v>
      </c>
      <c r="HW222">
        <v>4.9731</v>
      </c>
      <c r="HX222">
        <v>3.2935</v>
      </c>
      <c r="HY222">
        <v>999.9</v>
      </c>
      <c r="HZ222">
        <v>9999</v>
      </c>
      <c r="IA222">
        <v>9999</v>
      </c>
      <c r="IB222">
        <v>9999</v>
      </c>
      <c r="IC222">
        <v>1.86325</v>
      </c>
      <c r="ID222">
        <v>1.86813</v>
      </c>
      <c r="IE222">
        <v>1.86786</v>
      </c>
      <c r="IF222">
        <v>1.86906</v>
      </c>
      <c r="IG222">
        <v>1.86985</v>
      </c>
      <c r="IH222">
        <v>1.86598</v>
      </c>
      <c r="II222">
        <v>1.86702</v>
      </c>
      <c r="IJ222">
        <v>1.86844</v>
      </c>
      <c r="IK222">
        <v>5</v>
      </c>
      <c r="IL222">
        <v>0</v>
      </c>
      <c r="IM222">
        <v>0</v>
      </c>
      <c r="IN222">
        <v>0</v>
      </c>
      <c r="IO222" t="s">
        <v>441</v>
      </c>
      <c r="IP222" t="s">
        <v>442</v>
      </c>
      <c r="IQ222" t="s">
        <v>443</v>
      </c>
      <c r="IR222" t="s">
        <v>443</v>
      </c>
      <c r="IS222" t="s">
        <v>443</v>
      </c>
      <c r="IT222" t="s">
        <v>443</v>
      </c>
      <c r="IU222">
        <v>0</v>
      </c>
      <c r="IV222">
        <v>100</v>
      </c>
      <c r="IW222">
        <v>100</v>
      </c>
      <c r="IX222">
        <v>1.59</v>
      </c>
      <c r="IY222">
        <v>0.311</v>
      </c>
      <c r="IZ222">
        <v>0.735386519928015</v>
      </c>
      <c r="JA222">
        <v>0.00382527381972642</v>
      </c>
      <c r="JB222">
        <v>-7.52988299776221e-07</v>
      </c>
      <c r="JC222">
        <v>2.3530235652091e-10</v>
      </c>
      <c r="JD222">
        <v>-0.102343420517576</v>
      </c>
      <c r="JE222">
        <v>-0.0169045395245839</v>
      </c>
      <c r="JF222">
        <v>0.00204458040624254</v>
      </c>
      <c r="JG222">
        <v>-2.13992253470799e-05</v>
      </c>
      <c r="JH222">
        <v>5</v>
      </c>
      <c r="JI222">
        <v>2167</v>
      </c>
      <c r="JJ222">
        <v>1</v>
      </c>
      <c r="JK222">
        <v>29</v>
      </c>
      <c r="JL222">
        <v>29323822.6</v>
      </c>
      <c r="JM222">
        <v>29323822.6</v>
      </c>
      <c r="JN222">
        <v>0.5896</v>
      </c>
      <c r="JO222">
        <v>2.64404</v>
      </c>
      <c r="JP222">
        <v>1.54785</v>
      </c>
      <c r="JQ222">
        <v>2.31079</v>
      </c>
      <c r="JR222">
        <v>1.64673</v>
      </c>
      <c r="JS222">
        <v>2.37427</v>
      </c>
      <c r="JT222">
        <v>34.6235</v>
      </c>
      <c r="JU222">
        <v>24.1926</v>
      </c>
      <c r="JV222">
        <v>18</v>
      </c>
      <c r="JW222">
        <v>506.135</v>
      </c>
      <c r="JX222">
        <v>399.973</v>
      </c>
      <c r="JY222">
        <v>26.5061</v>
      </c>
      <c r="JZ222">
        <v>28.6581</v>
      </c>
      <c r="KA222">
        <v>30.0003</v>
      </c>
      <c r="KB222">
        <v>28.6022</v>
      </c>
      <c r="KC222">
        <v>28.5506</v>
      </c>
      <c r="KD222">
        <v>11.8295</v>
      </c>
      <c r="KE222">
        <v>18.4506</v>
      </c>
      <c r="KF222">
        <v>49.2984</v>
      </c>
      <c r="KG222">
        <v>26.472</v>
      </c>
      <c r="KH222">
        <v>197.211</v>
      </c>
      <c r="KI222">
        <v>20.7847</v>
      </c>
      <c r="KJ222">
        <v>96.5837</v>
      </c>
      <c r="KK222">
        <v>94.5504</v>
      </c>
    </row>
    <row r="223" spans="1:297">
      <c r="A223">
        <v>207</v>
      </c>
      <c r="B223">
        <v>1759429363</v>
      </c>
      <c r="C223">
        <v>10142.9000000954</v>
      </c>
      <c r="D223" t="s">
        <v>858</v>
      </c>
      <c r="E223" t="s">
        <v>859</v>
      </c>
      <c r="F223">
        <v>5</v>
      </c>
      <c r="G223" t="s">
        <v>831</v>
      </c>
      <c r="H223" t="s">
        <v>436</v>
      </c>
      <c r="I223">
        <v>1759429354.84615</v>
      </c>
      <c r="J223">
        <f>(K223)/1000</f>
        <v>0</v>
      </c>
      <c r="K223">
        <f>IF(DP223, AN223, AH223)</f>
        <v>0</v>
      </c>
      <c r="L223">
        <f>IF(DP223, AI223, AG223)</f>
        <v>0</v>
      </c>
      <c r="M223">
        <f>DR223 - IF(AU223&gt;1, L223*DL223*100.0/(AW223), 0)</f>
        <v>0</v>
      </c>
      <c r="N223">
        <f>((T223-J223/2)*M223-L223)/(T223+J223/2)</f>
        <v>0</v>
      </c>
      <c r="O223">
        <f>N223*(DY223+DZ223)/1000.0</f>
        <v>0</v>
      </c>
      <c r="P223">
        <f>(DR223 - IF(AU223&gt;1, L223*DL223*100.0/(AW223), 0))*(DY223+DZ223)/1000.0</f>
        <v>0</v>
      </c>
      <c r="Q223">
        <f>2.0/((1/S223-1/R223)+SIGN(S223)*SQRT((1/S223-1/R223)*(1/S223-1/R223) + 4*DM223/((DM223+1)*(DM223+1))*(2*1/S223*1/R223-1/R223*1/R223)))</f>
        <v>0</v>
      </c>
      <c r="R223">
        <f>IF(LEFT(DN223,1)&lt;&gt;"0",IF(LEFT(DN223,1)="1",3.0,DO223),$D$5+$E$5*(EF223*DY223/($K$5*1000))+$F$5*(EF223*DY223/($K$5*1000))*MAX(MIN(DL223,$J$5),$I$5)*MAX(MIN(DL223,$J$5),$I$5)+$G$5*MAX(MIN(DL223,$J$5),$I$5)*(EF223*DY223/($K$5*1000))+$H$5*(EF223*DY223/($K$5*1000))*(EF223*DY223/($K$5*1000)))</f>
        <v>0</v>
      </c>
      <c r="S223">
        <f>J223*(1000-(1000*0.61365*exp(17.502*W223/(240.97+W223))/(DY223+DZ223)+DT223)/2)/(1000*0.61365*exp(17.502*W223/(240.97+W223))/(DY223+DZ223)-DT223)</f>
        <v>0</v>
      </c>
      <c r="T223">
        <f>1/((DM223+1)/(Q223/1.6)+1/(R223/1.37)) + DM223/((DM223+1)/(Q223/1.6) + DM223/(R223/1.37))</f>
        <v>0</v>
      </c>
      <c r="U223">
        <f>(DH223*DK223)</f>
        <v>0</v>
      </c>
      <c r="V223">
        <f>(EA223+(U223+2*0.95*5.67E-8*(((EA223+$B$7)+273)^4-(EA223+273)^4)-44100*J223)/(1.84*29.3*R223+8*0.95*5.67E-8*(EA223+273)^3))</f>
        <v>0</v>
      </c>
      <c r="W223">
        <f>($C$7*EB223+$D$7*EC223+$E$7*V223)</f>
        <v>0</v>
      </c>
      <c r="X223">
        <f>0.61365*exp(17.502*W223/(240.97+W223))</f>
        <v>0</v>
      </c>
      <c r="Y223">
        <f>(Z223/AA223*100)</f>
        <v>0</v>
      </c>
      <c r="Z223">
        <f>DT223*(DY223+DZ223)/1000</f>
        <v>0</v>
      </c>
      <c r="AA223">
        <f>0.61365*exp(17.502*EA223/(240.97+EA223))</f>
        <v>0</v>
      </c>
      <c r="AB223">
        <f>(X223-DT223*(DY223+DZ223)/1000)</f>
        <v>0</v>
      </c>
      <c r="AC223">
        <f>(-J223*44100)</f>
        <v>0</v>
      </c>
      <c r="AD223">
        <f>2*29.3*R223*0.92*(EA223-W223)</f>
        <v>0</v>
      </c>
      <c r="AE223">
        <f>2*0.95*5.67E-8*(((EA223+$B$7)+273)^4-(W223+273)^4)</f>
        <v>0</v>
      </c>
      <c r="AF223">
        <f>U223+AE223+AC223+AD223</f>
        <v>0</v>
      </c>
      <c r="AG223">
        <f>DX223*AU223*(DS223-DR223*(1000-AU223*DU223)/(1000-AU223*DT223))/(100*DL223)</f>
        <v>0</v>
      </c>
      <c r="AH223">
        <f>1000*DX223*AU223*(DT223-DU223)/(100*DL223*(1000-AU223*DT223))</f>
        <v>0</v>
      </c>
      <c r="AI223">
        <f>(AJ223 - AK223 - DY223*1E3/(8.314*(EA223+273.15)) * AM223/DX223 * AL223) * DX223/(100*DL223) * (1000 - DU223)/1000</f>
        <v>0</v>
      </c>
      <c r="AJ223">
        <v>223.462130278463</v>
      </c>
      <c r="AK223">
        <v>227.765175757576</v>
      </c>
      <c r="AL223">
        <v>-3.14799393939395</v>
      </c>
      <c r="AM223">
        <v>64.6</v>
      </c>
      <c r="AN223">
        <f>(AP223 - AO223 + DY223*1E3/(8.314*(EA223+273.15)) * AR223/DX223 * AQ223) * DX223/(100*DL223) * 1000/(1000 - AP223)</f>
        <v>0</v>
      </c>
      <c r="AO223">
        <v>20.7157574202997</v>
      </c>
      <c r="AP223">
        <v>22.8657703030303</v>
      </c>
      <c r="AQ223">
        <v>-1.49499092908432e-05</v>
      </c>
      <c r="AR223">
        <v>120.659579915445</v>
      </c>
      <c r="AS223">
        <v>0</v>
      </c>
      <c r="AT223">
        <v>0</v>
      </c>
      <c r="AU223">
        <f>IF(AS223*$H$13&gt;=AW223,1.0,(AW223/(AW223-AS223*$H$13)))</f>
        <v>0</v>
      </c>
      <c r="AV223">
        <f>(AU223-1)*100</f>
        <v>0</v>
      </c>
      <c r="AW223">
        <f>MAX(0,($B$13+$C$13*EF223)/(1+$D$13*EF223)*DY223/(EA223+273)*$E$13)</f>
        <v>0</v>
      </c>
      <c r="AX223" t="s">
        <v>437</v>
      </c>
      <c r="AY223" t="s">
        <v>437</v>
      </c>
      <c r="AZ223">
        <v>0</v>
      </c>
      <c r="BA223">
        <v>0</v>
      </c>
      <c r="BB223">
        <f>1-AZ223/BA223</f>
        <v>0</v>
      </c>
      <c r="BC223">
        <v>0</v>
      </c>
      <c r="BD223" t="s">
        <v>437</v>
      </c>
      <c r="BE223" t="s">
        <v>437</v>
      </c>
      <c r="BF223">
        <v>0</v>
      </c>
      <c r="BG223">
        <v>0</v>
      </c>
      <c r="BH223">
        <f>1-BF223/BG223</f>
        <v>0</v>
      </c>
      <c r="BI223">
        <v>0.5</v>
      </c>
      <c r="BJ223">
        <f>DI223</f>
        <v>0</v>
      </c>
      <c r="BK223">
        <f>L223</f>
        <v>0</v>
      </c>
      <c r="BL223">
        <f>BH223*BI223*BJ223</f>
        <v>0</v>
      </c>
      <c r="BM223">
        <f>(BK223-BC223)/BJ223</f>
        <v>0</v>
      </c>
      <c r="BN223">
        <f>(BA223-BG223)/BG223</f>
        <v>0</v>
      </c>
      <c r="BO223">
        <f>AZ223/(BB223+AZ223/BG223)</f>
        <v>0</v>
      </c>
      <c r="BP223" t="s">
        <v>437</v>
      </c>
      <c r="BQ223">
        <v>0</v>
      </c>
      <c r="BR223">
        <f>IF(BQ223&lt;&gt;0, BQ223, BO223)</f>
        <v>0</v>
      </c>
      <c r="BS223">
        <f>1-BR223/BG223</f>
        <v>0</v>
      </c>
      <c r="BT223">
        <f>(BG223-BF223)/(BG223-BR223)</f>
        <v>0</v>
      </c>
      <c r="BU223">
        <f>(BA223-BG223)/(BA223-BR223)</f>
        <v>0</v>
      </c>
      <c r="BV223">
        <f>(BG223-BF223)/(BG223-AZ223)</f>
        <v>0</v>
      </c>
      <c r="BW223">
        <f>(BA223-BG223)/(BA223-AZ223)</f>
        <v>0</v>
      </c>
      <c r="BX223">
        <f>(BT223*BR223/BF223)</f>
        <v>0</v>
      </c>
      <c r="BY223">
        <f>(1-BX223)</f>
        <v>0</v>
      </c>
      <c r="DH223">
        <f>$B$11*EG223+$C$11*EH223+$F$11*ES223*(1-EV223)</f>
        <v>0</v>
      </c>
      <c r="DI223">
        <f>DH223*DJ223</f>
        <v>0</v>
      </c>
      <c r="DJ223">
        <f>($B$11*$D$9+$C$11*$D$9+$F$11*((FF223+EX223)/MAX(FF223+EX223+FG223, 0.1)*$I$9+FG223/MAX(FF223+EX223+FG223, 0.1)*$J$9))/($B$11+$C$11+$F$11)</f>
        <v>0</v>
      </c>
      <c r="DK223">
        <f>($B$11*$K$9+$C$11*$K$9+$F$11*((FF223+EX223)/MAX(FF223+EX223+FG223, 0.1)*$P$9+FG223/MAX(FF223+EX223+FG223, 0.1)*$Q$9))/($B$11+$C$11+$F$11)</f>
        <v>0</v>
      </c>
      <c r="DL223">
        <v>4.16</v>
      </c>
      <c r="DM223">
        <v>0.5</v>
      </c>
      <c r="DN223" t="s">
        <v>438</v>
      </c>
      <c r="DO223">
        <v>2</v>
      </c>
      <c r="DP223" t="b">
        <v>1</v>
      </c>
      <c r="DQ223">
        <v>1759429354.84615</v>
      </c>
      <c r="DR223">
        <v>244.925461538462</v>
      </c>
      <c r="DS223">
        <v>234.357923076923</v>
      </c>
      <c r="DT223">
        <v>22.8719230769231</v>
      </c>
      <c r="DU223">
        <v>20.7207</v>
      </c>
      <c r="DV223">
        <v>243.300384615385</v>
      </c>
      <c r="DW223">
        <v>22.5607230769231</v>
      </c>
      <c r="DX223">
        <v>500.001769230769</v>
      </c>
      <c r="DY223">
        <v>90.7440461538462</v>
      </c>
      <c r="DZ223">
        <v>0.0336017153846154</v>
      </c>
      <c r="EA223">
        <v>29.5624769230769</v>
      </c>
      <c r="EB223">
        <v>30.0355923076923</v>
      </c>
      <c r="EC223">
        <v>999.9</v>
      </c>
      <c r="ED223">
        <v>0</v>
      </c>
      <c r="EE223">
        <v>0</v>
      </c>
      <c r="EF223">
        <v>10000.2746153846</v>
      </c>
      <c r="EG223">
        <v>0</v>
      </c>
      <c r="EH223">
        <v>15.0046</v>
      </c>
      <c r="EI223">
        <v>10.5673961538462</v>
      </c>
      <c r="EJ223">
        <v>250.658461538461</v>
      </c>
      <c r="EK223">
        <v>239.316769230769</v>
      </c>
      <c r="EL223">
        <v>2.15122461538462</v>
      </c>
      <c r="EM223">
        <v>234.357923076923</v>
      </c>
      <c r="EN223">
        <v>20.7207</v>
      </c>
      <c r="EO223">
        <v>2.07549076923077</v>
      </c>
      <c r="EP223">
        <v>1.88028</v>
      </c>
      <c r="EQ223">
        <v>18.0323153846154</v>
      </c>
      <c r="ER223">
        <v>16.4706692307692</v>
      </c>
      <c r="ES223">
        <v>2000.11461538462</v>
      </c>
      <c r="ET223">
        <v>0.98</v>
      </c>
      <c r="EU223">
        <v>0.0200000538461538</v>
      </c>
      <c r="EV223">
        <v>0</v>
      </c>
      <c r="EW223">
        <v>558.325846153846</v>
      </c>
      <c r="EX223">
        <v>5.00059</v>
      </c>
      <c r="EY223">
        <v>11227.3538461538</v>
      </c>
      <c r="EZ223">
        <v>17361.3153846154</v>
      </c>
      <c r="FA223">
        <v>41.812</v>
      </c>
      <c r="FB223">
        <v>41.6536153846154</v>
      </c>
      <c r="FC223">
        <v>41.2595384615385</v>
      </c>
      <c r="FD223">
        <v>41.062</v>
      </c>
      <c r="FE223">
        <v>42.687</v>
      </c>
      <c r="FF223">
        <v>1955.20846153846</v>
      </c>
      <c r="FG223">
        <v>39.9061538461539</v>
      </c>
      <c r="FH223">
        <v>0</v>
      </c>
      <c r="FI223">
        <v>1759429361.2</v>
      </c>
      <c r="FJ223">
        <v>0</v>
      </c>
      <c r="FK223">
        <v>558.001538461539</v>
      </c>
      <c r="FL223">
        <v>-49.0462906371677</v>
      </c>
      <c r="FM223">
        <v>-963.364103238647</v>
      </c>
      <c r="FN223">
        <v>11220.6923076923</v>
      </c>
      <c r="FO223">
        <v>15</v>
      </c>
      <c r="FP223">
        <v>0</v>
      </c>
      <c r="FQ223" t="s">
        <v>439</v>
      </c>
      <c r="FR223">
        <v>0</v>
      </c>
      <c r="FS223">
        <v>0</v>
      </c>
      <c r="FT223">
        <v>0</v>
      </c>
      <c r="FU223">
        <v>0</v>
      </c>
      <c r="FV223">
        <v>0</v>
      </c>
      <c r="FW223">
        <v>0</v>
      </c>
      <c r="FX223">
        <v>0</v>
      </c>
      <c r="FY223">
        <v>0</v>
      </c>
      <c r="FZ223">
        <v>0</v>
      </c>
      <c r="GA223">
        <v>0</v>
      </c>
      <c r="GB223">
        <v>0</v>
      </c>
      <c r="GC223">
        <v>10.3616719047619</v>
      </c>
      <c r="GD223">
        <v>5.4505683116883</v>
      </c>
      <c r="GE223">
        <v>0.65890445902284</v>
      </c>
      <c r="GF223">
        <v>0</v>
      </c>
      <c r="GG223">
        <v>560.388058823529</v>
      </c>
      <c r="GH223">
        <v>-48.3614362352531</v>
      </c>
      <c r="GI223">
        <v>4.74827503007626</v>
      </c>
      <c r="GJ223">
        <v>-1</v>
      </c>
      <c r="GK223">
        <v>2.15066952380952</v>
      </c>
      <c r="GL223">
        <v>0.00368805194805383</v>
      </c>
      <c r="GM223">
        <v>0.00152743319140146</v>
      </c>
      <c r="GN223">
        <v>1</v>
      </c>
      <c r="GO223">
        <v>1</v>
      </c>
      <c r="GP223">
        <v>2</v>
      </c>
      <c r="GQ223" t="s">
        <v>448</v>
      </c>
      <c r="GR223">
        <v>3.13196</v>
      </c>
      <c r="GS223">
        <v>2.7119</v>
      </c>
      <c r="GT223">
        <v>0.0525095</v>
      </c>
      <c r="GU223">
        <v>0.0503233</v>
      </c>
      <c r="GV223">
        <v>0.0997492</v>
      </c>
      <c r="GW223">
        <v>0.0935405</v>
      </c>
      <c r="GX223">
        <v>35664.4</v>
      </c>
      <c r="GY223">
        <v>38293.9</v>
      </c>
      <c r="GZ223">
        <v>34058.3</v>
      </c>
      <c r="HA223">
        <v>36512.1</v>
      </c>
      <c r="HB223">
        <v>43303.6</v>
      </c>
      <c r="HC223">
        <v>47515.7</v>
      </c>
      <c r="HD223">
        <v>53133.5</v>
      </c>
      <c r="HE223">
        <v>58358.1</v>
      </c>
      <c r="HF223">
        <v>1.9509</v>
      </c>
      <c r="HG223">
        <v>1.7871</v>
      </c>
      <c r="HH223">
        <v>0.135407</v>
      </c>
      <c r="HI223">
        <v>0</v>
      </c>
      <c r="HJ223">
        <v>27.8264</v>
      </c>
      <c r="HK223">
        <v>999.9</v>
      </c>
      <c r="HL223">
        <v>50.739</v>
      </c>
      <c r="HM223">
        <v>30.726</v>
      </c>
      <c r="HN223">
        <v>24.8344</v>
      </c>
      <c r="HO223">
        <v>54.6231</v>
      </c>
      <c r="HP223">
        <v>45.2965</v>
      </c>
      <c r="HQ223">
        <v>1</v>
      </c>
      <c r="HR223">
        <v>0.101362</v>
      </c>
      <c r="HS223">
        <v>0.632252</v>
      </c>
      <c r="HT223">
        <v>20.1109</v>
      </c>
      <c r="HU223">
        <v>5.19797</v>
      </c>
      <c r="HV223">
        <v>12.004</v>
      </c>
      <c r="HW223">
        <v>4.9739</v>
      </c>
      <c r="HX223">
        <v>3.29395</v>
      </c>
      <c r="HY223">
        <v>999.9</v>
      </c>
      <c r="HZ223">
        <v>9999</v>
      </c>
      <c r="IA223">
        <v>9999</v>
      </c>
      <c r="IB223">
        <v>9999</v>
      </c>
      <c r="IC223">
        <v>1.86325</v>
      </c>
      <c r="ID223">
        <v>1.86813</v>
      </c>
      <c r="IE223">
        <v>1.86787</v>
      </c>
      <c r="IF223">
        <v>1.86909</v>
      </c>
      <c r="IG223">
        <v>1.86988</v>
      </c>
      <c r="IH223">
        <v>1.86596</v>
      </c>
      <c r="II223">
        <v>1.86706</v>
      </c>
      <c r="IJ223">
        <v>1.86844</v>
      </c>
      <c r="IK223">
        <v>5</v>
      </c>
      <c r="IL223">
        <v>0</v>
      </c>
      <c r="IM223">
        <v>0</v>
      </c>
      <c r="IN223">
        <v>0</v>
      </c>
      <c r="IO223" t="s">
        <v>441</v>
      </c>
      <c r="IP223" t="s">
        <v>442</v>
      </c>
      <c r="IQ223" t="s">
        <v>443</v>
      </c>
      <c r="IR223" t="s">
        <v>443</v>
      </c>
      <c r="IS223" t="s">
        <v>443</v>
      </c>
      <c r="IT223" t="s">
        <v>443</v>
      </c>
      <c r="IU223">
        <v>0</v>
      </c>
      <c r="IV223">
        <v>100</v>
      </c>
      <c r="IW223">
        <v>100</v>
      </c>
      <c r="IX223">
        <v>1.535</v>
      </c>
      <c r="IY223">
        <v>0.311</v>
      </c>
      <c r="IZ223">
        <v>0.735386519928015</v>
      </c>
      <c r="JA223">
        <v>0.00382527381972642</v>
      </c>
      <c r="JB223">
        <v>-7.52988299776221e-07</v>
      </c>
      <c r="JC223">
        <v>2.3530235652091e-10</v>
      </c>
      <c r="JD223">
        <v>-0.102343420517576</v>
      </c>
      <c r="JE223">
        <v>-0.0169045395245839</v>
      </c>
      <c r="JF223">
        <v>0.00204458040624254</v>
      </c>
      <c r="JG223">
        <v>-2.13992253470799e-05</v>
      </c>
      <c r="JH223">
        <v>5</v>
      </c>
      <c r="JI223">
        <v>2167</v>
      </c>
      <c r="JJ223">
        <v>1</v>
      </c>
      <c r="JK223">
        <v>29</v>
      </c>
      <c r="JL223">
        <v>29323822.7</v>
      </c>
      <c r="JM223">
        <v>29323822.7</v>
      </c>
      <c r="JN223">
        <v>0.551758</v>
      </c>
      <c r="JO223">
        <v>2.65381</v>
      </c>
      <c r="JP223">
        <v>1.54785</v>
      </c>
      <c r="JQ223">
        <v>2.31079</v>
      </c>
      <c r="JR223">
        <v>1.64551</v>
      </c>
      <c r="JS223">
        <v>2.24731</v>
      </c>
      <c r="JT223">
        <v>34.6235</v>
      </c>
      <c r="JU223">
        <v>24.1838</v>
      </c>
      <c r="JV223">
        <v>18</v>
      </c>
      <c r="JW223">
        <v>505.922</v>
      </c>
      <c r="JX223">
        <v>400.096</v>
      </c>
      <c r="JY223">
        <v>26.4598</v>
      </c>
      <c r="JZ223">
        <v>28.6595</v>
      </c>
      <c r="KA223">
        <v>30.0003</v>
      </c>
      <c r="KB223">
        <v>28.6043</v>
      </c>
      <c r="KC223">
        <v>28.5526</v>
      </c>
      <c r="KD223">
        <v>11.0715</v>
      </c>
      <c r="KE223">
        <v>18.178</v>
      </c>
      <c r="KF223">
        <v>49.2984</v>
      </c>
      <c r="KG223">
        <v>26.4449</v>
      </c>
      <c r="KH223">
        <v>183.749</v>
      </c>
      <c r="KI223">
        <v>20.7883</v>
      </c>
      <c r="KJ223">
        <v>96.5836</v>
      </c>
      <c r="KK223">
        <v>94.5505</v>
      </c>
    </row>
    <row r="224" spans="1:297">
      <c r="A224">
        <v>208</v>
      </c>
      <c r="B224">
        <v>1759429368</v>
      </c>
      <c r="C224">
        <v>10147.9000000954</v>
      </c>
      <c r="D224" t="s">
        <v>860</v>
      </c>
      <c r="E224" t="s">
        <v>861</v>
      </c>
      <c r="F224">
        <v>5</v>
      </c>
      <c r="G224" t="s">
        <v>831</v>
      </c>
      <c r="H224" t="s">
        <v>436</v>
      </c>
      <c r="I224">
        <v>1759429359.84615</v>
      </c>
      <c r="J224">
        <f>(K224)/1000</f>
        <v>0</v>
      </c>
      <c r="K224">
        <f>IF(DP224, AN224, AH224)</f>
        <v>0</v>
      </c>
      <c r="L224">
        <f>IF(DP224, AI224, AG224)</f>
        <v>0</v>
      </c>
      <c r="M224">
        <f>DR224 - IF(AU224&gt;1, L224*DL224*100.0/(AW224), 0)</f>
        <v>0</v>
      </c>
      <c r="N224">
        <f>((T224-J224/2)*M224-L224)/(T224+J224/2)</f>
        <v>0</v>
      </c>
      <c r="O224">
        <f>N224*(DY224+DZ224)/1000.0</f>
        <v>0</v>
      </c>
      <c r="P224">
        <f>(DR224 - IF(AU224&gt;1, L224*DL224*100.0/(AW224), 0))*(DY224+DZ224)/1000.0</f>
        <v>0</v>
      </c>
      <c r="Q224">
        <f>2.0/((1/S224-1/R224)+SIGN(S224)*SQRT((1/S224-1/R224)*(1/S224-1/R224) + 4*DM224/((DM224+1)*(DM224+1))*(2*1/S224*1/R224-1/R224*1/R224)))</f>
        <v>0</v>
      </c>
      <c r="R224">
        <f>IF(LEFT(DN224,1)&lt;&gt;"0",IF(LEFT(DN224,1)="1",3.0,DO224),$D$5+$E$5*(EF224*DY224/($K$5*1000))+$F$5*(EF224*DY224/($K$5*1000))*MAX(MIN(DL224,$J$5),$I$5)*MAX(MIN(DL224,$J$5),$I$5)+$G$5*MAX(MIN(DL224,$J$5),$I$5)*(EF224*DY224/($K$5*1000))+$H$5*(EF224*DY224/($K$5*1000))*(EF224*DY224/($K$5*1000)))</f>
        <v>0</v>
      </c>
      <c r="S224">
        <f>J224*(1000-(1000*0.61365*exp(17.502*W224/(240.97+W224))/(DY224+DZ224)+DT224)/2)/(1000*0.61365*exp(17.502*W224/(240.97+W224))/(DY224+DZ224)-DT224)</f>
        <v>0</v>
      </c>
      <c r="T224">
        <f>1/((DM224+1)/(Q224/1.6)+1/(R224/1.37)) + DM224/((DM224+1)/(Q224/1.6) + DM224/(R224/1.37))</f>
        <v>0</v>
      </c>
      <c r="U224">
        <f>(DH224*DK224)</f>
        <v>0</v>
      </c>
      <c r="V224">
        <f>(EA224+(U224+2*0.95*5.67E-8*(((EA224+$B$7)+273)^4-(EA224+273)^4)-44100*J224)/(1.84*29.3*R224+8*0.95*5.67E-8*(EA224+273)^3))</f>
        <v>0</v>
      </c>
      <c r="W224">
        <f>($C$7*EB224+$D$7*EC224+$E$7*V224)</f>
        <v>0</v>
      </c>
      <c r="X224">
        <f>0.61365*exp(17.502*W224/(240.97+W224))</f>
        <v>0</v>
      </c>
      <c r="Y224">
        <f>(Z224/AA224*100)</f>
        <v>0</v>
      </c>
      <c r="Z224">
        <f>DT224*(DY224+DZ224)/1000</f>
        <v>0</v>
      </c>
      <c r="AA224">
        <f>0.61365*exp(17.502*EA224/(240.97+EA224))</f>
        <v>0</v>
      </c>
      <c r="AB224">
        <f>(X224-DT224*(DY224+DZ224)/1000)</f>
        <v>0</v>
      </c>
      <c r="AC224">
        <f>(-J224*44100)</f>
        <v>0</v>
      </c>
      <c r="AD224">
        <f>2*29.3*R224*0.92*(EA224-W224)</f>
        <v>0</v>
      </c>
      <c r="AE224">
        <f>2*0.95*5.67E-8*(((EA224+$B$7)+273)^4-(W224+273)^4)</f>
        <v>0</v>
      </c>
      <c r="AF224">
        <f>U224+AE224+AC224+AD224</f>
        <v>0</v>
      </c>
      <c r="AG224">
        <f>DX224*AU224*(DS224-DR224*(1000-AU224*DU224)/(1000-AU224*DT224))/(100*DL224)</f>
        <v>0</v>
      </c>
      <c r="AH224">
        <f>1000*DX224*AU224*(DT224-DU224)/(100*DL224*(1000-AU224*DT224))</f>
        <v>0</v>
      </c>
      <c r="AI224">
        <f>(AJ224 - AK224 - DY224*1E3/(8.314*(EA224+273.15)) * AM224/DX224 * AL224) * DX224/(100*DL224) * (1000 - DU224)/1000</f>
        <v>0</v>
      </c>
      <c r="AJ224">
        <v>205.513796437338</v>
      </c>
      <c r="AK224">
        <v>211.1118</v>
      </c>
      <c r="AL224">
        <v>-3.35506166666668</v>
      </c>
      <c r="AM224">
        <v>64.6</v>
      </c>
      <c r="AN224">
        <f>(AP224 - AO224 + DY224*1E3/(8.314*(EA224+273.15)) * AR224/DX224 * AQ224) * DX224/(100*DL224) * 1000/(1000 - AP224)</f>
        <v>0</v>
      </c>
      <c r="AO224">
        <v>20.7277424639606</v>
      </c>
      <c r="AP224">
        <v>22.8640575757576</v>
      </c>
      <c r="AQ224">
        <v>-6.19468605484495e-06</v>
      </c>
      <c r="AR224">
        <v>120.659579915445</v>
      </c>
      <c r="AS224">
        <v>0</v>
      </c>
      <c r="AT224">
        <v>0</v>
      </c>
      <c r="AU224">
        <f>IF(AS224*$H$13&gt;=AW224,1.0,(AW224/(AW224-AS224*$H$13)))</f>
        <v>0</v>
      </c>
      <c r="AV224">
        <f>(AU224-1)*100</f>
        <v>0</v>
      </c>
      <c r="AW224">
        <f>MAX(0,($B$13+$C$13*EF224)/(1+$D$13*EF224)*DY224/(EA224+273)*$E$13)</f>
        <v>0</v>
      </c>
      <c r="AX224" t="s">
        <v>437</v>
      </c>
      <c r="AY224" t="s">
        <v>437</v>
      </c>
      <c r="AZ224">
        <v>0</v>
      </c>
      <c r="BA224">
        <v>0</v>
      </c>
      <c r="BB224">
        <f>1-AZ224/BA224</f>
        <v>0</v>
      </c>
      <c r="BC224">
        <v>0</v>
      </c>
      <c r="BD224" t="s">
        <v>437</v>
      </c>
      <c r="BE224" t="s">
        <v>437</v>
      </c>
      <c r="BF224">
        <v>0</v>
      </c>
      <c r="BG224">
        <v>0</v>
      </c>
      <c r="BH224">
        <f>1-BF224/BG224</f>
        <v>0</v>
      </c>
      <c r="BI224">
        <v>0.5</v>
      </c>
      <c r="BJ224">
        <f>DI224</f>
        <v>0</v>
      </c>
      <c r="BK224">
        <f>L224</f>
        <v>0</v>
      </c>
      <c r="BL224">
        <f>BH224*BI224*BJ224</f>
        <v>0</v>
      </c>
      <c r="BM224">
        <f>(BK224-BC224)/BJ224</f>
        <v>0</v>
      </c>
      <c r="BN224">
        <f>(BA224-BG224)/BG224</f>
        <v>0</v>
      </c>
      <c r="BO224">
        <f>AZ224/(BB224+AZ224/BG224)</f>
        <v>0</v>
      </c>
      <c r="BP224" t="s">
        <v>437</v>
      </c>
      <c r="BQ224">
        <v>0</v>
      </c>
      <c r="BR224">
        <f>IF(BQ224&lt;&gt;0, BQ224, BO224)</f>
        <v>0</v>
      </c>
      <c r="BS224">
        <f>1-BR224/BG224</f>
        <v>0</v>
      </c>
      <c r="BT224">
        <f>(BG224-BF224)/(BG224-BR224)</f>
        <v>0</v>
      </c>
      <c r="BU224">
        <f>(BA224-BG224)/(BA224-BR224)</f>
        <v>0</v>
      </c>
      <c r="BV224">
        <f>(BG224-BF224)/(BG224-AZ224)</f>
        <v>0</v>
      </c>
      <c r="BW224">
        <f>(BA224-BG224)/(BA224-AZ224)</f>
        <v>0</v>
      </c>
      <c r="BX224">
        <f>(BT224*BR224/BF224)</f>
        <v>0</v>
      </c>
      <c r="BY224">
        <f>(1-BX224)</f>
        <v>0</v>
      </c>
      <c r="DH224">
        <f>$B$11*EG224+$C$11*EH224+$F$11*ES224*(1-EV224)</f>
        <v>0</v>
      </c>
      <c r="DI224">
        <f>DH224*DJ224</f>
        <v>0</v>
      </c>
      <c r="DJ224">
        <f>($B$11*$D$9+$C$11*$D$9+$F$11*((FF224+EX224)/MAX(FF224+EX224+FG224, 0.1)*$I$9+FG224/MAX(FF224+EX224+FG224, 0.1)*$J$9))/($B$11+$C$11+$F$11)</f>
        <v>0</v>
      </c>
      <c r="DK224">
        <f>($B$11*$K$9+$C$11*$K$9+$F$11*((FF224+EX224)/MAX(FF224+EX224+FG224, 0.1)*$P$9+FG224/MAX(FF224+EX224+FG224, 0.1)*$Q$9))/($B$11+$C$11+$F$11)</f>
        <v>0</v>
      </c>
      <c r="DL224">
        <v>4.16</v>
      </c>
      <c r="DM224">
        <v>0.5</v>
      </c>
      <c r="DN224" t="s">
        <v>438</v>
      </c>
      <c r="DO224">
        <v>2</v>
      </c>
      <c r="DP224" t="b">
        <v>1</v>
      </c>
      <c r="DQ224">
        <v>1759429359.84615</v>
      </c>
      <c r="DR224">
        <v>229.138384615385</v>
      </c>
      <c r="DS224">
        <v>217.567846153846</v>
      </c>
      <c r="DT224">
        <v>22.8676615384615</v>
      </c>
      <c r="DU224">
        <v>20.7209538461538</v>
      </c>
      <c r="DV224">
        <v>227.568615384615</v>
      </c>
      <c r="DW224">
        <v>22.5566307692308</v>
      </c>
      <c r="DX224">
        <v>499.992076923077</v>
      </c>
      <c r="DY224">
        <v>90.7429923076923</v>
      </c>
      <c r="DZ224">
        <v>0.0335662846153846</v>
      </c>
      <c r="EA224">
        <v>29.5608230769231</v>
      </c>
      <c r="EB224">
        <v>30.0331230769231</v>
      </c>
      <c r="EC224">
        <v>999.9</v>
      </c>
      <c r="ED224">
        <v>0</v>
      </c>
      <c r="EE224">
        <v>0</v>
      </c>
      <c r="EF224">
        <v>9995.71230769231</v>
      </c>
      <c r="EG224">
        <v>0</v>
      </c>
      <c r="EH224">
        <v>15.0046</v>
      </c>
      <c r="EI224">
        <v>11.5704307692308</v>
      </c>
      <c r="EJ224">
        <v>234.500923076923</v>
      </c>
      <c r="EK224">
        <v>222.171461538462</v>
      </c>
      <c r="EL224">
        <v>2.14670846153846</v>
      </c>
      <c r="EM224">
        <v>217.567846153846</v>
      </c>
      <c r="EN224">
        <v>20.7209538461538</v>
      </c>
      <c r="EO224">
        <v>2.07508076923077</v>
      </c>
      <c r="EP224">
        <v>1.88028076923077</v>
      </c>
      <c r="EQ224">
        <v>18.0291692307692</v>
      </c>
      <c r="ER224">
        <v>16.4706846153846</v>
      </c>
      <c r="ES224">
        <v>2000.08846153846</v>
      </c>
      <c r="ET224">
        <v>0.979998615384615</v>
      </c>
      <c r="EU224">
        <v>0.0200014</v>
      </c>
      <c r="EV224">
        <v>0</v>
      </c>
      <c r="EW224">
        <v>554.334461538462</v>
      </c>
      <c r="EX224">
        <v>5.00059</v>
      </c>
      <c r="EY224">
        <v>11148.2461538462</v>
      </c>
      <c r="EZ224">
        <v>17361.0769230769</v>
      </c>
      <c r="FA224">
        <v>41.812</v>
      </c>
      <c r="FB224">
        <v>41.6488461538462</v>
      </c>
      <c r="FC224">
        <v>41.2595384615385</v>
      </c>
      <c r="FD224">
        <v>41.062</v>
      </c>
      <c r="FE224">
        <v>42.687</v>
      </c>
      <c r="FF224">
        <v>1955.18</v>
      </c>
      <c r="FG224">
        <v>39.9084615384615</v>
      </c>
      <c r="FH224">
        <v>0</v>
      </c>
      <c r="FI224">
        <v>1759429366.6</v>
      </c>
      <c r="FJ224">
        <v>0</v>
      </c>
      <c r="FK224">
        <v>553.50968</v>
      </c>
      <c r="FL224">
        <v>-46.2631539241607</v>
      </c>
      <c r="FM224">
        <v>-913.80769372842</v>
      </c>
      <c r="FN224">
        <v>11131.52</v>
      </c>
      <c r="FO224">
        <v>15</v>
      </c>
      <c r="FP224">
        <v>0</v>
      </c>
      <c r="FQ224" t="s">
        <v>439</v>
      </c>
      <c r="FR224">
        <v>0</v>
      </c>
      <c r="FS224">
        <v>0</v>
      </c>
      <c r="FT224">
        <v>0</v>
      </c>
      <c r="FU224">
        <v>0</v>
      </c>
      <c r="FV224">
        <v>0</v>
      </c>
      <c r="FW224">
        <v>0</v>
      </c>
      <c r="FX224">
        <v>0</v>
      </c>
      <c r="FY224">
        <v>0</v>
      </c>
      <c r="FZ224">
        <v>0</v>
      </c>
      <c r="GA224">
        <v>0</v>
      </c>
      <c r="GB224">
        <v>0</v>
      </c>
      <c r="GC224">
        <v>11.155062</v>
      </c>
      <c r="GD224">
        <v>11.2690132330827</v>
      </c>
      <c r="GE224">
        <v>1.17187623045525</v>
      </c>
      <c r="GF224">
        <v>0</v>
      </c>
      <c r="GG224">
        <v>556.610382352941</v>
      </c>
      <c r="GH224">
        <v>-47.8766233395078</v>
      </c>
      <c r="GI224">
        <v>4.70175524805682</v>
      </c>
      <c r="GJ224">
        <v>-1</v>
      </c>
      <c r="GK224">
        <v>2.1484655</v>
      </c>
      <c r="GL224">
        <v>-0.0477992481203019</v>
      </c>
      <c r="GM224">
        <v>0.007875504729857</v>
      </c>
      <c r="GN224">
        <v>1</v>
      </c>
      <c r="GO224">
        <v>1</v>
      </c>
      <c r="GP224">
        <v>2</v>
      </c>
      <c r="GQ224" t="s">
        <v>448</v>
      </c>
      <c r="GR224">
        <v>3.13189</v>
      </c>
      <c r="GS224">
        <v>2.71177</v>
      </c>
      <c r="GT224">
        <v>0.0490474</v>
      </c>
      <c r="GU224">
        <v>0.0467649</v>
      </c>
      <c r="GV224">
        <v>0.0997538</v>
      </c>
      <c r="GW224">
        <v>0.0936989</v>
      </c>
      <c r="GX224">
        <v>35794.7</v>
      </c>
      <c r="GY224">
        <v>38437.4</v>
      </c>
      <c r="GZ224">
        <v>34058.3</v>
      </c>
      <c r="HA224">
        <v>36512.1</v>
      </c>
      <c r="HB224">
        <v>43303</v>
      </c>
      <c r="HC224">
        <v>47506.8</v>
      </c>
      <c r="HD224">
        <v>53133.5</v>
      </c>
      <c r="HE224">
        <v>58357.9</v>
      </c>
      <c r="HF224">
        <v>1.95063</v>
      </c>
      <c r="HG224">
        <v>1.78723</v>
      </c>
      <c r="HH224">
        <v>0.13528</v>
      </c>
      <c r="HI224">
        <v>0</v>
      </c>
      <c r="HJ224">
        <v>27.8238</v>
      </c>
      <c r="HK224">
        <v>999.9</v>
      </c>
      <c r="HL224">
        <v>50.739</v>
      </c>
      <c r="HM224">
        <v>30.726</v>
      </c>
      <c r="HN224">
        <v>24.8352</v>
      </c>
      <c r="HO224">
        <v>54.5131</v>
      </c>
      <c r="HP224">
        <v>45.2965</v>
      </c>
      <c r="HQ224">
        <v>1</v>
      </c>
      <c r="HR224">
        <v>0.101367</v>
      </c>
      <c r="HS224">
        <v>0.640204</v>
      </c>
      <c r="HT224">
        <v>20.1108</v>
      </c>
      <c r="HU224">
        <v>5.19737</v>
      </c>
      <c r="HV224">
        <v>12.004</v>
      </c>
      <c r="HW224">
        <v>4.974</v>
      </c>
      <c r="HX224">
        <v>3.294</v>
      </c>
      <c r="HY224">
        <v>999.9</v>
      </c>
      <c r="HZ224">
        <v>9999</v>
      </c>
      <c r="IA224">
        <v>9999</v>
      </c>
      <c r="IB224">
        <v>9999</v>
      </c>
      <c r="IC224">
        <v>1.86325</v>
      </c>
      <c r="ID224">
        <v>1.86813</v>
      </c>
      <c r="IE224">
        <v>1.86786</v>
      </c>
      <c r="IF224">
        <v>1.86905</v>
      </c>
      <c r="IG224">
        <v>1.8699</v>
      </c>
      <c r="IH224">
        <v>1.86596</v>
      </c>
      <c r="II224">
        <v>1.86704</v>
      </c>
      <c r="IJ224">
        <v>1.86844</v>
      </c>
      <c r="IK224">
        <v>5</v>
      </c>
      <c r="IL224">
        <v>0</v>
      </c>
      <c r="IM224">
        <v>0</v>
      </c>
      <c r="IN224">
        <v>0</v>
      </c>
      <c r="IO224" t="s">
        <v>441</v>
      </c>
      <c r="IP224" t="s">
        <v>442</v>
      </c>
      <c r="IQ224" t="s">
        <v>443</v>
      </c>
      <c r="IR224" t="s">
        <v>443</v>
      </c>
      <c r="IS224" t="s">
        <v>443</v>
      </c>
      <c r="IT224" t="s">
        <v>443</v>
      </c>
      <c r="IU224">
        <v>0</v>
      </c>
      <c r="IV224">
        <v>100</v>
      </c>
      <c r="IW224">
        <v>100</v>
      </c>
      <c r="IX224">
        <v>1.478</v>
      </c>
      <c r="IY224">
        <v>0.311</v>
      </c>
      <c r="IZ224">
        <v>0.735386519928015</v>
      </c>
      <c r="JA224">
        <v>0.00382527381972642</v>
      </c>
      <c r="JB224">
        <v>-7.52988299776221e-07</v>
      </c>
      <c r="JC224">
        <v>2.3530235652091e-10</v>
      </c>
      <c r="JD224">
        <v>-0.102343420517576</v>
      </c>
      <c r="JE224">
        <v>-0.0169045395245839</v>
      </c>
      <c r="JF224">
        <v>0.00204458040624254</v>
      </c>
      <c r="JG224">
        <v>-2.13992253470799e-05</v>
      </c>
      <c r="JH224">
        <v>5</v>
      </c>
      <c r="JI224">
        <v>2167</v>
      </c>
      <c r="JJ224">
        <v>1</v>
      </c>
      <c r="JK224">
        <v>29</v>
      </c>
      <c r="JL224">
        <v>29323822.8</v>
      </c>
      <c r="JM224">
        <v>29323822.8</v>
      </c>
      <c r="JN224">
        <v>0.52002</v>
      </c>
      <c r="JO224">
        <v>2.65991</v>
      </c>
      <c r="JP224">
        <v>1.54785</v>
      </c>
      <c r="JQ224">
        <v>2.31079</v>
      </c>
      <c r="JR224">
        <v>1.64673</v>
      </c>
      <c r="JS224">
        <v>2.27783</v>
      </c>
      <c r="JT224">
        <v>34.6235</v>
      </c>
      <c r="JU224">
        <v>24.1838</v>
      </c>
      <c r="JV224">
        <v>18</v>
      </c>
      <c r="JW224">
        <v>505.759</v>
      </c>
      <c r="JX224">
        <v>400.176</v>
      </c>
      <c r="JY224">
        <v>26.4284</v>
      </c>
      <c r="JZ224">
        <v>28.6613</v>
      </c>
      <c r="KA224">
        <v>30.0001</v>
      </c>
      <c r="KB224">
        <v>28.6065</v>
      </c>
      <c r="KC224">
        <v>28.5543</v>
      </c>
      <c r="KD224">
        <v>10.438</v>
      </c>
      <c r="KE224">
        <v>18.178</v>
      </c>
      <c r="KF224">
        <v>49.2984</v>
      </c>
      <c r="KG224">
        <v>26.4115</v>
      </c>
      <c r="KH224">
        <v>163.472</v>
      </c>
      <c r="KI224">
        <v>20.7918</v>
      </c>
      <c r="KJ224">
        <v>96.5836</v>
      </c>
      <c r="KK224">
        <v>94.5504</v>
      </c>
    </row>
    <row r="225" spans="1:297">
      <c r="A225">
        <v>209</v>
      </c>
      <c r="B225">
        <v>1759429373</v>
      </c>
      <c r="C225">
        <v>10152.9000000954</v>
      </c>
      <c r="D225" t="s">
        <v>862</v>
      </c>
      <c r="E225" t="s">
        <v>863</v>
      </c>
      <c r="F225">
        <v>5</v>
      </c>
      <c r="G225" t="s">
        <v>831</v>
      </c>
      <c r="H225" t="s">
        <v>436</v>
      </c>
      <c r="I225">
        <v>1759429364.84615</v>
      </c>
      <c r="J225">
        <f>(K225)/1000</f>
        <v>0</v>
      </c>
      <c r="K225">
        <f>IF(DP225, AN225, AH225)</f>
        <v>0</v>
      </c>
      <c r="L225">
        <f>IF(DP225, AI225, AG225)</f>
        <v>0</v>
      </c>
      <c r="M225">
        <f>DR225 - IF(AU225&gt;1, L225*DL225*100.0/(AW225), 0)</f>
        <v>0</v>
      </c>
      <c r="N225">
        <f>((T225-J225/2)*M225-L225)/(T225+J225/2)</f>
        <v>0</v>
      </c>
      <c r="O225">
        <f>N225*(DY225+DZ225)/1000.0</f>
        <v>0</v>
      </c>
      <c r="P225">
        <f>(DR225 - IF(AU225&gt;1, L225*DL225*100.0/(AW225), 0))*(DY225+DZ225)/1000.0</f>
        <v>0</v>
      </c>
      <c r="Q225">
        <f>2.0/((1/S225-1/R225)+SIGN(S225)*SQRT((1/S225-1/R225)*(1/S225-1/R225) + 4*DM225/((DM225+1)*(DM225+1))*(2*1/S225*1/R225-1/R225*1/R225)))</f>
        <v>0</v>
      </c>
      <c r="R225">
        <f>IF(LEFT(DN225,1)&lt;&gt;"0",IF(LEFT(DN225,1)="1",3.0,DO225),$D$5+$E$5*(EF225*DY225/($K$5*1000))+$F$5*(EF225*DY225/($K$5*1000))*MAX(MIN(DL225,$J$5),$I$5)*MAX(MIN(DL225,$J$5),$I$5)+$G$5*MAX(MIN(DL225,$J$5),$I$5)*(EF225*DY225/($K$5*1000))+$H$5*(EF225*DY225/($K$5*1000))*(EF225*DY225/($K$5*1000)))</f>
        <v>0</v>
      </c>
      <c r="S225">
        <f>J225*(1000-(1000*0.61365*exp(17.502*W225/(240.97+W225))/(DY225+DZ225)+DT225)/2)/(1000*0.61365*exp(17.502*W225/(240.97+W225))/(DY225+DZ225)-DT225)</f>
        <v>0</v>
      </c>
      <c r="T225">
        <f>1/((DM225+1)/(Q225/1.6)+1/(R225/1.37)) + DM225/((DM225+1)/(Q225/1.6) + DM225/(R225/1.37))</f>
        <v>0</v>
      </c>
      <c r="U225">
        <f>(DH225*DK225)</f>
        <v>0</v>
      </c>
      <c r="V225">
        <f>(EA225+(U225+2*0.95*5.67E-8*(((EA225+$B$7)+273)^4-(EA225+273)^4)-44100*J225)/(1.84*29.3*R225+8*0.95*5.67E-8*(EA225+273)^3))</f>
        <v>0</v>
      </c>
      <c r="W225">
        <f>($C$7*EB225+$D$7*EC225+$E$7*V225)</f>
        <v>0</v>
      </c>
      <c r="X225">
        <f>0.61365*exp(17.502*W225/(240.97+W225))</f>
        <v>0</v>
      </c>
      <c r="Y225">
        <f>(Z225/AA225*100)</f>
        <v>0</v>
      </c>
      <c r="Z225">
        <f>DT225*(DY225+DZ225)/1000</f>
        <v>0</v>
      </c>
      <c r="AA225">
        <f>0.61365*exp(17.502*EA225/(240.97+EA225))</f>
        <v>0</v>
      </c>
      <c r="AB225">
        <f>(X225-DT225*(DY225+DZ225)/1000)</f>
        <v>0</v>
      </c>
      <c r="AC225">
        <f>(-J225*44100)</f>
        <v>0</v>
      </c>
      <c r="AD225">
        <f>2*29.3*R225*0.92*(EA225-W225)</f>
        <v>0</v>
      </c>
      <c r="AE225">
        <f>2*0.95*5.67E-8*(((EA225+$B$7)+273)^4-(W225+273)^4)</f>
        <v>0</v>
      </c>
      <c r="AF225">
        <f>U225+AE225+AC225+AD225</f>
        <v>0</v>
      </c>
      <c r="AG225">
        <f>DX225*AU225*(DS225-DR225*(1000-AU225*DU225)/(1000-AU225*DT225))/(100*DL225)</f>
        <v>0</v>
      </c>
      <c r="AH225">
        <f>1000*DX225*AU225*(DT225-DU225)/(100*DL225*(1000-AU225*DT225))</f>
        <v>0</v>
      </c>
      <c r="AI225">
        <f>(AJ225 - AK225 - DY225*1E3/(8.314*(EA225+273.15)) * AM225/DX225 * AL225) * DX225/(100*DL225) * (1000 - DU225)/1000</f>
        <v>0</v>
      </c>
      <c r="AJ225">
        <v>189.056422143398</v>
      </c>
      <c r="AK225">
        <v>195.036109090909</v>
      </c>
      <c r="AL225">
        <v>-3.19948727272731</v>
      </c>
      <c r="AM225">
        <v>64.6</v>
      </c>
      <c r="AN225">
        <f>(AP225 - AO225 + DY225*1E3/(8.314*(EA225+273.15)) * AR225/DX225 * AQ225) * DX225/(100*DL225) * 1000/(1000 - AP225)</f>
        <v>0</v>
      </c>
      <c r="AO225">
        <v>20.7787029659007</v>
      </c>
      <c r="AP225">
        <v>22.8870133333333</v>
      </c>
      <c r="AQ225">
        <v>0.00503284416443129</v>
      </c>
      <c r="AR225">
        <v>120.659579915445</v>
      </c>
      <c r="AS225">
        <v>0</v>
      </c>
      <c r="AT225">
        <v>0</v>
      </c>
      <c r="AU225">
        <f>IF(AS225*$H$13&gt;=AW225,1.0,(AW225/(AW225-AS225*$H$13)))</f>
        <v>0</v>
      </c>
      <c r="AV225">
        <f>(AU225-1)*100</f>
        <v>0</v>
      </c>
      <c r="AW225">
        <f>MAX(0,($B$13+$C$13*EF225)/(1+$D$13*EF225)*DY225/(EA225+273)*$E$13)</f>
        <v>0</v>
      </c>
      <c r="AX225" t="s">
        <v>437</v>
      </c>
      <c r="AY225" t="s">
        <v>437</v>
      </c>
      <c r="AZ225">
        <v>0</v>
      </c>
      <c r="BA225">
        <v>0</v>
      </c>
      <c r="BB225">
        <f>1-AZ225/BA225</f>
        <v>0</v>
      </c>
      <c r="BC225">
        <v>0</v>
      </c>
      <c r="BD225" t="s">
        <v>437</v>
      </c>
      <c r="BE225" t="s">
        <v>437</v>
      </c>
      <c r="BF225">
        <v>0</v>
      </c>
      <c r="BG225">
        <v>0</v>
      </c>
      <c r="BH225">
        <f>1-BF225/BG225</f>
        <v>0</v>
      </c>
      <c r="BI225">
        <v>0.5</v>
      </c>
      <c r="BJ225">
        <f>DI225</f>
        <v>0</v>
      </c>
      <c r="BK225">
        <f>L225</f>
        <v>0</v>
      </c>
      <c r="BL225">
        <f>BH225*BI225*BJ225</f>
        <v>0</v>
      </c>
      <c r="BM225">
        <f>(BK225-BC225)/BJ225</f>
        <v>0</v>
      </c>
      <c r="BN225">
        <f>(BA225-BG225)/BG225</f>
        <v>0</v>
      </c>
      <c r="BO225">
        <f>AZ225/(BB225+AZ225/BG225)</f>
        <v>0</v>
      </c>
      <c r="BP225" t="s">
        <v>437</v>
      </c>
      <c r="BQ225">
        <v>0</v>
      </c>
      <c r="BR225">
        <f>IF(BQ225&lt;&gt;0, BQ225, BO225)</f>
        <v>0</v>
      </c>
      <c r="BS225">
        <f>1-BR225/BG225</f>
        <v>0</v>
      </c>
      <c r="BT225">
        <f>(BG225-BF225)/(BG225-BR225)</f>
        <v>0</v>
      </c>
      <c r="BU225">
        <f>(BA225-BG225)/(BA225-BR225)</f>
        <v>0</v>
      </c>
      <c r="BV225">
        <f>(BG225-BF225)/(BG225-AZ225)</f>
        <v>0</v>
      </c>
      <c r="BW225">
        <f>(BA225-BG225)/(BA225-AZ225)</f>
        <v>0</v>
      </c>
      <c r="BX225">
        <f>(BT225*BR225/BF225)</f>
        <v>0</v>
      </c>
      <c r="BY225">
        <f>(1-BX225)</f>
        <v>0</v>
      </c>
      <c r="DH225">
        <f>$B$11*EG225+$C$11*EH225+$F$11*ES225*(1-EV225)</f>
        <v>0</v>
      </c>
      <c r="DI225">
        <f>DH225*DJ225</f>
        <v>0</v>
      </c>
      <c r="DJ225">
        <f>($B$11*$D$9+$C$11*$D$9+$F$11*((FF225+EX225)/MAX(FF225+EX225+FG225, 0.1)*$I$9+FG225/MAX(FF225+EX225+FG225, 0.1)*$J$9))/($B$11+$C$11+$F$11)</f>
        <v>0</v>
      </c>
      <c r="DK225">
        <f>($B$11*$K$9+$C$11*$K$9+$F$11*((FF225+EX225)/MAX(FF225+EX225+FG225, 0.1)*$P$9+FG225/MAX(FF225+EX225+FG225, 0.1)*$Q$9))/($B$11+$C$11+$F$11)</f>
        <v>0</v>
      </c>
      <c r="DL225">
        <v>4.16</v>
      </c>
      <c r="DM225">
        <v>0.5</v>
      </c>
      <c r="DN225" t="s">
        <v>438</v>
      </c>
      <c r="DO225">
        <v>2</v>
      </c>
      <c r="DP225" t="b">
        <v>1</v>
      </c>
      <c r="DQ225">
        <v>1759429364.84615</v>
      </c>
      <c r="DR225">
        <v>213.267615384615</v>
      </c>
      <c r="DS225">
        <v>201.045846153846</v>
      </c>
      <c r="DT225">
        <v>22.8697</v>
      </c>
      <c r="DU225">
        <v>20.7386384615385</v>
      </c>
      <c r="DV225">
        <v>211.753846153846</v>
      </c>
      <c r="DW225">
        <v>22.5585769230769</v>
      </c>
      <c r="DX225">
        <v>499.984692307692</v>
      </c>
      <c r="DY225">
        <v>90.7435076923077</v>
      </c>
      <c r="DZ225">
        <v>0.0336055307692308</v>
      </c>
      <c r="EA225">
        <v>29.5576846153846</v>
      </c>
      <c r="EB225">
        <v>30.0327615384615</v>
      </c>
      <c r="EC225">
        <v>999.9</v>
      </c>
      <c r="ED225">
        <v>0</v>
      </c>
      <c r="EE225">
        <v>0</v>
      </c>
      <c r="EF225">
        <v>10002.0238461538</v>
      </c>
      <c r="EG225">
        <v>0</v>
      </c>
      <c r="EH225">
        <v>15.0046</v>
      </c>
      <c r="EI225">
        <v>12.2217384615385</v>
      </c>
      <c r="EJ225">
        <v>218.259153846154</v>
      </c>
      <c r="EK225">
        <v>205.303307692308</v>
      </c>
      <c r="EL225">
        <v>2.13103769230769</v>
      </c>
      <c r="EM225">
        <v>201.045846153846</v>
      </c>
      <c r="EN225">
        <v>20.7386384615385</v>
      </c>
      <c r="EO225">
        <v>2.07527538461538</v>
      </c>
      <c r="EP225">
        <v>1.88189769230769</v>
      </c>
      <c r="EQ225">
        <v>18.0306769230769</v>
      </c>
      <c r="ER225">
        <v>16.4841769230769</v>
      </c>
      <c r="ES225">
        <v>2000.05692307692</v>
      </c>
      <c r="ET225">
        <v>0.979999461538461</v>
      </c>
      <c r="EU225">
        <v>0.0200005538461538</v>
      </c>
      <c r="EV225">
        <v>0</v>
      </c>
      <c r="EW225">
        <v>550.574230769231</v>
      </c>
      <c r="EX225">
        <v>5.00059</v>
      </c>
      <c r="EY225">
        <v>11073.7538461538</v>
      </c>
      <c r="EZ225">
        <v>17360.8</v>
      </c>
      <c r="FA225">
        <v>41.812</v>
      </c>
      <c r="FB225">
        <v>41.6440769230769</v>
      </c>
      <c r="FC225">
        <v>41.2595384615385</v>
      </c>
      <c r="FD225">
        <v>41.062</v>
      </c>
      <c r="FE225">
        <v>42.687</v>
      </c>
      <c r="FF225">
        <v>1955.15076923077</v>
      </c>
      <c r="FG225">
        <v>39.9061538461538</v>
      </c>
      <c r="FH225">
        <v>0</v>
      </c>
      <c r="FI225">
        <v>1759429371.4</v>
      </c>
      <c r="FJ225">
        <v>0</v>
      </c>
      <c r="FK225">
        <v>549.88992</v>
      </c>
      <c r="FL225">
        <v>-43.1006922504318</v>
      </c>
      <c r="FM225">
        <v>-860.392306378516</v>
      </c>
      <c r="FN225">
        <v>11060.54</v>
      </c>
      <c r="FO225">
        <v>15</v>
      </c>
      <c r="FP225">
        <v>0</v>
      </c>
      <c r="FQ225" t="s">
        <v>439</v>
      </c>
      <c r="FR225">
        <v>0</v>
      </c>
      <c r="FS225">
        <v>0</v>
      </c>
      <c r="FT225">
        <v>0</v>
      </c>
      <c r="FU225">
        <v>0</v>
      </c>
      <c r="FV225">
        <v>0</v>
      </c>
      <c r="FW225">
        <v>0</v>
      </c>
      <c r="FX225">
        <v>0</v>
      </c>
      <c r="FY225">
        <v>0</v>
      </c>
      <c r="FZ225">
        <v>0</v>
      </c>
      <c r="GA225">
        <v>0</v>
      </c>
      <c r="GB225">
        <v>0</v>
      </c>
      <c r="GC225">
        <v>11.8316428571429</v>
      </c>
      <c r="GD225">
        <v>9.53616623376625</v>
      </c>
      <c r="GE225">
        <v>1.07702213381838</v>
      </c>
      <c r="GF225">
        <v>0</v>
      </c>
      <c r="GG225">
        <v>552.444558823529</v>
      </c>
      <c r="GH225">
        <v>-45.3611764729257</v>
      </c>
      <c r="GI225">
        <v>4.45643382347482</v>
      </c>
      <c r="GJ225">
        <v>-1</v>
      </c>
      <c r="GK225">
        <v>2.13649761904762</v>
      </c>
      <c r="GL225">
        <v>-0.172987792207791</v>
      </c>
      <c r="GM225">
        <v>0.0211267363681464</v>
      </c>
      <c r="GN225">
        <v>0</v>
      </c>
      <c r="GO225">
        <v>0</v>
      </c>
      <c r="GP225">
        <v>2</v>
      </c>
      <c r="GQ225" t="s">
        <v>463</v>
      </c>
      <c r="GR225">
        <v>3.13198</v>
      </c>
      <c r="GS225">
        <v>2.71174</v>
      </c>
      <c r="GT225">
        <v>0.0456416</v>
      </c>
      <c r="GU225">
        <v>0.0430237</v>
      </c>
      <c r="GV225">
        <v>0.0998269</v>
      </c>
      <c r="GW225">
        <v>0.0937609</v>
      </c>
      <c r="GX225">
        <v>35922.4</v>
      </c>
      <c r="GY225">
        <v>38588.2</v>
      </c>
      <c r="GZ225">
        <v>34057.9</v>
      </c>
      <c r="HA225">
        <v>36512</v>
      </c>
      <c r="HB225">
        <v>43298.5</v>
      </c>
      <c r="HC225">
        <v>47502.7</v>
      </c>
      <c r="HD225">
        <v>53132.8</v>
      </c>
      <c r="HE225">
        <v>58357.5</v>
      </c>
      <c r="HF225">
        <v>1.95123</v>
      </c>
      <c r="HG225">
        <v>1.78647</v>
      </c>
      <c r="HH225">
        <v>0.136249</v>
      </c>
      <c r="HI225">
        <v>0</v>
      </c>
      <c r="HJ225">
        <v>27.8192</v>
      </c>
      <c r="HK225">
        <v>999.9</v>
      </c>
      <c r="HL225">
        <v>50.714</v>
      </c>
      <c r="HM225">
        <v>30.726</v>
      </c>
      <c r="HN225">
        <v>24.825</v>
      </c>
      <c r="HO225">
        <v>54.1931</v>
      </c>
      <c r="HP225">
        <v>45.5769</v>
      </c>
      <c r="HQ225">
        <v>1</v>
      </c>
      <c r="HR225">
        <v>0.101443</v>
      </c>
      <c r="HS225">
        <v>0.659779</v>
      </c>
      <c r="HT225">
        <v>20.1108</v>
      </c>
      <c r="HU225">
        <v>5.19722</v>
      </c>
      <c r="HV225">
        <v>12.004</v>
      </c>
      <c r="HW225">
        <v>4.9739</v>
      </c>
      <c r="HX225">
        <v>3.2939</v>
      </c>
      <c r="HY225">
        <v>999.9</v>
      </c>
      <c r="HZ225">
        <v>9999</v>
      </c>
      <c r="IA225">
        <v>9999</v>
      </c>
      <c r="IB225">
        <v>9999</v>
      </c>
      <c r="IC225">
        <v>1.86325</v>
      </c>
      <c r="ID225">
        <v>1.86813</v>
      </c>
      <c r="IE225">
        <v>1.86786</v>
      </c>
      <c r="IF225">
        <v>1.86905</v>
      </c>
      <c r="IG225">
        <v>1.86987</v>
      </c>
      <c r="IH225">
        <v>1.86597</v>
      </c>
      <c r="II225">
        <v>1.867</v>
      </c>
      <c r="IJ225">
        <v>1.86844</v>
      </c>
      <c r="IK225">
        <v>5</v>
      </c>
      <c r="IL225">
        <v>0</v>
      </c>
      <c r="IM225">
        <v>0</v>
      </c>
      <c r="IN225">
        <v>0</v>
      </c>
      <c r="IO225" t="s">
        <v>441</v>
      </c>
      <c r="IP225" t="s">
        <v>442</v>
      </c>
      <c r="IQ225" t="s">
        <v>443</v>
      </c>
      <c r="IR225" t="s">
        <v>443</v>
      </c>
      <c r="IS225" t="s">
        <v>443</v>
      </c>
      <c r="IT225" t="s">
        <v>443</v>
      </c>
      <c r="IU225">
        <v>0</v>
      </c>
      <c r="IV225">
        <v>100</v>
      </c>
      <c r="IW225">
        <v>100</v>
      </c>
      <c r="IX225">
        <v>1.422</v>
      </c>
      <c r="IY225">
        <v>0.3119</v>
      </c>
      <c r="IZ225">
        <v>0.735386519928015</v>
      </c>
      <c r="JA225">
        <v>0.00382527381972642</v>
      </c>
      <c r="JB225">
        <v>-7.52988299776221e-07</v>
      </c>
      <c r="JC225">
        <v>2.3530235652091e-10</v>
      </c>
      <c r="JD225">
        <v>-0.102343420517576</v>
      </c>
      <c r="JE225">
        <v>-0.0169045395245839</v>
      </c>
      <c r="JF225">
        <v>0.00204458040624254</v>
      </c>
      <c r="JG225">
        <v>-2.13992253470799e-05</v>
      </c>
      <c r="JH225">
        <v>5</v>
      </c>
      <c r="JI225">
        <v>2167</v>
      </c>
      <c r="JJ225">
        <v>1</v>
      </c>
      <c r="JK225">
        <v>29</v>
      </c>
      <c r="JL225">
        <v>29323822.9</v>
      </c>
      <c r="JM225">
        <v>29323822.9</v>
      </c>
      <c r="JN225">
        <v>0.483398</v>
      </c>
      <c r="JO225">
        <v>2.65381</v>
      </c>
      <c r="JP225">
        <v>1.54785</v>
      </c>
      <c r="JQ225">
        <v>2.31079</v>
      </c>
      <c r="JR225">
        <v>1.64673</v>
      </c>
      <c r="JS225">
        <v>2.36084</v>
      </c>
      <c r="JT225">
        <v>34.6235</v>
      </c>
      <c r="JU225">
        <v>24.1926</v>
      </c>
      <c r="JV225">
        <v>18</v>
      </c>
      <c r="JW225">
        <v>506.179</v>
      </c>
      <c r="JX225">
        <v>399.781</v>
      </c>
      <c r="JY225">
        <v>26.3937</v>
      </c>
      <c r="JZ225">
        <v>28.6633</v>
      </c>
      <c r="KA225">
        <v>30.0002</v>
      </c>
      <c r="KB225">
        <v>28.609</v>
      </c>
      <c r="KC225">
        <v>28.5568</v>
      </c>
      <c r="KD225">
        <v>9.6998</v>
      </c>
      <c r="KE225">
        <v>18.178</v>
      </c>
      <c r="KF225">
        <v>49.2984</v>
      </c>
      <c r="KG225">
        <v>26.38</v>
      </c>
      <c r="KH225">
        <v>150.02</v>
      </c>
      <c r="KI225">
        <v>20.7876</v>
      </c>
      <c r="KJ225">
        <v>96.5824</v>
      </c>
      <c r="KK225">
        <v>94.55</v>
      </c>
    </row>
    <row r="226" spans="1:297">
      <c r="A226">
        <v>210</v>
      </c>
      <c r="B226">
        <v>1759429378</v>
      </c>
      <c r="C226">
        <v>10157.9000000954</v>
      </c>
      <c r="D226" t="s">
        <v>864</v>
      </c>
      <c r="E226" t="s">
        <v>865</v>
      </c>
      <c r="F226">
        <v>5</v>
      </c>
      <c r="G226" t="s">
        <v>831</v>
      </c>
      <c r="H226" t="s">
        <v>436</v>
      </c>
      <c r="I226">
        <v>1759429369.84615</v>
      </c>
      <c r="J226">
        <f>(K226)/1000</f>
        <v>0</v>
      </c>
      <c r="K226">
        <f>IF(DP226, AN226, AH226)</f>
        <v>0</v>
      </c>
      <c r="L226">
        <f>IF(DP226, AI226, AG226)</f>
        <v>0</v>
      </c>
      <c r="M226">
        <f>DR226 - IF(AU226&gt;1, L226*DL226*100.0/(AW226), 0)</f>
        <v>0</v>
      </c>
      <c r="N226">
        <f>((T226-J226/2)*M226-L226)/(T226+J226/2)</f>
        <v>0</v>
      </c>
      <c r="O226">
        <f>N226*(DY226+DZ226)/1000.0</f>
        <v>0</v>
      </c>
      <c r="P226">
        <f>(DR226 - IF(AU226&gt;1, L226*DL226*100.0/(AW226), 0))*(DY226+DZ226)/1000.0</f>
        <v>0</v>
      </c>
      <c r="Q226">
        <f>2.0/((1/S226-1/R226)+SIGN(S226)*SQRT((1/S226-1/R226)*(1/S226-1/R226) + 4*DM226/((DM226+1)*(DM226+1))*(2*1/S226*1/R226-1/R226*1/R226)))</f>
        <v>0</v>
      </c>
      <c r="R226">
        <f>IF(LEFT(DN226,1)&lt;&gt;"0",IF(LEFT(DN226,1)="1",3.0,DO226),$D$5+$E$5*(EF226*DY226/($K$5*1000))+$F$5*(EF226*DY226/($K$5*1000))*MAX(MIN(DL226,$J$5),$I$5)*MAX(MIN(DL226,$J$5),$I$5)+$G$5*MAX(MIN(DL226,$J$5),$I$5)*(EF226*DY226/($K$5*1000))+$H$5*(EF226*DY226/($K$5*1000))*(EF226*DY226/($K$5*1000)))</f>
        <v>0</v>
      </c>
      <c r="S226">
        <f>J226*(1000-(1000*0.61365*exp(17.502*W226/(240.97+W226))/(DY226+DZ226)+DT226)/2)/(1000*0.61365*exp(17.502*W226/(240.97+W226))/(DY226+DZ226)-DT226)</f>
        <v>0</v>
      </c>
      <c r="T226">
        <f>1/((DM226+1)/(Q226/1.6)+1/(R226/1.37)) + DM226/((DM226+1)/(Q226/1.6) + DM226/(R226/1.37))</f>
        <v>0</v>
      </c>
      <c r="U226">
        <f>(DH226*DK226)</f>
        <v>0</v>
      </c>
      <c r="V226">
        <f>(EA226+(U226+2*0.95*5.67E-8*(((EA226+$B$7)+273)^4-(EA226+273)^4)-44100*J226)/(1.84*29.3*R226+8*0.95*5.67E-8*(EA226+273)^3))</f>
        <v>0</v>
      </c>
      <c r="W226">
        <f>($C$7*EB226+$D$7*EC226+$E$7*V226)</f>
        <v>0</v>
      </c>
      <c r="X226">
        <f>0.61365*exp(17.502*W226/(240.97+W226))</f>
        <v>0</v>
      </c>
      <c r="Y226">
        <f>(Z226/AA226*100)</f>
        <v>0</v>
      </c>
      <c r="Z226">
        <f>DT226*(DY226+DZ226)/1000</f>
        <v>0</v>
      </c>
      <c r="AA226">
        <f>0.61365*exp(17.502*EA226/(240.97+EA226))</f>
        <v>0</v>
      </c>
      <c r="AB226">
        <f>(X226-DT226*(DY226+DZ226)/1000)</f>
        <v>0</v>
      </c>
      <c r="AC226">
        <f>(-J226*44100)</f>
        <v>0</v>
      </c>
      <c r="AD226">
        <f>2*29.3*R226*0.92*(EA226-W226)</f>
        <v>0</v>
      </c>
      <c r="AE226">
        <f>2*0.95*5.67E-8*(((EA226+$B$7)+273)^4-(W226+273)^4)</f>
        <v>0</v>
      </c>
      <c r="AF226">
        <f>U226+AE226+AC226+AD226</f>
        <v>0</v>
      </c>
      <c r="AG226">
        <f>DX226*AU226*(DS226-DR226*(1000-AU226*DU226)/(1000-AU226*DT226))/(100*DL226)</f>
        <v>0</v>
      </c>
      <c r="AH226">
        <f>1000*DX226*AU226*(DT226-DU226)/(100*DL226*(1000-AU226*DT226))</f>
        <v>0</v>
      </c>
      <c r="AI226">
        <f>(AJ226 - AK226 - DY226*1E3/(8.314*(EA226+273.15)) * AM226/DX226 * AL226) * DX226/(100*DL226) * (1000 - DU226)/1000</f>
        <v>0</v>
      </c>
      <c r="AJ226">
        <v>171.71598977197</v>
      </c>
      <c r="AK226">
        <v>178.598872727273</v>
      </c>
      <c r="AL226">
        <v>-3.2882831818182</v>
      </c>
      <c r="AM226">
        <v>64.6</v>
      </c>
      <c r="AN226">
        <f>(AP226 - AO226 + DY226*1E3/(8.314*(EA226+273.15)) * AR226/DX226 * AQ226) * DX226/(100*DL226) * 1000/(1000 - AP226)</f>
        <v>0</v>
      </c>
      <c r="AO226">
        <v>20.7796929222838</v>
      </c>
      <c r="AP226">
        <v>22.903236969697</v>
      </c>
      <c r="AQ226">
        <v>0.00165904163340638</v>
      </c>
      <c r="AR226">
        <v>120.659579915445</v>
      </c>
      <c r="AS226">
        <v>0</v>
      </c>
      <c r="AT226">
        <v>0</v>
      </c>
      <c r="AU226">
        <f>IF(AS226*$H$13&gt;=AW226,1.0,(AW226/(AW226-AS226*$H$13)))</f>
        <v>0</v>
      </c>
      <c r="AV226">
        <f>(AU226-1)*100</f>
        <v>0</v>
      </c>
      <c r="AW226">
        <f>MAX(0,($B$13+$C$13*EF226)/(1+$D$13*EF226)*DY226/(EA226+273)*$E$13)</f>
        <v>0</v>
      </c>
      <c r="AX226" t="s">
        <v>437</v>
      </c>
      <c r="AY226" t="s">
        <v>437</v>
      </c>
      <c r="AZ226">
        <v>0</v>
      </c>
      <c r="BA226">
        <v>0</v>
      </c>
      <c r="BB226">
        <f>1-AZ226/BA226</f>
        <v>0</v>
      </c>
      <c r="BC226">
        <v>0</v>
      </c>
      <c r="BD226" t="s">
        <v>437</v>
      </c>
      <c r="BE226" t="s">
        <v>437</v>
      </c>
      <c r="BF226">
        <v>0</v>
      </c>
      <c r="BG226">
        <v>0</v>
      </c>
      <c r="BH226">
        <f>1-BF226/BG226</f>
        <v>0</v>
      </c>
      <c r="BI226">
        <v>0.5</v>
      </c>
      <c r="BJ226">
        <f>DI226</f>
        <v>0</v>
      </c>
      <c r="BK226">
        <f>L226</f>
        <v>0</v>
      </c>
      <c r="BL226">
        <f>BH226*BI226*BJ226</f>
        <v>0</v>
      </c>
      <c r="BM226">
        <f>(BK226-BC226)/BJ226</f>
        <v>0</v>
      </c>
      <c r="BN226">
        <f>(BA226-BG226)/BG226</f>
        <v>0</v>
      </c>
      <c r="BO226">
        <f>AZ226/(BB226+AZ226/BG226)</f>
        <v>0</v>
      </c>
      <c r="BP226" t="s">
        <v>437</v>
      </c>
      <c r="BQ226">
        <v>0</v>
      </c>
      <c r="BR226">
        <f>IF(BQ226&lt;&gt;0, BQ226, BO226)</f>
        <v>0</v>
      </c>
      <c r="BS226">
        <f>1-BR226/BG226</f>
        <v>0</v>
      </c>
      <c r="BT226">
        <f>(BG226-BF226)/(BG226-BR226)</f>
        <v>0</v>
      </c>
      <c r="BU226">
        <f>(BA226-BG226)/(BA226-BR226)</f>
        <v>0</v>
      </c>
      <c r="BV226">
        <f>(BG226-BF226)/(BG226-AZ226)</f>
        <v>0</v>
      </c>
      <c r="BW226">
        <f>(BA226-BG226)/(BA226-AZ226)</f>
        <v>0</v>
      </c>
      <c r="BX226">
        <f>(BT226*BR226/BF226)</f>
        <v>0</v>
      </c>
      <c r="BY226">
        <f>(1-BX226)</f>
        <v>0</v>
      </c>
      <c r="DH226">
        <f>$B$11*EG226+$C$11*EH226+$F$11*ES226*(1-EV226)</f>
        <v>0</v>
      </c>
      <c r="DI226">
        <f>DH226*DJ226</f>
        <v>0</v>
      </c>
      <c r="DJ226">
        <f>($B$11*$D$9+$C$11*$D$9+$F$11*((FF226+EX226)/MAX(FF226+EX226+FG226, 0.1)*$I$9+FG226/MAX(FF226+EX226+FG226, 0.1)*$J$9))/($B$11+$C$11+$F$11)</f>
        <v>0</v>
      </c>
      <c r="DK226">
        <f>($B$11*$K$9+$C$11*$K$9+$F$11*((FF226+EX226)/MAX(FF226+EX226+FG226, 0.1)*$P$9+FG226/MAX(FF226+EX226+FG226, 0.1)*$Q$9))/($B$11+$C$11+$F$11)</f>
        <v>0</v>
      </c>
      <c r="DL226">
        <v>4.16</v>
      </c>
      <c r="DM226">
        <v>0.5</v>
      </c>
      <c r="DN226" t="s">
        <v>438</v>
      </c>
      <c r="DO226">
        <v>2</v>
      </c>
      <c r="DP226" t="b">
        <v>1</v>
      </c>
      <c r="DQ226">
        <v>1759429369.84615</v>
      </c>
      <c r="DR226">
        <v>197.367538461538</v>
      </c>
      <c r="DS226">
        <v>184.162692307692</v>
      </c>
      <c r="DT226">
        <v>22.8793384615385</v>
      </c>
      <c r="DU226">
        <v>20.7577538461538</v>
      </c>
      <c r="DV226">
        <v>195.910076923077</v>
      </c>
      <c r="DW226">
        <v>22.5678230769231</v>
      </c>
      <c r="DX226">
        <v>500.018692307692</v>
      </c>
      <c r="DY226">
        <v>90.7442307692308</v>
      </c>
      <c r="DZ226">
        <v>0.0336897384615385</v>
      </c>
      <c r="EA226">
        <v>29.5529615384615</v>
      </c>
      <c r="EB226">
        <v>30.0330384615385</v>
      </c>
      <c r="EC226">
        <v>999.9</v>
      </c>
      <c r="ED226">
        <v>0</v>
      </c>
      <c r="EE226">
        <v>0</v>
      </c>
      <c r="EF226">
        <v>9996.49923076923</v>
      </c>
      <c r="EG226">
        <v>0</v>
      </c>
      <c r="EH226">
        <v>15.0046</v>
      </c>
      <c r="EI226">
        <v>13.2048076923077</v>
      </c>
      <c r="EJ226">
        <v>201.988692307692</v>
      </c>
      <c r="EK226">
        <v>188.066384615385</v>
      </c>
      <c r="EL226">
        <v>2.12156384615385</v>
      </c>
      <c r="EM226">
        <v>184.162692307692</v>
      </c>
      <c r="EN226">
        <v>20.7577538461538</v>
      </c>
      <c r="EO226">
        <v>2.07616769230769</v>
      </c>
      <c r="EP226">
        <v>1.88364692307692</v>
      </c>
      <c r="EQ226">
        <v>18.0375076923077</v>
      </c>
      <c r="ER226">
        <v>16.4987769230769</v>
      </c>
      <c r="ES226">
        <v>2000.02307692308</v>
      </c>
      <c r="ET226">
        <v>0.980000384615385</v>
      </c>
      <c r="EU226">
        <v>0.0199996846153846</v>
      </c>
      <c r="EV226">
        <v>0</v>
      </c>
      <c r="EW226">
        <v>546.927307692308</v>
      </c>
      <c r="EX226">
        <v>5.00059</v>
      </c>
      <c r="EY226">
        <v>11001.7153846154</v>
      </c>
      <c r="EZ226">
        <v>17360.5153846154</v>
      </c>
      <c r="FA226">
        <v>41.812</v>
      </c>
      <c r="FB226">
        <v>41.6583846153846</v>
      </c>
      <c r="FC226">
        <v>41.2547692307692</v>
      </c>
      <c r="FD226">
        <v>41.062</v>
      </c>
      <c r="FE226">
        <v>42.687</v>
      </c>
      <c r="FF226">
        <v>1955.11923076923</v>
      </c>
      <c r="FG226">
        <v>39.9038461538462</v>
      </c>
      <c r="FH226">
        <v>0</v>
      </c>
      <c r="FI226">
        <v>1759429376.8</v>
      </c>
      <c r="FJ226">
        <v>0</v>
      </c>
      <c r="FK226">
        <v>546.302269230769</v>
      </c>
      <c r="FL226">
        <v>-41.6210256755432</v>
      </c>
      <c r="FM226">
        <v>-816.088889412072</v>
      </c>
      <c r="FN226">
        <v>10989.2538461538</v>
      </c>
      <c r="FO226">
        <v>15</v>
      </c>
      <c r="FP226">
        <v>0</v>
      </c>
      <c r="FQ226" t="s">
        <v>439</v>
      </c>
      <c r="FR226">
        <v>0</v>
      </c>
      <c r="FS226">
        <v>0</v>
      </c>
      <c r="FT226">
        <v>0</v>
      </c>
      <c r="FU226">
        <v>0</v>
      </c>
      <c r="FV226">
        <v>0</v>
      </c>
      <c r="FW226">
        <v>0</v>
      </c>
      <c r="FX226">
        <v>0</v>
      </c>
      <c r="FY226">
        <v>0</v>
      </c>
      <c r="FZ226">
        <v>0</v>
      </c>
      <c r="GA226">
        <v>0</v>
      </c>
      <c r="GB226">
        <v>0</v>
      </c>
      <c r="GC226">
        <v>12.4811142857143</v>
      </c>
      <c r="GD226">
        <v>10.2774701298701</v>
      </c>
      <c r="GE226">
        <v>1.14328313090632</v>
      </c>
      <c r="GF226">
        <v>0</v>
      </c>
      <c r="GG226">
        <v>549.747029411765</v>
      </c>
      <c r="GH226">
        <v>-43.6749121114138</v>
      </c>
      <c r="GI226">
        <v>4.290443268511</v>
      </c>
      <c r="GJ226">
        <v>-1</v>
      </c>
      <c r="GK226">
        <v>2.12960857142857</v>
      </c>
      <c r="GL226">
        <v>-0.168713766233765</v>
      </c>
      <c r="GM226">
        <v>0.0210766714381461</v>
      </c>
      <c r="GN226">
        <v>0</v>
      </c>
      <c r="GO226">
        <v>0</v>
      </c>
      <c r="GP226">
        <v>2</v>
      </c>
      <c r="GQ226" t="s">
        <v>463</v>
      </c>
      <c r="GR226">
        <v>3.13188</v>
      </c>
      <c r="GS226">
        <v>2.71135</v>
      </c>
      <c r="GT226">
        <v>0.042095</v>
      </c>
      <c r="GU226">
        <v>0.039374</v>
      </c>
      <c r="GV226">
        <v>0.0998763</v>
      </c>
      <c r="GW226">
        <v>0.0937499</v>
      </c>
      <c r="GX226">
        <v>36056.2</v>
      </c>
      <c r="GY226">
        <v>38735.6</v>
      </c>
      <c r="GZ226">
        <v>34058.2</v>
      </c>
      <c r="HA226">
        <v>36512.3</v>
      </c>
      <c r="HB226">
        <v>43295.9</v>
      </c>
      <c r="HC226">
        <v>47503.2</v>
      </c>
      <c r="HD226">
        <v>53133.1</v>
      </c>
      <c r="HE226">
        <v>58358</v>
      </c>
      <c r="HF226">
        <v>1.95068</v>
      </c>
      <c r="HG226">
        <v>1.78705</v>
      </c>
      <c r="HH226">
        <v>0.134967</v>
      </c>
      <c r="HI226">
        <v>0</v>
      </c>
      <c r="HJ226">
        <v>27.8138</v>
      </c>
      <c r="HK226">
        <v>999.9</v>
      </c>
      <c r="HL226">
        <v>50.714</v>
      </c>
      <c r="HM226">
        <v>30.736</v>
      </c>
      <c r="HN226">
        <v>24.8353</v>
      </c>
      <c r="HO226">
        <v>54.9831</v>
      </c>
      <c r="HP226">
        <v>45.4087</v>
      </c>
      <c r="HQ226">
        <v>1</v>
      </c>
      <c r="HR226">
        <v>0.101865</v>
      </c>
      <c r="HS226">
        <v>0.706492</v>
      </c>
      <c r="HT226">
        <v>20.1106</v>
      </c>
      <c r="HU226">
        <v>5.19722</v>
      </c>
      <c r="HV226">
        <v>12.004</v>
      </c>
      <c r="HW226">
        <v>4.97425</v>
      </c>
      <c r="HX226">
        <v>3.29393</v>
      </c>
      <c r="HY226">
        <v>999.9</v>
      </c>
      <c r="HZ226">
        <v>9999</v>
      </c>
      <c r="IA226">
        <v>9999</v>
      </c>
      <c r="IB226">
        <v>9999</v>
      </c>
      <c r="IC226">
        <v>1.86325</v>
      </c>
      <c r="ID226">
        <v>1.86813</v>
      </c>
      <c r="IE226">
        <v>1.86788</v>
      </c>
      <c r="IF226">
        <v>1.86905</v>
      </c>
      <c r="IG226">
        <v>1.86989</v>
      </c>
      <c r="IH226">
        <v>1.86597</v>
      </c>
      <c r="II226">
        <v>1.86702</v>
      </c>
      <c r="IJ226">
        <v>1.86844</v>
      </c>
      <c r="IK226">
        <v>5</v>
      </c>
      <c r="IL226">
        <v>0</v>
      </c>
      <c r="IM226">
        <v>0</v>
      </c>
      <c r="IN226">
        <v>0</v>
      </c>
      <c r="IO226" t="s">
        <v>441</v>
      </c>
      <c r="IP226" t="s">
        <v>442</v>
      </c>
      <c r="IQ226" t="s">
        <v>443</v>
      </c>
      <c r="IR226" t="s">
        <v>443</v>
      </c>
      <c r="IS226" t="s">
        <v>443</v>
      </c>
      <c r="IT226" t="s">
        <v>443</v>
      </c>
      <c r="IU226">
        <v>0</v>
      </c>
      <c r="IV226">
        <v>100</v>
      </c>
      <c r="IW226">
        <v>100</v>
      </c>
      <c r="IX226">
        <v>1.365</v>
      </c>
      <c r="IY226">
        <v>0.3126</v>
      </c>
      <c r="IZ226">
        <v>0.735386519928015</v>
      </c>
      <c r="JA226">
        <v>0.00382527381972642</v>
      </c>
      <c r="JB226">
        <v>-7.52988299776221e-07</v>
      </c>
      <c r="JC226">
        <v>2.3530235652091e-10</v>
      </c>
      <c r="JD226">
        <v>-0.102343420517576</v>
      </c>
      <c r="JE226">
        <v>-0.0169045395245839</v>
      </c>
      <c r="JF226">
        <v>0.00204458040624254</v>
      </c>
      <c r="JG226">
        <v>-2.13992253470799e-05</v>
      </c>
      <c r="JH226">
        <v>5</v>
      </c>
      <c r="JI226">
        <v>2167</v>
      </c>
      <c r="JJ226">
        <v>1</v>
      </c>
      <c r="JK226">
        <v>29</v>
      </c>
      <c r="JL226">
        <v>29323823</v>
      </c>
      <c r="JM226">
        <v>29323823</v>
      </c>
      <c r="JN226">
        <v>0.449219</v>
      </c>
      <c r="JO226">
        <v>2.65869</v>
      </c>
      <c r="JP226">
        <v>1.54785</v>
      </c>
      <c r="JQ226">
        <v>2.31079</v>
      </c>
      <c r="JR226">
        <v>1.64673</v>
      </c>
      <c r="JS226">
        <v>2.3291</v>
      </c>
      <c r="JT226">
        <v>34.6235</v>
      </c>
      <c r="JU226">
        <v>24.1926</v>
      </c>
      <c r="JV226">
        <v>18</v>
      </c>
      <c r="JW226">
        <v>505.83</v>
      </c>
      <c r="JX226">
        <v>400.109</v>
      </c>
      <c r="JY226">
        <v>26.3597</v>
      </c>
      <c r="JZ226">
        <v>28.6657</v>
      </c>
      <c r="KA226">
        <v>30.0004</v>
      </c>
      <c r="KB226">
        <v>28.6109</v>
      </c>
      <c r="KC226">
        <v>28.5586</v>
      </c>
      <c r="KD226">
        <v>9.03755</v>
      </c>
      <c r="KE226">
        <v>18.178</v>
      </c>
      <c r="KF226">
        <v>49.2984</v>
      </c>
      <c r="KG226">
        <v>26.3408</v>
      </c>
      <c r="KH226">
        <v>129.788</v>
      </c>
      <c r="KI226">
        <v>20.7876</v>
      </c>
      <c r="KJ226">
        <v>96.5831</v>
      </c>
      <c r="KK226">
        <v>94.5507</v>
      </c>
    </row>
    <row r="227" spans="1:297">
      <c r="A227">
        <v>211</v>
      </c>
      <c r="B227">
        <v>1759429383</v>
      </c>
      <c r="C227">
        <v>10162.9000000954</v>
      </c>
      <c r="D227" t="s">
        <v>866</v>
      </c>
      <c r="E227" t="s">
        <v>867</v>
      </c>
      <c r="F227">
        <v>5</v>
      </c>
      <c r="G227" t="s">
        <v>831</v>
      </c>
      <c r="H227" t="s">
        <v>436</v>
      </c>
      <c r="I227">
        <v>1759429374.84615</v>
      </c>
      <c r="J227">
        <f>(K227)/1000</f>
        <v>0</v>
      </c>
      <c r="K227">
        <f>IF(DP227, AN227, AH227)</f>
        <v>0</v>
      </c>
      <c r="L227">
        <f>IF(DP227, AI227, AG227)</f>
        <v>0</v>
      </c>
      <c r="M227">
        <f>DR227 - IF(AU227&gt;1, L227*DL227*100.0/(AW227), 0)</f>
        <v>0</v>
      </c>
      <c r="N227">
        <f>((T227-J227/2)*M227-L227)/(T227+J227/2)</f>
        <v>0</v>
      </c>
      <c r="O227">
        <f>N227*(DY227+DZ227)/1000.0</f>
        <v>0</v>
      </c>
      <c r="P227">
        <f>(DR227 - IF(AU227&gt;1, L227*DL227*100.0/(AW227), 0))*(DY227+DZ227)/1000.0</f>
        <v>0</v>
      </c>
      <c r="Q227">
        <f>2.0/((1/S227-1/R227)+SIGN(S227)*SQRT((1/S227-1/R227)*(1/S227-1/R227) + 4*DM227/((DM227+1)*(DM227+1))*(2*1/S227*1/R227-1/R227*1/R227)))</f>
        <v>0</v>
      </c>
      <c r="R227">
        <f>IF(LEFT(DN227,1)&lt;&gt;"0",IF(LEFT(DN227,1)="1",3.0,DO227),$D$5+$E$5*(EF227*DY227/($K$5*1000))+$F$5*(EF227*DY227/($K$5*1000))*MAX(MIN(DL227,$J$5),$I$5)*MAX(MIN(DL227,$J$5),$I$5)+$G$5*MAX(MIN(DL227,$J$5),$I$5)*(EF227*DY227/($K$5*1000))+$H$5*(EF227*DY227/($K$5*1000))*(EF227*DY227/($K$5*1000)))</f>
        <v>0</v>
      </c>
      <c r="S227">
        <f>J227*(1000-(1000*0.61365*exp(17.502*W227/(240.97+W227))/(DY227+DZ227)+DT227)/2)/(1000*0.61365*exp(17.502*W227/(240.97+W227))/(DY227+DZ227)-DT227)</f>
        <v>0</v>
      </c>
      <c r="T227">
        <f>1/((DM227+1)/(Q227/1.6)+1/(R227/1.37)) + DM227/((DM227+1)/(Q227/1.6) + DM227/(R227/1.37))</f>
        <v>0</v>
      </c>
      <c r="U227">
        <f>(DH227*DK227)</f>
        <v>0</v>
      </c>
      <c r="V227">
        <f>(EA227+(U227+2*0.95*5.67E-8*(((EA227+$B$7)+273)^4-(EA227+273)^4)-44100*J227)/(1.84*29.3*R227+8*0.95*5.67E-8*(EA227+273)^3))</f>
        <v>0</v>
      </c>
      <c r="W227">
        <f>($C$7*EB227+$D$7*EC227+$E$7*V227)</f>
        <v>0</v>
      </c>
      <c r="X227">
        <f>0.61365*exp(17.502*W227/(240.97+W227))</f>
        <v>0</v>
      </c>
      <c r="Y227">
        <f>(Z227/AA227*100)</f>
        <v>0</v>
      </c>
      <c r="Z227">
        <f>DT227*(DY227+DZ227)/1000</f>
        <v>0</v>
      </c>
      <c r="AA227">
        <f>0.61365*exp(17.502*EA227/(240.97+EA227))</f>
        <v>0</v>
      </c>
      <c r="AB227">
        <f>(X227-DT227*(DY227+DZ227)/1000)</f>
        <v>0</v>
      </c>
      <c r="AC227">
        <f>(-J227*44100)</f>
        <v>0</v>
      </c>
      <c r="AD227">
        <f>2*29.3*R227*0.92*(EA227-W227)</f>
        <v>0</v>
      </c>
      <c r="AE227">
        <f>2*0.95*5.67E-8*(((EA227+$B$7)+273)^4-(W227+273)^4)</f>
        <v>0</v>
      </c>
      <c r="AF227">
        <f>U227+AE227+AC227+AD227</f>
        <v>0</v>
      </c>
      <c r="AG227">
        <f>DX227*AU227*(DS227-DR227*(1000-AU227*DU227)/(1000-AU227*DT227))/(100*DL227)</f>
        <v>0</v>
      </c>
      <c r="AH227">
        <f>1000*DX227*AU227*(DT227-DU227)/(100*DL227*(1000-AU227*DT227))</f>
        <v>0</v>
      </c>
      <c r="AI227">
        <f>(AJ227 - AK227 - DY227*1E3/(8.314*(EA227+273.15)) * AM227/DX227 * AL227) * DX227/(100*DL227) * (1000 - DU227)/1000</f>
        <v>0</v>
      </c>
      <c r="AJ227">
        <v>155.264998466775</v>
      </c>
      <c r="AK227">
        <v>162.536793939394</v>
      </c>
      <c r="AL227">
        <v>-3.21054848484851</v>
      </c>
      <c r="AM227">
        <v>64.6</v>
      </c>
      <c r="AN227">
        <f>(AP227 - AO227 + DY227*1E3/(8.314*(EA227+273.15)) * AR227/DX227 * AQ227) * DX227/(100*DL227) * 1000/(1000 - AP227)</f>
        <v>0</v>
      </c>
      <c r="AO227">
        <v>20.7743644085559</v>
      </c>
      <c r="AP227">
        <v>22.9150721212121</v>
      </c>
      <c r="AQ227">
        <v>0.000738732925364651</v>
      </c>
      <c r="AR227">
        <v>120.659579915445</v>
      </c>
      <c r="AS227">
        <v>0</v>
      </c>
      <c r="AT227">
        <v>0</v>
      </c>
      <c r="AU227">
        <f>IF(AS227*$H$13&gt;=AW227,1.0,(AW227/(AW227-AS227*$H$13)))</f>
        <v>0</v>
      </c>
      <c r="AV227">
        <f>(AU227-1)*100</f>
        <v>0</v>
      </c>
      <c r="AW227">
        <f>MAX(0,($B$13+$C$13*EF227)/(1+$D$13*EF227)*DY227/(EA227+273)*$E$13)</f>
        <v>0</v>
      </c>
      <c r="AX227" t="s">
        <v>437</v>
      </c>
      <c r="AY227" t="s">
        <v>437</v>
      </c>
      <c r="AZ227">
        <v>0</v>
      </c>
      <c r="BA227">
        <v>0</v>
      </c>
      <c r="BB227">
        <f>1-AZ227/BA227</f>
        <v>0</v>
      </c>
      <c r="BC227">
        <v>0</v>
      </c>
      <c r="BD227" t="s">
        <v>437</v>
      </c>
      <c r="BE227" t="s">
        <v>437</v>
      </c>
      <c r="BF227">
        <v>0</v>
      </c>
      <c r="BG227">
        <v>0</v>
      </c>
      <c r="BH227">
        <f>1-BF227/BG227</f>
        <v>0</v>
      </c>
      <c r="BI227">
        <v>0.5</v>
      </c>
      <c r="BJ227">
        <f>DI227</f>
        <v>0</v>
      </c>
      <c r="BK227">
        <f>L227</f>
        <v>0</v>
      </c>
      <c r="BL227">
        <f>BH227*BI227*BJ227</f>
        <v>0</v>
      </c>
      <c r="BM227">
        <f>(BK227-BC227)/BJ227</f>
        <v>0</v>
      </c>
      <c r="BN227">
        <f>(BA227-BG227)/BG227</f>
        <v>0</v>
      </c>
      <c r="BO227">
        <f>AZ227/(BB227+AZ227/BG227)</f>
        <v>0</v>
      </c>
      <c r="BP227" t="s">
        <v>437</v>
      </c>
      <c r="BQ227">
        <v>0</v>
      </c>
      <c r="BR227">
        <f>IF(BQ227&lt;&gt;0, BQ227, BO227)</f>
        <v>0</v>
      </c>
      <c r="BS227">
        <f>1-BR227/BG227</f>
        <v>0</v>
      </c>
      <c r="BT227">
        <f>(BG227-BF227)/(BG227-BR227)</f>
        <v>0</v>
      </c>
      <c r="BU227">
        <f>(BA227-BG227)/(BA227-BR227)</f>
        <v>0</v>
      </c>
      <c r="BV227">
        <f>(BG227-BF227)/(BG227-AZ227)</f>
        <v>0</v>
      </c>
      <c r="BW227">
        <f>(BA227-BG227)/(BA227-AZ227)</f>
        <v>0</v>
      </c>
      <c r="BX227">
        <f>(BT227*BR227/BF227)</f>
        <v>0</v>
      </c>
      <c r="BY227">
        <f>(1-BX227)</f>
        <v>0</v>
      </c>
      <c r="DH227">
        <f>$B$11*EG227+$C$11*EH227+$F$11*ES227*(1-EV227)</f>
        <v>0</v>
      </c>
      <c r="DI227">
        <f>DH227*DJ227</f>
        <v>0</v>
      </c>
      <c r="DJ227">
        <f>($B$11*$D$9+$C$11*$D$9+$F$11*((FF227+EX227)/MAX(FF227+EX227+FG227, 0.1)*$I$9+FG227/MAX(FF227+EX227+FG227, 0.1)*$J$9))/($B$11+$C$11+$F$11)</f>
        <v>0</v>
      </c>
      <c r="DK227">
        <f>($B$11*$K$9+$C$11*$K$9+$F$11*((FF227+EX227)/MAX(FF227+EX227+FG227, 0.1)*$P$9+FG227/MAX(FF227+EX227+FG227, 0.1)*$Q$9))/($B$11+$C$11+$F$11)</f>
        <v>0</v>
      </c>
      <c r="DL227">
        <v>4.16</v>
      </c>
      <c r="DM227">
        <v>0.5</v>
      </c>
      <c r="DN227" t="s">
        <v>438</v>
      </c>
      <c r="DO227">
        <v>2</v>
      </c>
      <c r="DP227" t="b">
        <v>1</v>
      </c>
      <c r="DQ227">
        <v>1759429374.84615</v>
      </c>
      <c r="DR227">
        <v>181.433538461538</v>
      </c>
      <c r="DS227">
        <v>167.728384615385</v>
      </c>
      <c r="DT227">
        <v>22.8937461538462</v>
      </c>
      <c r="DU227">
        <v>20.7748769230769</v>
      </c>
      <c r="DV227">
        <v>180.032692307692</v>
      </c>
      <c r="DW227">
        <v>22.5816461538462</v>
      </c>
      <c r="DX227">
        <v>500.020769230769</v>
      </c>
      <c r="DY227">
        <v>90.7446615384615</v>
      </c>
      <c r="DZ227">
        <v>0.0335641692307692</v>
      </c>
      <c r="EA227">
        <v>29.5426692307692</v>
      </c>
      <c r="EB227">
        <v>30.0199384615385</v>
      </c>
      <c r="EC227">
        <v>999.9</v>
      </c>
      <c r="ED227">
        <v>0</v>
      </c>
      <c r="EE227">
        <v>0</v>
      </c>
      <c r="EF227">
        <v>10000.8276923077</v>
      </c>
      <c r="EG227">
        <v>0</v>
      </c>
      <c r="EH227">
        <v>15.0029</v>
      </c>
      <c r="EI227">
        <v>13.7052230769231</v>
      </c>
      <c r="EJ227">
        <v>185.684307692308</v>
      </c>
      <c r="EK227">
        <v>171.286923076923</v>
      </c>
      <c r="EL227">
        <v>2.11886230769231</v>
      </c>
      <c r="EM227">
        <v>167.728384615385</v>
      </c>
      <c r="EN227">
        <v>20.7748769230769</v>
      </c>
      <c r="EO227">
        <v>2.07748538461538</v>
      </c>
      <c r="EP227">
        <v>1.88520923076923</v>
      </c>
      <c r="EQ227">
        <v>18.0476076923077</v>
      </c>
      <c r="ER227">
        <v>16.5118076923077</v>
      </c>
      <c r="ES227">
        <v>1999.98923076923</v>
      </c>
      <c r="ET227">
        <v>0.980001307692308</v>
      </c>
      <c r="EU227">
        <v>0.0199988153846154</v>
      </c>
      <c r="EV227">
        <v>0</v>
      </c>
      <c r="EW227">
        <v>543.555307692308</v>
      </c>
      <c r="EX227">
        <v>5.00059</v>
      </c>
      <c r="EY227">
        <v>10935.9692307692</v>
      </c>
      <c r="EZ227">
        <v>17360.2384615385</v>
      </c>
      <c r="FA227">
        <v>41.812</v>
      </c>
      <c r="FB227">
        <v>41.6679230769231</v>
      </c>
      <c r="FC227">
        <v>41.25</v>
      </c>
      <c r="FD227">
        <v>41.062</v>
      </c>
      <c r="FE227">
        <v>42.687</v>
      </c>
      <c r="FF227">
        <v>1955.08769230769</v>
      </c>
      <c r="FG227">
        <v>39.9015384615385</v>
      </c>
      <c r="FH227">
        <v>0</v>
      </c>
      <c r="FI227">
        <v>1759429381.6</v>
      </c>
      <c r="FJ227">
        <v>0</v>
      </c>
      <c r="FK227">
        <v>543.049192307692</v>
      </c>
      <c r="FL227">
        <v>-39.9793162450208</v>
      </c>
      <c r="FM227">
        <v>-765.671794915004</v>
      </c>
      <c r="FN227">
        <v>10926.3269230769</v>
      </c>
      <c r="FO227">
        <v>15</v>
      </c>
      <c r="FP227">
        <v>0</v>
      </c>
      <c r="FQ227" t="s">
        <v>439</v>
      </c>
      <c r="FR227">
        <v>0</v>
      </c>
      <c r="FS227">
        <v>0</v>
      </c>
      <c r="FT227">
        <v>0</v>
      </c>
      <c r="FU227">
        <v>0</v>
      </c>
      <c r="FV227">
        <v>0</v>
      </c>
      <c r="FW227">
        <v>0</v>
      </c>
      <c r="FX227">
        <v>0</v>
      </c>
      <c r="FY227">
        <v>0</v>
      </c>
      <c r="FZ227">
        <v>0</v>
      </c>
      <c r="GA227">
        <v>0</v>
      </c>
      <c r="GB227">
        <v>0</v>
      </c>
      <c r="GC227">
        <v>13.357335</v>
      </c>
      <c r="GD227">
        <v>6.5006030075188</v>
      </c>
      <c r="GE227">
        <v>0.708804914821419</v>
      </c>
      <c r="GF227">
        <v>0</v>
      </c>
      <c r="GG227">
        <v>546.33844117647</v>
      </c>
      <c r="GH227">
        <v>-41.5008556350918</v>
      </c>
      <c r="GI227">
        <v>4.07680430781105</v>
      </c>
      <c r="GJ227">
        <v>-1</v>
      </c>
      <c r="GK227">
        <v>2.124035</v>
      </c>
      <c r="GL227">
        <v>-0.0417320300751883</v>
      </c>
      <c r="GM227">
        <v>0.0178063925318971</v>
      </c>
      <c r="GN227">
        <v>1</v>
      </c>
      <c r="GO227">
        <v>1</v>
      </c>
      <c r="GP227">
        <v>2</v>
      </c>
      <c r="GQ227" t="s">
        <v>448</v>
      </c>
      <c r="GR227">
        <v>3.13194</v>
      </c>
      <c r="GS227">
        <v>2.71143</v>
      </c>
      <c r="GT227">
        <v>0.0385281</v>
      </c>
      <c r="GU227">
        <v>0.0354283</v>
      </c>
      <c r="GV227">
        <v>0.0999126</v>
      </c>
      <c r="GW227">
        <v>0.0937307</v>
      </c>
      <c r="GX227">
        <v>36190</v>
      </c>
      <c r="GY227">
        <v>38894.5</v>
      </c>
      <c r="GZ227">
        <v>34057.8</v>
      </c>
      <c r="HA227">
        <v>36512.1</v>
      </c>
      <c r="HB227">
        <v>43293.3</v>
      </c>
      <c r="HC227">
        <v>47503.4</v>
      </c>
      <c r="HD227">
        <v>53132.6</v>
      </c>
      <c r="HE227">
        <v>58357.5</v>
      </c>
      <c r="HF227">
        <v>1.95055</v>
      </c>
      <c r="HG227">
        <v>1.78688</v>
      </c>
      <c r="HH227">
        <v>0.132926</v>
      </c>
      <c r="HI227">
        <v>0</v>
      </c>
      <c r="HJ227">
        <v>27.8112</v>
      </c>
      <c r="HK227">
        <v>999.9</v>
      </c>
      <c r="HL227">
        <v>50.714</v>
      </c>
      <c r="HM227">
        <v>30.726</v>
      </c>
      <c r="HN227">
        <v>24.8202</v>
      </c>
      <c r="HO227">
        <v>55.1731</v>
      </c>
      <c r="HP227">
        <v>45.2764</v>
      </c>
      <c r="HQ227">
        <v>1</v>
      </c>
      <c r="HR227">
        <v>0.101855</v>
      </c>
      <c r="HS227">
        <v>0.649578</v>
      </c>
      <c r="HT227">
        <v>20.1109</v>
      </c>
      <c r="HU227">
        <v>5.19797</v>
      </c>
      <c r="HV227">
        <v>12.004</v>
      </c>
      <c r="HW227">
        <v>4.97465</v>
      </c>
      <c r="HX227">
        <v>3.29395</v>
      </c>
      <c r="HY227">
        <v>999.9</v>
      </c>
      <c r="HZ227">
        <v>9999</v>
      </c>
      <c r="IA227">
        <v>9999</v>
      </c>
      <c r="IB227">
        <v>9999</v>
      </c>
      <c r="IC227">
        <v>1.86325</v>
      </c>
      <c r="ID227">
        <v>1.86813</v>
      </c>
      <c r="IE227">
        <v>1.86787</v>
      </c>
      <c r="IF227">
        <v>1.86906</v>
      </c>
      <c r="IG227">
        <v>1.86985</v>
      </c>
      <c r="IH227">
        <v>1.86594</v>
      </c>
      <c r="II227">
        <v>1.86702</v>
      </c>
      <c r="IJ227">
        <v>1.86844</v>
      </c>
      <c r="IK227">
        <v>5</v>
      </c>
      <c r="IL227">
        <v>0</v>
      </c>
      <c r="IM227">
        <v>0</v>
      </c>
      <c r="IN227">
        <v>0</v>
      </c>
      <c r="IO227" t="s">
        <v>441</v>
      </c>
      <c r="IP227" t="s">
        <v>442</v>
      </c>
      <c r="IQ227" t="s">
        <v>443</v>
      </c>
      <c r="IR227" t="s">
        <v>443</v>
      </c>
      <c r="IS227" t="s">
        <v>443</v>
      </c>
      <c r="IT227" t="s">
        <v>443</v>
      </c>
      <c r="IU227">
        <v>0</v>
      </c>
      <c r="IV227">
        <v>100</v>
      </c>
      <c r="IW227">
        <v>100</v>
      </c>
      <c r="IX227">
        <v>1.308</v>
      </c>
      <c r="IY227">
        <v>0.3131</v>
      </c>
      <c r="IZ227">
        <v>0.735386519928015</v>
      </c>
      <c r="JA227">
        <v>0.00382527381972642</v>
      </c>
      <c r="JB227">
        <v>-7.52988299776221e-07</v>
      </c>
      <c r="JC227">
        <v>2.3530235652091e-10</v>
      </c>
      <c r="JD227">
        <v>-0.102343420517576</v>
      </c>
      <c r="JE227">
        <v>-0.0169045395245839</v>
      </c>
      <c r="JF227">
        <v>0.00204458040624254</v>
      </c>
      <c r="JG227">
        <v>-2.13992253470799e-05</v>
      </c>
      <c r="JH227">
        <v>5</v>
      </c>
      <c r="JI227">
        <v>2167</v>
      </c>
      <c r="JJ227">
        <v>1</v>
      </c>
      <c r="JK227">
        <v>29</v>
      </c>
      <c r="JL227">
        <v>29323823.1</v>
      </c>
      <c r="JM227">
        <v>29323823.1</v>
      </c>
      <c r="JN227">
        <v>0.412598</v>
      </c>
      <c r="JO227">
        <v>2.67212</v>
      </c>
      <c r="JP227">
        <v>1.54785</v>
      </c>
      <c r="JQ227">
        <v>2.31079</v>
      </c>
      <c r="JR227">
        <v>1.64673</v>
      </c>
      <c r="JS227">
        <v>2.26318</v>
      </c>
      <c r="JT227">
        <v>34.6235</v>
      </c>
      <c r="JU227">
        <v>24.1838</v>
      </c>
      <c r="JV227">
        <v>18</v>
      </c>
      <c r="JW227">
        <v>505.763</v>
      </c>
      <c r="JX227">
        <v>400.027</v>
      </c>
      <c r="JY227">
        <v>26.3271</v>
      </c>
      <c r="JZ227">
        <v>28.6675</v>
      </c>
      <c r="KA227">
        <v>30</v>
      </c>
      <c r="KB227">
        <v>28.6127</v>
      </c>
      <c r="KC227">
        <v>28.5607</v>
      </c>
      <c r="KD227">
        <v>8.30369</v>
      </c>
      <c r="KE227">
        <v>18.178</v>
      </c>
      <c r="KF227">
        <v>49.2984</v>
      </c>
      <c r="KG227">
        <v>26.3283</v>
      </c>
      <c r="KH227">
        <v>116.277</v>
      </c>
      <c r="KI227">
        <v>20.7876</v>
      </c>
      <c r="KJ227">
        <v>96.582</v>
      </c>
      <c r="KK227">
        <v>94.55</v>
      </c>
    </row>
    <row r="228" spans="1:297">
      <c r="A228">
        <v>212</v>
      </c>
      <c r="B228">
        <v>1759429388</v>
      </c>
      <c r="C228">
        <v>10167.9000000954</v>
      </c>
      <c r="D228" t="s">
        <v>868</v>
      </c>
      <c r="E228" t="s">
        <v>869</v>
      </c>
      <c r="F228">
        <v>5</v>
      </c>
      <c r="G228" t="s">
        <v>831</v>
      </c>
      <c r="H228" t="s">
        <v>436</v>
      </c>
      <c r="I228">
        <v>1759429379.84615</v>
      </c>
      <c r="J228">
        <f>(K228)/1000</f>
        <v>0</v>
      </c>
      <c r="K228">
        <f>IF(DP228, AN228, AH228)</f>
        <v>0</v>
      </c>
      <c r="L228">
        <f>IF(DP228, AI228, AG228)</f>
        <v>0</v>
      </c>
      <c r="M228">
        <f>DR228 - IF(AU228&gt;1, L228*DL228*100.0/(AW228), 0)</f>
        <v>0</v>
      </c>
      <c r="N228">
        <f>((T228-J228/2)*M228-L228)/(T228+J228/2)</f>
        <v>0</v>
      </c>
      <c r="O228">
        <f>N228*(DY228+DZ228)/1000.0</f>
        <v>0</v>
      </c>
      <c r="P228">
        <f>(DR228 - IF(AU228&gt;1, L228*DL228*100.0/(AW228), 0))*(DY228+DZ228)/1000.0</f>
        <v>0</v>
      </c>
      <c r="Q228">
        <f>2.0/((1/S228-1/R228)+SIGN(S228)*SQRT((1/S228-1/R228)*(1/S228-1/R228) + 4*DM228/((DM228+1)*(DM228+1))*(2*1/S228*1/R228-1/R228*1/R228)))</f>
        <v>0</v>
      </c>
      <c r="R228">
        <f>IF(LEFT(DN228,1)&lt;&gt;"0",IF(LEFT(DN228,1)="1",3.0,DO228),$D$5+$E$5*(EF228*DY228/($K$5*1000))+$F$5*(EF228*DY228/($K$5*1000))*MAX(MIN(DL228,$J$5),$I$5)*MAX(MIN(DL228,$J$5),$I$5)+$G$5*MAX(MIN(DL228,$J$5),$I$5)*(EF228*DY228/($K$5*1000))+$H$5*(EF228*DY228/($K$5*1000))*(EF228*DY228/($K$5*1000)))</f>
        <v>0</v>
      </c>
      <c r="S228">
        <f>J228*(1000-(1000*0.61365*exp(17.502*W228/(240.97+W228))/(DY228+DZ228)+DT228)/2)/(1000*0.61365*exp(17.502*W228/(240.97+W228))/(DY228+DZ228)-DT228)</f>
        <v>0</v>
      </c>
      <c r="T228">
        <f>1/((DM228+1)/(Q228/1.6)+1/(R228/1.37)) + DM228/((DM228+1)/(Q228/1.6) + DM228/(R228/1.37))</f>
        <v>0</v>
      </c>
      <c r="U228">
        <f>(DH228*DK228)</f>
        <v>0</v>
      </c>
      <c r="V228">
        <f>(EA228+(U228+2*0.95*5.67E-8*(((EA228+$B$7)+273)^4-(EA228+273)^4)-44100*J228)/(1.84*29.3*R228+8*0.95*5.67E-8*(EA228+273)^3))</f>
        <v>0</v>
      </c>
      <c r="W228">
        <f>($C$7*EB228+$D$7*EC228+$E$7*V228)</f>
        <v>0</v>
      </c>
      <c r="X228">
        <f>0.61365*exp(17.502*W228/(240.97+W228))</f>
        <v>0</v>
      </c>
      <c r="Y228">
        <f>(Z228/AA228*100)</f>
        <v>0</v>
      </c>
      <c r="Z228">
        <f>DT228*(DY228+DZ228)/1000</f>
        <v>0</v>
      </c>
      <c r="AA228">
        <f>0.61365*exp(17.502*EA228/(240.97+EA228))</f>
        <v>0</v>
      </c>
      <c r="AB228">
        <f>(X228-DT228*(DY228+DZ228)/1000)</f>
        <v>0</v>
      </c>
      <c r="AC228">
        <f>(-J228*44100)</f>
        <v>0</v>
      </c>
      <c r="AD228">
        <f>2*29.3*R228*0.92*(EA228-W228)</f>
        <v>0</v>
      </c>
      <c r="AE228">
        <f>2*0.95*5.67E-8*(((EA228+$B$7)+273)^4-(W228+273)^4)</f>
        <v>0</v>
      </c>
      <c r="AF228">
        <f>U228+AE228+AC228+AD228</f>
        <v>0</v>
      </c>
      <c r="AG228">
        <f>DX228*AU228*(DS228-DR228*(1000-AU228*DU228)/(1000-AU228*DT228))/(100*DL228)</f>
        <v>0</v>
      </c>
      <c r="AH228">
        <f>1000*DX228*AU228*(DT228-DU228)/(100*DL228*(1000-AU228*DT228))</f>
        <v>0</v>
      </c>
      <c r="AI228">
        <f>(AJ228 - AK228 - DY228*1E3/(8.314*(EA228+273.15)) * AM228/DX228 * AL228) * DX228/(100*DL228) * (1000 - DU228)/1000</f>
        <v>0</v>
      </c>
      <c r="AJ228">
        <v>137.939747338853</v>
      </c>
      <c r="AK228">
        <v>146.215212121212</v>
      </c>
      <c r="AL228">
        <v>-3.25968969696973</v>
      </c>
      <c r="AM228">
        <v>64.6</v>
      </c>
      <c r="AN228">
        <f>(AP228 - AO228 + DY228*1E3/(8.314*(EA228+273.15)) * AR228/DX228 * AQ228) * DX228/(100*DL228) * 1000/(1000 - AP228)</f>
        <v>0</v>
      </c>
      <c r="AO228">
        <v>20.7702903234102</v>
      </c>
      <c r="AP228">
        <v>22.9273133333333</v>
      </c>
      <c r="AQ228">
        <v>0.000499877268371702</v>
      </c>
      <c r="AR228">
        <v>120.659579915445</v>
      </c>
      <c r="AS228">
        <v>0</v>
      </c>
      <c r="AT228">
        <v>0</v>
      </c>
      <c r="AU228">
        <f>IF(AS228*$H$13&gt;=AW228,1.0,(AW228/(AW228-AS228*$H$13)))</f>
        <v>0</v>
      </c>
      <c r="AV228">
        <f>(AU228-1)*100</f>
        <v>0</v>
      </c>
      <c r="AW228">
        <f>MAX(0,($B$13+$C$13*EF228)/(1+$D$13*EF228)*DY228/(EA228+273)*$E$13)</f>
        <v>0</v>
      </c>
      <c r="AX228" t="s">
        <v>437</v>
      </c>
      <c r="AY228" t="s">
        <v>437</v>
      </c>
      <c r="AZ228">
        <v>0</v>
      </c>
      <c r="BA228">
        <v>0</v>
      </c>
      <c r="BB228">
        <f>1-AZ228/BA228</f>
        <v>0</v>
      </c>
      <c r="BC228">
        <v>0</v>
      </c>
      <c r="BD228" t="s">
        <v>437</v>
      </c>
      <c r="BE228" t="s">
        <v>437</v>
      </c>
      <c r="BF228">
        <v>0</v>
      </c>
      <c r="BG228">
        <v>0</v>
      </c>
      <c r="BH228">
        <f>1-BF228/BG228</f>
        <v>0</v>
      </c>
      <c r="BI228">
        <v>0.5</v>
      </c>
      <c r="BJ228">
        <f>DI228</f>
        <v>0</v>
      </c>
      <c r="BK228">
        <f>L228</f>
        <v>0</v>
      </c>
      <c r="BL228">
        <f>BH228*BI228*BJ228</f>
        <v>0</v>
      </c>
      <c r="BM228">
        <f>(BK228-BC228)/BJ228</f>
        <v>0</v>
      </c>
      <c r="BN228">
        <f>(BA228-BG228)/BG228</f>
        <v>0</v>
      </c>
      <c r="BO228">
        <f>AZ228/(BB228+AZ228/BG228)</f>
        <v>0</v>
      </c>
      <c r="BP228" t="s">
        <v>437</v>
      </c>
      <c r="BQ228">
        <v>0</v>
      </c>
      <c r="BR228">
        <f>IF(BQ228&lt;&gt;0, BQ228, BO228)</f>
        <v>0</v>
      </c>
      <c r="BS228">
        <f>1-BR228/BG228</f>
        <v>0</v>
      </c>
      <c r="BT228">
        <f>(BG228-BF228)/(BG228-BR228)</f>
        <v>0</v>
      </c>
      <c r="BU228">
        <f>(BA228-BG228)/(BA228-BR228)</f>
        <v>0</v>
      </c>
      <c r="BV228">
        <f>(BG228-BF228)/(BG228-AZ228)</f>
        <v>0</v>
      </c>
      <c r="BW228">
        <f>(BA228-BG228)/(BA228-AZ228)</f>
        <v>0</v>
      </c>
      <c r="BX228">
        <f>(BT228*BR228/BF228)</f>
        <v>0</v>
      </c>
      <c r="BY228">
        <f>(1-BX228)</f>
        <v>0</v>
      </c>
      <c r="DH228">
        <f>$B$11*EG228+$C$11*EH228+$F$11*ES228*(1-EV228)</f>
        <v>0</v>
      </c>
      <c r="DI228">
        <f>DH228*DJ228</f>
        <v>0</v>
      </c>
      <c r="DJ228">
        <f>($B$11*$D$9+$C$11*$D$9+$F$11*((FF228+EX228)/MAX(FF228+EX228+FG228, 0.1)*$I$9+FG228/MAX(FF228+EX228+FG228, 0.1)*$J$9))/($B$11+$C$11+$F$11)</f>
        <v>0</v>
      </c>
      <c r="DK228">
        <f>($B$11*$K$9+$C$11*$K$9+$F$11*((FF228+EX228)/MAX(FF228+EX228+FG228, 0.1)*$P$9+FG228/MAX(FF228+EX228+FG228, 0.1)*$Q$9))/($B$11+$C$11+$F$11)</f>
        <v>0</v>
      </c>
      <c r="DL228">
        <v>4.16</v>
      </c>
      <c r="DM228">
        <v>0.5</v>
      </c>
      <c r="DN228" t="s">
        <v>438</v>
      </c>
      <c r="DO228">
        <v>2</v>
      </c>
      <c r="DP228" t="b">
        <v>1</v>
      </c>
      <c r="DQ228">
        <v>1759429379.84615</v>
      </c>
      <c r="DR228">
        <v>165.577307692308</v>
      </c>
      <c r="DS228">
        <v>151.067384615385</v>
      </c>
      <c r="DT228">
        <v>22.9094846153846</v>
      </c>
      <c r="DU228">
        <v>20.7752461538462</v>
      </c>
      <c r="DV228">
        <v>164.232923076923</v>
      </c>
      <c r="DW228">
        <v>22.5967461538462</v>
      </c>
      <c r="DX228">
        <v>500.025538461538</v>
      </c>
      <c r="DY228">
        <v>90.7440769230769</v>
      </c>
      <c r="DZ228">
        <v>0.0335670461538462</v>
      </c>
      <c r="EA228">
        <v>29.5325307692308</v>
      </c>
      <c r="EB228">
        <v>30.0069692307692</v>
      </c>
      <c r="EC228">
        <v>999.9</v>
      </c>
      <c r="ED228">
        <v>0</v>
      </c>
      <c r="EE228">
        <v>0</v>
      </c>
      <c r="EF228">
        <v>9995.04615384615</v>
      </c>
      <c r="EG228">
        <v>0</v>
      </c>
      <c r="EH228">
        <v>15.0012</v>
      </c>
      <c r="EI228">
        <v>14.5099076923077</v>
      </c>
      <c r="EJ228">
        <v>169.459307692308</v>
      </c>
      <c r="EK228">
        <v>154.272692307692</v>
      </c>
      <c r="EL228">
        <v>2.13424153846154</v>
      </c>
      <c r="EM228">
        <v>151.067384615385</v>
      </c>
      <c r="EN228">
        <v>20.7752461538462</v>
      </c>
      <c r="EO228">
        <v>2.07890076923077</v>
      </c>
      <c r="EP228">
        <v>1.88523</v>
      </c>
      <c r="EQ228">
        <v>18.0584307692308</v>
      </c>
      <c r="ER228">
        <v>16.5119846153846</v>
      </c>
      <c r="ES228">
        <v>2000.03384615385</v>
      </c>
      <c r="ET228">
        <v>0.980000692307692</v>
      </c>
      <c r="EU228">
        <v>0.0199994538461538</v>
      </c>
      <c r="EV228">
        <v>0</v>
      </c>
      <c r="EW228">
        <v>540.480538461538</v>
      </c>
      <c r="EX228">
        <v>5.00059</v>
      </c>
      <c r="EY228">
        <v>10874.7230769231</v>
      </c>
      <c r="EZ228">
        <v>17360.6230769231</v>
      </c>
      <c r="FA228">
        <v>41.8168461538462</v>
      </c>
      <c r="FB228">
        <v>41.6774615384615</v>
      </c>
      <c r="FC228">
        <v>41.2547692307692</v>
      </c>
      <c r="FD228">
        <v>41.062</v>
      </c>
      <c r="FE228">
        <v>42.687</v>
      </c>
      <c r="FF228">
        <v>1955.13</v>
      </c>
      <c r="FG228">
        <v>39.9038461538462</v>
      </c>
      <c r="FH228">
        <v>0</v>
      </c>
      <c r="FI228">
        <v>1759429386.4</v>
      </c>
      <c r="FJ228">
        <v>0</v>
      </c>
      <c r="FK228">
        <v>540.076576923077</v>
      </c>
      <c r="FL228">
        <v>-34.9882735022018</v>
      </c>
      <c r="FM228">
        <v>-700.533333210073</v>
      </c>
      <c r="FN228">
        <v>10867.7615384615</v>
      </c>
      <c r="FO228">
        <v>15</v>
      </c>
      <c r="FP228">
        <v>0</v>
      </c>
      <c r="FQ228" t="s">
        <v>439</v>
      </c>
      <c r="FR228">
        <v>0</v>
      </c>
      <c r="FS228">
        <v>0</v>
      </c>
      <c r="FT228">
        <v>0</v>
      </c>
      <c r="FU228">
        <v>0</v>
      </c>
      <c r="FV228">
        <v>0</v>
      </c>
      <c r="FW228">
        <v>0</v>
      </c>
      <c r="FX228">
        <v>0</v>
      </c>
      <c r="FY228">
        <v>0</v>
      </c>
      <c r="FZ228">
        <v>0</v>
      </c>
      <c r="GA228">
        <v>0</v>
      </c>
      <c r="GB228">
        <v>0</v>
      </c>
      <c r="GC228">
        <v>14.115635</v>
      </c>
      <c r="GD228">
        <v>9.29552030075187</v>
      </c>
      <c r="GE228">
        <v>0.933126985074915</v>
      </c>
      <c r="GF228">
        <v>0</v>
      </c>
      <c r="GG228">
        <v>542.375382352941</v>
      </c>
      <c r="GH228">
        <v>-38.0330787033458</v>
      </c>
      <c r="GI228">
        <v>3.74233829085747</v>
      </c>
      <c r="GJ228">
        <v>-1</v>
      </c>
      <c r="GK228">
        <v>2.1265365</v>
      </c>
      <c r="GL228">
        <v>0.202284360902256</v>
      </c>
      <c r="GM228">
        <v>0.0196424571464468</v>
      </c>
      <c r="GN228">
        <v>0</v>
      </c>
      <c r="GO228">
        <v>0</v>
      </c>
      <c r="GP228">
        <v>2</v>
      </c>
      <c r="GQ228" t="s">
        <v>463</v>
      </c>
      <c r="GR228">
        <v>3.1321</v>
      </c>
      <c r="GS228">
        <v>2.71145</v>
      </c>
      <c r="GT228">
        <v>0.0348543</v>
      </c>
      <c r="GU228">
        <v>0.0315934</v>
      </c>
      <c r="GV228">
        <v>0.0999441</v>
      </c>
      <c r="GW228">
        <v>0.0937193</v>
      </c>
      <c r="GX228">
        <v>36328.3</v>
      </c>
      <c r="GY228">
        <v>39049.1</v>
      </c>
      <c r="GZ228">
        <v>34057.8</v>
      </c>
      <c r="HA228">
        <v>36512</v>
      </c>
      <c r="HB228">
        <v>43291.2</v>
      </c>
      <c r="HC228">
        <v>47503.6</v>
      </c>
      <c r="HD228">
        <v>53132.3</v>
      </c>
      <c r="HE228">
        <v>58357.5</v>
      </c>
      <c r="HF228">
        <v>1.9508</v>
      </c>
      <c r="HG228">
        <v>1.7865</v>
      </c>
      <c r="HH228">
        <v>0.134259</v>
      </c>
      <c r="HI228">
        <v>0</v>
      </c>
      <c r="HJ228">
        <v>27.8098</v>
      </c>
      <c r="HK228">
        <v>999.9</v>
      </c>
      <c r="HL228">
        <v>50.739</v>
      </c>
      <c r="HM228">
        <v>30.706</v>
      </c>
      <c r="HN228">
        <v>24.8051</v>
      </c>
      <c r="HO228">
        <v>53.8931</v>
      </c>
      <c r="HP228">
        <v>45.3165</v>
      </c>
      <c r="HQ228">
        <v>1</v>
      </c>
      <c r="HR228">
        <v>0.101969</v>
      </c>
      <c r="HS228">
        <v>0.110161</v>
      </c>
      <c r="HT228">
        <v>20.1117</v>
      </c>
      <c r="HU228">
        <v>5.19707</v>
      </c>
      <c r="HV228">
        <v>12.004</v>
      </c>
      <c r="HW228">
        <v>4.97455</v>
      </c>
      <c r="HX228">
        <v>3.29393</v>
      </c>
      <c r="HY228">
        <v>999.9</v>
      </c>
      <c r="HZ228">
        <v>9999</v>
      </c>
      <c r="IA228">
        <v>9999</v>
      </c>
      <c r="IB228">
        <v>9999</v>
      </c>
      <c r="IC228">
        <v>1.86325</v>
      </c>
      <c r="ID228">
        <v>1.86813</v>
      </c>
      <c r="IE228">
        <v>1.86784</v>
      </c>
      <c r="IF228">
        <v>1.86906</v>
      </c>
      <c r="IG228">
        <v>1.86985</v>
      </c>
      <c r="IH228">
        <v>1.86597</v>
      </c>
      <c r="II228">
        <v>1.86703</v>
      </c>
      <c r="IJ228">
        <v>1.86844</v>
      </c>
      <c r="IK228">
        <v>5</v>
      </c>
      <c r="IL228">
        <v>0</v>
      </c>
      <c r="IM228">
        <v>0</v>
      </c>
      <c r="IN228">
        <v>0</v>
      </c>
      <c r="IO228" t="s">
        <v>441</v>
      </c>
      <c r="IP228" t="s">
        <v>442</v>
      </c>
      <c r="IQ228" t="s">
        <v>443</v>
      </c>
      <c r="IR228" t="s">
        <v>443</v>
      </c>
      <c r="IS228" t="s">
        <v>443</v>
      </c>
      <c r="IT228" t="s">
        <v>443</v>
      </c>
      <c r="IU228">
        <v>0</v>
      </c>
      <c r="IV228">
        <v>100</v>
      </c>
      <c r="IW228">
        <v>100</v>
      </c>
      <c r="IX228">
        <v>1.251</v>
      </c>
      <c r="IY228">
        <v>0.3136</v>
      </c>
      <c r="IZ228">
        <v>0.735386519928015</v>
      </c>
      <c r="JA228">
        <v>0.00382527381972642</v>
      </c>
      <c r="JB228">
        <v>-7.52988299776221e-07</v>
      </c>
      <c r="JC228">
        <v>2.3530235652091e-10</v>
      </c>
      <c r="JD228">
        <v>-0.102343420517576</v>
      </c>
      <c r="JE228">
        <v>-0.0169045395245839</v>
      </c>
      <c r="JF228">
        <v>0.00204458040624254</v>
      </c>
      <c r="JG228">
        <v>-2.13992253470799e-05</v>
      </c>
      <c r="JH228">
        <v>5</v>
      </c>
      <c r="JI228">
        <v>2167</v>
      </c>
      <c r="JJ228">
        <v>1</v>
      </c>
      <c r="JK228">
        <v>29</v>
      </c>
      <c r="JL228">
        <v>29323823.1</v>
      </c>
      <c r="JM228">
        <v>29323823.1</v>
      </c>
      <c r="JN228">
        <v>0.380859</v>
      </c>
      <c r="JO228">
        <v>2.67212</v>
      </c>
      <c r="JP228">
        <v>1.54785</v>
      </c>
      <c r="JQ228">
        <v>2.31079</v>
      </c>
      <c r="JR228">
        <v>1.64673</v>
      </c>
      <c r="JS228">
        <v>2.34253</v>
      </c>
      <c r="JT228">
        <v>34.6235</v>
      </c>
      <c r="JU228">
        <v>24.1926</v>
      </c>
      <c r="JV228">
        <v>18</v>
      </c>
      <c r="JW228">
        <v>505.945</v>
      </c>
      <c r="JX228">
        <v>399.836</v>
      </c>
      <c r="JY228">
        <v>26.3349</v>
      </c>
      <c r="JZ228">
        <v>28.6687</v>
      </c>
      <c r="KA228">
        <v>30.0002</v>
      </c>
      <c r="KB228">
        <v>28.6145</v>
      </c>
      <c r="KC228">
        <v>28.5629</v>
      </c>
      <c r="KD228">
        <v>7.64516</v>
      </c>
      <c r="KE228">
        <v>18.178</v>
      </c>
      <c r="KF228">
        <v>49.2984</v>
      </c>
      <c r="KG228">
        <v>26.4623</v>
      </c>
      <c r="KH228">
        <v>102.78</v>
      </c>
      <c r="KI228">
        <v>20.7876</v>
      </c>
      <c r="KJ228">
        <v>96.5818</v>
      </c>
      <c r="KK228">
        <v>94.55</v>
      </c>
    </row>
    <row r="229" spans="1:297">
      <c r="A229">
        <v>213</v>
      </c>
      <c r="B229">
        <v>1759429393</v>
      </c>
      <c r="C229">
        <v>10172.9000000954</v>
      </c>
      <c r="D229" t="s">
        <v>870</v>
      </c>
      <c r="E229" t="s">
        <v>871</v>
      </c>
      <c r="F229">
        <v>5</v>
      </c>
      <c r="G229" t="s">
        <v>831</v>
      </c>
      <c r="H229" t="s">
        <v>436</v>
      </c>
      <c r="I229">
        <v>1759429384.84615</v>
      </c>
      <c r="J229">
        <f>(K229)/1000</f>
        <v>0</v>
      </c>
      <c r="K229">
        <f>IF(DP229, AN229, AH229)</f>
        <v>0</v>
      </c>
      <c r="L229">
        <f>IF(DP229, AI229, AG229)</f>
        <v>0</v>
      </c>
      <c r="M229">
        <f>DR229 - IF(AU229&gt;1, L229*DL229*100.0/(AW229), 0)</f>
        <v>0</v>
      </c>
      <c r="N229">
        <f>((T229-J229/2)*M229-L229)/(T229+J229/2)</f>
        <v>0</v>
      </c>
      <c r="O229">
        <f>N229*(DY229+DZ229)/1000.0</f>
        <v>0</v>
      </c>
      <c r="P229">
        <f>(DR229 - IF(AU229&gt;1, L229*DL229*100.0/(AW229), 0))*(DY229+DZ229)/1000.0</f>
        <v>0</v>
      </c>
      <c r="Q229">
        <f>2.0/((1/S229-1/R229)+SIGN(S229)*SQRT((1/S229-1/R229)*(1/S229-1/R229) + 4*DM229/((DM229+1)*(DM229+1))*(2*1/S229*1/R229-1/R229*1/R229)))</f>
        <v>0</v>
      </c>
      <c r="R229">
        <f>IF(LEFT(DN229,1)&lt;&gt;"0",IF(LEFT(DN229,1)="1",3.0,DO229),$D$5+$E$5*(EF229*DY229/($K$5*1000))+$F$5*(EF229*DY229/($K$5*1000))*MAX(MIN(DL229,$J$5),$I$5)*MAX(MIN(DL229,$J$5),$I$5)+$G$5*MAX(MIN(DL229,$J$5),$I$5)*(EF229*DY229/($K$5*1000))+$H$5*(EF229*DY229/($K$5*1000))*(EF229*DY229/($K$5*1000)))</f>
        <v>0</v>
      </c>
      <c r="S229">
        <f>J229*(1000-(1000*0.61365*exp(17.502*W229/(240.97+W229))/(DY229+DZ229)+DT229)/2)/(1000*0.61365*exp(17.502*W229/(240.97+W229))/(DY229+DZ229)-DT229)</f>
        <v>0</v>
      </c>
      <c r="T229">
        <f>1/((DM229+1)/(Q229/1.6)+1/(R229/1.37)) + DM229/((DM229+1)/(Q229/1.6) + DM229/(R229/1.37))</f>
        <v>0</v>
      </c>
      <c r="U229">
        <f>(DH229*DK229)</f>
        <v>0</v>
      </c>
      <c r="V229">
        <f>(EA229+(U229+2*0.95*5.67E-8*(((EA229+$B$7)+273)^4-(EA229+273)^4)-44100*J229)/(1.84*29.3*R229+8*0.95*5.67E-8*(EA229+273)^3))</f>
        <v>0</v>
      </c>
      <c r="W229">
        <f>($C$7*EB229+$D$7*EC229+$E$7*V229)</f>
        <v>0</v>
      </c>
      <c r="X229">
        <f>0.61365*exp(17.502*W229/(240.97+W229))</f>
        <v>0</v>
      </c>
      <c r="Y229">
        <f>(Z229/AA229*100)</f>
        <v>0</v>
      </c>
      <c r="Z229">
        <f>DT229*(DY229+DZ229)/1000</f>
        <v>0</v>
      </c>
      <c r="AA229">
        <f>0.61365*exp(17.502*EA229/(240.97+EA229))</f>
        <v>0</v>
      </c>
      <c r="AB229">
        <f>(X229-DT229*(DY229+DZ229)/1000)</f>
        <v>0</v>
      </c>
      <c r="AC229">
        <f>(-J229*44100)</f>
        <v>0</v>
      </c>
      <c r="AD229">
        <f>2*29.3*R229*0.92*(EA229-W229)</f>
        <v>0</v>
      </c>
      <c r="AE229">
        <f>2*0.95*5.67E-8*(((EA229+$B$7)+273)^4-(W229+273)^4)</f>
        <v>0</v>
      </c>
      <c r="AF229">
        <f>U229+AE229+AC229+AD229</f>
        <v>0</v>
      </c>
      <c r="AG229">
        <f>DX229*AU229*(DS229-DR229*(1000-AU229*DU229)/(1000-AU229*DT229))/(100*DL229)</f>
        <v>0</v>
      </c>
      <c r="AH229">
        <f>1000*DX229*AU229*(DT229-DU229)/(100*DL229*(1000-AU229*DT229))</f>
        <v>0</v>
      </c>
      <c r="AI229">
        <f>(AJ229 - AK229 - DY229*1E3/(8.314*(EA229+273.15)) * AM229/DX229 * AL229) * DX229/(100*DL229) * (1000 - DU229)/1000</f>
        <v>0</v>
      </c>
      <c r="AJ229">
        <v>121.516573531493</v>
      </c>
      <c r="AK229">
        <v>130.145848484848</v>
      </c>
      <c r="AL229">
        <v>-3.20834212121213</v>
      </c>
      <c r="AM229">
        <v>64.6</v>
      </c>
      <c r="AN229">
        <f>(AP229 - AO229 + DY229*1E3/(8.314*(EA229+273.15)) * AR229/DX229 * AQ229) * DX229/(100*DL229) * 1000/(1000 - AP229)</f>
        <v>0</v>
      </c>
      <c r="AO229">
        <v>20.7653362663859</v>
      </c>
      <c r="AP229">
        <v>22.936846060606</v>
      </c>
      <c r="AQ229">
        <v>0.000353928257428752</v>
      </c>
      <c r="AR229">
        <v>120.659579915445</v>
      </c>
      <c r="AS229">
        <v>0</v>
      </c>
      <c r="AT229">
        <v>0</v>
      </c>
      <c r="AU229">
        <f>IF(AS229*$H$13&gt;=AW229,1.0,(AW229/(AW229-AS229*$H$13)))</f>
        <v>0</v>
      </c>
      <c r="AV229">
        <f>(AU229-1)*100</f>
        <v>0</v>
      </c>
      <c r="AW229">
        <f>MAX(0,($B$13+$C$13*EF229)/(1+$D$13*EF229)*DY229/(EA229+273)*$E$13)</f>
        <v>0</v>
      </c>
      <c r="AX229" t="s">
        <v>437</v>
      </c>
      <c r="AY229" t="s">
        <v>437</v>
      </c>
      <c r="AZ229">
        <v>0</v>
      </c>
      <c r="BA229">
        <v>0</v>
      </c>
      <c r="BB229">
        <f>1-AZ229/BA229</f>
        <v>0</v>
      </c>
      <c r="BC229">
        <v>0</v>
      </c>
      <c r="BD229" t="s">
        <v>437</v>
      </c>
      <c r="BE229" t="s">
        <v>437</v>
      </c>
      <c r="BF229">
        <v>0</v>
      </c>
      <c r="BG229">
        <v>0</v>
      </c>
      <c r="BH229">
        <f>1-BF229/BG229</f>
        <v>0</v>
      </c>
      <c r="BI229">
        <v>0.5</v>
      </c>
      <c r="BJ229">
        <f>DI229</f>
        <v>0</v>
      </c>
      <c r="BK229">
        <f>L229</f>
        <v>0</v>
      </c>
      <c r="BL229">
        <f>BH229*BI229*BJ229</f>
        <v>0</v>
      </c>
      <c r="BM229">
        <f>(BK229-BC229)/BJ229</f>
        <v>0</v>
      </c>
      <c r="BN229">
        <f>(BA229-BG229)/BG229</f>
        <v>0</v>
      </c>
      <c r="BO229">
        <f>AZ229/(BB229+AZ229/BG229)</f>
        <v>0</v>
      </c>
      <c r="BP229" t="s">
        <v>437</v>
      </c>
      <c r="BQ229">
        <v>0</v>
      </c>
      <c r="BR229">
        <f>IF(BQ229&lt;&gt;0, BQ229, BO229)</f>
        <v>0</v>
      </c>
      <c r="BS229">
        <f>1-BR229/BG229</f>
        <v>0</v>
      </c>
      <c r="BT229">
        <f>(BG229-BF229)/(BG229-BR229)</f>
        <v>0</v>
      </c>
      <c r="BU229">
        <f>(BA229-BG229)/(BA229-BR229)</f>
        <v>0</v>
      </c>
      <c r="BV229">
        <f>(BG229-BF229)/(BG229-AZ229)</f>
        <v>0</v>
      </c>
      <c r="BW229">
        <f>(BA229-BG229)/(BA229-AZ229)</f>
        <v>0</v>
      </c>
      <c r="BX229">
        <f>(BT229*BR229/BF229)</f>
        <v>0</v>
      </c>
      <c r="BY229">
        <f>(1-BX229)</f>
        <v>0</v>
      </c>
      <c r="DH229">
        <f>$B$11*EG229+$C$11*EH229+$F$11*ES229*(1-EV229)</f>
        <v>0</v>
      </c>
      <c r="DI229">
        <f>DH229*DJ229</f>
        <v>0</v>
      </c>
      <c r="DJ229">
        <f>($B$11*$D$9+$C$11*$D$9+$F$11*((FF229+EX229)/MAX(FF229+EX229+FG229, 0.1)*$I$9+FG229/MAX(FF229+EX229+FG229, 0.1)*$J$9))/($B$11+$C$11+$F$11)</f>
        <v>0</v>
      </c>
      <c r="DK229">
        <f>($B$11*$K$9+$C$11*$K$9+$F$11*((FF229+EX229)/MAX(FF229+EX229+FG229, 0.1)*$P$9+FG229/MAX(FF229+EX229+FG229, 0.1)*$Q$9))/($B$11+$C$11+$F$11)</f>
        <v>0</v>
      </c>
      <c r="DL229">
        <v>4.16</v>
      </c>
      <c r="DM229">
        <v>0.5</v>
      </c>
      <c r="DN229" t="s">
        <v>438</v>
      </c>
      <c r="DO229">
        <v>2</v>
      </c>
      <c r="DP229" t="b">
        <v>1</v>
      </c>
      <c r="DQ229">
        <v>1759429384.84615</v>
      </c>
      <c r="DR229">
        <v>149.733538461538</v>
      </c>
      <c r="DS229">
        <v>134.706</v>
      </c>
      <c r="DT229">
        <v>22.9215230769231</v>
      </c>
      <c r="DU229">
        <v>20.7707538461538</v>
      </c>
      <c r="DV229">
        <v>148.446153846154</v>
      </c>
      <c r="DW229">
        <v>22.6083</v>
      </c>
      <c r="DX229">
        <v>500.010538461538</v>
      </c>
      <c r="DY229">
        <v>90.7435692307692</v>
      </c>
      <c r="DZ229">
        <v>0.0334878307692308</v>
      </c>
      <c r="EA229">
        <v>29.5225384615385</v>
      </c>
      <c r="EB229">
        <v>29.9952769230769</v>
      </c>
      <c r="EC229">
        <v>999.9</v>
      </c>
      <c r="ED229">
        <v>0</v>
      </c>
      <c r="EE229">
        <v>0</v>
      </c>
      <c r="EF229">
        <v>9990.23846153846</v>
      </c>
      <c r="EG229">
        <v>0</v>
      </c>
      <c r="EH229">
        <v>15.0012</v>
      </c>
      <c r="EI229">
        <v>15.0276615384615</v>
      </c>
      <c r="EJ229">
        <v>153.246153846154</v>
      </c>
      <c r="EK229">
        <v>137.563384615385</v>
      </c>
      <c r="EL229">
        <v>2.15078230769231</v>
      </c>
      <c r="EM229">
        <v>134.706</v>
      </c>
      <c r="EN229">
        <v>20.7707538461538</v>
      </c>
      <c r="EO229">
        <v>2.07998230769231</v>
      </c>
      <c r="EP229">
        <v>1.88481230769231</v>
      </c>
      <c r="EQ229">
        <v>18.0667076923077</v>
      </c>
      <c r="ER229">
        <v>16.5085</v>
      </c>
      <c r="ES229">
        <v>1999.97307692308</v>
      </c>
      <c r="ET229">
        <v>0.980003692307692</v>
      </c>
      <c r="EU229">
        <v>0.0199965769230769</v>
      </c>
      <c r="EV229">
        <v>0</v>
      </c>
      <c r="EW229">
        <v>537.603846153846</v>
      </c>
      <c r="EX229">
        <v>5.00059</v>
      </c>
      <c r="EY229">
        <v>10818.5230769231</v>
      </c>
      <c r="EZ229">
        <v>17360.1153846154</v>
      </c>
      <c r="FA229">
        <v>41.8168461538462</v>
      </c>
      <c r="FB229">
        <v>41.6774615384615</v>
      </c>
      <c r="FC229">
        <v>41.2643076923077</v>
      </c>
      <c r="FD229">
        <v>41.062</v>
      </c>
      <c r="FE229">
        <v>42.687</v>
      </c>
      <c r="FF229">
        <v>1955.07615384615</v>
      </c>
      <c r="FG229">
        <v>39.8969230769231</v>
      </c>
      <c r="FH229">
        <v>0</v>
      </c>
      <c r="FI229">
        <v>1759429391.2</v>
      </c>
      <c r="FJ229">
        <v>0</v>
      </c>
      <c r="FK229">
        <v>537.329461538461</v>
      </c>
      <c r="FL229">
        <v>-32.3349743743213</v>
      </c>
      <c r="FM229">
        <v>-639.78461572174</v>
      </c>
      <c r="FN229">
        <v>10813.8884615385</v>
      </c>
      <c r="FO229">
        <v>15</v>
      </c>
      <c r="FP229">
        <v>0</v>
      </c>
      <c r="FQ229" t="s">
        <v>439</v>
      </c>
      <c r="FR229">
        <v>0</v>
      </c>
      <c r="FS229">
        <v>0</v>
      </c>
      <c r="FT229">
        <v>0</v>
      </c>
      <c r="FU229">
        <v>0</v>
      </c>
      <c r="FV229">
        <v>0</v>
      </c>
      <c r="FW229">
        <v>0</v>
      </c>
      <c r="FX229">
        <v>0</v>
      </c>
      <c r="FY229">
        <v>0</v>
      </c>
      <c r="FZ229">
        <v>0</v>
      </c>
      <c r="GA229">
        <v>0</v>
      </c>
      <c r="GB229">
        <v>0</v>
      </c>
      <c r="GC229">
        <v>14.7426952380952</v>
      </c>
      <c r="GD229">
        <v>6.90870389610392</v>
      </c>
      <c r="GE229">
        <v>0.734954370126337</v>
      </c>
      <c r="GF229">
        <v>0</v>
      </c>
      <c r="GG229">
        <v>539.096911764706</v>
      </c>
      <c r="GH229">
        <v>-34.3925592193621</v>
      </c>
      <c r="GI229">
        <v>3.38575292145716</v>
      </c>
      <c r="GJ229">
        <v>-1</v>
      </c>
      <c r="GK229">
        <v>2.14111380952381</v>
      </c>
      <c r="GL229">
        <v>0.200043116883117</v>
      </c>
      <c r="GM229">
        <v>0.0202242966741422</v>
      </c>
      <c r="GN229">
        <v>0</v>
      </c>
      <c r="GO229">
        <v>0</v>
      </c>
      <c r="GP229">
        <v>2</v>
      </c>
      <c r="GQ229" t="s">
        <v>463</v>
      </c>
      <c r="GR229">
        <v>3.13173</v>
      </c>
      <c r="GS229">
        <v>2.71142</v>
      </c>
      <c r="GT229">
        <v>0.0311711</v>
      </c>
      <c r="GU229">
        <v>0.0278761</v>
      </c>
      <c r="GV229">
        <v>0.0999779</v>
      </c>
      <c r="GW229">
        <v>0.0937013</v>
      </c>
      <c r="GX229">
        <v>36467</v>
      </c>
      <c r="GY229">
        <v>39198.6</v>
      </c>
      <c r="GZ229">
        <v>34057.9</v>
      </c>
      <c r="HA229">
        <v>36511.8</v>
      </c>
      <c r="HB229">
        <v>43289</v>
      </c>
      <c r="HC229">
        <v>47503.9</v>
      </c>
      <c r="HD229">
        <v>53132.2</v>
      </c>
      <c r="HE229">
        <v>58357.3</v>
      </c>
      <c r="HF229">
        <v>1.9506</v>
      </c>
      <c r="HG229">
        <v>1.78657</v>
      </c>
      <c r="HH229">
        <v>0.133902</v>
      </c>
      <c r="HI229">
        <v>0</v>
      </c>
      <c r="HJ229">
        <v>27.8098</v>
      </c>
      <c r="HK229">
        <v>999.9</v>
      </c>
      <c r="HL229">
        <v>50.69</v>
      </c>
      <c r="HM229">
        <v>30.736</v>
      </c>
      <c r="HN229">
        <v>24.8256</v>
      </c>
      <c r="HO229">
        <v>54.5631</v>
      </c>
      <c r="HP229">
        <v>45.641</v>
      </c>
      <c r="HQ229">
        <v>1</v>
      </c>
      <c r="HR229">
        <v>0.101153</v>
      </c>
      <c r="HS229">
        <v>0.221076</v>
      </c>
      <c r="HT229">
        <v>20.1121</v>
      </c>
      <c r="HU229">
        <v>5.19707</v>
      </c>
      <c r="HV229">
        <v>12.004</v>
      </c>
      <c r="HW229">
        <v>4.97445</v>
      </c>
      <c r="HX229">
        <v>3.29388</v>
      </c>
      <c r="HY229">
        <v>999.9</v>
      </c>
      <c r="HZ229">
        <v>9999</v>
      </c>
      <c r="IA229">
        <v>9999</v>
      </c>
      <c r="IB229">
        <v>9999</v>
      </c>
      <c r="IC229">
        <v>1.86326</v>
      </c>
      <c r="ID229">
        <v>1.86813</v>
      </c>
      <c r="IE229">
        <v>1.86787</v>
      </c>
      <c r="IF229">
        <v>1.86905</v>
      </c>
      <c r="IG229">
        <v>1.86985</v>
      </c>
      <c r="IH229">
        <v>1.86597</v>
      </c>
      <c r="II229">
        <v>1.86701</v>
      </c>
      <c r="IJ229">
        <v>1.86844</v>
      </c>
      <c r="IK229">
        <v>5</v>
      </c>
      <c r="IL229">
        <v>0</v>
      </c>
      <c r="IM229">
        <v>0</v>
      </c>
      <c r="IN229">
        <v>0</v>
      </c>
      <c r="IO229" t="s">
        <v>441</v>
      </c>
      <c r="IP229" t="s">
        <v>442</v>
      </c>
      <c r="IQ229" t="s">
        <v>443</v>
      </c>
      <c r="IR229" t="s">
        <v>443</v>
      </c>
      <c r="IS229" t="s">
        <v>443</v>
      </c>
      <c r="IT229" t="s">
        <v>443</v>
      </c>
      <c r="IU229">
        <v>0</v>
      </c>
      <c r="IV229">
        <v>100</v>
      </c>
      <c r="IW229">
        <v>100</v>
      </c>
      <c r="IX229">
        <v>1.195</v>
      </c>
      <c r="IY229">
        <v>0.314</v>
      </c>
      <c r="IZ229">
        <v>0.735386519928015</v>
      </c>
      <c r="JA229">
        <v>0.00382527381972642</v>
      </c>
      <c r="JB229">
        <v>-7.52988299776221e-07</v>
      </c>
      <c r="JC229">
        <v>2.3530235652091e-10</v>
      </c>
      <c r="JD229">
        <v>-0.102343420517576</v>
      </c>
      <c r="JE229">
        <v>-0.0169045395245839</v>
      </c>
      <c r="JF229">
        <v>0.00204458040624254</v>
      </c>
      <c r="JG229">
        <v>-2.13992253470799e-05</v>
      </c>
      <c r="JH229">
        <v>5</v>
      </c>
      <c r="JI229">
        <v>2167</v>
      </c>
      <c r="JJ229">
        <v>1</v>
      </c>
      <c r="JK229">
        <v>29</v>
      </c>
      <c r="JL229">
        <v>29323823.2</v>
      </c>
      <c r="JM229">
        <v>29323823.2</v>
      </c>
      <c r="JN229">
        <v>0.345459</v>
      </c>
      <c r="JO229">
        <v>2.66602</v>
      </c>
      <c r="JP229">
        <v>1.54785</v>
      </c>
      <c r="JQ229">
        <v>2.31079</v>
      </c>
      <c r="JR229">
        <v>1.64673</v>
      </c>
      <c r="JS229">
        <v>2.39502</v>
      </c>
      <c r="JT229">
        <v>34.6235</v>
      </c>
      <c r="JU229">
        <v>24.1926</v>
      </c>
      <c r="JV229">
        <v>18</v>
      </c>
      <c r="JW229">
        <v>505.83</v>
      </c>
      <c r="JX229">
        <v>399.89</v>
      </c>
      <c r="JY229">
        <v>26.4563</v>
      </c>
      <c r="JZ229">
        <v>28.6707</v>
      </c>
      <c r="KA229">
        <v>29.9998</v>
      </c>
      <c r="KB229">
        <v>28.6165</v>
      </c>
      <c r="KC229">
        <v>28.5647</v>
      </c>
      <c r="KD229">
        <v>6.9551</v>
      </c>
      <c r="KE229">
        <v>18.178</v>
      </c>
      <c r="KF229">
        <v>49.2984</v>
      </c>
      <c r="KG229">
        <v>26.4636</v>
      </c>
      <c r="KH229">
        <v>82.5071</v>
      </c>
      <c r="KI229">
        <v>20.7811</v>
      </c>
      <c r="KJ229">
        <v>96.5817</v>
      </c>
      <c r="KK229">
        <v>94.5495</v>
      </c>
    </row>
    <row r="230" spans="1:297">
      <c r="A230">
        <v>214</v>
      </c>
      <c r="B230">
        <v>1759429398</v>
      </c>
      <c r="C230">
        <v>10177.9000000954</v>
      </c>
      <c r="D230" t="s">
        <v>872</v>
      </c>
      <c r="E230" t="s">
        <v>873</v>
      </c>
      <c r="F230">
        <v>5</v>
      </c>
      <c r="G230" t="s">
        <v>831</v>
      </c>
      <c r="H230" t="s">
        <v>436</v>
      </c>
      <c r="I230">
        <v>1759429389.84615</v>
      </c>
      <c r="J230">
        <f>(K230)/1000</f>
        <v>0</v>
      </c>
      <c r="K230">
        <f>IF(DP230, AN230, AH230)</f>
        <v>0</v>
      </c>
      <c r="L230">
        <f>IF(DP230, AI230, AG230)</f>
        <v>0</v>
      </c>
      <c r="M230">
        <f>DR230 - IF(AU230&gt;1, L230*DL230*100.0/(AW230), 0)</f>
        <v>0</v>
      </c>
      <c r="N230">
        <f>((T230-J230/2)*M230-L230)/(T230+J230/2)</f>
        <v>0</v>
      </c>
      <c r="O230">
        <f>N230*(DY230+DZ230)/1000.0</f>
        <v>0</v>
      </c>
      <c r="P230">
        <f>(DR230 - IF(AU230&gt;1, L230*DL230*100.0/(AW230), 0))*(DY230+DZ230)/1000.0</f>
        <v>0</v>
      </c>
      <c r="Q230">
        <f>2.0/((1/S230-1/R230)+SIGN(S230)*SQRT((1/S230-1/R230)*(1/S230-1/R230) + 4*DM230/((DM230+1)*(DM230+1))*(2*1/S230*1/R230-1/R230*1/R230)))</f>
        <v>0</v>
      </c>
      <c r="R230">
        <f>IF(LEFT(DN230,1)&lt;&gt;"0",IF(LEFT(DN230,1)="1",3.0,DO230),$D$5+$E$5*(EF230*DY230/($K$5*1000))+$F$5*(EF230*DY230/($K$5*1000))*MAX(MIN(DL230,$J$5),$I$5)*MAX(MIN(DL230,$J$5),$I$5)+$G$5*MAX(MIN(DL230,$J$5),$I$5)*(EF230*DY230/($K$5*1000))+$H$5*(EF230*DY230/($K$5*1000))*(EF230*DY230/($K$5*1000)))</f>
        <v>0</v>
      </c>
      <c r="S230">
        <f>J230*(1000-(1000*0.61365*exp(17.502*W230/(240.97+W230))/(DY230+DZ230)+DT230)/2)/(1000*0.61365*exp(17.502*W230/(240.97+W230))/(DY230+DZ230)-DT230)</f>
        <v>0</v>
      </c>
      <c r="T230">
        <f>1/((DM230+1)/(Q230/1.6)+1/(R230/1.37)) + DM230/((DM230+1)/(Q230/1.6) + DM230/(R230/1.37))</f>
        <v>0</v>
      </c>
      <c r="U230">
        <f>(DH230*DK230)</f>
        <v>0</v>
      </c>
      <c r="V230">
        <f>(EA230+(U230+2*0.95*5.67E-8*(((EA230+$B$7)+273)^4-(EA230+273)^4)-44100*J230)/(1.84*29.3*R230+8*0.95*5.67E-8*(EA230+273)^3))</f>
        <v>0</v>
      </c>
      <c r="W230">
        <f>($C$7*EB230+$D$7*EC230+$E$7*V230)</f>
        <v>0</v>
      </c>
      <c r="X230">
        <f>0.61365*exp(17.502*W230/(240.97+W230))</f>
        <v>0</v>
      </c>
      <c r="Y230">
        <f>(Z230/AA230*100)</f>
        <v>0</v>
      </c>
      <c r="Z230">
        <f>DT230*(DY230+DZ230)/1000</f>
        <v>0</v>
      </c>
      <c r="AA230">
        <f>0.61365*exp(17.502*EA230/(240.97+EA230))</f>
        <v>0</v>
      </c>
      <c r="AB230">
        <f>(X230-DT230*(DY230+DZ230)/1000)</f>
        <v>0</v>
      </c>
      <c r="AC230">
        <f>(-J230*44100)</f>
        <v>0</v>
      </c>
      <c r="AD230">
        <f>2*29.3*R230*0.92*(EA230-W230)</f>
        <v>0</v>
      </c>
      <c r="AE230">
        <f>2*0.95*5.67E-8*(((EA230+$B$7)+273)^4-(W230+273)^4)</f>
        <v>0</v>
      </c>
      <c r="AF230">
        <f>U230+AE230+AC230+AD230</f>
        <v>0</v>
      </c>
      <c r="AG230">
        <f>DX230*AU230*(DS230-DR230*(1000-AU230*DU230)/(1000-AU230*DT230))/(100*DL230)</f>
        <v>0</v>
      </c>
      <c r="AH230">
        <f>1000*DX230*AU230*(DT230-DU230)/(100*DL230*(1000-AU230*DT230))</f>
        <v>0</v>
      </c>
      <c r="AI230">
        <f>(AJ230 - AK230 - DY230*1E3/(8.314*(EA230+273.15)) * AM230/DX230 * AL230) * DX230/(100*DL230) * (1000 - DU230)/1000</f>
        <v>0</v>
      </c>
      <c r="AJ230">
        <v>105.869119869242</v>
      </c>
      <c r="AK230">
        <v>114.752860606061</v>
      </c>
      <c r="AL230">
        <v>-3.0623584848485</v>
      </c>
      <c r="AM230">
        <v>64.6</v>
      </c>
      <c r="AN230">
        <f>(AP230 - AO230 + DY230*1E3/(8.314*(EA230+273.15)) * AR230/DX230 * AQ230) * DX230/(100*DL230) * 1000/(1000 - AP230)</f>
        <v>0</v>
      </c>
      <c r="AO230">
        <v>20.7602956629365</v>
      </c>
      <c r="AP230">
        <v>22.948563030303</v>
      </c>
      <c r="AQ230">
        <v>0.000315878841176063</v>
      </c>
      <c r="AR230">
        <v>120.659579915445</v>
      </c>
      <c r="AS230">
        <v>0</v>
      </c>
      <c r="AT230">
        <v>0</v>
      </c>
      <c r="AU230">
        <f>IF(AS230*$H$13&gt;=AW230,1.0,(AW230/(AW230-AS230*$H$13)))</f>
        <v>0</v>
      </c>
      <c r="AV230">
        <f>(AU230-1)*100</f>
        <v>0</v>
      </c>
      <c r="AW230">
        <f>MAX(0,($B$13+$C$13*EF230)/(1+$D$13*EF230)*DY230/(EA230+273)*$E$13)</f>
        <v>0</v>
      </c>
      <c r="AX230" t="s">
        <v>437</v>
      </c>
      <c r="AY230" t="s">
        <v>437</v>
      </c>
      <c r="AZ230">
        <v>0</v>
      </c>
      <c r="BA230">
        <v>0</v>
      </c>
      <c r="BB230">
        <f>1-AZ230/BA230</f>
        <v>0</v>
      </c>
      <c r="BC230">
        <v>0</v>
      </c>
      <c r="BD230" t="s">
        <v>437</v>
      </c>
      <c r="BE230" t="s">
        <v>437</v>
      </c>
      <c r="BF230">
        <v>0</v>
      </c>
      <c r="BG230">
        <v>0</v>
      </c>
      <c r="BH230">
        <f>1-BF230/BG230</f>
        <v>0</v>
      </c>
      <c r="BI230">
        <v>0.5</v>
      </c>
      <c r="BJ230">
        <f>DI230</f>
        <v>0</v>
      </c>
      <c r="BK230">
        <f>L230</f>
        <v>0</v>
      </c>
      <c r="BL230">
        <f>BH230*BI230*BJ230</f>
        <v>0</v>
      </c>
      <c r="BM230">
        <f>(BK230-BC230)/BJ230</f>
        <v>0</v>
      </c>
      <c r="BN230">
        <f>(BA230-BG230)/BG230</f>
        <v>0</v>
      </c>
      <c r="BO230">
        <f>AZ230/(BB230+AZ230/BG230)</f>
        <v>0</v>
      </c>
      <c r="BP230" t="s">
        <v>437</v>
      </c>
      <c r="BQ230">
        <v>0</v>
      </c>
      <c r="BR230">
        <f>IF(BQ230&lt;&gt;0, BQ230, BO230)</f>
        <v>0</v>
      </c>
      <c r="BS230">
        <f>1-BR230/BG230</f>
        <v>0</v>
      </c>
      <c r="BT230">
        <f>(BG230-BF230)/(BG230-BR230)</f>
        <v>0</v>
      </c>
      <c r="BU230">
        <f>(BA230-BG230)/(BA230-BR230)</f>
        <v>0</v>
      </c>
      <c r="BV230">
        <f>(BG230-BF230)/(BG230-AZ230)</f>
        <v>0</v>
      </c>
      <c r="BW230">
        <f>(BA230-BG230)/(BA230-AZ230)</f>
        <v>0</v>
      </c>
      <c r="BX230">
        <f>(BT230*BR230/BF230)</f>
        <v>0</v>
      </c>
      <c r="BY230">
        <f>(1-BX230)</f>
        <v>0</v>
      </c>
      <c r="DH230">
        <f>$B$11*EG230+$C$11*EH230+$F$11*ES230*(1-EV230)</f>
        <v>0</v>
      </c>
      <c r="DI230">
        <f>DH230*DJ230</f>
        <v>0</v>
      </c>
      <c r="DJ230">
        <f>($B$11*$D$9+$C$11*$D$9+$F$11*((FF230+EX230)/MAX(FF230+EX230+FG230, 0.1)*$I$9+FG230/MAX(FF230+EX230+FG230, 0.1)*$J$9))/($B$11+$C$11+$F$11)</f>
        <v>0</v>
      </c>
      <c r="DK230">
        <f>($B$11*$K$9+$C$11*$K$9+$F$11*((FF230+EX230)/MAX(FF230+EX230+FG230, 0.1)*$P$9+FG230/MAX(FF230+EX230+FG230, 0.1)*$Q$9))/($B$11+$C$11+$F$11)</f>
        <v>0</v>
      </c>
      <c r="DL230">
        <v>4.16</v>
      </c>
      <c r="DM230">
        <v>0.5</v>
      </c>
      <c r="DN230" t="s">
        <v>438</v>
      </c>
      <c r="DO230">
        <v>2</v>
      </c>
      <c r="DP230" t="b">
        <v>1</v>
      </c>
      <c r="DQ230">
        <v>1759429389.84615</v>
      </c>
      <c r="DR230">
        <v>134.083307692308</v>
      </c>
      <c r="DS230">
        <v>118.584138461538</v>
      </c>
      <c r="DT230">
        <v>22.9329</v>
      </c>
      <c r="DU230">
        <v>20.7660076923077</v>
      </c>
      <c r="DV230">
        <v>132.852615384615</v>
      </c>
      <c r="DW230">
        <v>22.6192</v>
      </c>
      <c r="DX230">
        <v>500.007769230769</v>
      </c>
      <c r="DY230">
        <v>90.7437153846154</v>
      </c>
      <c r="DZ230">
        <v>0.0336300923076923</v>
      </c>
      <c r="EA230">
        <v>29.5179923076923</v>
      </c>
      <c r="EB230">
        <v>29.9895538461538</v>
      </c>
      <c r="EC230">
        <v>999.9</v>
      </c>
      <c r="ED230">
        <v>0</v>
      </c>
      <c r="EE230">
        <v>0</v>
      </c>
      <c r="EF230">
        <v>9988.50769230769</v>
      </c>
      <c r="EG230">
        <v>0</v>
      </c>
      <c r="EH230">
        <v>15.0018384615385</v>
      </c>
      <c r="EI230">
        <v>15.4993615384615</v>
      </c>
      <c r="EJ230">
        <v>137.230384615385</v>
      </c>
      <c r="EK230">
        <v>121.098915384615</v>
      </c>
      <c r="EL230">
        <v>2.16688384615385</v>
      </c>
      <c r="EM230">
        <v>118.584138461538</v>
      </c>
      <c r="EN230">
        <v>20.7660076923077</v>
      </c>
      <c r="EO230">
        <v>2.08101615384615</v>
      </c>
      <c r="EP230">
        <v>1.88438538461538</v>
      </c>
      <c r="EQ230">
        <v>18.0746230769231</v>
      </c>
      <c r="ER230">
        <v>16.5049384615385</v>
      </c>
      <c r="ES230">
        <v>1999.97230769231</v>
      </c>
      <c r="ET230">
        <v>0.980003692307692</v>
      </c>
      <c r="EU230">
        <v>0.0199965769230769</v>
      </c>
      <c r="EV230">
        <v>0</v>
      </c>
      <c r="EW230">
        <v>534.942615384615</v>
      </c>
      <c r="EX230">
        <v>5.00059</v>
      </c>
      <c r="EY230">
        <v>10766.8769230769</v>
      </c>
      <c r="EZ230">
        <v>17360.0923076923</v>
      </c>
      <c r="FA230">
        <v>41.8168461538462</v>
      </c>
      <c r="FB230">
        <v>41.6774615384615</v>
      </c>
      <c r="FC230">
        <v>41.2643076923077</v>
      </c>
      <c r="FD230">
        <v>41.062</v>
      </c>
      <c r="FE230">
        <v>42.687</v>
      </c>
      <c r="FF230">
        <v>1955.07538461538</v>
      </c>
      <c r="FG230">
        <v>39.8969230769231</v>
      </c>
      <c r="FH230">
        <v>0</v>
      </c>
      <c r="FI230">
        <v>1759429396.6</v>
      </c>
      <c r="FJ230">
        <v>0</v>
      </c>
      <c r="FK230">
        <v>534.34348</v>
      </c>
      <c r="FL230">
        <v>-31.0420000331638</v>
      </c>
      <c r="FM230">
        <v>-587.115385477089</v>
      </c>
      <c r="FN230">
        <v>10755.472</v>
      </c>
      <c r="FO230">
        <v>15</v>
      </c>
      <c r="FP230">
        <v>0</v>
      </c>
      <c r="FQ230" t="s">
        <v>439</v>
      </c>
      <c r="FR230">
        <v>0</v>
      </c>
      <c r="FS230">
        <v>0</v>
      </c>
      <c r="FT230">
        <v>0</v>
      </c>
      <c r="FU230">
        <v>0</v>
      </c>
      <c r="FV230">
        <v>0</v>
      </c>
      <c r="FW230">
        <v>0</v>
      </c>
      <c r="FX230">
        <v>0</v>
      </c>
      <c r="FY230">
        <v>0</v>
      </c>
      <c r="FZ230">
        <v>0</v>
      </c>
      <c r="GA230">
        <v>0</v>
      </c>
      <c r="GB230">
        <v>0</v>
      </c>
      <c r="GC230">
        <v>15.201185</v>
      </c>
      <c r="GD230">
        <v>5.27215488721806</v>
      </c>
      <c r="GE230">
        <v>0.627244079505737</v>
      </c>
      <c r="GF230">
        <v>0</v>
      </c>
      <c r="GG230">
        <v>536.403</v>
      </c>
      <c r="GH230">
        <v>-31.9523911048431</v>
      </c>
      <c r="GI230">
        <v>3.14289361800836</v>
      </c>
      <c r="GJ230">
        <v>-1</v>
      </c>
      <c r="GK230">
        <v>2.159367</v>
      </c>
      <c r="GL230">
        <v>0.189955488721804</v>
      </c>
      <c r="GM230">
        <v>0.0182705139774447</v>
      </c>
      <c r="GN230">
        <v>0</v>
      </c>
      <c r="GO230">
        <v>0</v>
      </c>
      <c r="GP230">
        <v>2</v>
      </c>
      <c r="GQ230" t="s">
        <v>463</v>
      </c>
      <c r="GR230">
        <v>3.13203</v>
      </c>
      <c r="GS230">
        <v>2.71213</v>
      </c>
      <c r="GT230">
        <v>0.0275482</v>
      </c>
      <c r="GU230">
        <v>0.0237506</v>
      </c>
      <c r="GV230">
        <v>0.100008</v>
      </c>
      <c r="GW230">
        <v>0.0936882</v>
      </c>
      <c r="GX230">
        <v>36603.2</v>
      </c>
      <c r="GY230">
        <v>39364.9</v>
      </c>
      <c r="GZ230">
        <v>34057.8</v>
      </c>
      <c r="HA230">
        <v>36511.7</v>
      </c>
      <c r="HB230">
        <v>43287.1</v>
      </c>
      <c r="HC230">
        <v>47504</v>
      </c>
      <c r="HD230">
        <v>53132.1</v>
      </c>
      <c r="HE230">
        <v>58357.2</v>
      </c>
      <c r="HF230">
        <v>1.9506</v>
      </c>
      <c r="HG230">
        <v>1.78655</v>
      </c>
      <c r="HH230">
        <v>0.133075</v>
      </c>
      <c r="HI230">
        <v>0</v>
      </c>
      <c r="HJ230">
        <v>27.8098</v>
      </c>
      <c r="HK230">
        <v>999.9</v>
      </c>
      <c r="HL230">
        <v>50.69</v>
      </c>
      <c r="HM230">
        <v>30.736</v>
      </c>
      <c r="HN230">
        <v>24.8247</v>
      </c>
      <c r="HO230">
        <v>54.7531</v>
      </c>
      <c r="HP230">
        <v>45.4046</v>
      </c>
      <c r="HQ230">
        <v>1</v>
      </c>
      <c r="HR230">
        <v>0.102114</v>
      </c>
      <c r="HS230">
        <v>0.326944</v>
      </c>
      <c r="HT230">
        <v>20.112</v>
      </c>
      <c r="HU230">
        <v>5.19722</v>
      </c>
      <c r="HV230">
        <v>12.004</v>
      </c>
      <c r="HW230">
        <v>4.97475</v>
      </c>
      <c r="HX230">
        <v>3.29395</v>
      </c>
      <c r="HY230">
        <v>999.9</v>
      </c>
      <c r="HZ230">
        <v>9999</v>
      </c>
      <c r="IA230">
        <v>9999</v>
      </c>
      <c r="IB230">
        <v>9999</v>
      </c>
      <c r="IC230">
        <v>1.86325</v>
      </c>
      <c r="ID230">
        <v>1.86813</v>
      </c>
      <c r="IE230">
        <v>1.86784</v>
      </c>
      <c r="IF230">
        <v>1.86905</v>
      </c>
      <c r="IG230">
        <v>1.86983</v>
      </c>
      <c r="IH230">
        <v>1.86594</v>
      </c>
      <c r="II230">
        <v>1.86699</v>
      </c>
      <c r="IJ230">
        <v>1.86844</v>
      </c>
      <c r="IK230">
        <v>5</v>
      </c>
      <c r="IL230">
        <v>0</v>
      </c>
      <c r="IM230">
        <v>0</v>
      </c>
      <c r="IN230">
        <v>0</v>
      </c>
      <c r="IO230" t="s">
        <v>441</v>
      </c>
      <c r="IP230" t="s">
        <v>442</v>
      </c>
      <c r="IQ230" t="s">
        <v>443</v>
      </c>
      <c r="IR230" t="s">
        <v>443</v>
      </c>
      <c r="IS230" t="s">
        <v>443</v>
      </c>
      <c r="IT230" t="s">
        <v>443</v>
      </c>
      <c r="IU230">
        <v>0</v>
      </c>
      <c r="IV230">
        <v>100</v>
      </c>
      <c r="IW230">
        <v>100</v>
      </c>
      <c r="IX230">
        <v>1.14</v>
      </c>
      <c r="IY230">
        <v>0.3144</v>
      </c>
      <c r="IZ230">
        <v>0.735386519928015</v>
      </c>
      <c r="JA230">
        <v>0.00382527381972642</v>
      </c>
      <c r="JB230">
        <v>-7.52988299776221e-07</v>
      </c>
      <c r="JC230">
        <v>2.3530235652091e-10</v>
      </c>
      <c r="JD230">
        <v>-0.102343420517576</v>
      </c>
      <c r="JE230">
        <v>-0.0169045395245839</v>
      </c>
      <c r="JF230">
        <v>0.00204458040624254</v>
      </c>
      <c r="JG230">
        <v>-2.13992253470799e-05</v>
      </c>
      <c r="JH230">
        <v>5</v>
      </c>
      <c r="JI230">
        <v>2167</v>
      </c>
      <c r="JJ230">
        <v>1</v>
      </c>
      <c r="JK230">
        <v>29</v>
      </c>
      <c r="JL230">
        <v>29323823.3</v>
      </c>
      <c r="JM230">
        <v>29323823.3</v>
      </c>
      <c r="JN230">
        <v>0.310059</v>
      </c>
      <c r="JO230">
        <v>2.68799</v>
      </c>
      <c r="JP230">
        <v>1.54785</v>
      </c>
      <c r="JQ230">
        <v>2.31079</v>
      </c>
      <c r="JR230">
        <v>1.64551</v>
      </c>
      <c r="JS230">
        <v>2.24243</v>
      </c>
      <c r="JT230">
        <v>34.6235</v>
      </c>
      <c r="JU230">
        <v>24.1838</v>
      </c>
      <c r="JV230">
        <v>18</v>
      </c>
      <c r="JW230">
        <v>505.851</v>
      </c>
      <c r="JX230">
        <v>399.888</v>
      </c>
      <c r="JY230">
        <v>26.4784</v>
      </c>
      <c r="JZ230">
        <v>28.673</v>
      </c>
      <c r="KA230">
        <v>30.0005</v>
      </c>
      <c r="KB230">
        <v>28.6189</v>
      </c>
      <c r="KC230">
        <v>28.5665</v>
      </c>
      <c r="KD230">
        <v>6.23527</v>
      </c>
      <c r="KE230">
        <v>18.178</v>
      </c>
      <c r="KF230">
        <v>49.2984</v>
      </c>
      <c r="KG230">
        <v>26.4697</v>
      </c>
      <c r="KH230">
        <v>68.9134</v>
      </c>
      <c r="KI230">
        <v>20.7693</v>
      </c>
      <c r="KJ230">
        <v>96.5815</v>
      </c>
      <c r="KK230">
        <v>94.5493</v>
      </c>
    </row>
    <row r="231" spans="1:297">
      <c r="A231">
        <v>215</v>
      </c>
      <c r="B231">
        <v>1759429403</v>
      </c>
      <c r="C231">
        <v>10182.9000000954</v>
      </c>
      <c r="D231" t="s">
        <v>874</v>
      </c>
      <c r="E231" t="s">
        <v>875</v>
      </c>
      <c r="F231">
        <v>5</v>
      </c>
      <c r="G231" t="s">
        <v>831</v>
      </c>
      <c r="H231" t="s">
        <v>436</v>
      </c>
      <c r="I231">
        <v>1759429394.84615</v>
      </c>
      <c r="J231">
        <f>(K231)/1000</f>
        <v>0</v>
      </c>
      <c r="K231">
        <f>IF(DP231, AN231, AH231)</f>
        <v>0</v>
      </c>
      <c r="L231">
        <f>IF(DP231, AI231, AG231)</f>
        <v>0</v>
      </c>
      <c r="M231">
        <f>DR231 - IF(AU231&gt;1, L231*DL231*100.0/(AW231), 0)</f>
        <v>0</v>
      </c>
      <c r="N231">
        <f>((T231-J231/2)*M231-L231)/(T231+J231/2)</f>
        <v>0</v>
      </c>
      <c r="O231">
        <f>N231*(DY231+DZ231)/1000.0</f>
        <v>0</v>
      </c>
      <c r="P231">
        <f>(DR231 - IF(AU231&gt;1, L231*DL231*100.0/(AW231), 0))*(DY231+DZ231)/1000.0</f>
        <v>0</v>
      </c>
      <c r="Q231">
        <f>2.0/((1/S231-1/R231)+SIGN(S231)*SQRT((1/S231-1/R231)*(1/S231-1/R231) + 4*DM231/((DM231+1)*(DM231+1))*(2*1/S231*1/R231-1/R231*1/R231)))</f>
        <v>0</v>
      </c>
      <c r="R231">
        <f>IF(LEFT(DN231,1)&lt;&gt;"0",IF(LEFT(DN231,1)="1",3.0,DO231),$D$5+$E$5*(EF231*DY231/($K$5*1000))+$F$5*(EF231*DY231/($K$5*1000))*MAX(MIN(DL231,$J$5),$I$5)*MAX(MIN(DL231,$J$5),$I$5)+$G$5*MAX(MIN(DL231,$J$5),$I$5)*(EF231*DY231/($K$5*1000))+$H$5*(EF231*DY231/($K$5*1000))*(EF231*DY231/($K$5*1000)))</f>
        <v>0</v>
      </c>
      <c r="S231">
        <f>J231*(1000-(1000*0.61365*exp(17.502*W231/(240.97+W231))/(DY231+DZ231)+DT231)/2)/(1000*0.61365*exp(17.502*W231/(240.97+W231))/(DY231+DZ231)-DT231)</f>
        <v>0</v>
      </c>
      <c r="T231">
        <f>1/((DM231+1)/(Q231/1.6)+1/(R231/1.37)) + DM231/((DM231+1)/(Q231/1.6) + DM231/(R231/1.37))</f>
        <v>0</v>
      </c>
      <c r="U231">
        <f>(DH231*DK231)</f>
        <v>0</v>
      </c>
      <c r="V231">
        <f>(EA231+(U231+2*0.95*5.67E-8*(((EA231+$B$7)+273)^4-(EA231+273)^4)-44100*J231)/(1.84*29.3*R231+8*0.95*5.67E-8*(EA231+273)^3))</f>
        <v>0</v>
      </c>
      <c r="W231">
        <f>($C$7*EB231+$D$7*EC231+$E$7*V231)</f>
        <v>0</v>
      </c>
      <c r="X231">
        <f>0.61365*exp(17.502*W231/(240.97+W231))</f>
        <v>0</v>
      </c>
      <c r="Y231">
        <f>(Z231/AA231*100)</f>
        <v>0</v>
      </c>
      <c r="Z231">
        <f>DT231*(DY231+DZ231)/1000</f>
        <v>0</v>
      </c>
      <c r="AA231">
        <f>0.61365*exp(17.502*EA231/(240.97+EA231))</f>
        <v>0</v>
      </c>
      <c r="AB231">
        <f>(X231-DT231*(DY231+DZ231)/1000)</f>
        <v>0</v>
      </c>
      <c r="AC231">
        <f>(-J231*44100)</f>
        <v>0</v>
      </c>
      <c r="AD231">
        <f>2*29.3*R231*0.92*(EA231-W231)</f>
        <v>0</v>
      </c>
      <c r="AE231">
        <f>2*0.95*5.67E-8*(((EA231+$B$7)+273)^4-(W231+273)^4)</f>
        <v>0</v>
      </c>
      <c r="AF231">
        <f>U231+AE231+AC231+AD231</f>
        <v>0</v>
      </c>
      <c r="AG231">
        <f>DX231*AU231*(DS231-DR231*(1000-AU231*DU231)/(1000-AU231*DT231))/(100*DL231)</f>
        <v>0</v>
      </c>
      <c r="AH231">
        <f>1000*DX231*AU231*(DT231-DU231)/(100*DL231*(1000-AU231*DT231))</f>
        <v>0</v>
      </c>
      <c r="AI231">
        <f>(AJ231 - AK231 - DY231*1E3/(8.314*(EA231+273.15)) * AM231/DX231 * AL231) * DX231/(100*DL231) * (1000 - DU231)/1000</f>
        <v>0</v>
      </c>
      <c r="AJ231">
        <v>88.2728610307901</v>
      </c>
      <c r="AK231">
        <v>98.4904672727272</v>
      </c>
      <c r="AL231">
        <v>-3.27535148484849</v>
      </c>
      <c r="AM231">
        <v>64.6</v>
      </c>
      <c r="AN231">
        <f>(AP231 - AO231 + DY231*1E3/(8.314*(EA231+273.15)) * AR231/DX231 * AQ231) * DX231/(100*DL231) * 1000/(1000 - AP231)</f>
        <v>0</v>
      </c>
      <c r="AO231">
        <v>20.7543365121634</v>
      </c>
      <c r="AP231">
        <v>22.9537939393939</v>
      </c>
      <c r="AQ231">
        <v>0.000125844640667443</v>
      </c>
      <c r="AR231">
        <v>120.659579915445</v>
      </c>
      <c r="AS231">
        <v>0</v>
      </c>
      <c r="AT231">
        <v>0</v>
      </c>
      <c r="AU231">
        <f>IF(AS231*$H$13&gt;=AW231,1.0,(AW231/(AW231-AS231*$H$13)))</f>
        <v>0</v>
      </c>
      <c r="AV231">
        <f>(AU231-1)*100</f>
        <v>0</v>
      </c>
      <c r="AW231">
        <f>MAX(0,($B$13+$C$13*EF231)/(1+$D$13*EF231)*DY231/(EA231+273)*$E$13)</f>
        <v>0</v>
      </c>
      <c r="AX231" t="s">
        <v>437</v>
      </c>
      <c r="AY231" t="s">
        <v>437</v>
      </c>
      <c r="AZ231">
        <v>0</v>
      </c>
      <c r="BA231">
        <v>0</v>
      </c>
      <c r="BB231">
        <f>1-AZ231/BA231</f>
        <v>0</v>
      </c>
      <c r="BC231">
        <v>0</v>
      </c>
      <c r="BD231" t="s">
        <v>437</v>
      </c>
      <c r="BE231" t="s">
        <v>437</v>
      </c>
      <c r="BF231">
        <v>0</v>
      </c>
      <c r="BG231">
        <v>0</v>
      </c>
      <c r="BH231">
        <f>1-BF231/BG231</f>
        <v>0</v>
      </c>
      <c r="BI231">
        <v>0.5</v>
      </c>
      <c r="BJ231">
        <f>DI231</f>
        <v>0</v>
      </c>
      <c r="BK231">
        <f>L231</f>
        <v>0</v>
      </c>
      <c r="BL231">
        <f>BH231*BI231*BJ231</f>
        <v>0</v>
      </c>
      <c r="BM231">
        <f>(BK231-BC231)/BJ231</f>
        <v>0</v>
      </c>
      <c r="BN231">
        <f>(BA231-BG231)/BG231</f>
        <v>0</v>
      </c>
      <c r="BO231">
        <f>AZ231/(BB231+AZ231/BG231)</f>
        <v>0</v>
      </c>
      <c r="BP231" t="s">
        <v>437</v>
      </c>
      <c r="BQ231">
        <v>0</v>
      </c>
      <c r="BR231">
        <f>IF(BQ231&lt;&gt;0, BQ231, BO231)</f>
        <v>0</v>
      </c>
      <c r="BS231">
        <f>1-BR231/BG231</f>
        <v>0</v>
      </c>
      <c r="BT231">
        <f>(BG231-BF231)/(BG231-BR231)</f>
        <v>0</v>
      </c>
      <c r="BU231">
        <f>(BA231-BG231)/(BA231-BR231)</f>
        <v>0</v>
      </c>
      <c r="BV231">
        <f>(BG231-BF231)/(BG231-AZ231)</f>
        <v>0</v>
      </c>
      <c r="BW231">
        <f>(BA231-BG231)/(BA231-AZ231)</f>
        <v>0</v>
      </c>
      <c r="BX231">
        <f>(BT231*BR231/BF231)</f>
        <v>0</v>
      </c>
      <c r="BY231">
        <f>(1-BX231)</f>
        <v>0</v>
      </c>
      <c r="DH231">
        <f>$B$11*EG231+$C$11*EH231+$F$11*ES231*(1-EV231)</f>
        <v>0</v>
      </c>
      <c r="DI231">
        <f>DH231*DJ231</f>
        <v>0</v>
      </c>
      <c r="DJ231">
        <f>($B$11*$D$9+$C$11*$D$9+$F$11*((FF231+EX231)/MAX(FF231+EX231+FG231, 0.1)*$I$9+FG231/MAX(FF231+EX231+FG231, 0.1)*$J$9))/($B$11+$C$11+$F$11)</f>
        <v>0</v>
      </c>
      <c r="DK231">
        <f>($B$11*$K$9+$C$11*$K$9+$F$11*((FF231+EX231)/MAX(FF231+EX231+FG231, 0.1)*$P$9+FG231/MAX(FF231+EX231+FG231, 0.1)*$Q$9))/($B$11+$C$11+$F$11)</f>
        <v>0</v>
      </c>
      <c r="DL231">
        <v>4.16</v>
      </c>
      <c r="DM231">
        <v>0.5</v>
      </c>
      <c r="DN231" t="s">
        <v>438</v>
      </c>
      <c r="DO231">
        <v>2</v>
      </c>
      <c r="DP231" t="b">
        <v>1</v>
      </c>
      <c r="DQ231">
        <v>1759429394.84615</v>
      </c>
      <c r="DR231">
        <v>118.530223076923</v>
      </c>
      <c r="DS231">
        <v>102.293415384615</v>
      </c>
      <c r="DT231">
        <v>22.9424769230769</v>
      </c>
      <c r="DU231">
        <v>20.7608461538462</v>
      </c>
      <c r="DV231">
        <v>117.3562</v>
      </c>
      <c r="DW231">
        <v>22.6283846153846</v>
      </c>
      <c r="DX231">
        <v>500.005384615385</v>
      </c>
      <c r="DY231">
        <v>90.7444769230769</v>
      </c>
      <c r="DZ231">
        <v>0.0337523076923077</v>
      </c>
      <c r="EA231">
        <v>29.5143461538461</v>
      </c>
      <c r="EB231">
        <v>29.9848</v>
      </c>
      <c r="EC231">
        <v>999.9</v>
      </c>
      <c r="ED231">
        <v>0</v>
      </c>
      <c r="EE231">
        <v>0</v>
      </c>
      <c r="EF231">
        <v>9993.11769230769</v>
      </c>
      <c r="EG231">
        <v>0</v>
      </c>
      <c r="EH231">
        <v>15.0046</v>
      </c>
      <c r="EI231">
        <v>16.2369923076923</v>
      </c>
      <c r="EJ231">
        <v>121.313376923077</v>
      </c>
      <c r="EK231">
        <v>104.462123076923</v>
      </c>
      <c r="EL231">
        <v>2.18162230769231</v>
      </c>
      <c r="EM231">
        <v>102.293415384615</v>
      </c>
      <c r="EN231">
        <v>20.7608461538462</v>
      </c>
      <c r="EO231">
        <v>2.08190307692308</v>
      </c>
      <c r="EP231">
        <v>1.88393230769231</v>
      </c>
      <c r="EQ231">
        <v>18.0813923076923</v>
      </c>
      <c r="ER231">
        <v>16.5011692307692</v>
      </c>
      <c r="ES231">
        <v>1999.91461538462</v>
      </c>
      <c r="ET231">
        <v>0.980006692307692</v>
      </c>
      <c r="EU231">
        <v>0.0199936846153846</v>
      </c>
      <c r="EV231">
        <v>0</v>
      </c>
      <c r="EW231">
        <v>532.490076923077</v>
      </c>
      <c r="EX231">
        <v>5.00059</v>
      </c>
      <c r="EY231">
        <v>10718.8153846154</v>
      </c>
      <c r="EZ231">
        <v>17359.6</v>
      </c>
      <c r="FA231">
        <v>41.8216923076923</v>
      </c>
      <c r="FB231">
        <v>41.6774615384615</v>
      </c>
      <c r="FC231">
        <v>41.2643076923077</v>
      </c>
      <c r="FD231">
        <v>41.062</v>
      </c>
      <c r="FE231">
        <v>42.687</v>
      </c>
      <c r="FF231">
        <v>1955.02461538462</v>
      </c>
      <c r="FG231">
        <v>39.89</v>
      </c>
      <c r="FH231">
        <v>0</v>
      </c>
      <c r="FI231">
        <v>1759429401.4</v>
      </c>
      <c r="FJ231">
        <v>0</v>
      </c>
      <c r="FK231">
        <v>531.97788</v>
      </c>
      <c r="FL231">
        <v>-27.8512307147</v>
      </c>
      <c r="FM231">
        <v>-541.238460755231</v>
      </c>
      <c r="FN231">
        <v>10710.312</v>
      </c>
      <c r="FO231">
        <v>15</v>
      </c>
      <c r="FP231">
        <v>0</v>
      </c>
      <c r="FQ231" t="s">
        <v>439</v>
      </c>
      <c r="FR231">
        <v>0</v>
      </c>
      <c r="FS231">
        <v>0</v>
      </c>
      <c r="FT231">
        <v>0</v>
      </c>
      <c r="FU231">
        <v>0</v>
      </c>
      <c r="FV231">
        <v>0</v>
      </c>
      <c r="FW231">
        <v>0</v>
      </c>
      <c r="FX231">
        <v>0</v>
      </c>
      <c r="FY231">
        <v>0</v>
      </c>
      <c r="FZ231">
        <v>0</v>
      </c>
      <c r="GA231">
        <v>0</v>
      </c>
      <c r="GB231">
        <v>0</v>
      </c>
      <c r="GC231">
        <v>15.9593619047619</v>
      </c>
      <c r="GD231">
        <v>7.60298181818182</v>
      </c>
      <c r="GE231">
        <v>0.927627786333141</v>
      </c>
      <c r="GF231">
        <v>0</v>
      </c>
      <c r="GG231">
        <v>533.936</v>
      </c>
      <c r="GH231">
        <v>-29.774056538951</v>
      </c>
      <c r="GI231">
        <v>2.92911980354669</v>
      </c>
      <c r="GJ231">
        <v>-1</v>
      </c>
      <c r="GK231">
        <v>2.17311952380952</v>
      </c>
      <c r="GL231">
        <v>0.179658701298703</v>
      </c>
      <c r="GM231">
        <v>0.0181493068150957</v>
      </c>
      <c r="GN231">
        <v>0</v>
      </c>
      <c r="GO231">
        <v>0</v>
      </c>
      <c r="GP231">
        <v>2</v>
      </c>
      <c r="GQ231" t="s">
        <v>463</v>
      </c>
      <c r="GR231">
        <v>3.13197</v>
      </c>
      <c r="GS231">
        <v>2.71186</v>
      </c>
      <c r="GT231">
        <v>0.0236415</v>
      </c>
      <c r="GU231">
        <v>0.0196044</v>
      </c>
      <c r="GV231">
        <v>0.100026</v>
      </c>
      <c r="GW231">
        <v>0.0936615</v>
      </c>
      <c r="GX231">
        <v>36750.3</v>
      </c>
      <c r="GY231">
        <v>39531.6</v>
      </c>
      <c r="GZ231">
        <v>34057.9</v>
      </c>
      <c r="HA231">
        <v>36511.2</v>
      </c>
      <c r="HB231">
        <v>43286</v>
      </c>
      <c r="HC231">
        <v>47504.5</v>
      </c>
      <c r="HD231">
        <v>53132.3</v>
      </c>
      <c r="HE231">
        <v>58356.6</v>
      </c>
      <c r="HF231">
        <v>1.9509</v>
      </c>
      <c r="HG231">
        <v>1.78635</v>
      </c>
      <c r="HH231">
        <v>0.132494</v>
      </c>
      <c r="HI231">
        <v>0</v>
      </c>
      <c r="HJ231">
        <v>27.8098</v>
      </c>
      <c r="HK231">
        <v>999.9</v>
      </c>
      <c r="HL231">
        <v>50.69</v>
      </c>
      <c r="HM231">
        <v>30.736</v>
      </c>
      <c r="HN231">
        <v>24.8255</v>
      </c>
      <c r="HO231">
        <v>54.9731</v>
      </c>
      <c r="HP231">
        <v>45.2965</v>
      </c>
      <c r="HQ231">
        <v>1</v>
      </c>
      <c r="HR231">
        <v>0.102439</v>
      </c>
      <c r="HS231">
        <v>0.350711</v>
      </c>
      <c r="HT231">
        <v>20.1117</v>
      </c>
      <c r="HU231">
        <v>5.19707</v>
      </c>
      <c r="HV231">
        <v>12.004</v>
      </c>
      <c r="HW231">
        <v>4.97455</v>
      </c>
      <c r="HX231">
        <v>3.29395</v>
      </c>
      <c r="HY231">
        <v>999.9</v>
      </c>
      <c r="HZ231">
        <v>9999</v>
      </c>
      <c r="IA231">
        <v>9999</v>
      </c>
      <c r="IB231">
        <v>9999</v>
      </c>
      <c r="IC231">
        <v>1.86325</v>
      </c>
      <c r="ID231">
        <v>1.86813</v>
      </c>
      <c r="IE231">
        <v>1.86784</v>
      </c>
      <c r="IF231">
        <v>1.86905</v>
      </c>
      <c r="IG231">
        <v>1.86985</v>
      </c>
      <c r="IH231">
        <v>1.86595</v>
      </c>
      <c r="II231">
        <v>1.86701</v>
      </c>
      <c r="IJ231">
        <v>1.86844</v>
      </c>
      <c r="IK231">
        <v>5</v>
      </c>
      <c r="IL231">
        <v>0</v>
      </c>
      <c r="IM231">
        <v>0</v>
      </c>
      <c r="IN231">
        <v>0</v>
      </c>
      <c r="IO231" t="s">
        <v>441</v>
      </c>
      <c r="IP231" t="s">
        <v>442</v>
      </c>
      <c r="IQ231" t="s">
        <v>443</v>
      </c>
      <c r="IR231" t="s">
        <v>443</v>
      </c>
      <c r="IS231" t="s">
        <v>443</v>
      </c>
      <c r="IT231" t="s">
        <v>443</v>
      </c>
      <c r="IU231">
        <v>0</v>
      </c>
      <c r="IV231">
        <v>100</v>
      </c>
      <c r="IW231">
        <v>100</v>
      </c>
      <c r="IX231">
        <v>1.081</v>
      </c>
      <c r="IY231">
        <v>0.3146</v>
      </c>
      <c r="IZ231">
        <v>0.735386519928015</v>
      </c>
      <c r="JA231">
        <v>0.00382527381972642</v>
      </c>
      <c r="JB231">
        <v>-7.52988299776221e-07</v>
      </c>
      <c r="JC231">
        <v>2.3530235652091e-10</v>
      </c>
      <c r="JD231">
        <v>-0.102343420517576</v>
      </c>
      <c r="JE231">
        <v>-0.0169045395245839</v>
      </c>
      <c r="JF231">
        <v>0.00204458040624254</v>
      </c>
      <c r="JG231">
        <v>-2.13992253470799e-05</v>
      </c>
      <c r="JH231">
        <v>5</v>
      </c>
      <c r="JI231">
        <v>2167</v>
      </c>
      <c r="JJ231">
        <v>1</v>
      </c>
      <c r="JK231">
        <v>29</v>
      </c>
      <c r="JL231">
        <v>29323823.4</v>
      </c>
      <c r="JM231">
        <v>29323823.4</v>
      </c>
      <c r="JN231">
        <v>0.274658</v>
      </c>
      <c r="JO231">
        <v>2.69043</v>
      </c>
      <c r="JP231">
        <v>1.54785</v>
      </c>
      <c r="JQ231">
        <v>2.31079</v>
      </c>
      <c r="JR231">
        <v>1.64673</v>
      </c>
      <c r="JS231">
        <v>2.31445</v>
      </c>
      <c r="JT231">
        <v>34.6235</v>
      </c>
      <c r="JU231">
        <v>24.1838</v>
      </c>
      <c r="JV231">
        <v>18</v>
      </c>
      <c r="JW231">
        <v>506.065</v>
      </c>
      <c r="JX231">
        <v>399.79</v>
      </c>
      <c r="JY231">
        <v>26.4866</v>
      </c>
      <c r="JZ231">
        <v>28.6743</v>
      </c>
      <c r="KA231">
        <v>30.0005</v>
      </c>
      <c r="KB231">
        <v>28.6206</v>
      </c>
      <c r="KC231">
        <v>28.5683</v>
      </c>
      <c r="KD231">
        <v>5.52238</v>
      </c>
      <c r="KE231">
        <v>18.178</v>
      </c>
      <c r="KF231">
        <v>49.2984</v>
      </c>
      <c r="KG231">
        <v>26.4859</v>
      </c>
      <c r="KH231">
        <v>48.6817</v>
      </c>
      <c r="KI231">
        <v>20.7599</v>
      </c>
      <c r="KJ231">
        <v>96.5818</v>
      </c>
      <c r="KK231">
        <v>94.5483</v>
      </c>
    </row>
    <row r="232" spans="1:297">
      <c r="A232">
        <v>216</v>
      </c>
      <c r="B232">
        <v>1759429408</v>
      </c>
      <c r="C232">
        <v>10187.9000000954</v>
      </c>
      <c r="D232" t="s">
        <v>876</v>
      </c>
      <c r="E232" t="s">
        <v>877</v>
      </c>
      <c r="F232">
        <v>5</v>
      </c>
      <c r="G232" t="s">
        <v>831</v>
      </c>
      <c r="H232" t="s">
        <v>436</v>
      </c>
      <c r="I232">
        <v>1759429399.84615</v>
      </c>
      <c r="J232">
        <f>(K232)/1000</f>
        <v>0</v>
      </c>
      <c r="K232">
        <f>IF(DP232, AN232, AH232)</f>
        <v>0</v>
      </c>
      <c r="L232">
        <f>IF(DP232, AI232, AG232)</f>
        <v>0</v>
      </c>
      <c r="M232">
        <f>DR232 - IF(AU232&gt;1, L232*DL232*100.0/(AW232), 0)</f>
        <v>0</v>
      </c>
      <c r="N232">
        <f>((T232-J232/2)*M232-L232)/(T232+J232/2)</f>
        <v>0</v>
      </c>
      <c r="O232">
        <f>N232*(DY232+DZ232)/1000.0</f>
        <v>0</v>
      </c>
      <c r="P232">
        <f>(DR232 - IF(AU232&gt;1, L232*DL232*100.0/(AW232), 0))*(DY232+DZ232)/1000.0</f>
        <v>0</v>
      </c>
      <c r="Q232">
        <f>2.0/((1/S232-1/R232)+SIGN(S232)*SQRT((1/S232-1/R232)*(1/S232-1/R232) + 4*DM232/((DM232+1)*(DM232+1))*(2*1/S232*1/R232-1/R232*1/R232)))</f>
        <v>0</v>
      </c>
      <c r="R232">
        <f>IF(LEFT(DN232,1)&lt;&gt;"0",IF(LEFT(DN232,1)="1",3.0,DO232),$D$5+$E$5*(EF232*DY232/($K$5*1000))+$F$5*(EF232*DY232/($K$5*1000))*MAX(MIN(DL232,$J$5),$I$5)*MAX(MIN(DL232,$J$5),$I$5)+$G$5*MAX(MIN(DL232,$J$5),$I$5)*(EF232*DY232/($K$5*1000))+$H$5*(EF232*DY232/($K$5*1000))*(EF232*DY232/($K$5*1000)))</f>
        <v>0</v>
      </c>
      <c r="S232">
        <f>J232*(1000-(1000*0.61365*exp(17.502*W232/(240.97+W232))/(DY232+DZ232)+DT232)/2)/(1000*0.61365*exp(17.502*W232/(240.97+W232))/(DY232+DZ232)-DT232)</f>
        <v>0</v>
      </c>
      <c r="T232">
        <f>1/((DM232+1)/(Q232/1.6)+1/(R232/1.37)) + DM232/((DM232+1)/(Q232/1.6) + DM232/(R232/1.37))</f>
        <v>0</v>
      </c>
      <c r="U232">
        <f>(DH232*DK232)</f>
        <v>0</v>
      </c>
      <c r="V232">
        <f>(EA232+(U232+2*0.95*5.67E-8*(((EA232+$B$7)+273)^4-(EA232+273)^4)-44100*J232)/(1.84*29.3*R232+8*0.95*5.67E-8*(EA232+273)^3))</f>
        <v>0</v>
      </c>
      <c r="W232">
        <f>($C$7*EB232+$D$7*EC232+$E$7*V232)</f>
        <v>0</v>
      </c>
      <c r="X232">
        <f>0.61365*exp(17.502*W232/(240.97+W232))</f>
        <v>0</v>
      </c>
      <c r="Y232">
        <f>(Z232/AA232*100)</f>
        <v>0</v>
      </c>
      <c r="Z232">
        <f>DT232*(DY232+DZ232)/1000</f>
        <v>0</v>
      </c>
      <c r="AA232">
        <f>0.61365*exp(17.502*EA232/(240.97+EA232))</f>
        <v>0</v>
      </c>
      <c r="AB232">
        <f>(X232-DT232*(DY232+DZ232)/1000)</f>
        <v>0</v>
      </c>
      <c r="AC232">
        <f>(-J232*44100)</f>
        <v>0</v>
      </c>
      <c r="AD232">
        <f>2*29.3*R232*0.92*(EA232-W232)</f>
        <v>0</v>
      </c>
      <c r="AE232">
        <f>2*0.95*5.67E-8*(((EA232+$B$7)+273)^4-(W232+273)^4)</f>
        <v>0</v>
      </c>
      <c r="AF232">
        <f>U232+AE232+AC232+AD232</f>
        <v>0</v>
      </c>
      <c r="AG232">
        <f>DX232*AU232*(DS232-DR232*(1000-AU232*DU232)/(1000-AU232*DT232))/(100*DL232)</f>
        <v>0</v>
      </c>
      <c r="AH232">
        <f>1000*DX232*AU232*(DT232-DU232)/(100*DL232*(1000-AU232*DT232))</f>
        <v>0</v>
      </c>
      <c r="AI232">
        <f>(AJ232 - AK232 - DY232*1E3/(8.314*(EA232+273.15)) * AM232/DX232 * AL232) * DX232/(100*DL232) * (1000 - DU232)/1000</f>
        <v>0</v>
      </c>
      <c r="AJ232">
        <v>71.6376898858117</v>
      </c>
      <c r="AK232">
        <v>82.464053939394</v>
      </c>
      <c r="AL232">
        <v>-3.19478048484849</v>
      </c>
      <c r="AM232">
        <v>64.6</v>
      </c>
      <c r="AN232">
        <f>(AP232 - AO232 + DY232*1E3/(8.314*(EA232+273.15)) * AR232/DX232 * AQ232) * DX232/(100*DL232) * 1000/(1000 - AP232)</f>
        <v>0</v>
      </c>
      <c r="AO232">
        <v>20.7474139414373</v>
      </c>
      <c r="AP232">
        <v>22.9578909090909</v>
      </c>
      <c r="AQ232">
        <v>8.47168506296646e-05</v>
      </c>
      <c r="AR232">
        <v>120.659579915445</v>
      </c>
      <c r="AS232">
        <v>0</v>
      </c>
      <c r="AT232">
        <v>0</v>
      </c>
      <c r="AU232">
        <f>IF(AS232*$H$13&gt;=AW232,1.0,(AW232/(AW232-AS232*$H$13)))</f>
        <v>0</v>
      </c>
      <c r="AV232">
        <f>(AU232-1)*100</f>
        <v>0</v>
      </c>
      <c r="AW232">
        <f>MAX(0,($B$13+$C$13*EF232)/(1+$D$13*EF232)*DY232/(EA232+273)*$E$13)</f>
        <v>0</v>
      </c>
      <c r="AX232" t="s">
        <v>437</v>
      </c>
      <c r="AY232" t="s">
        <v>437</v>
      </c>
      <c r="AZ232">
        <v>0</v>
      </c>
      <c r="BA232">
        <v>0</v>
      </c>
      <c r="BB232">
        <f>1-AZ232/BA232</f>
        <v>0</v>
      </c>
      <c r="BC232">
        <v>0</v>
      </c>
      <c r="BD232" t="s">
        <v>437</v>
      </c>
      <c r="BE232" t="s">
        <v>437</v>
      </c>
      <c r="BF232">
        <v>0</v>
      </c>
      <c r="BG232">
        <v>0</v>
      </c>
      <c r="BH232">
        <f>1-BF232/BG232</f>
        <v>0</v>
      </c>
      <c r="BI232">
        <v>0.5</v>
      </c>
      <c r="BJ232">
        <f>DI232</f>
        <v>0</v>
      </c>
      <c r="BK232">
        <f>L232</f>
        <v>0</v>
      </c>
      <c r="BL232">
        <f>BH232*BI232*BJ232</f>
        <v>0</v>
      </c>
      <c r="BM232">
        <f>(BK232-BC232)/BJ232</f>
        <v>0</v>
      </c>
      <c r="BN232">
        <f>(BA232-BG232)/BG232</f>
        <v>0</v>
      </c>
      <c r="BO232">
        <f>AZ232/(BB232+AZ232/BG232)</f>
        <v>0</v>
      </c>
      <c r="BP232" t="s">
        <v>437</v>
      </c>
      <c r="BQ232">
        <v>0</v>
      </c>
      <c r="BR232">
        <f>IF(BQ232&lt;&gt;0, BQ232, BO232)</f>
        <v>0</v>
      </c>
      <c r="BS232">
        <f>1-BR232/BG232</f>
        <v>0</v>
      </c>
      <c r="BT232">
        <f>(BG232-BF232)/(BG232-BR232)</f>
        <v>0</v>
      </c>
      <c r="BU232">
        <f>(BA232-BG232)/(BA232-BR232)</f>
        <v>0</v>
      </c>
      <c r="BV232">
        <f>(BG232-BF232)/(BG232-AZ232)</f>
        <v>0</v>
      </c>
      <c r="BW232">
        <f>(BA232-BG232)/(BA232-AZ232)</f>
        <v>0</v>
      </c>
      <c r="BX232">
        <f>(BT232*BR232/BF232)</f>
        <v>0</v>
      </c>
      <c r="BY232">
        <f>(1-BX232)</f>
        <v>0</v>
      </c>
      <c r="DH232">
        <f>$B$11*EG232+$C$11*EH232+$F$11*ES232*(1-EV232)</f>
        <v>0</v>
      </c>
      <c r="DI232">
        <f>DH232*DJ232</f>
        <v>0</v>
      </c>
      <c r="DJ232">
        <f>($B$11*$D$9+$C$11*$D$9+$F$11*((FF232+EX232)/MAX(FF232+EX232+FG232, 0.1)*$I$9+FG232/MAX(FF232+EX232+FG232, 0.1)*$J$9))/($B$11+$C$11+$F$11)</f>
        <v>0</v>
      </c>
      <c r="DK232">
        <f>($B$11*$K$9+$C$11*$K$9+$F$11*((FF232+EX232)/MAX(FF232+EX232+FG232, 0.1)*$P$9+FG232/MAX(FF232+EX232+FG232, 0.1)*$Q$9))/($B$11+$C$11+$F$11)</f>
        <v>0</v>
      </c>
      <c r="DL232">
        <v>4.16</v>
      </c>
      <c r="DM232">
        <v>0.5</v>
      </c>
      <c r="DN232" t="s">
        <v>438</v>
      </c>
      <c r="DO232">
        <v>2</v>
      </c>
      <c r="DP232" t="b">
        <v>1</v>
      </c>
      <c r="DQ232">
        <v>1759429399.84615</v>
      </c>
      <c r="DR232">
        <v>102.978092307692</v>
      </c>
      <c r="DS232">
        <v>86.0210769230769</v>
      </c>
      <c r="DT232">
        <v>22.9503923076923</v>
      </c>
      <c r="DU232">
        <v>20.7550230769231</v>
      </c>
      <c r="DV232">
        <v>101.860846153846</v>
      </c>
      <c r="DW232">
        <v>22.6359692307692</v>
      </c>
      <c r="DX232">
        <v>499.982615384615</v>
      </c>
      <c r="DY232">
        <v>90.7448615384615</v>
      </c>
      <c r="DZ232">
        <v>0.0338845153846154</v>
      </c>
      <c r="EA232">
        <v>29.5118923076923</v>
      </c>
      <c r="EB232">
        <v>29.9776769230769</v>
      </c>
      <c r="EC232">
        <v>999.9</v>
      </c>
      <c r="ED232">
        <v>0</v>
      </c>
      <c r="EE232">
        <v>0</v>
      </c>
      <c r="EF232">
        <v>10000.1884615385</v>
      </c>
      <c r="EG232">
        <v>0</v>
      </c>
      <c r="EH232">
        <v>15.0020538461538</v>
      </c>
      <c r="EI232">
        <v>16.9571384615385</v>
      </c>
      <c r="EJ232">
        <v>105.396976923077</v>
      </c>
      <c r="EK232">
        <v>87.8443538461538</v>
      </c>
      <c r="EL232">
        <v>2.19536</v>
      </c>
      <c r="EM232">
        <v>86.0210769230769</v>
      </c>
      <c r="EN232">
        <v>20.7550230769231</v>
      </c>
      <c r="EO232">
        <v>2.08262923076923</v>
      </c>
      <c r="EP232">
        <v>1.88341153846154</v>
      </c>
      <c r="EQ232">
        <v>18.0869384615385</v>
      </c>
      <c r="ER232">
        <v>16.4968230769231</v>
      </c>
      <c r="ES232">
        <v>1999.93923076923</v>
      </c>
      <c r="ET232">
        <v>0.980006923076923</v>
      </c>
      <c r="EU232">
        <v>0.0199934461538461</v>
      </c>
      <c r="EV232">
        <v>0</v>
      </c>
      <c r="EW232">
        <v>530.200307692308</v>
      </c>
      <c r="EX232">
        <v>5.00059</v>
      </c>
      <c r="EY232">
        <v>10674.7230769231</v>
      </c>
      <c r="EZ232">
        <v>17359.8076923077</v>
      </c>
      <c r="FA232">
        <v>41.8216923076923</v>
      </c>
      <c r="FB232">
        <v>41.6822307692308</v>
      </c>
      <c r="FC232">
        <v>41.2547692307692</v>
      </c>
      <c r="FD232">
        <v>41.062</v>
      </c>
      <c r="FE232">
        <v>42.687</v>
      </c>
      <c r="FF232">
        <v>1955.04923076923</v>
      </c>
      <c r="FG232">
        <v>39.89</v>
      </c>
      <c r="FH232">
        <v>0</v>
      </c>
      <c r="FI232">
        <v>1759429406.2</v>
      </c>
      <c r="FJ232">
        <v>0</v>
      </c>
      <c r="FK232">
        <v>529.85876</v>
      </c>
      <c r="FL232">
        <v>-24.9988461446163</v>
      </c>
      <c r="FM232">
        <v>-490.530769311466</v>
      </c>
      <c r="FN232">
        <v>10669.06</v>
      </c>
      <c r="FO232">
        <v>15</v>
      </c>
      <c r="FP232">
        <v>0</v>
      </c>
      <c r="FQ232" t="s">
        <v>439</v>
      </c>
      <c r="FR232">
        <v>0</v>
      </c>
      <c r="FS232">
        <v>0</v>
      </c>
      <c r="FT232">
        <v>0</v>
      </c>
      <c r="FU232">
        <v>0</v>
      </c>
      <c r="FV232">
        <v>0</v>
      </c>
      <c r="FW232">
        <v>0</v>
      </c>
      <c r="FX232">
        <v>0</v>
      </c>
      <c r="FY232">
        <v>0</v>
      </c>
      <c r="FZ232">
        <v>0</v>
      </c>
      <c r="GA232">
        <v>0</v>
      </c>
      <c r="GB232">
        <v>0</v>
      </c>
      <c r="GC232">
        <v>16.63445</v>
      </c>
      <c r="GD232">
        <v>10.5323097744361</v>
      </c>
      <c r="GE232">
        <v>1.11780372941765</v>
      </c>
      <c r="GF232">
        <v>0</v>
      </c>
      <c r="GG232">
        <v>531.371941176471</v>
      </c>
      <c r="GH232">
        <v>-27.2341634903114</v>
      </c>
      <c r="GI232">
        <v>2.68165057754906</v>
      </c>
      <c r="GJ232">
        <v>-1</v>
      </c>
      <c r="GK232">
        <v>2.1885815</v>
      </c>
      <c r="GL232">
        <v>0.164818195488724</v>
      </c>
      <c r="GM232">
        <v>0.0159130239976568</v>
      </c>
      <c r="GN232">
        <v>0</v>
      </c>
      <c r="GO232">
        <v>0</v>
      </c>
      <c r="GP232">
        <v>2</v>
      </c>
      <c r="GQ232" t="s">
        <v>463</v>
      </c>
      <c r="GR232">
        <v>3.13204</v>
      </c>
      <c r="GS232">
        <v>2.71172</v>
      </c>
      <c r="GT232">
        <v>0.0197382</v>
      </c>
      <c r="GU232">
        <v>0.0151963</v>
      </c>
      <c r="GV232">
        <v>0.100039</v>
      </c>
      <c r="GW232">
        <v>0.0936438</v>
      </c>
      <c r="GX232">
        <v>36896.7</v>
      </c>
      <c r="GY232">
        <v>39709.3</v>
      </c>
      <c r="GZ232">
        <v>34057.4</v>
      </c>
      <c r="HA232">
        <v>36511.3</v>
      </c>
      <c r="HB232">
        <v>43284.4</v>
      </c>
      <c r="HC232">
        <v>47504.6</v>
      </c>
      <c r="HD232">
        <v>53131.8</v>
      </c>
      <c r="HE232">
        <v>58356.3</v>
      </c>
      <c r="HF232">
        <v>1.95055</v>
      </c>
      <c r="HG232">
        <v>1.78627</v>
      </c>
      <c r="HH232">
        <v>0.133306</v>
      </c>
      <c r="HI232">
        <v>0</v>
      </c>
      <c r="HJ232">
        <v>27.8077</v>
      </c>
      <c r="HK232">
        <v>999.9</v>
      </c>
      <c r="HL232">
        <v>50.665</v>
      </c>
      <c r="HM232">
        <v>30.726</v>
      </c>
      <c r="HN232">
        <v>24.7992</v>
      </c>
      <c r="HO232">
        <v>54.4731</v>
      </c>
      <c r="HP232">
        <v>45.3926</v>
      </c>
      <c r="HQ232">
        <v>1</v>
      </c>
      <c r="HR232">
        <v>0.102683</v>
      </c>
      <c r="HS232">
        <v>0.333554</v>
      </c>
      <c r="HT232">
        <v>20.1118</v>
      </c>
      <c r="HU232">
        <v>5.19767</v>
      </c>
      <c r="HV232">
        <v>12.004</v>
      </c>
      <c r="HW232">
        <v>4.97485</v>
      </c>
      <c r="HX232">
        <v>3.29385</v>
      </c>
      <c r="HY232">
        <v>999.9</v>
      </c>
      <c r="HZ232">
        <v>9999</v>
      </c>
      <c r="IA232">
        <v>9999</v>
      </c>
      <c r="IB232">
        <v>9999</v>
      </c>
      <c r="IC232">
        <v>1.86325</v>
      </c>
      <c r="ID232">
        <v>1.86813</v>
      </c>
      <c r="IE232">
        <v>1.86784</v>
      </c>
      <c r="IF232">
        <v>1.86905</v>
      </c>
      <c r="IG232">
        <v>1.86984</v>
      </c>
      <c r="IH232">
        <v>1.86596</v>
      </c>
      <c r="II232">
        <v>1.86701</v>
      </c>
      <c r="IJ232">
        <v>1.86844</v>
      </c>
      <c r="IK232">
        <v>5</v>
      </c>
      <c r="IL232">
        <v>0</v>
      </c>
      <c r="IM232">
        <v>0</v>
      </c>
      <c r="IN232">
        <v>0</v>
      </c>
      <c r="IO232" t="s">
        <v>441</v>
      </c>
      <c r="IP232" t="s">
        <v>442</v>
      </c>
      <c r="IQ232" t="s">
        <v>443</v>
      </c>
      <c r="IR232" t="s">
        <v>443</v>
      </c>
      <c r="IS232" t="s">
        <v>443</v>
      </c>
      <c r="IT232" t="s">
        <v>443</v>
      </c>
      <c r="IU232">
        <v>0</v>
      </c>
      <c r="IV232">
        <v>100</v>
      </c>
      <c r="IW232">
        <v>100</v>
      </c>
      <c r="IX232">
        <v>1.023</v>
      </c>
      <c r="IY232">
        <v>0.3149</v>
      </c>
      <c r="IZ232">
        <v>0.735386519928015</v>
      </c>
      <c r="JA232">
        <v>0.00382527381972642</v>
      </c>
      <c r="JB232">
        <v>-7.52988299776221e-07</v>
      </c>
      <c r="JC232">
        <v>2.3530235652091e-10</v>
      </c>
      <c r="JD232">
        <v>-0.102343420517576</v>
      </c>
      <c r="JE232">
        <v>-0.0169045395245839</v>
      </c>
      <c r="JF232">
        <v>0.00204458040624254</v>
      </c>
      <c r="JG232">
        <v>-2.13992253470799e-05</v>
      </c>
      <c r="JH232">
        <v>5</v>
      </c>
      <c r="JI232">
        <v>2167</v>
      </c>
      <c r="JJ232">
        <v>1</v>
      </c>
      <c r="JK232">
        <v>29</v>
      </c>
      <c r="JL232">
        <v>29323823.5</v>
      </c>
      <c r="JM232">
        <v>29323823.5</v>
      </c>
      <c r="JN232">
        <v>0.238037</v>
      </c>
      <c r="JO232">
        <v>2.68921</v>
      </c>
      <c r="JP232">
        <v>1.54785</v>
      </c>
      <c r="JQ232">
        <v>2.31079</v>
      </c>
      <c r="JR232">
        <v>1.64673</v>
      </c>
      <c r="JS232">
        <v>2.35107</v>
      </c>
      <c r="JT232">
        <v>34.6235</v>
      </c>
      <c r="JU232">
        <v>24.1926</v>
      </c>
      <c r="JV232">
        <v>18</v>
      </c>
      <c r="JW232">
        <v>505.854</v>
      </c>
      <c r="JX232">
        <v>399.763</v>
      </c>
      <c r="JY232">
        <v>26.499</v>
      </c>
      <c r="JZ232">
        <v>28.6761</v>
      </c>
      <c r="KA232">
        <v>30.0003</v>
      </c>
      <c r="KB232">
        <v>28.623</v>
      </c>
      <c r="KC232">
        <v>28.5703</v>
      </c>
      <c r="KD232">
        <v>4.80381</v>
      </c>
      <c r="KE232">
        <v>18.178</v>
      </c>
      <c r="KF232">
        <v>49.2984</v>
      </c>
      <c r="KG232">
        <v>26.5061</v>
      </c>
      <c r="KH232">
        <v>35.1466</v>
      </c>
      <c r="KI232">
        <v>20.7474</v>
      </c>
      <c r="KJ232">
        <v>96.5807</v>
      </c>
      <c r="KK232">
        <v>94.548</v>
      </c>
    </row>
    <row r="233" spans="1:297">
      <c r="A233">
        <v>217</v>
      </c>
      <c r="B233">
        <v>1759429505</v>
      </c>
      <c r="C233">
        <v>10284.9000000954</v>
      </c>
      <c r="D233" t="s">
        <v>878</v>
      </c>
      <c r="E233" t="s">
        <v>879</v>
      </c>
      <c r="F233">
        <v>5</v>
      </c>
      <c r="G233" t="s">
        <v>831</v>
      </c>
      <c r="H233" t="s">
        <v>436</v>
      </c>
      <c r="I233">
        <v>1759429496.5</v>
      </c>
      <c r="J233">
        <f>(K233)/1000</f>
        <v>0</v>
      </c>
      <c r="K233">
        <f>IF(DP233, AN233, AH233)</f>
        <v>0</v>
      </c>
      <c r="L233">
        <f>IF(DP233, AI233, AG233)</f>
        <v>0</v>
      </c>
      <c r="M233">
        <f>DR233 - IF(AU233&gt;1, L233*DL233*100.0/(AW233), 0)</f>
        <v>0</v>
      </c>
      <c r="N233">
        <f>((T233-J233/2)*M233-L233)/(T233+J233/2)</f>
        <v>0</v>
      </c>
      <c r="O233">
        <f>N233*(DY233+DZ233)/1000.0</f>
        <v>0</v>
      </c>
      <c r="P233">
        <f>(DR233 - IF(AU233&gt;1, L233*DL233*100.0/(AW233), 0))*(DY233+DZ233)/1000.0</f>
        <v>0</v>
      </c>
      <c r="Q233">
        <f>2.0/((1/S233-1/R233)+SIGN(S233)*SQRT((1/S233-1/R233)*(1/S233-1/R233) + 4*DM233/((DM233+1)*(DM233+1))*(2*1/S233*1/R233-1/R233*1/R233)))</f>
        <v>0</v>
      </c>
      <c r="R233">
        <f>IF(LEFT(DN233,1)&lt;&gt;"0",IF(LEFT(DN233,1)="1",3.0,DO233),$D$5+$E$5*(EF233*DY233/($K$5*1000))+$F$5*(EF233*DY233/($K$5*1000))*MAX(MIN(DL233,$J$5),$I$5)*MAX(MIN(DL233,$J$5),$I$5)+$G$5*MAX(MIN(DL233,$J$5),$I$5)*(EF233*DY233/($K$5*1000))+$H$5*(EF233*DY233/($K$5*1000))*(EF233*DY233/($K$5*1000)))</f>
        <v>0</v>
      </c>
      <c r="S233">
        <f>J233*(1000-(1000*0.61365*exp(17.502*W233/(240.97+W233))/(DY233+DZ233)+DT233)/2)/(1000*0.61365*exp(17.502*W233/(240.97+W233))/(DY233+DZ233)-DT233)</f>
        <v>0</v>
      </c>
      <c r="T233">
        <f>1/((DM233+1)/(Q233/1.6)+1/(R233/1.37)) + DM233/((DM233+1)/(Q233/1.6) + DM233/(R233/1.37))</f>
        <v>0</v>
      </c>
      <c r="U233">
        <f>(DH233*DK233)</f>
        <v>0</v>
      </c>
      <c r="V233">
        <f>(EA233+(U233+2*0.95*5.67E-8*(((EA233+$B$7)+273)^4-(EA233+273)^4)-44100*J233)/(1.84*29.3*R233+8*0.95*5.67E-8*(EA233+273)^3))</f>
        <v>0</v>
      </c>
      <c r="W233">
        <f>($C$7*EB233+$D$7*EC233+$E$7*V233)</f>
        <v>0</v>
      </c>
      <c r="X233">
        <f>0.61365*exp(17.502*W233/(240.97+W233))</f>
        <v>0</v>
      </c>
      <c r="Y233">
        <f>(Z233/AA233*100)</f>
        <v>0</v>
      </c>
      <c r="Z233">
        <f>DT233*(DY233+DZ233)/1000</f>
        <v>0</v>
      </c>
      <c r="AA233">
        <f>0.61365*exp(17.502*EA233/(240.97+EA233))</f>
        <v>0</v>
      </c>
      <c r="AB233">
        <f>(X233-DT233*(DY233+DZ233)/1000)</f>
        <v>0</v>
      </c>
      <c r="AC233">
        <f>(-J233*44100)</f>
        <v>0</v>
      </c>
      <c r="AD233">
        <f>2*29.3*R233*0.92*(EA233-W233)</f>
        <v>0</v>
      </c>
      <c r="AE233">
        <f>2*0.95*5.67E-8*(((EA233+$B$7)+273)^4-(W233+273)^4)</f>
        <v>0</v>
      </c>
      <c r="AF233">
        <f>U233+AE233+AC233+AD233</f>
        <v>0</v>
      </c>
      <c r="AG233">
        <f>DX233*AU233*(DS233-DR233*(1000-AU233*DU233)/(1000-AU233*DT233))/(100*DL233)</f>
        <v>0</v>
      </c>
      <c r="AH233">
        <f>1000*DX233*AU233*(DT233-DU233)/(100*DL233*(1000-AU233*DT233))</f>
        <v>0</v>
      </c>
      <c r="AI233">
        <f>(AJ233 - AK233 - DY233*1E3/(8.314*(EA233+273.15)) * AM233/DX233 * AL233) * DX233/(100*DL233) * (1000 - DU233)/1000</f>
        <v>0</v>
      </c>
      <c r="AJ233">
        <v>428.699502981927</v>
      </c>
      <c r="AK233">
        <v>412.625963636363</v>
      </c>
      <c r="AL233">
        <v>-0.0468159090909434</v>
      </c>
      <c r="AM233">
        <v>64.6</v>
      </c>
      <c r="AN233">
        <f>(AP233 - AO233 + DY233*1E3/(8.314*(EA233+273.15)) * AR233/DX233 * AQ233) * DX233/(100*DL233) * 1000/(1000 - AP233)</f>
        <v>0</v>
      </c>
      <c r="AO233">
        <v>20.5844552604405</v>
      </c>
      <c r="AP233">
        <v>22.9177193939394</v>
      </c>
      <c r="AQ233">
        <v>3.56011760450959e-05</v>
      </c>
      <c r="AR233">
        <v>120.659579915445</v>
      </c>
      <c r="AS233">
        <v>0</v>
      </c>
      <c r="AT233">
        <v>0</v>
      </c>
      <c r="AU233">
        <f>IF(AS233*$H$13&gt;=AW233,1.0,(AW233/(AW233-AS233*$H$13)))</f>
        <v>0</v>
      </c>
      <c r="AV233">
        <f>(AU233-1)*100</f>
        <v>0</v>
      </c>
      <c r="AW233">
        <f>MAX(0,($B$13+$C$13*EF233)/(1+$D$13*EF233)*DY233/(EA233+273)*$E$13)</f>
        <v>0</v>
      </c>
      <c r="AX233" t="s">
        <v>437</v>
      </c>
      <c r="AY233" t="s">
        <v>437</v>
      </c>
      <c r="AZ233">
        <v>0</v>
      </c>
      <c r="BA233">
        <v>0</v>
      </c>
      <c r="BB233">
        <f>1-AZ233/BA233</f>
        <v>0</v>
      </c>
      <c r="BC233">
        <v>0</v>
      </c>
      <c r="BD233" t="s">
        <v>437</v>
      </c>
      <c r="BE233" t="s">
        <v>437</v>
      </c>
      <c r="BF233">
        <v>0</v>
      </c>
      <c r="BG233">
        <v>0</v>
      </c>
      <c r="BH233">
        <f>1-BF233/BG233</f>
        <v>0</v>
      </c>
      <c r="BI233">
        <v>0.5</v>
      </c>
      <c r="BJ233">
        <f>DI233</f>
        <v>0</v>
      </c>
      <c r="BK233">
        <f>L233</f>
        <v>0</v>
      </c>
      <c r="BL233">
        <f>BH233*BI233*BJ233</f>
        <v>0</v>
      </c>
      <c r="BM233">
        <f>(BK233-BC233)/BJ233</f>
        <v>0</v>
      </c>
      <c r="BN233">
        <f>(BA233-BG233)/BG233</f>
        <v>0</v>
      </c>
      <c r="BO233">
        <f>AZ233/(BB233+AZ233/BG233)</f>
        <v>0</v>
      </c>
      <c r="BP233" t="s">
        <v>437</v>
      </c>
      <c r="BQ233">
        <v>0</v>
      </c>
      <c r="BR233">
        <f>IF(BQ233&lt;&gt;0, BQ233, BO233)</f>
        <v>0</v>
      </c>
      <c r="BS233">
        <f>1-BR233/BG233</f>
        <v>0</v>
      </c>
      <c r="BT233">
        <f>(BG233-BF233)/(BG233-BR233)</f>
        <v>0</v>
      </c>
      <c r="BU233">
        <f>(BA233-BG233)/(BA233-BR233)</f>
        <v>0</v>
      </c>
      <c r="BV233">
        <f>(BG233-BF233)/(BG233-AZ233)</f>
        <v>0</v>
      </c>
      <c r="BW233">
        <f>(BA233-BG233)/(BA233-AZ233)</f>
        <v>0</v>
      </c>
      <c r="BX233">
        <f>(BT233*BR233/BF233)</f>
        <v>0</v>
      </c>
      <c r="BY233">
        <f>(1-BX233)</f>
        <v>0</v>
      </c>
      <c r="DH233">
        <f>$B$11*EG233+$C$11*EH233+$F$11*ES233*(1-EV233)</f>
        <v>0</v>
      </c>
      <c r="DI233">
        <f>DH233*DJ233</f>
        <v>0</v>
      </c>
      <c r="DJ233">
        <f>($B$11*$D$9+$C$11*$D$9+$F$11*((FF233+EX233)/MAX(FF233+EX233+FG233, 0.1)*$I$9+FG233/MAX(FF233+EX233+FG233, 0.1)*$J$9))/($B$11+$C$11+$F$11)</f>
        <v>0</v>
      </c>
      <c r="DK233">
        <f>($B$11*$K$9+$C$11*$K$9+$F$11*((FF233+EX233)/MAX(FF233+EX233+FG233, 0.1)*$P$9+FG233/MAX(FF233+EX233+FG233, 0.1)*$Q$9))/($B$11+$C$11+$F$11)</f>
        <v>0</v>
      </c>
      <c r="DL233">
        <v>4.16</v>
      </c>
      <c r="DM233">
        <v>0.5</v>
      </c>
      <c r="DN233" t="s">
        <v>438</v>
      </c>
      <c r="DO233">
        <v>2</v>
      </c>
      <c r="DP233" t="b">
        <v>1</v>
      </c>
      <c r="DQ233">
        <v>1759429496.5</v>
      </c>
      <c r="DR233">
        <v>403.5675</v>
      </c>
      <c r="DS233">
        <v>419.866</v>
      </c>
      <c r="DT233">
        <v>22.91613125</v>
      </c>
      <c r="DU233">
        <v>20.5884875</v>
      </c>
      <c r="DV233">
        <v>401.4028125</v>
      </c>
      <c r="DW233">
        <v>22.60310625</v>
      </c>
      <c r="DX233">
        <v>499.9935</v>
      </c>
      <c r="DY233">
        <v>90.7487875</v>
      </c>
      <c r="DZ233">
        <v>0.0338931625</v>
      </c>
      <c r="EA233">
        <v>29.5242</v>
      </c>
      <c r="EB233">
        <v>29.9689625</v>
      </c>
      <c r="EC233">
        <v>999.9</v>
      </c>
      <c r="ED233">
        <v>0</v>
      </c>
      <c r="EE233">
        <v>0</v>
      </c>
      <c r="EF233">
        <v>9996.405625</v>
      </c>
      <c r="EG233">
        <v>0</v>
      </c>
      <c r="EH233">
        <v>15.00166875</v>
      </c>
      <c r="EI233">
        <v>-16.29876875</v>
      </c>
      <c r="EJ233">
        <v>413.0324375</v>
      </c>
      <c r="EK233">
        <v>428.692125</v>
      </c>
      <c r="EL233">
        <v>2.327628125</v>
      </c>
      <c r="EM233">
        <v>419.866</v>
      </c>
      <c r="EN233">
        <v>20.5884875</v>
      </c>
      <c r="EO233">
        <v>2.079609375</v>
      </c>
      <c r="EP233">
        <v>1.86838</v>
      </c>
      <c r="EQ233">
        <v>18.06383125</v>
      </c>
      <c r="ER233">
        <v>16.37093125</v>
      </c>
      <c r="ES233">
        <v>2000.036875</v>
      </c>
      <c r="ET233">
        <v>0.980002625</v>
      </c>
      <c r="EU233">
        <v>0.01999756875</v>
      </c>
      <c r="EV233">
        <v>0</v>
      </c>
      <c r="EW233">
        <v>545.3553125</v>
      </c>
      <c r="EX233">
        <v>5.00059</v>
      </c>
      <c r="EY233">
        <v>10983.9</v>
      </c>
      <c r="EZ233">
        <v>17360.65</v>
      </c>
      <c r="FA233">
        <v>41.8238125</v>
      </c>
      <c r="FB233">
        <v>41.687</v>
      </c>
      <c r="FC233">
        <v>41.292625</v>
      </c>
      <c r="FD233">
        <v>41.062</v>
      </c>
      <c r="FE233">
        <v>42.687</v>
      </c>
      <c r="FF233">
        <v>1955.1375</v>
      </c>
      <c r="FG233">
        <v>39.899375</v>
      </c>
      <c r="FH233">
        <v>0</v>
      </c>
      <c r="FI233">
        <v>1759429503.4</v>
      </c>
      <c r="FJ233">
        <v>0</v>
      </c>
      <c r="FK233">
        <v>545.93056</v>
      </c>
      <c r="FL233">
        <v>24.0296922656166</v>
      </c>
      <c r="FM233">
        <v>452.653845453717</v>
      </c>
      <c r="FN233">
        <v>10994.512</v>
      </c>
      <c r="FO233">
        <v>15</v>
      </c>
      <c r="FP233">
        <v>0</v>
      </c>
      <c r="FQ233" t="s">
        <v>439</v>
      </c>
      <c r="FR233">
        <v>0</v>
      </c>
      <c r="FS233">
        <v>0</v>
      </c>
      <c r="FT233">
        <v>0</v>
      </c>
      <c r="FU233">
        <v>0</v>
      </c>
      <c r="FV233">
        <v>0</v>
      </c>
      <c r="FW233">
        <v>0</v>
      </c>
      <c r="FX233">
        <v>0</v>
      </c>
      <c r="FY233">
        <v>0</v>
      </c>
      <c r="FZ233">
        <v>0</v>
      </c>
      <c r="GA233">
        <v>0</v>
      </c>
      <c r="GB233">
        <v>0</v>
      </c>
      <c r="GC233">
        <v>-16.10496</v>
      </c>
      <c r="GD233">
        <v>-3.92377443609021</v>
      </c>
      <c r="GE233">
        <v>0.379376002667538</v>
      </c>
      <c r="GF233">
        <v>0</v>
      </c>
      <c r="GG233">
        <v>543.926382352941</v>
      </c>
      <c r="GH233">
        <v>27.2779068101236</v>
      </c>
      <c r="GI233">
        <v>2.68857196968188</v>
      </c>
      <c r="GJ233">
        <v>-1</v>
      </c>
      <c r="GK233">
        <v>2.3266185</v>
      </c>
      <c r="GL233">
        <v>0.022776992481206</v>
      </c>
      <c r="GM233">
        <v>0.00255296352304525</v>
      </c>
      <c r="GN233">
        <v>1</v>
      </c>
      <c r="GO233">
        <v>1</v>
      </c>
      <c r="GP233">
        <v>2</v>
      </c>
      <c r="GQ233" t="s">
        <v>448</v>
      </c>
      <c r="GR233">
        <v>3.13201</v>
      </c>
      <c r="GS233">
        <v>2.71172</v>
      </c>
      <c r="GT233">
        <v>0.0868191</v>
      </c>
      <c r="GU233">
        <v>0.0900676</v>
      </c>
      <c r="GV233">
        <v>0.0999053</v>
      </c>
      <c r="GW233">
        <v>0.093111</v>
      </c>
      <c r="GX233">
        <v>34370.1</v>
      </c>
      <c r="GY233">
        <v>36687.7</v>
      </c>
      <c r="GZ233">
        <v>34055.6</v>
      </c>
      <c r="HA233">
        <v>36508.6</v>
      </c>
      <c r="HB233">
        <v>43296.9</v>
      </c>
      <c r="HC233">
        <v>47539.8</v>
      </c>
      <c r="HD233">
        <v>53129.8</v>
      </c>
      <c r="HE233">
        <v>58353.7</v>
      </c>
      <c r="HF233">
        <v>1.9507</v>
      </c>
      <c r="HG233">
        <v>1.78655</v>
      </c>
      <c r="HH233">
        <v>0.132654</v>
      </c>
      <c r="HI233">
        <v>0</v>
      </c>
      <c r="HJ233">
        <v>27.8004</v>
      </c>
      <c r="HK233">
        <v>999.9</v>
      </c>
      <c r="HL233">
        <v>50.519</v>
      </c>
      <c r="HM233">
        <v>30.766</v>
      </c>
      <c r="HN233">
        <v>24.7814</v>
      </c>
      <c r="HO233">
        <v>54.6731</v>
      </c>
      <c r="HP233">
        <v>45.4006</v>
      </c>
      <c r="HQ233">
        <v>1</v>
      </c>
      <c r="HR233">
        <v>0.103867</v>
      </c>
      <c r="HS233">
        <v>0.110964</v>
      </c>
      <c r="HT233">
        <v>20.1121</v>
      </c>
      <c r="HU233">
        <v>5.19348</v>
      </c>
      <c r="HV233">
        <v>12.004</v>
      </c>
      <c r="HW233">
        <v>4.9746</v>
      </c>
      <c r="HX233">
        <v>3.2939</v>
      </c>
      <c r="HY233">
        <v>999.9</v>
      </c>
      <c r="HZ233">
        <v>9999</v>
      </c>
      <c r="IA233">
        <v>9999</v>
      </c>
      <c r="IB233">
        <v>9999</v>
      </c>
      <c r="IC233">
        <v>1.86325</v>
      </c>
      <c r="ID233">
        <v>1.86813</v>
      </c>
      <c r="IE233">
        <v>1.86786</v>
      </c>
      <c r="IF233">
        <v>1.86906</v>
      </c>
      <c r="IG233">
        <v>1.86984</v>
      </c>
      <c r="IH233">
        <v>1.86594</v>
      </c>
      <c r="II233">
        <v>1.86705</v>
      </c>
      <c r="IJ233">
        <v>1.86844</v>
      </c>
      <c r="IK233">
        <v>5</v>
      </c>
      <c r="IL233">
        <v>0</v>
      </c>
      <c r="IM233">
        <v>0</v>
      </c>
      <c r="IN233">
        <v>0</v>
      </c>
      <c r="IO233" t="s">
        <v>441</v>
      </c>
      <c r="IP233" t="s">
        <v>442</v>
      </c>
      <c r="IQ233" t="s">
        <v>443</v>
      </c>
      <c r="IR233" t="s">
        <v>443</v>
      </c>
      <c r="IS233" t="s">
        <v>443</v>
      </c>
      <c r="IT233" t="s">
        <v>443</v>
      </c>
      <c r="IU233">
        <v>0</v>
      </c>
      <c r="IV233">
        <v>100</v>
      </c>
      <c r="IW233">
        <v>100</v>
      </c>
      <c r="IX233">
        <v>2.163</v>
      </c>
      <c r="IY233">
        <v>0.3131</v>
      </c>
      <c r="IZ233">
        <v>0.735386519928015</v>
      </c>
      <c r="JA233">
        <v>0.00382527381972642</v>
      </c>
      <c r="JB233">
        <v>-7.52988299776221e-07</v>
      </c>
      <c r="JC233">
        <v>2.3530235652091e-10</v>
      </c>
      <c r="JD233">
        <v>-0.102343420517576</v>
      </c>
      <c r="JE233">
        <v>-0.0169045395245839</v>
      </c>
      <c r="JF233">
        <v>0.00204458040624254</v>
      </c>
      <c r="JG233">
        <v>-2.13992253470799e-05</v>
      </c>
      <c r="JH233">
        <v>5</v>
      </c>
      <c r="JI233">
        <v>2167</v>
      </c>
      <c r="JJ233">
        <v>1</v>
      </c>
      <c r="JK233">
        <v>29</v>
      </c>
      <c r="JL233">
        <v>29323825.1</v>
      </c>
      <c r="JM233">
        <v>29323825.1</v>
      </c>
      <c r="JN233">
        <v>1.00342</v>
      </c>
      <c r="JO233">
        <v>2.64282</v>
      </c>
      <c r="JP233">
        <v>1.54785</v>
      </c>
      <c r="JQ233">
        <v>2.31079</v>
      </c>
      <c r="JR233">
        <v>1.64673</v>
      </c>
      <c r="JS233">
        <v>2.38892</v>
      </c>
      <c r="JT233">
        <v>34.6463</v>
      </c>
      <c r="JU233">
        <v>24.1926</v>
      </c>
      <c r="JV233">
        <v>18</v>
      </c>
      <c r="JW233">
        <v>506.259</v>
      </c>
      <c r="JX233">
        <v>400.159</v>
      </c>
      <c r="JY233">
        <v>26.8664</v>
      </c>
      <c r="JZ233">
        <v>28.7099</v>
      </c>
      <c r="KA233">
        <v>30.0002</v>
      </c>
      <c r="KB233">
        <v>28.6577</v>
      </c>
      <c r="KC233">
        <v>28.6064</v>
      </c>
      <c r="KD233">
        <v>20.1192</v>
      </c>
      <c r="KE233">
        <v>19.0287</v>
      </c>
      <c r="KF233">
        <v>49.2984</v>
      </c>
      <c r="KG233">
        <v>26.8906</v>
      </c>
      <c r="KH233">
        <v>426.641</v>
      </c>
      <c r="KI233">
        <v>20.6028</v>
      </c>
      <c r="KJ233">
        <v>96.5765</v>
      </c>
      <c r="KK233">
        <v>94.5427</v>
      </c>
    </row>
    <row r="234" spans="1:297">
      <c r="A234">
        <v>218</v>
      </c>
      <c r="B234">
        <v>1759429510</v>
      </c>
      <c r="C234">
        <v>10289.9000000954</v>
      </c>
      <c r="D234" t="s">
        <v>880</v>
      </c>
      <c r="E234" t="s">
        <v>881</v>
      </c>
      <c r="F234">
        <v>5</v>
      </c>
      <c r="G234" t="s">
        <v>831</v>
      </c>
      <c r="H234" t="s">
        <v>436</v>
      </c>
      <c r="I234">
        <v>1759429501.26667</v>
      </c>
      <c r="J234">
        <f>(K234)/1000</f>
        <v>0</v>
      </c>
      <c r="K234">
        <f>IF(DP234, AN234, AH234)</f>
        <v>0</v>
      </c>
      <c r="L234">
        <f>IF(DP234, AI234, AG234)</f>
        <v>0</v>
      </c>
      <c r="M234">
        <f>DR234 - IF(AU234&gt;1, L234*DL234*100.0/(AW234), 0)</f>
        <v>0</v>
      </c>
      <c r="N234">
        <f>((T234-J234/2)*M234-L234)/(T234+J234/2)</f>
        <v>0</v>
      </c>
      <c r="O234">
        <f>N234*(DY234+DZ234)/1000.0</f>
        <v>0</v>
      </c>
      <c r="P234">
        <f>(DR234 - IF(AU234&gt;1, L234*DL234*100.0/(AW234), 0))*(DY234+DZ234)/1000.0</f>
        <v>0</v>
      </c>
      <c r="Q234">
        <f>2.0/((1/S234-1/R234)+SIGN(S234)*SQRT((1/S234-1/R234)*(1/S234-1/R234) + 4*DM234/((DM234+1)*(DM234+1))*(2*1/S234*1/R234-1/R234*1/R234)))</f>
        <v>0</v>
      </c>
      <c r="R234">
        <f>IF(LEFT(DN234,1)&lt;&gt;"0",IF(LEFT(DN234,1)="1",3.0,DO234),$D$5+$E$5*(EF234*DY234/($K$5*1000))+$F$5*(EF234*DY234/($K$5*1000))*MAX(MIN(DL234,$J$5),$I$5)*MAX(MIN(DL234,$J$5),$I$5)+$G$5*MAX(MIN(DL234,$J$5),$I$5)*(EF234*DY234/($K$5*1000))+$H$5*(EF234*DY234/($K$5*1000))*(EF234*DY234/($K$5*1000)))</f>
        <v>0</v>
      </c>
      <c r="S234">
        <f>J234*(1000-(1000*0.61365*exp(17.502*W234/(240.97+W234))/(DY234+DZ234)+DT234)/2)/(1000*0.61365*exp(17.502*W234/(240.97+W234))/(DY234+DZ234)-DT234)</f>
        <v>0</v>
      </c>
      <c r="T234">
        <f>1/((DM234+1)/(Q234/1.6)+1/(R234/1.37)) + DM234/((DM234+1)/(Q234/1.6) + DM234/(R234/1.37))</f>
        <v>0</v>
      </c>
      <c r="U234">
        <f>(DH234*DK234)</f>
        <v>0</v>
      </c>
      <c r="V234">
        <f>(EA234+(U234+2*0.95*5.67E-8*(((EA234+$B$7)+273)^4-(EA234+273)^4)-44100*J234)/(1.84*29.3*R234+8*0.95*5.67E-8*(EA234+273)^3))</f>
        <v>0</v>
      </c>
      <c r="W234">
        <f>($C$7*EB234+$D$7*EC234+$E$7*V234)</f>
        <v>0</v>
      </c>
      <c r="X234">
        <f>0.61365*exp(17.502*W234/(240.97+W234))</f>
        <v>0</v>
      </c>
      <c r="Y234">
        <f>(Z234/AA234*100)</f>
        <v>0</v>
      </c>
      <c r="Z234">
        <f>DT234*(DY234+DZ234)/1000</f>
        <v>0</v>
      </c>
      <c r="AA234">
        <f>0.61365*exp(17.502*EA234/(240.97+EA234))</f>
        <v>0</v>
      </c>
      <c r="AB234">
        <f>(X234-DT234*(DY234+DZ234)/1000)</f>
        <v>0</v>
      </c>
      <c r="AC234">
        <f>(-J234*44100)</f>
        <v>0</v>
      </c>
      <c r="AD234">
        <f>2*29.3*R234*0.92*(EA234-W234)</f>
        <v>0</v>
      </c>
      <c r="AE234">
        <f>2*0.95*5.67E-8*(((EA234+$B$7)+273)^4-(W234+273)^4)</f>
        <v>0</v>
      </c>
      <c r="AF234">
        <f>U234+AE234+AC234+AD234</f>
        <v>0</v>
      </c>
      <c r="AG234">
        <f>DX234*AU234*(DS234-DR234*(1000-AU234*DU234)/(1000-AU234*DT234))/(100*DL234)</f>
        <v>0</v>
      </c>
      <c r="AH234">
        <f>1000*DX234*AU234*(DT234-DU234)/(100*DL234*(1000-AU234*DT234))</f>
        <v>0</v>
      </c>
      <c r="AI234">
        <f>(AJ234 - AK234 - DY234*1E3/(8.314*(EA234+273.15)) * AM234/DX234 * AL234) * DX234/(100*DL234) * (1000 - DU234)/1000</f>
        <v>0</v>
      </c>
      <c r="AJ234">
        <v>428.857290363095</v>
      </c>
      <c r="AK234">
        <v>412.502442424242</v>
      </c>
      <c r="AL234">
        <v>-0.022890606060623</v>
      </c>
      <c r="AM234">
        <v>64.6</v>
      </c>
      <c r="AN234">
        <f>(AP234 - AO234 + DY234*1E3/(8.314*(EA234+273.15)) * AR234/DX234 * AQ234) * DX234/(100*DL234) * 1000/(1000 - AP234)</f>
        <v>0</v>
      </c>
      <c r="AO234">
        <v>20.5807862737268</v>
      </c>
      <c r="AP234">
        <v>22.9141957575758</v>
      </c>
      <c r="AQ234">
        <v>-4.62048531270646e-05</v>
      </c>
      <c r="AR234">
        <v>120.659579915445</v>
      </c>
      <c r="AS234">
        <v>0</v>
      </c>
      <c r="AT234">
        <v>0</v>
      </c>
      <c r="AU234">
        <f>IF(AS234*$H$13&gt;=AW234,1.0,(AW234/(AW234-AS234*$H$13)))</f>
        <v>0</v>
      </c>
      <c r="AV234">
        <f>(AU234-1)*100</f>
        <v>0</v>
      </c>
      <c r="AW234">
        <f>MAX(0,($B$13+$C$13*EF234)/(1+$D$13*EF234)*DY234/(EA234+273)*$E$13)</f>
        <v>0</v>
      </c>
      <c r="AX234" t="s">
        <v>437</v>
      </c>
      <c r="AY234" t="s">
        <v>437</v>
      </c>
      <c r="AZ234">
        <v>0</v>
      </c>
      <c r="BA234">
        <v>0</v>
      </c>
      <c r="BB234">
        <f>1-AZ234/BA234</f>
        <v>0</v>
      </c>
      <c r="BC234">
        <v>0</v>
      </c>
      <c r="BD234" t="s">
        <v>437</v>
      </c>
      <c r="BE234" t="s">
        <v>437</v>
      </c>
      <c r="BF234">
        <v>0</v>
      </c>
      <c r="BG234">
        <v>0</v>
      </c>
      <c r="BH234">
        <f>1-BF234/BG234</f>
        <v>0</v>
      </c>
      <c r="BI234">
        <v>0.5</v>
      </c>
      <c r="BJ234">
        <f>DI234</f>
        <v>0</v>
      </c>
      <c r="BK234">
        <f>L234</f>
        <v>0</v>
      </c>
      <c r="BL234">
        <f>BH234*BI234*BJ234</f>
        <v>0</v>
      </c>
      <c r="BM234">
        <f>(BK234-BC234)/BJ234</f>
        <v>0</v>
      </c>
      <c r="BN234">
        <f>(BA234-BG234)/BG234</f>
        <v>0</v>
      </c>
      <c r="BO234">
        <f>AZ234/(BB234+AZ234/BG234)</f>
        <v>0</v>
      </c>
      <c r="BP234" t="s">
        <v>437</v>
      </c>
      <c r="BQ234">
        <v>0</v>
      </c>
      <c r="BR234">
        <f>IF(BQ234&lt;&gt;0, BQ234, BO234)</f>
        <v>0</v>
      </c>
      <c r="BS234">
        <f>1-BR234/BG234</f>
        <v>0</v>
      </c>
      <c r="BT234">
        <f>(BG234-BF234)/(BG234-BR234)</f>
        <v>0</v>
      </c>
      <c r="BU234">
        <f>(BA234-BG234)/(BA234-BR234)</f>
        <v>0</v>
      </c>
      <c r="BV234">
        <f>(BG234-BF234)/(BG234-AZ234)</f>
        <v>0</v>
      </c>
      <c r="BW234">
        <f>(BA234-BG234)/(BA234-AZ234)</f>
        <v>0</v>
      </c>
      <c r="BX234">
        <f>(BT234*BR234/BF234)</f>
        <v>0</v>
      </c>
      <c r="BY234">
        <f>(1-BX234)</f>
        <v>0</v>
      </c>
      <c r="DH234">
        <f>$B$11*EG234+$C$11*EH234+$F$11*ES234*(1-EV234)</f>
        <v>0</v>
      </c>
      <c r="DI234">
        <f>DH234*DJ234</f>
        <v>0</v>
      </c>
      <c r="DJ234">
        <f>($B$11*$D$9+$C$11*$D$9+$F$11*((FF234+EX234)/MAX(FF234+EX234+FG234, 0.1)*$I$9+FG234/MAX(FF234+EX234+FG234, 0.1)*$J$9))/($B$11+$C$11+$F$11)</f>
        <v>0</v>
      </c>
      <c r="DK234">
        <f>($B$11*$K$9+$C$11*$K$9+$F$11*((FF234+EX234)/MAX(FF234+EX234+FG234, 0.1)*$P$9+FG234/MAX(FF234+EX234+FG234, 0.1)*$Q$9))/($B$11+$C$11+$F$11)</f>
        <v>0</v>
      </c>
      <c r="DL234">
        <v>4.16</v>
      </c>
      <c r="DM234">
        <v>0.5</v>
      </c>
      <c r="DN234" t="s">
        <v>438</v>
      </c>
      <c r="DO234">
        <v>2</v>
      </c>
      <c r="DP234" t="b">
        <v>1</v>
      </c>
      <c r="DQ234">
        <v>1759429501.26667</v>
      </c>
      <c r="DR234">
        <v>403.323466666667</v>
      </c>
      <c r="DS234">
        <v>419.9764</v>
      </c>
      <c r="DT234">
        <v>22.9159133333333</v>
      </c>
      <c r="DU234">
        <v>20.5852733333333</v>
      </c>
      <c r="DV234">
        <v>401.1596</v>
      </c>
      <c r="DW234">
        <v>22.6029</v>
      </c>
      <c r="DX234">
        <v>499.9998</v>
      </c>
      <c r="DY234">
        <v>90.7489</v>
      </c>
      <c r="DZ234">
        <v>0.0337809933333333</v>
      </c>
      <c r="EA234">
        <v>29.5280733333333</v>
      </c>
      <c r="EB234">
        <v>29.96988</v>
      </c>
      <c r="EC234">
        <v>999.9</v>
      </c>
      <c r="ED234">
        <v>0</v>
      </c>
      <c r="EE234">
        <v>0</v>
      </c>
      <c r="EF234">
        <v>9999.616</v>
      </c>
      <c r="EG234">
        <v>0</v>
      </c>
      <c r="EH234">
        <v>15.0046</v>
      </c>
      <c r="EI234">
        <v>-16.6530866666667</v>
      </c>
      <c r="EJ234">
        <v>412.782666666667</v>
      </c>
      <c r="EK234">
        <v>428.803333333333</v>
      </c>
      <c r="EL234">
        <v>2.33062066666667</v>
      </c>
      <c r="EM234">
        <v>419.9764</v>
      </c>
      <c r="EN234">
        <v>20.5852733333333</v>
      </c>
      <c r="EO234">
        <v>2.07959266666667</v>
      </c>
      <c r="EP234">
        <v>1.86809133333333</v>
      </c>
      <c r="EQ234">
        <v>18.0637133333333</v>
      </c>
      <c r="ER234">
        <v>16.3685</v>
      </c>
      <c r="ES234">
        <v>2000.02933333333</v>
      </c>
      <c r="ET234">
        <v>0.9800022</v>
      </c>
      <c r="EU234">
        <v>0.019998</v>
      </c>
      <c r="EV234">
        <v>0</v>
      </c>
      <c r="EW234">
        <v>547.214866666667</v>
      </c>
      <c r="EX234">
        <v>5.00059</v>
      </c>
      <c r="EY234">
        <v>11018.8266666667</v>
      </c>
      <c r="EZ234">
        <v>17360.5866666667</v>
      </c>
      <c r="FA234">
        <v>41.8204</v>
      </c>
      <c r="FB234">
        <v>41.687</v>
      </c>
      <c r="FC234">
        <v>41.2954666666667</v>
      </c>
      <c r="FD234">
        <v>41.062</v>
      </c>
      <c r="FE234">
        <v>42.687</v>
      </c>
      <c r="FF234">
        <v>1955.12933333333</v>
      </c>
      <c r="FG234">
        <v>39.9</v>
      </c>
      <c r="FH234">
        <v>0</v>
      </c>
      <c r="FI234">
        <v>1759429508.2</v>
      </c>
      <c r="FJ234">
        <v>0</v>
      </c>
      <c r="FK234">
        <v>547.68164</v>
      </c>
      <c r="FL234">
        <v>20.427153839575</v>
      </c>
      <c r="FM234">
        <v>379.015384637413</v>
      </c>
      <c r="FN234">
        <v>11027.832</v>
      </c>
      <c r="FO234">
        <v>15</v>
      </c>
      <c r="FP234">
        <v>0</v>
      </c>
      <c r="FQ234" t="s">
        <v>439</v>
      </c>
      <c r="FR234">
        <v>0</v>
      </c>
      <c r="FS234">
        <v>0</v>
      </c>
      <c r="FT234">
        <v>0</v>
      </c>
      <c r="FU234">
        <v>0</v>
      </c>
      <c r="FV234">
        <v>0</v>
      </c>
      <c r="FW234">
        <v>0</v>
      </c>
      <c r="FX234">
        <v>0</v>
      </c>
      <c r="FY234">
        <v>0</v>
      </c>
      <c r="FZ234">
        <v>0</v>
      </c>
      <c r="GA234">
        <v>0</v>
      </c>
      <c r="GB234">
        <v>0</v>
      </c>
      <c r="GC234">
        <v>-16.3802666666667</v>
      </c>
      <c r="GD234">
        <v>-3.54686493506496</v>
      </c>
      <c r="GE234">
        <v>0.366658546663336</v>
      </c>
      <c r="GF234">
        <v>0</v>
      </c>
      <c r="GG234">
        <v>545.934852941177</v>
      </c>
      <c r="GH234">
        <v>23.5844308366748</v>
      </c>
      <c r="GI234">
        <v>2.33112560708786</v>
      </c>
      <c r="GJ234">
        <v>-1</v>
      </c>
      <c r="GK234">
        <v>2.32893571428571</v>
      </c>
      <c r="GL234">
        <v>0.0379098701298706</v>
      </c>
      <c r="GM234">
        <v>0.00400923763258771</v>
      </c>
      <c r="GN234">
        <v>1</v>
      </c>
      <c r="GO234">
        <v>1</v>
      </c>
      <c r="GP234">
        <v>2</v>
      </c>
      <c r="GQ234" t="s">
        <v>448</v>
      </c>
      <c r="GR234">
        <v>3.13188</v>
      </c>
      <c r="GS234">
        <v>2.71155</v>
      </c>
      <c r="GT234">
        <v>0.0868193</v>
      </c>
      <c r="GU234">
        <v>0.0904509</v>
      </c>
      <c r="GV234">
        <v>0.0998983</v>
      </c>
      <c r="GW234">
        <v>0.0931026</v>
      </c>
      <c r="GX234">
        <v>34369.4</v>
      </c>
      <c r="GY234">
        <v>36672.2</v>
      </c>
      <c r="GZ234">
        <v>34055</v>
      </c>
      <c r="HA234">
        <v>36508.6</v>
      </c>
      <c r="HB234">
        <v>43296.6</v>
      </c>
      <c r="HC234">
        <v>47540.3</v>
      </c>
      <c r="HD234">
        <v>53128.9</v>
      </c>
      <c r="HE234">
        <v>58353.7</v>
      </c>
      <c r="HF234">
        <v>1.95052</v>
      </c>
      <c r="HG234">
        <v>1.78662</v>
      </c>
      <c r="HH234">
        <v>0.133581</v>
      </c>
      <c r="HI234">
        <v>0</v>
      </c>
      <c r="HJ234">
        <v>27.8004</v>
      </c>
      <c r="HK234">
        <v>999.9</v>
      </c>
      <c r="HL234">
        <v>50.519</v>
      </c>
      <c r="HM234">
        <v>30.746</v>
      </c>
      <c r="HN234">
        <v>24.752</v>
      </c>
      <c r="HO234">
        <v>54.7431</v>
      </c>
      <c r="HP234">
        <v>45.5689</v>
      </c>
      <c r="HQ234">
        <v>1</v>
      </c>
      <c r="HR234">
        <v>0.103862</v>
      </c>
      <c r="HS234">
        <v>0.0621242</v>
      </c>
      <c r="HT234">
        <v>20.1121</v>
      </c>
      <c r="HU234">
        <v>5.19303</v>
      </c>
      <c r="HV234">
        <v>12.004</v>
      </c>
      <c r="HW234">
        <v>4.97405</v>
      </c>
      <c r="HX234">
        <v>3.29393</v>
      </c>
      <c r="HY234">
        <v>999.9</v>
      </c>
      <c r="HZ234">
        <v>9999</v>
      </c>
      <c r="IA234">
        <v>9999</v>
      </c>
      <c r="IB234">
        <v>9999</v>
      </c>
      <c r="IC234">
        <v>1.86325</v>
      </c>
      <c r="ID234">
        <v>1.86813</v>
      </c>
      <c r="IE234">
        <v>1.86784</v>
      </c>
      <c r="IF234">
        <v>1.86906</v>
      </c>
      <c r="IG234">
        <v>1.86983</v>
      </c>
      <c r="IH234">
        <v>1.86595</v>
      </c>
      <c r="II234">
        <v>1.86704</v>
      </c>
      <c r="IJ234">
        <v>1.86844</v>
      </c>
      <c r="IK234">
        <v>5</v>
      </c>
      <c r="IL234">
        <v>0</v>
      </c>
      <c r="IM234">
        <v>0</v>
      </c>
      <c r="IN234">
        <v>0</v>
      </c>
      <c r="IO234" t="s">
        <v>441</v>
      </c>
      <c r="IP234" t="s">
        <v>442</v>
      </c>
      <c r="IQ234" t="s">
        <v>443</v>
      </c>
      <c r="IR234" t="s">
        <v>443</v>
      </c>
      <c r="IS234" t="s">
        <v>443</v>
      </c>
      <c r="IT234" t="s">
        <v>443</v>
      </c>
      <c r="IU234">
        <v>0</v>
      </c>
      <c r="IV234">
        <v>100</v>
      </c>
      <c r="IW234">
        <v>100</v>
      </c>
      <c r="IX234">
        <v>2.163</v>
      </c>
      <c r="IY234">
        <v>0.313</v>
      </c>
      <c r="IZ234">
        <v>0.735386519928015</v>
      </c>
      <c r="JA234">
        <v>0.00382527381972642</v>
      </c>
      <c r="JB234">
        <v>-7.52988299776221e-07</v>
      </c>
      <c r="JC234">
        <v>2.3530235652091e-10</v>
      </c>
      <c r="JD234">
        <v>-0.102343420517576</v>
      </c>
      <c r="JE234">
        <v>-0.0169045395245839</v>
      </c>
      <c r="JF234">
        <v>0.00204458040624254</v>
      </c>
      <c r="JG234">
        <v>-2.13992253470799e-05</v>
      </c>
      <c r="JH234">
        <v>5</v>
      </c>
      <c r="JI234">
        <v>2167</v>
      </c>
      <c r="JJ234">
        <v>1</v>
      </c>
      <c r="JK234">
        <v>29</v>
      </c>
      <c r="JL234">
        <v>29323825.2</v>
      </c>
      <c r="JM234">
        <v>29323825.2</v>
      </c>
      <c r="JN234">
        <v>1.02905</v>
      </c>
      <c r="JO234">
        <v>2.65259</v>
      </c>
      <c r="JP234">
        <v>1.54785</v>
      </c>
      <c r="JQ234">
        <v>2.31079</v>
      </c>
      <c r="JR234">
        <v>1.64673</v>
      </c>
      <c r="JS234">
        <v>2.27173</v>
      </c>
      <c r="JT234">
        <v>34.6463</v>
      </c>
      <c r="JU234">
        <v>24.1838</v>
      </c>
      <c r="JV234">
        <v>18</v>
      </c>
      <c r="JW234">
        <v>506.165</v>
      </c>
      <c r="JX234">
        <v>400.206</v>
      </c>
      <c r="JY234">
        <v>26.8862</v>
      </c>
      <c r="JZ234">
        <v>28.7116</v>
      </c>
      <c r="KA234">
        <v>30.0001</v>
      </c>
      <c r="KB234">
        <v>28.6601</v>
      </c>
      <c r="KC234">
        <v>28.6074</v>
      </c>
      <c r="KD234">
        <v>20.6236</v>
      </c>
      <c r="KE234">
        <v>19.0287</v>
      </c>
      <c r="KF234">
        <v>49.2984</v>
      </c>
      <c r="KG234">
        <v>26.9075</v>
      </c>
      <c r="KH234">
        <v>440.186</v>
      </c>
      <c r="KI234">
        <v>20.6028</v>
      </c>
      <c r="KJ234">
        <v>96.5749</v>
      </c>
      <c r="KK234">
        <v>94.5427</v>
      </c>
    </row>
    <row r="235" spans="1:297">
      <c r="A235">
        <v>219</v>
      </c>
      <c r="B235">
        <v>1759429515</v>
      </c>
      <c r="C235">
        <v>10294.9000000954</v>
      </c>
      <c r="D235" t="s">
        <v>882</v>
      </c>
      <c r="E235" t="s">
        <v>883</v>
      </c>
      <c r="F235">
        <v>5</v>
      </c>
      <c r="G235" t="s">
        <v>831</v>
      </c>
      <c r="H235" t="s">
        <v>436</v>
      </c>
      <c r="I235">
        <v>1759429506.35714</v>
      </c>
      <c r="J235">
        <f>(K235)/1000</f>
        <v>0</v>
      </c>
      <c r="K235">
        <f>IF(DP235, AN235, AH235)</f>
        <v>0</v>
      </c>
      <c r="L235">
        <f>IF(DP235, AI235, AG235)</f>
        <v>0</v>
      </c>
      <c r="M235">
        <f>DR235 - IF(AU235&gt;1, L235*DL235*100.0/(AW235), 0)</f>
        <v>0</v>
      </c>
      <c r="N235">
        <f>((T235-J235/2)*M235-L235)/(T235+J235/2)</f>
        <v>0</v>
      </c>
      <c r="O235">
        <f>N235*(DY235+DZ235)/1000.0</f>
        <v>0</v>
      </c>
      <c r="P235">
        <f>(DR235 - IF(AU235&gt;1, L235*DL235*100.0/(AW235), 0))*(DY235+DZ235)/1000.0</f>
        <v>0</v>
      </c>
      <c r="Q235">
        <f>2.0/((1/S235-1/R235)+SIGN(S235)*SQRT((1/S235-1/R235)*(1/S235-1/R235) + 4*DM235/((DM235+1)*(DM235+1))*(2*1/S235*1/R235-1/R235*1/R235)))</f>
        <v>0</v>
      </c>
      <c r="R235">
        <f>IF(LEFT(DN235,1)&lt;&gt;"0",IF(LEFT(DN235,1)="1",3.0,DO235),$D$5+$E$5*(EF235*DY235/($K$5*1000))+$F$5*(EF235*DY235/($K$5*1000))*MAX(MIN(DL235,$J$5),$I$5)*MAX(MIN(DL235,$J$5),$I$5)+$G$5*MAX(MIN(DL235,$J$5),$I$5)*(EF235*DY235/($K$5*1000))+$H$5*(EF235*DY235/($K$5*1000))*(EF235*DY235/($K$5*1000)))</f>
        <v>0</v>
      </c>
      <c r="S235">
        <f>J235*(1000-(1000*0.61365*exp(17.502*W235/(240.97+W235))/(DY235+DZ235)+DT235)/2)/(1000*0.61365*exp(17.502*W235/(240.97+W235))/(DY235+DZ235)-DT235)</f>
        <v>0</v>
      </c>
      <c r="T235">
        <f>1/((DM235+1)/(Q235/1.6)+1/(R235/1.37)) + DM235/((DM235+1)/(Q235/1.6) + DM235/(R235/1.37))</f>
        <v>0</v>
      </c>
      <c r="U235">
        <f>(DH235*DK235)</f>
        <v>0</v>
      </c>
      <c r="V235">
        <f>(EA235+(U235+2*0.95*5.67E-8*(((EA235+$B$7)+273)^4-(EA235+273)^4)-44100*J235)/(1.84*29.3*R235+8*0.95*5.67E-8*(EA235+273)^3))</f>
        <v>0</v>
      </c>
      <c r="W235">
        <f>($C$7*EB235+$D$7*EC235+$E$7*V235)</f>
        <v>0</v>
      </c>
      <c r="X235">
        <f>0.61365*exp(17.502*W235/(240.97+W235))</f>
        <v>0</v>
      </c>
      <c r="Y235">
        <f>(Z235/AA235*100)</f>
        <v>0</v>
      </c>
      <c r="Z235">
        <f>DT235*(DY235+DZ235)/1000</f>
        <v>0</v>
      </c>
      <c r="AA235">
        <f>0.61365*exp(17.502*EA235/(240.97+EA235))</f>
        <v>0</v>
      </c>
      <c r="AB235">
        <f>(X235-DT235*(DY235+DZ235)/1000)</f>
        <v>0</v>
      </c>
      <c r="AC235">
        <f>(-J235*44100)</f>
        <v>0</v>
      </c>
      <c r="AD235">
        <f>2*29.3*R235*0.92*(EA235-W235)</f>
        <v>0</v>
      </c>
      <c r="AE235">
        <f>2*0.95*5.67E-8*(((EA235+$B$7)+273)^4-(W235+273)^4)</f>
        <v>0</v>
      </c>
      <c r="AF235">
        <f>U235+AE235+AC235+AD235</f>
        <v>0</v>
      </c>
      <c r="AG235">
        <f>DX235*AU235*(DS235-DR235*(1000-AU235*DU235)/(1000-AU235*DT235))/(100*DL235)</f>
        <v>0</v>
      </c>
      <c r="AH235">
        <f>1000*DX235*AU235*(DT235-DU235)/(100*DL235*(1000-AU235*DT235))</f>
        <v>0</v>
      </c>
      <c r="AI235">
        <f>(AJ235 - AK235 - DY235*1E3/(8.314*(EA235+273.15)) * AM235/DX235 * AL235) * DX235/(100*DL235) * (1000 - DU235)/1000</f>
        <v>0</v>
      </c>
      <c r="AJ235">
        <v>434.182623934849</v>
      </c>
      <c r="AK235">
        <v>414.799327272727</v>
      </c>
      <c r="AL235">
        <v>0.57258984848479</v>
      </c>
      <c r="AM235">
        <v>64.6</v>
      </c>
      <c r="AN235">
        <f>(AP235 - AO235 + DY235*1E3/(8.314*(EA235+273.15)) * AR235/DX235 * AQ235) * DX235/(100*DL235) * 1000/(1000 - AP235)</f>
        <v>0</v>
      </c>
      <c r="AO235">
        <v>20.5799711594064</v>
      </c>
      <c r="AP235">
        <v>22.9162393939394</v>
      </c>
      <c r="AQ235">
        <v>1.71773143797674e-05</v>
      </c>
      <c r="AR235">
        <v>120.659579915445</v>
      </c>
      <c r="AS235">
        <v>0</v>
      </c>
      <c r="AT235">
        <v>0</v>
      </c>
      <c r="AU235">
        <f>IF(AS235*$H$13&gt;=AW235,1.0,(AW235/(AW235-AS235*$H$13)))</f>
        <v>0</v>
      </c>
      <c r="AV235">
        <f>(AU235-1)*100</f>
        <v>0</v>
      </c>
      <c r="AW235">
        <f>MAX(0,($B$13+$C$13*EF235)/(1+$D$13*EF235)*DY235/(EA235+273)*$E$13)</f>
        <v>0</v>
      </c>
      <c r="AX235" t="s">
        <v>437</v>
      </c>
      <c r="AY235" t="s">
        <v>437</v>
      </c>
      <c r="AZ235">
        <v>0</v>
      </c>
      <c r="BA235">
        <v>0</v>
      </c>
      <c r="BB235">
        <f>1-AZ235/BA235</f>
        <v>0</v>
      </c>
      <c r="BC235">
        <v>0</v>
      </c>
      <c r="BD235" t="s">
        <v>437</v>
      </c>
      <c r="BE235" t="s">
        <v>437</v>
      </c>
      <c r="BF235">
        <v>0</v>
      </c>
      <c r="BG235">
        <v>0</v>
      </c>
      <c r="BH235">
        <f>1-BF235/BG235</f>
        <v>0</v>
      </c>
      <c r="BI235">
        <v>0.5</v>
      </c>
      <c r="BJ235">
        <f>DI235</f>
        <v>0</v>
      </c>
      <c r="BK235">
        <f>L235</f>
        <v>0</v>
      </c>
      <c r="BL235">
        <f>BH235*BI235*BJ235</f>
        <v>0</v>
      </c>
      <c r="BM235">
        <f>(BK235-BC235)/BJ235</f>
        <v>0</v>
      </c>
      <c r="BN235">
        <f>(BA235-BG235)/BG235</f>
        <v>0</v>
      </c>
      <c r="BO235">
        <f>AZ235/(BB235+AZ235/BG235)</f>
        <v>0</v>
      </c>
      <c r="BP235" t="s">
        <v>437</v>
      </c>
      <c r="BQ235">
        <v>0</v>
      </c>
      <c r="BR235">
        <f>IF(BQ235&lt;&gt;0, BQ235, BO235)</f>
        <v>0</v>
      </c>
      <c r="BS235">
        <f>1-BR235/BG235</f>
        <v>0</v>
      </c>
      <c r="BT235">
        <f>(BG235-BF235)/(BG235-BR235)</f>
        <v>0</v>
      </c>
      <c r="BU235">
        <f>(BA235-BG235)/(BA235-BR235)</f>
        <v>0</v>
      </c>
      <c r="BV235">
        <f>(BG235-BF235)/(BG235-AZ235)</f>
        <v>0</v>
      </c>
      <c r="BW235">
        <f>(BA235-BG235)/(BA235-AZ235)</f>
        <v>0</v>
      </c>
      <c r="BX235">
        <f>(BT235*BR235/BF235)</f>
        <v>0</v>
      </c>
      <c r="BY235">
        <f>(1-BX235)</f>
        <v>0</v>
      </c>
      <c r="DH235">
        <f>$B$11*EG235+$C$11*EH235+$F$11*ES235*(1-EV235)</f>
        <v>0</v>
      </c>
      <c r="DI235">
        <f>DH235*DJ235</f>
        <v>0</v>
      </c>
      <c r="DJ235">
        <f>($B$11*$D$9+$C$11*$D$9+$F$11*((FF235+EX235)/MAX(FF235+EX235+FG235, 0.1)*$I$9+FG235/MAX(FF235+EX235+FG235, 0.1)*$J$9))/($B$11+$C$11+$F$11)</f>
        <v>0</v>
      </c>
      <c r="DK235">
        <f>($B$11*$K$9+$C$11*$K$9+$F$11*((FF235+EX235)/MAX(FF235+EX235+FG235, 0.1)*$P$9+FG235/MAX(FF235+EX235+FG235, 0.1)*$Q$9))/($B$11+$C$11+$F$11)</f>
        <v>0</v>
      </c>
      <c r="DL235">
        <v>4.16</v>
      </c>
      <c r="DM235">
        <v>0.5</v>
      </c>
      <c r="DN235" t="s">
        <v>438</v>
      </c>
      <c r="DO235">
        <v>2</v>
      </c>
      <c r="DP235" t="b">
        <v>1</v>
      </c>
      <c r="DQ235">
        <v>1759429506.35714</v>
      </c>
      <c r="DR235">
        <v>403.510071428571</v>
      </c>
      <c r="DS235">
        <v>422.194142857143</v>
      </c>
      <c r="DT235">
        <v>22.9158785714286</v>
      </c>
      <c r="DU235">
        <v>20.5825785714286</v>
      </c>
      <c r="DV235">
        <v>401.345571428571</v>
      </c>
      <c r="DW235">
        <v>22.6028571428571</v>
      </c>
      <c r="DX235">
        <v>499.992428571429</v>
      </c>
      <c r="DY235">
        <v>90.7490214285714</v>
      </c>
      <c r="DZ235">
        <v>0.0336333357142857</v>
      </c>
      <c r="EA235">
        <v>29.5325714285714</v>
      </c>
      <c r="EB235">
        <v>29.9719857142857</v>
      </c>
      <c r="EC235">
        <v>999.9</v>
      </c>
      <c r="ED235">
        <v>0</v>
      </c>
      <c r="EE235">
        <v>0</v>
      </c>
      <c r="EF235">
        <v>10006.64</v>
      </c>
      <c r="EG235">
        <v>0</v>
      </c>
      <c r="EH235">
        <v>15.00105</v>
      </c>
      <c r="EI235">
        <v>-18.68415</v>
      </c>
      <c r="EJ235">
        <v>412.973642857143</v>
      </c>
      <c r="EK235">
        <v>431.0665</v>
      </c>
      <c r="EL235">
        <v>2.33328071428571</v>
      </c>
      <c r="EM235">
        <v>422.194142857143</v>
      </c>
      <c r="EN235">
        <v>20.5825785714286</v>
      </c>
      <c r="EO235">
        <v>2.07959142857143</v>
      </c>
      <c r="EP235">
        <v>1.86784785714286</v>
      </c>
      <c r="EQ235">
        <v>18.0637214285714</v>
      </c>
      <c r="ER235">
        <v>16.3664642857143</v>
      </c>
      <c r="ES235">
        <v>1999.99428571429</v>
      </c>
      <c r="ET235">
        <v>0.980003642857143</v>
      </c>
      <c r="EU235">
        <v>0.0199966285714286</v>
      </c>
      <c r="EV235">
        <v>0</v>
      </c>
      <c r="EW235">
        <v>548.744214285714</v>
      </c>
      <c r="EX235">
        <v>5.00059</v>
      </c>
      <c r="EY235">
        <v>11049.6</v>
      </c>
      <c r="EZ235">
        <v>17360.2857142857</v>
      </c>
      <c r="FA235">
        <v>41.821</v>
      </c>
      <c r="FB235">
        <v>41.687</v>
      </c>
      <c r="FC235">
        <v>41.3031428571429</v>
      </c>
      <c r="FD235">
        <v>41.062</v>
      </c>
      <c r="FE235">
        <v>42.687</v>
      </c>
      <c r="FF235">
        <v>1955.09785714286</v>
      </c>
      <c r="FG235">
        <v>39.8964285714286</v>
      </c>
      <c r="FH235">
        <v>0</v>
      </c>
      <c r="FI235">
        <v>1759429513.6</v>
      </c>
      <c r="FJ235">
        <v>0</v>
      </c>
      <c r="FK235">
        <v>549.168230769231</v>
      </c>
      <c r="FL235">
        <v>15.2216068354403</v>
      </c>
      <c r="FM235">
        <v>309.524786377748</v>
      </c>
      <c r="FN235">
        <v>11057.0230769231</v>
      </c>
      <c r="FO235">
        <v>15</v>
      </c>
      <c r="FP235">
        <v>0</v>
      </c>
      <c r="FQ235" t="s">
        <v>439</v>
      </c>
      <c r="FR235">
        <v>0</v>
      </c>
      <c r="FS235">
        <v>0</v>
      </c>
      <c r="FT235">
        <v>0</v>
      </c>
      <c r="FU235">
        <v>0</v>
      </c>
      <c r="FV235">
        <v>0</v>
      </c>
      <c r="FW235">
        <v>0</v>
      </c>
      <c r="FX235">
        <v>0</v>
      </c>
      <c r="FY235">
        <v>0</v>
      </c>
      <c r="FZ235">
        <v>0</v>
      </c>
      <c r="GA235">
        <v>0</v>
      </c>
      <c r="GB235">
        <v>0</v>
      </c>
      <c r="GC235">
        <v>-18.0395333333333</v>
      </c>
      <c r="GD235">
        <v>-21.5342571428572</v>
      </c>
      <c r="GE235">
        <v>2.80499120163858</v>
      </c>
      <c r="GF235">
        <v>0</v>
      </c>
      <c r="GG235">
        <v>548.049470588235</v>
      </c>
      <c r="GH235">
        <v>18.321619537608</v>
      </c>
      <c r="GI235">
        <v>1.81959153844537</v>
      </c>
      <c r="GJ235">
        <v>-1</v>
      </c>
      <c r="GK235">
        <v>2.33196380952381</v>
      </c>
      <c r="GL235">
        <v>0.0330358441558429</v>
      </c>
      <c r="GM235">
        <v>0.00357146425379003</v>
      </c>
      <c r="GN235">
        <v>1</v>
      </c>
      <c r="GO235">
        <v>1</v>
      </c>
      <c r="GP235">
        <v>2</v>
      </c>
      <c r="GQ235" t="s">
        <v>448</v>
      </c>
      <c r="GR235">
        <v>3.13182</v>
      </c>
      <c r="GS235">
        <v>2.71141</v>
      </c>
      <c r="GT235">
        <v>0.0874036</v>
      </c>
      <c r="GU235">
        <v>0.0924966</v>
      </c>
      <c r="GV235">
        <v>0.0998981</v>
      </c>
      <c r="GW235">
        <v>0.093101</v>
      </c>
      <c r="GX235">
        <v>34347.6</v>
      </c>
      <c r="GY235">
        <v>36589.6</v>
      </c>
      <c r="GZ235">
        <v>34055.1</v>
      </c>
      <c r="HA235">
        <v>36508.4</v>
      </c>
      <c r="HB235">
        <v>43296.6</v>
      </c>
      <c r="HC235">
        <v>47540.3</v>
      </c>
      <c r="HD235">
        <v>53128.9</v>
      </c>
      <c r="HE235">
        <v>58353.3</v>
      </c>
      <c r="HF235">
        <v>1.9506</v>
      </c>
      <c r="HG235">
        <v>1.78638</v>
      </c>
      <c r="HH235">
        <v>0.133678</v>
      </c>
      <c r="HI235">
        <v>0</v>
      </c>
      <c r="HJ235">
        <v>27.8025</v>
      </c>
      <c r="HK235">
        <v>999.9</v>
      </c>
      <c r="HL235">
        <v>50.519</v>
      </c>
      <c r="HM235">
        <v>30.746</v>
      </c>
      <c r="HN235">
        <v>24.7511</v>
      </c>
      <c r="HO235">
        <v>55.0531</v>
      </c>
      <c r="HP235">
        <v>45.3245</v>
      </c>
      <c r="HQ235">
        <v>1</v>
      </c>
      <c r="HR235">
        <v>0.103925</v>
      </c>
      <c r="HS235">
        <v>0.0831999</v>
      </c>
      <c r="HT235">
        <v>20.1122</v>
      </c>
      <c r="HU235">
        <v>5.19393</v>
      </c>
      <c r="HV235">
        <v>12.004</v>
      </c>
      <c r="HW235">
        <v>4.9743</v>
      </c>
      <c r="HX235">
        <v>3.29398</v>
      </c>
      <c r="HY235">
        <v>999.9</v>
      </c>
      <c r="HZ235">
        <v>9999</v>
      </c>
      <c r="IA235">
        <v>9999</v>
      </c>
      <c r="IB235">
        <v>9999</v>
      </c>
      <c r="IC235">
        <v>1.86325</v>
      </c>
      <c r="ID235">
        <v>1.86813</v>
      </c>
      <c r="IE235">
        <v>1.86786</v>
      </c>
      <c r="IF235">
        <v>1.86906</v>
      </c>
      <c r="IG235">
        <v>1.86983</v>
      </c>
      <c r="IH235">
        <v>1.86599</v>
      </c>
      <c r="II235">
        <v>1.86706</v>
      </c>
      <c r="IJ235">
        <v>1.86844</v>
      </c>
      <c r="IK235">
        <v>5</v>
      </c>
      <c r="IL235">
        <v>0</v>
      </c>
      <c r="IM235">
        <v>0</v>
      </c>
      <c r="IN235">
        <v>0</v>
      </c>
      <c r="IO235" t="s">
        <v>441</v>
      </c>
      <c r="IP235" t="s">
        <v>442</v>
      </c>
      <c r="IQ235" t="s">
        <v>443</v>
      </c>
      <c r="IR235" t="s">
        <v>443</v>
      </c>
      <c r="IS235" t="s">
        <v>443</v>
      </c>
      <c r="IT235" t="s">
        <v>443</v>
      </c>
      <c r="IU235">
        <v>0</v>
      </c>
      <c r="IV235">
        <v>100</v>
      </c>
      <c r="IW235">
        <v>100</v>
      </c>
      <c r="IX235">
        <v>2.175</v>
      </c>
      <c r="IY235">
        <v>0.313</v>
      </c>
      <c r="IZ235">
        <v>0.735386519928015</v>
      </c>
      <c r="JA235">
        <v>0.00382527381972642</v>
      </c>
      <c r="JB235">
        <v>-7.52988299776221e-07</v>
      </c>
      <c r="JC235">
        <v>2.3530235652091e-10</v>
      </c>
      <c r="JD235">
        <v>-0.102343420517576</v>
      </c>
      <c r="JE235">
        <v>-0.0169045395245839</v>
      </c>
      <c r="JF235">
        <v>0.00204458040624254</v>
      </c>
      <c r="JG235">
        <v>-2.13992253470799e-05</v>
      </c>
      <c r="JH235">
        <v>5</v>
      </c>
      <c r="JI235">
        <v>2167</v>
      </c>
      <c r="JJ235">
        <v>1</v>
      </c>
      <c r="JK235">
        <v>29</v>
      </c>
      <c r="JL235">
        <v>29323825.2</v>
      </c>
      <c r="JM235">
        <v>29323825.2</v>
      </c>
      <c r="JN235">
        <v>1.05835</v>
      </c>
      <c r="JO235">
        <v>2.64893</v>
      </c>
      <c r="JP235">
        <v>1.54785</v>
      </c>
      <c r="JQ235">
        <v>2.31079</v>
      </c>
      <c r="JR235">
        <v>1.64673</v>
      </c>
      <c r="JS235">
        <v>2.32666</v>
      </c>
      <c r="JT235">
        <v>34.6463</v>
      </c>
      <c r="JU235">
        <v>24.1838</v>
      </c>
      <c r="JV235">
        <v>18</v>
      </c>
      <c r="JW235">
        <v>506.224</v>
      </c>
      <c r="JX235">
        <v>400.079</v>
      </c>
      <c r="JY235">
        <v>26.9096</v>
      </c>
      <c r="JZ235">
        <v>28.7124</v>
      </c>
      <c r="KA235">
        <v>30.0001</v>
      </c>
      <c r="KB235">
        <v>28.6612</v>
      </c>
      <c r="KC235">
        <v>28.6088</v>
      </c>
      <c r="KD235">
        <v>21.2118</v>
      </c>
      <c r="KE235">
        <v>19.0287</v>
      </c>
      <c r="KF235">
        <v>49.2984</v>
      </c>
      <c r="KG235">
        <v>26.9228</v>
      </c>
      <c r="KH235">
        <v>453.627</v>
      </c>
      <c r="KI235">
        <v>20.6028</v>
      </c>
      <c r="KJ235">
        <v>96.5749</v>
      </c>
      <c r="KK235">
        <v>94.5421</v>
      </c>
    </row>
    <row r="236" spans="1:297">
      <c r="A236">
        <v>220</v>
      </c>
      <c r="B236">
        <v>1759429520</v>
      </c>
      <c r="C236">
        <v>10299.9000000954</v>
      </c>
      <c r="D236" t="s">
        <v>884</v>
      </c>
      <c r="E236" t="s">
        <v>885</v>
      </c>
      <c r="F236">
        <v>5</v>
      </c>
      <c r="G236" t="s">
        <v>831</v>
      </c>
      <c r="H236" t="s">
        <v>436</v>
      </c>
      <c r="I236">
        <v>1759429511.84615</v>
      </c>
      <c r="J236">
        <f>(K236)/1000</f>
        <v>0</v>
      </c>
      <c r="K236">
        <f>IF(DP236, AN236, AH236)</f>
        <v>0</v>
      </c>
      <c r="L236">
        <f>IF(DP236, AI236, AG236)</f>
        <v>0</v>
      </c>
      <c r="M236">
        <f>DR236 - IF(AU236&gt;1, L236*DL236*100.0/(AW236), 0)</f>
        <v>0</v>
      </c>
      <c r="N236">
        <f>((T236-J236/2)*M236-L236)/(T236+J236/2)</f>
        <v>0</v>
      </c>
      <c r="O236">
        <f>N236*(DY236+DZ236)/1000.0</f>
        <v>0</v>
      </c>
      <c r="P236">
        <f>(DR236 - IF(AU236&gt;1, L236*DL236*100.0/(AW236), 0))*(DY236+DZ236)/1000.0</f>
        <v>0</v>
      </c>
      <c r="Q236">
        <f>2.0/((1/S236-1/R236)+SIGN(S236)*SQRT((1/S236-1/R236)*(1/S236-1/R236) + 4*DM236/((DM236+1)*(DM236+1))*(2*1/S236*1/R236-1/R236*1/R236)))</f>
        <v>0</v>
      </c>
      <c r="R236">
        <f>IF(LEFT(DN236,1)&lt;&gt;"0",IF(LEFT(DN236,1)="1",3.0,DO236),$D$5+$E$5*(EF236*DY236/($K$5*1000))+$F$5*(EF236*DY236/($K$5*1000))*MAX(MIN(DL236,$J$5),$I$5)*MAX(MIN(DL236,$J$5),$I$5)+$G$5*MAX(MIN(DL236,$J$5),$I$5)*(EF236*DY236/($K$5*1000))+$H$5*(EF236*DY236/($K$5*1000))*(EF236*DY236/($K$5*1000)))</f>
        <v>0</v>
      </c>
      <c r="S236">
        <f>J236*(1000-(1000*0.61365*exp(17.502*W236/(240.97+W236))/(DY236+DZ236)+DT236)/2)/(1000*0.61365*exp(17.502*W236/(240.97+W236))/(DY236+DZ236)-DT236)</f>
        <v>0</v>
      </c>
      <c r="T236">
        <f>1/((DM236+1)/(Q236/1.6)+1/(R236/1.37)) + DM236/((DM236+1)/(Q236/1.6) + DM236/(R236/1.37))</f>
        <v>0</v>
      </c>
      <c r="U236">
        <f>(DH236*DK236)</f>
        <v>0</v>
      </c>
      <c r="V236">
        <f>(EA236+(U236+2*0.95*5.67E-8*(((EA236+$B$7)+273)^4-(EA236+273)^4)-44100*J236)/(1.84*29.3*R236+8*0.95*5.67E-8*(EA236+273)^3))</f>
        <v>0</v>
      </c>
      <c r="W236">
        <f>($C$7*EB236+$D$7*EC236+$E$7*V236)</f>
        <v>0</v>
      </c>
      <c r="X236">
        <f>0.61365*exp(17.502*W236/(240.97+W236))</f>
        <v>0</v>
      </c>
      <c r="Y236">
        <f>(Z236/AA236*100)</f>
        <v>0</v>
      </c>
      <c r="Z236">
        <f>DT236*(DY236+DZ236)/1000</f>
        <v>0</v>
      </c>
      <c r="AA236">
        <f>0.61365*exp(17.502*EA236/(240.97+EA236))</f>
        <v>0</v>
      </c>
      <c r="AB236">
        <f>(X236-DT236*(DY236+DZ236)/1000)</f>
        <v>0</v>
      </c>
      <c r="AC236">
        <f>(-J236*44100)</f>
        <v>0</v>
      </c>
      <c r="AD236">
        <f>2*29.3*R236*0.92*(EA236-W236)</f>
        <v>0</v>
      </c>
      <c r="AE236">
        <f>2*0.95*5.67E-8*(((EA236+$B$7)+273)^4-(W236+273)^4)</f>
        <v>0</v>
      </c>
      <c r="AF236">
        <f>U236+AE236+AC236+AD236</f>
        <v>0</v>
      </c>
      <c r="AG236">
        <f>DX236*AU236*(DS236-DR236*(1000-AU236*DU236)/(1000-AU236*DT236))/(100*DL236)</f>
        <v>0</v>
      </c>
      <c r="AH236">
        <f>1000*DX236*AU236*(DT236-DU236)/(100*DL236*(1000-AU236*DT236))</f>
        <v>0</v>
      </c>
      <c r="AI236">
        <f>(AJ236 - AK236 - DY236*1E3/(8.314*(EA236+273.15)) * AM236/DX236 * AL236) * DX236/(100*DL236) * (1000 - DU236)/1000</f>
        <v>0</v>
      </c>
      <c r="AJ236">
        <v>449.132273255195</v>
      </c>
      <c r="AK236">
        <v>423.650848484848</v>
      </c>
      <c r="AL236">
        <v>1.90410454545452</v>
      </c>
      <c r="AM236">
        <v>64.6</v>
      </c>
      <c r="AN236">
        <f>(AP236 - AO236 + DY236*1E3/(8.314*(EA236+273.15)) * AR236/DX236 * AQ236) * DX236/(100*DL236) * 1000/(1000 - AP236)</f>
        <v>0</v>
      </c>
      <c r="AO236">
        <v>20.5790977207104</v>
      </c>
      <c r="AP236">
        <v>22.9173175757576</v>
      </c>
      <c r="AQ236">
        <v>1.76457571269219e-05</v>
      </c>
      <c r="AR236">
        <v>120.659579915445</v>
      </c>
      <c r="AS236">
        <v>0</v>
      </c>
      <c r="AT236">
        <v>0</v>
      </c>
      <c r="AU236">
        <f>IF(AS236*$H$13&gt;=AW236,1.0,(AW236/(AW236-AS236*$H$13)))</f>
        <v>0</v>
      </c>
      <c r="AV236">
        <f>(AU236-1)*100</f>
        <v>0</v>
      </c>
      <c r="AW236">
        <f>MAX(0,($B$13+$C$13*EF236)/(1+$D$13*EF236)*DY236/(EA236+273)*$E$13)</f>
        <v>0</v>
      </c>
      <c r="AX236" t="s">
        <v>437</v>
      </c>
      <c r="AY236" t="s">
        <v>437</v>
      </c>
      <c r="AZ236">
        <v>0</v>
      </c>
      <c r="BA236">
        <v>0</v>
      </c>
      <c r="BB236">
        <f>1-AZ236/BA236</f>
        <v>0</v>
      </c>
      <c r="BC236">
        <v>0</v>
      </c>
      <c r="BD236" t="s">
        <v>437</v>
      </c>
      <c r="BE236" t="s">
        <v>437</v>
      </c>
      <c r="BF236">
        <v>0</v>
      </c>
      <c r="BG236">
        <v>0</v>
      </c>
      <c r="BH236">
        <f>1-BF236/BG236</f>
        <v>0</v>
      </c>
      <c r="BI236">
        <v>0.5</v>
      </c>
      <c r="BJ236">
        <f>DI236</f>
        <v>0</v>
      </c>
      <c r="BK236">
        <f>L236</f>
        <v>0</v>
      </c>
      <c r="BL236">
        <f>BH236*BI236*BJ236</f>
        <v>0</v>
      </c>
      <c r="BM236">
        <f>(BK236-BC236)/BJ236</f>
        <v>0</v>
      </c>
      <c r="BN236">
        <f>(BA236-BG236)/BG236</f>
        <v>0</v>
      </c>
      <c r="BO236">
        <f>AZ236/(BB236+AZ236/BG236)</f>
        <v>0</v>
      </c>
      <c r="BP236" t="s">
        <v>437</v>
      </c>
      <c r="BQ236">
        <v>0</v>
      </c>
      <c r="BR236">
        <f>IF(BQ236&lt;&gt;0, BQ236, BO236)</f>
        <v>0</v>
      </c>
      <c r="BS236">
        <f>1-BR236/BG236</f>
        <v>0</v>
      </c>
      <c r="BT236">
        <f>(BG236-BF236)/(BG236-BR236)</f>
        <v>0</v>
      </c>
      <c r="BU236">
        <f>(BA236-BG236)/(BA236-BR236)</f>
        <v>0</v>
      </c>
      <c r="BV236">
        <f>(BG236-BF236)/(BG236-AZ236)</f>
        <v>0</v>
      </c>
      <c r="BW236">
        <f>(BA236-BG236)/(BA236-AZ236)</f>
        <v>0</v>
      </c>
      <c r="BX236">
        <f>(BT236*BR236/BF236)</f>
        <v>0</v>
      </c>
      <c r="BY236">
        <f>(1-BX236)</f>
        <v>0</v>
      </c>
      <c r="DH236">
        <f>$B$11*EG236+$C$11*EH236+$F$11*ES236*(1-EV236)</f>
        <v>0</v>
      </c>
      <c r="DI236">
        <f>DH236*DJ236</f>
        <v>0</v>
      </c>
      <c r="DJ236">
        <f>($B$11*$D$9+$C$11*$D$9+$F$11*((FF236+EX236)/MAX(FF236+EX236+FG236, 0.1)*$I$9+FG236/MAX(FF236+EX236+FG236, 0.1)*$J$9))/($B$11+$C$11+$F$11)</f>
        <v>0</v>
      </c>
      <c r="DK236">
        <f>($B$11*$K$9+$C$11*$K$9+$F$11*((FF236+EX236)/MAX(FF236+EX236+FG236, 0.1)*$P$9+FG236/MAX(FF236+EX236+FG236, 0.1)*$Q$9))/($B$11+$C$11+$F$11)</f>
        <v>0</v>
      </c>
      <c r="DL236">
        <v>4.16</v>
      </c>
      <c r="DM236">
        <v>0.5</v>
      </c>
      <c r="DN236" t="s">
        <v>438</v>
      </c>
      <c r="DO236">
        <v>2</v>
      </c>
      <c r="DP236" t="b">
        <v>1</v>
      </c>
      <c r="DQ236">
        <v>1759429511.84615</v>
      </c>
      <c r="DR236">
        <v>405.868846153846</v>
      </c>
      <c r="DS236">
        <v>429.473230769231</v>
      </c>
      <c r="DT236">
        <v>22.9161769230769</v>
      </c>
      <c r="DU236">
        <v>20.5803153846154</v>
      </c>
      <c r="DV236">
        <v>403.696461538462</v>
      </c>
      <c r="DW236">
        <v>22.6031538461538</v>
      </c>
      <c r="DX236">
        <v>500.008538461538</v>
      </c>
      <c r="DY236">
        <v>90.7487846153846</v>
      </c>
      <c r="DZ236">
        <v>0.0334308769230769</v>
      </c>
      <c r="EA236">
        <v>29.5368230769231</v>
      </c>
      <c r="EB236">
        <v>29.9764615384615</v>
      </c>
      <c r="EC236">
        <v>999.9</v>
      </c>
      <c r="ED236">
        <v>0</v>
      </c>
      <c r="EE236">
        <v>0</v>
      </c>
      <c r="EF236">
        <v>10019.0784615385</v>
      </c>
      <c r="EG236">
        <v>0</v>
      </c>
      <c r="EH236">
        <v>15.0007769230769</v>
      </c>
      <c r="EI236">
        <v>-23.6045538461538</v>
      </c>
      <c r="EJ236">
        <v>415.387846153846</v>
      </c>
      <c r="EK236">
        <v>438.497615384615</v>
      </c>
      <c r="EL236">
        <v>2.33585769230769</v>
      </c>
      <c r="EM236">
        <v>429.473230769231</v>
      </c>
      <c r="EN236">
        <v>20.5803153846154</v>
      </c>
      <c r="EO236">
        <v>2.07961461538462</v>
      </c>
      <c r="EP236">
        <v>1.86763923076923</v>
      </c>
      <c r="EQ236">
        <v>18.0639</v>
      </c>
      <c r="ER236">
        <v>16.3647</v>
      </c>
      <c r="ES236">
        <v>1999.97538461538</v>
      </c>
      <c r="ET236">
        <v>0.980003230769231</v>
      </c>
      <c r="EU236">
        <v>0.0199970538461538</v>
      </c>
      <c r="EV236">
        <v>0</v>
      </c>
      <c r="EW236">
        <v>550.150846153846</v>
      </c>
      <c r="EX236">
        <v>5.00059</v>
      </c>
      <c r="EY236">
        <v>11076.8538461538</v>
      </c>
      <c r="EZ236">
        <v>17360.1230769231</v>
      </c>
      <c r="FA236">
        <v>41.8216923076923</v>
      </c>
      <c r="FB236">
        <v>41.687</v>
      </c>
      <c r="FC236">
        <v>41.3024615384615</v>
      </c>
      <c r="FD236">
        <v>41.062</v>
      </c>
      <c r="FE236">
        <v>42.687</v>
      </c>
      <c r="FF236">
        <v>1955.07846153846</v>
      </c>
      <c r="FG236">
        <v>39.8969230769231</v>
      </c>
      <c r="FH236">
        <v>0</v>
      </c>
      <c r="FI236">
        <v>1759429518.4</v>
      </c>
      <c r="FJ236">
        <v>0</v>
      </c>
      <c r="FK236">
        <v>550.310192307692</v>
      </c>
      <c r="FL236">
        <v>12.6736752162829</v>
      </c>
      <c r="FM236">
        <v>260.536752103279</v>
      </c>
      <c r="FN236">
        <v>11079.8807692308</v>
      </c>
      <c r="FO236">
        <v>15</v>
      </c>
      <c r="FP236">
        <v>0</v>
      </c>
      <c r="FQ236" t="s">
        <v>439</v>
      </c>
      <c r="FR236">
        <v>0</v>
      </c>
      <c r="FS236">
        <v>0</v>
      </c>
      <c r="FT236">
        <v>0</v>
      </c>
      <c r="FU236">
        <v>0</v>
      </c>
      <c r="FV236">
        <v>0</v>
      </c>
      <c r="FW236">
        <v>0</v>
      </c>
      <c r="FX236">
        <v>0</v>
      </c>
      <c r="FY236">
        <v>0</v>
      </c>
      <c r="FZ236">
        <v>0</v>
      </c>
      <c r="GA236">
        <v>0</v>
      </c>
      <c r="GB236">
        <v>0</v>
      </c>
      <c r="GC236">
        <v>-20.7441380952381</v>
      </c>
      <c r="GD236">
        <v>-48.2275480519481</v>
      </c>
      <c r="GE236">
        <v>5.47932565971538</v>
      </c>
      <c r="GF236">
        <v>0</v>
      </c>
      <c r="GG236">
        <v>549.230470588235</v>
      </c>
      <c r="GH236">
        <v>15.2888922925877</v>
      </c>
      <c r="GI236">
        <v>1.52604824600501</v>
      </c>
      <c r="GJ236">
        <v>-1</v>
      </c>
      <c r="GK236">
        <v>2.33383523809524</v>
      </c>
      <c r="GL236">
        <v>0.0262885714285741</v>
      </c>
      <c r="GM236">
        <v>0.0029831903967583</v>
      </c>
      <c r="GN236">
        <v>1</v>
      </c>
      <c r="GO236">
        <v>1</v>
      </c>
      <c r="GP236">
        <v>2</v>
      </c>
      <c r="GQ236" t="s">
        <v>448</v>
      </c>
      <c r="GR236">
        <v>3.13227</v>
      </c>
      <c r="GS236">
        <v>2.7113</v>
      </c>
      <c r="GT236">
        <v>0.088982</v>
      </c>
      <c r="GU236">
        <v>0.0951925</v>
      </c>
      <c r="GV236">
        <v>0.0999035</v>
      </c>
      <c r="GW236">
        <v>0.0930939</v>
      </c>
      <c r="GX236">
        <v>34288</v>
      </c>
      <c r="GY236">
        <v>36480.9</v>
      </c>
      <c r="GZ236">
        <v>34054.9</v>
      </c>
      <c r="HA236">
        <v>36508.4</v>
      </c>
      <c r="HB236">
        <v>43296.6</v>
      </c>
      <c r="HC236">
        <v>47540.8</v>
      </c>
      <c r="HD236">
        <v>53129</v>
      </c>
      <c r="HE236">
        <v>58353</v>
      </c>
      <c r="HF236">
        <v>1.95135</v>
      </c>
      <c r="HG236">
        <v>1.78572</v>
      </c>
      <c r="HH236">
        <v>0.133663</v>
      </c>
      <c r="HI236">
        <v>0</v>
      </c>
      <c r="HJ236">
        <v>27.8027</v>
      </c>
      <c r="HK236">
        <v>999.9</v>
      </c>
      <c r="HL236">
        <v>50.519</v>
      </c>
      <c r="HM236">
        <v>30.766</v>
      </c>
      <c r="HN236">
        <v>24.782</v>
      </c>
      <c r="HO236">
        <v>55.2131</v>
      </c>
      <c r="HP236">
        <v>45.2764</v>
      </c>
      <c r="HQ236">
        <v>1</v>
      </c>
      <c r="HR236">
        <v>0.104139</v>
      </c>
      <c r="HS236">
        <v>0.0840223</v>
      </c>
      <c r="HT236">
        <v>20.1122</v>
      </c>
      <c r="HU236">
        <v>5.19348</v>
      </c>
      <c r="HV236">
        <v>12.004</v>
      </c>
      <c r="HW236">
        <v>4.974</v>
      </c>
      <c r="HX236">
        <v>3.2939</v>
      </c>
      <c r="HY236">
        <v>999.9</v>
      </c>
      <c r="HZ236">
        <v>9999</v>
      </c>
      <c r="IA236">
        <v>9999</v>
      </c>
      <c r="IB236">
        <v>9999</v>
      </c>
      <c r="IC236">
        <v>1.86325</v>
      </c>
      <c r="ID236">
        <v>1.86813</v>
      </c>
      <c r="IE236">
        <v>1.86787</v>
      </c>
      <c r="IF236">
        <v>1.86906</v>
      </c>
      <c r="IG236">
        <v>1.86982</v>
      </c>
      <c r="IH236">
        <v>1.86595</v>
      </c>
      <c r="II236">
        <v>1.86705</v>
      </c>
      <c r="IJ236">
        <v>1.86844</v>
      </c>
      <c r="IK236">
        <v>5</v>
      </c>
      <c r="IL236">
        <v>0</v>
      </c>
      <c r="IM236">
        <v>0</v>
      </c>
      <c r="IN236">
        <v>0</v>
      </c>
      <c r="IO236" t="s">
        <v>441</v>
      </c>
      <c r="IP236" t="s">
        <v>442</v>
      </c>
      <c r="IQ236" t="s">
        <v>443</v>
      </c>
      <c r="IR236" t="s">
        <v>443</v>
      </c>
      <c r="IS236" t="s">
        <v>443</v>
      </c>
      <c r="IT236" t="s">
        <v>443</v>
      </c>
      <c r="IU236">
        <v>0</v>
      </c>
      <c r="IV236">
        <v>100</v>
      </c>
      <c r="IW236">
        <v>100</v>
      </c>
      <c r="IX236">
        <v>2.207</v>
      </c>
      <c r="IY236">
        <v>0.3131</v>
      </c>
      <c r="IZ236">
        <v>0.735386519928015</v>
      </c>
      <c r="JA236">
        <v>0.00382527381972642</v>
      </c>
      <c r="JB236">
        <v>-7.52988299776221e-07</v>
      </c>
      <c r="JC236">
        <v>2.3530235652091e-10</v>
      </c>
      <c r="JD236">
        <v>-0.102343420517576</v>
      </c>
      <c r="JE236">
        <v>-0.0169045395245839</v>
      </c>
      <c r="JF236">
        <v>0.00204458040624254</v>
      </c>
      <c r="JG236">
        <v>-2.13992253470799e-05</v>
      </c>
      <c r="JH236">
        <v>5</v>
      </c>
      <c r="JI236">
        <v>2167</v>
      </c>
      <c r="JJ236">
        <v>1</v>
      </c>
      <c r="JK236">
        <v>29</v>
      </c>
      <c r="JL236">
        <v>29323825.3</v>
      </c>
      <c r="JM236">
        <v>29323825.3</v>
      </c>
      <c r="JN236">
        <v>1.09131</v>
      </c>
      <c r="JO236">
        <v>2.6416</v>
      </c>
      <c r="JP236">
        <v>1.54785</v>
      </c>
      <c r="JQ236">
        <v>2.31079</v>
      </c>
      <c r="JR236">
        <v>1.64673</v>
      </c>
      <c r="JS236">
        <v>2.36694</v>
      </c>
      <c r="JT236">
        <v>34.6463</v>
      </c>
      <c r="JU236">
        <v>24.1926</v>
      </c>
      <c r="JV236">
        <v>18</v>
      </c>
      <c r="JW236">
        <v>506.733</v>
      </c>
      <c r="JX236">
        <v>399.739</v>
      </c>
      <c r="JY236">
        <v>26.9245</v>
      </c>
      <c r="JZ236">
        <v>28.7147</v>
      </c>
      <c r="KA236">
        <v>30.0003</v>
      </c>
      <c r="KB236">
        <v>28.6626</v>
      </c>
      <c r="KC236">
        <v>28.6112</v>
      </c>
      <c r="KD236">
        <v>21.868</v>
      </c>
      <c r="KE236">
        <v>19.0287</v>
      </c>
      <c r="KF236">
        <v>49.2984</v>
      </c>
      <c r="KG236">
        <v>26.9359</v>
      </c>
      <c r="KH236">
        <v>474.865</v>
      </c>
      <c r="KI236">
        <v>20.6028</v>
      </c>
      <c r="KJ236">
        <v>96.5749</v>
      </c>
      <c r="KK236">
        <v>94.5419</v>
      </c>
    </row>
    <row r="237" spans="1:297">
      <c r="A237">
        <v>221</v>
      </c>
      <c r="B237">
        <v>1759429525</v>
      </c>
      <c r="C237">
        <v>10304.9000000954</v>
      </c>
      <c r="D237" t="s">
        <v>886</v>
      </c>
      <c r="E237" t="s">
        <v>887</v>
      </c>
      <c r="F237">
        <v>5</v>
      </c>
      <c r="G237" t="s">
        <v>831</v>
      </c>
      <c r="H237" t="s">
        <v>436</v>
      </c>
      <c r="I237">
        <v>1759429516.84615</v>
      </c>
      <c r="J237">
        <f>(K237)/1000</f>
        <v>0</v>
      </c>
      <c r="K237">
        <f>IF(DP237, AN237, AH237)</f>
        <v>0</v>
      </c>
      <c r="L237">
        <f>IF(DP237, AI237, AG237)</f>
        <v>0</v>
      </c>
      <c r="M237">
        <f>DR237 - IF(AU237&gt;1, L237*DL237*100.0/(AW237), 0)</f>
        <v>0</v>
      </c>
      <c r="N237">
        <f>((T237-J237/2)*M237-L237)/(T237+J237/2)</f>
        <v>0</v>
      </c>
      <c r="O237">
        <f>N237*(DY237+DZ237)/1000.0</f>
        <v>0</v>
      </c>
      <c r="P237">
        <f>(DR237 - IF(AU237&gt;1, L237*DL237*100.0/(AW237), 0))*(DY237+DZ237)/1000.0</f>
        <v>0</v>
      </c>
      <c r="Q237">
        <f>2.0/((1/S237-1/R237)+SIGN(S237)*SQRT((1/S237-1/R237)*(1/S237-1/R237) + 4*DM237/((DM237+1)*(DM237+1))*(2*1/S237*1/R237-1/R237*1/R237)))</f>
        <v>0</v>
      </c>
      <c r="R237">
        <f>IF(LEFT(DN237,1)&lt;&gt;"0",IF(LEFT(DN237,1)="1",3.0,DO237),$D$5+$E$5*(EF237*DY237/($K$5*1000))+$F$5*(EF237*DY237/($K$5*1000))*MAX(MIN(DL237,$J$5),$I$5)*MAX(MIN(DL237,$J$5),$I$5)+$G$5*MAX(MIN(DL237,$J$5),$I$5)*(EF237*DY237/($K$5*1000))+$H$5*(EF237*DY237/($K$5*1000))*(EF237*DY237/($K$5*1000)))</f>
        <v>0</v>
      </c>
      <c r="S237">
        <f>J237*(1000-(1000*0.61365*exp(17.502*W237/(240.97+W237))/(DY237+DZ237)+DT237)/2)/(1000*0.61365*exp(17.502*W237/(240.97+W237))/(DY237+DZ237)-DT237)</f>
        <v>0</v>
      </c>
      <c r="T237">
        <f>1/((DM237+1)/(Q237/1.6)+1/(R237/1.37)) + DM237/((DM237+1)/(Q237/1.6) + DM237/(R237/1.37))</f>
        <v>0</v>
      </c>
      <c r="U237">
        <f>(DH237*DK237)</f>
        <v>0</v>
      </c>
      <c r="V237">
        <f>(EA237+(U237+2*0.95*5.67E-8*(((EA237+$B$7)+273)^4-(EA237+273)^4)-44100*J237)/(1.84*29.3*R237+8*0.95*5.67E-8*(EA237+273)^3))</f>
        <v>0</v>
      </c>
      <c r="W237">
        <f>($C$7*EB237+$D$7*EC237+$E$7*V237)</f>
        <v>0</v>
      </c>
      <c r="X237">
        <f>0.61365*exp(17.502*W237/(240.97+W237))</f>
        <v>0</v>
      </c>
      <c r="Y237">
        <f>(Z237/AA237*100)</f>
        <v>0</v>
      </c>
      <c r="Z237">
        <f>DT237*(DY237+DZ237)/1000</f>
        <v>0</v>
      </c>
      <c r="AA237">
        <f>0.61365*exp(17.502*EA237/(240.97+EA237))</f>
        <v>0</v>
      </c>
      <c r="AB237">
        <f>(X237-DT237*(DY237+DZ237)/1000)</f>
        <v>0</v>
      </c>
      <c r="AC237">
        <f>(-J237*44100)</f>
        <v>0</v>
      </c>
      <c r="AD237">
        <f>2*29.3*R237*0.92*(EA237-W237)</f>
        <v>0</v>
      </c>
      <c r="AE237">
        <f>2*0.95*5.67E-8*(((EA237+$B$7)+273)^4-(W237+273)^4)</f>
        <v>0</v>
      </c>
      <c r="AF237">
        <f>U237+AE237+AC237+AD237</f>
        <v>0</v>
      </c>
      <c r="AG237">
        <f>DX237*AU237*(DS237-DR237*(1000-AU237*DU237)/(1000-AU237*DT237))/(100*DL237)</f>
        <v>0</v>
      </c>
      <c r="AH237">
        <f>1000*DX237*AU237*(DT237-DU237)/(100*DL237*(1000-AU237*DT237))</f>
        <v>0</v>
      </c>
      <c r="AI237">
        <f>(AJ237 - AK237 - DY237*1E3/(8.314*(EA237+273.15)) * AM237/DX237 * AL237) * DX237/(100*DL237) * (1000 - DU237)/1000</f>
        <v>0</v>
      </c>
      <c r="AJ237">
        <v>466.468412002922</v>
      </c>
      <c r="AK237">
        <v>436.844412121212</v>
      </c>
      <c r="AL237">
        <v>2.74120530303028</v>
      </c>
      <c r="AM237">
        <v>64.6</v>
      </c>
      <c r="AN237">
        <f>(AP237 - AO237 + DY237*1E3/(8.314*(EA237+273.15)) * AR237/DX237 * AQ237) * DX237/(100*DL237) * 1000/(1000 - AP237)</f>
        <v>0</v>
      </c>
      <c r="AO237">
        <v>20.5779820866905</v>
      </c>
      <c r="AP237">
        <v>22.9171266666667</v>
      </c>
      <c r="AQ237">
        <v>-5.48817909612438e-07</v>
      </c>
      <c r="AR237">
        <v>120.659579915445</v>
      </c>
      <c r="AS237">
        <v>0</v>
      </c>
      <c r="AT237">
        <v>0</v>
      </c>
      <c r="AU237">
        <f>IF(AS237*$H$13&gt;=AW237,1.0,(AW237/(AW237-AS237*$H$13)))</f>
        <v>0</v>
      </c>
      <c r="AV237">
        <f>(AU237-1)*100</f>
        <v>0</v>
      </c>
      <c r="AW237">
        <f>MAX(0,($B$13+$C$13*EF237)/(1+$D$13*EF237)*DY237/(EA237+273)*$E$13)</f>
        <v>0</v>
      </c>
      <c r="AX237" t="s">
        <v>437</v>
      </c>
      <c r="AY237" t="s">
        <v>437</v>
      </c>
      <c r="AZ237">
        <v>0</v>
      </c>
      <c r="BA237">
        <v>0</v>
      </c>
      <c r="BB237">
        <f>1-AZ237/BA237</f>
        <v>0</v>
      </c>
      <c r="BC237">
        <v>0</v>
      </c>
      <c r="BD237" t="s">
        <v>437</v>
      </c>
      <c r="BE237" t="s">
        <v>437</v>
      </c>
      <c r="BF237">
        <v>0</v>
      </c>
      <c r="BG237">
        <v>0</v>
      </c>
      <c r="BH237">
        <f>1-BF237/BG237</f>
        <v>0</v>
      </c>
      <c r="BI237">
        <v>0.5</v>
      </c>
      <c r="BJ237">
        <f>DI237</f>
        <v>0</v>
      </c>
      <c r="BK237">
        <f>L237</f>
        <v>0</v>
      </c>
      <c r="BL237">
        <f>BH237*BI237*BJ237</f>
        <v>0</v>
      </c>
      <c r="BM237">
        <f>(BK237-BC237)/BJ237</f>
        <v>0</v>
      </c>
      <c r="BN237">
        <f>(BA237-BG237)/BG237</f>
        <v>0</v>
      </c>
      <c r="BO237">
        <f>AZ237/(BB237+AZ237/BG237)</f>
        <v>0</v>
      </c>
      <c r="BP237" t="s">
        <v>437</v>
      </c>
      <c r="BQ237">
        <v>0</v>
      </c>
      <c r="BR237">
        <f>IF(BQ237&lt;&gt;0, BQ237, BO237)</f>
        <v>0</v>
      </c>
      <c r="BS237">
        <f>1-BR237/BG237</f>
        <v>0</v>
      </c>
      <c r="BT237">
        <f>(BG237-BF237)/(BG237-BR237)</f>
        <v>0</v>
      </c>
      <c r="BU237">
        <f>(BA237-BG237)/(BA237-BR237)</f>
        <v>0</v>
      </c>
      <c r="BV237">
        <f>(BG237-BF237)/(BG237-AZ237)</f>
        <v>0</v>
      </c>
      <c r="BW237">
        <f>(BA237-BG237)/(BA237-AZ237)</f>
        <v>0</v>
      </c>
      <c r="BX237">
        <f>(BT237*BR237/BF237)</f>
        <v>0</v>
      </c>
      <c r="BY237">
        <f>(1-BX237)</f>
        <v>0</v>
      </c>
      <c r="DH237">
        <f>$B$11*EG237+$C$11*EH237+$F$11*ES237*(1-EV237)</f>
        <v>0</v>
      </c>
      <c r="DI237">
        <f>DH237*DJ237</f>
        <v>0</v>
      </c>
      <c r="DJ237">
        <f>($B$11*$D$9+$C$11*$D$9+$F$11*((FF237+EX237)/MAX(FF237+EX237+FG237, 0.1)*$I$9+FG237/MAX(FF237+EX237+FG237, 0.1)*$J$9))/($B$11+$C$11+$F$11)</f>
        <v>0</v>
      </c>
      <c r="DK237">
        <f>($B$11*$K$9+$C$11*$K$9+$F$11*((FF237+EX237)/MAX(FF237+EX237+FG237, 0.1)*$P$9+FG237/MAX(FF237+EX237+FG237, 0.1)*$Q$9))/($B$11+$C$11+$F$11)</f>
        <v>0</v>
      </c>
      <c r="DL237">
        <v>4.16</v>
      </c>
      <c r="DM237">
        <v>0.5</v>
      </c>
      <c r="DN237" t="s">
        <v>438</v>
      </c>
      <c r="DO237">
        <v>2</v>
      </c>
      <c r="DP237" t="b">
        <v>1</v>
      </c>
      <c r="DQ237">
        <v>1759429516.84615</v>
      </c>
      <c r="DR237">
        <v>411.893692307692</v>
      </c>
      <c r="DS237">
        <v>441.684538461538</v>
      </c>
      <c r="DT237">
        <v>22.9163461538462</v>
      </c>
      <c r="DU237">
        <v>20.5792153846154</v>
      </c>
      <c r="DV237">
        <v>409.701384615385</v>
      </c>
      <c r="DW237">
        <v>22.6033153846154</v>
      </c>
      <c r="DX237">
        <v>499.984538461538</v>
      </c>
      <c r="DY237">
        <v>90.7485</v>
      </c>
      <c r="DZ237">
        <v>0.0335045538461538</v>
      </c>
      <c r="EA237">
        <v>29.5430846153846</v>
      </c>
      <c r="EB237">
        <v>29.9831538461539</v>
      </c>
      <c r="EC237">
        <v>999.9</v>
      </c>
      <c r="ED237">
        <v>0</v>
      </c>
      <c r="EE237">
        <v>0</v>
      </c>
      <c r="EF237">
        <v>9998.21461538462</v>
      </c>
      <c r="EG237">
        <v>0</v>
      </c>
      <c r="EH237">
        <v>15.0007769230769</v>
      </c>
      <c r="EI237">
        <v>-29.7908846153846</v>
      </c>
      <c r="EJ237">
        <v>421.554153846154</v>
      </c>
      <c r="EK237">
        <v>450.965076923077</v>
      </c>
      <c r="EL237">
        <v>2.33713</v>
      </c>
      <c r="EM237">
        <v>441.684538461538</v>
      </c>
      <c r="EN237">
        <v>20.5792153846154</v>
      </c>
      <c r="EO237">
        <v>2.07962384615385</v>
      </c>
      <c r="EP237">
        <v>1.86753230769231</v>
      </c>
      <c r="EQ237">
        <v>18.0639692307692</v>
      </c>
      <c r="ER237">
        <v>16.3638</v>
      </c>
      <c r="ES237">
        <v>1999.97153846154</v>
      </c>
      <c r="ET237">
        <v>0.980004384615385</v>
      </c>
      <c r="EU237">
        <v>0.0199959307692308</v>
      </c>
      <c r="EV237">
        <v>0</v>
      </c>
      <c r="EW237">
        <v>551.246</v>
      </c>
      <c r="EX237">
        <v>5.00059</v>
      </c>
      <c r="EY237">
        <v>11097.5846153846</v>
      </c>
      <c r="EZ237">
        <v>17360.1</v>
      </c>
      <c r="FA237">
        <v>41.8216923076923</v>
      </c>
      <c r="FB237">
        <v>41.687</v>
      </c>
      <c r="FC237">
        <v>41.3072307692308</v>
      </c>
      <c r="FD237">
        <v>41.062</v>
      </c>
      <c r="FE237">
        <v>42.687</v>
      </c>
      <c r="FF237">
        <v>1955.07692307692</v>
      </c>
      <c r="FG237">
        <v>39.8946153846154</v>
      </c>
      <c r="FH237">
        <v>0</v>
      </c>
      <c r="FI237">
        <v>1759429523.2</v>
      </c>
      <c r="FJ237">
        <v>0</v>
      </c>
      <c r="FK237">
        <v>551.267423076923</v>
      </c>
      <c r="FL237">
        <v>11.4467350660487</v>
      </c>
      <c r="FM237">
        <v>223.531624079095</v>
      </c>
      <c r="FN237">
        <v>11099.2423076923</v>
      </c>
      <c r="FO237">
        <v>15</v>
      </c>
      <c r="FP237">
        <v>0</v>
      </c>
      <c r="FQ237" t="s">
        <v>439</v>
      </c>
      <c r="FR237">
        <v>0</v>
      </c>
      <c r="FS237">
        <v>0</v>
      </c>
      <c r="FT237">
        <v>0</v>
      </c>
      <c r="FU237">
        <v>0</v>
      </c>
      <c r="FV237">
        <v>0</v>
      </c>
      <c r="FW237">
        <v>0</v>
      </c>
      <c r="FX237">
        <v>0</v>
      </c>
      <c r="FY237">
        <v>0</v>
      </c>
      <c r="FZ237">
        <v>0</v>
      </c>
      <c r="GA237">
        <v>0</v>
      </c>
      <c r="GB237">
        <v>0</v>
      </c>
      <c r="GC237">
        <v>-26.378819047619</v>
      </c>
      <c r="GD237">
        <v>-77.0269792207792</v>
      </c>
      <c r="GE237">
        <v>7.90376360697075</v>
      </c>
      <c r="GF237">
        <v>0</v>
      </c>
      <c r="GG237">
        <v>550.651794117647</v>
      </c>
      <c r="GH237">
        <v>12.262597411236</v>
      </c>
      <c r="GI237">
        <v>1.22162297494218</v>
      </c>
      <c r="GJ237">
        <v>-1</v>
      </c>
      <c r="GK237">
        <v>2.33654571428571</v>
      </c>
      <c r="GL237">
        <v>0.0166838961038974</v>
      </c>
      <c r="GM237">
        <v>0.00181986281908062</v>
      </c>
      <c r="GN237">
        <v>1</v>
      </c>
      <c r="GO237">
        <v>1</v>
      </c>
      <c r="GP237">
        <v>2</v>
      </c>
      <c r="GQ237" t="s">
        <v>448</v>
      </c>
      <c r="GR237">
        <v>3.13182</v>
      </c>
      <c r="GS237">
        <v>2.71172</v>
      </c>
      <c r="GT237">
        <v>0.0911631</v>
      </c>
      <c r="GU237">
        <v>0.0977625</v>
      </c>
      <c r="GV237">
        <v>0.0999053</v>
      </c>
      <c r="GW237">
        <v>0.0930895</v>
      </c>
      <c r="GX237">
        <v>34205.9</v>
      </c>
      <c r="GY237">
        <v>36377.2</v>
      </c>
      <c r="GZ237">
        <v>34054.9</v>
      </c>
      <c r="HA237">
        <v>36508.3</v>
      </c>
      <c r="HB237">
        <v>43296.5</v>
      </c>
      <c r="HC237">
        <v>47541.3</v>
      </c>
      <c r="HD237">
        <v>53128.7</v>
      </c>
      <c r="HE237">
        <v>58353</v>
      </c>
      <c r="HF237">
        <v>1.951</v>
      </c>
      <c r="HG237">
        <v>1.78642</v>
      </c>
      <c r="HH237">
        <v>0.134647</v>
      </c>
      <c r="HI237">
        <v>0</v>
      </c>
      <c r="HJ237">
        <v>27.8051</v>
      </c>
      <c r="HK237">
        <v>999.9</v>
      </c>
      <c r="HL237">
        <v>50.494</v>
      </c>
      <c r="HM237">
        <v>30.766</v>
      </c>
      <c r="HN237">
        <v>24.7696</v>
      </c>
      <c r="HO237">
        <v>54.2931</v>
      </c>
      <c r="HP237">
        <v>45.609</v>
      </c>
      <c r="HQ237">
        <v>1</v>
      </c>
      <c r="HR237">
        <v>0.1044</v>
      </c>
      <c r="HS237">
        <v>0.0929357</v>
      </c>
      <c r="HT237">
        <v>20.112</v>
      </c>
      <c r="HU237">
        <v>5.19348</v>
      </c>
      <c r="HV237">
        <v>12.004</v>
      </c>
      <c r="HW237">
        <v>4.9744</v>
      </c>
      <c r="HX237">
        <v>3.29395</v>
      </c>
      <c r="HY237">
        <v>999.9</v>
      </c>
      <c r="HZ237">
        <v>9999</v>
      </c>
      <c r="IA237">
        <v>9999</v>
      </c>
      <c r="IB237">
        <v>9999</v>
      </c>
      <c r="IC237">
        <v>1.86325</v>
      </c>
      <c r="ID237">
        <v>1.86813</v>
      </c>
      <c r="IE237">
        <v>1.86784</v>
      </c>
      <c r="IF237">
        <v>1.86906</v>
      </c>
      <c r="IG237">
        <v>1.86982</v>
      </c>
      <c r="IH237">
        <v>1.86596</v>
      </c>
      <c r="II237">
        <v>1.86705</v>
      </c>
      <c r="IJ237">
        <v>1.86844</v>
      </c>
      <c r="IK237">
        <v>5</v>
      </c>
      <c r="IL237">
        <v>0</v>
      </c>
      <c r="IM237">
        <v>0</v>
      </c>
      <c r="IN237">
        <v>0</v>
      </c>
      <c r="IO237" t="s">
        <v>441</v>
      </c>
      <c r="IP237" t="s">
        <v>442</v>
      </c>
      <c r="IQ237" t="s">
        <v>443</v>
      </c>
      <c r="IR237" t="s">
        <v>443</v>
      </c>
      <c r="IS237" t="s">
        <v>443</v>
      </c>
      <c r="IT237" t="s">
        <v>443</v>
      </c>
      <c r="IU237">
        <v>0</v>
      </c>
      <c r="IV237">
        <v>100</v>
      </c>
      <c r="IW237">
        <v>100</v>
      </c>
      <c r="IX237">
        <v>2.25</v>
      </c>
      <c r="IY237">
        <v>0.3132</v>
      </c>
      <c r="IZ237">
        <v>0.735386519928015</v>
      </c>
      <c r="JA237">
        <v>0.00382527381972642</v>
      </c>
      <c r="JB237">
        <v>-7.52988299776221e-07</v>
      </c>
      <c r="JC237">
        <v>2.3530235652091e-10</v>
      </c>
      <c r="JD237">
        <v>-0.102343420517576</v>
      </c>
      <c r="JE237">
        <v>-0.0169045395245839</v>
      </c>
      <c r="JF237">
        <v>0.00204458040624254</v>
      </c>
      <c r="JG237">
        <v>-2.13992253470799e-05</v>
      </c>
      <c r="JH237">
        <v>5</v>
      </c>
      <c r="JI237">
        <v>2167</v>
      </c>
      <c r="JJ237">
        <v>1</v>
      </c>
      <c r="JK237">
        <v>29</v>
      </c>
      <c r="JL237">
        <v>29323825.4</v>
      </c>
      <c r="JM237">
        <v>29323825.4</v>
      </c>
      <c r="JN237">
        <v>1.12183</v>
      </c>
      <c r="JO237">
        <v>2.64648</v>
      </c>
      <c r="JP237">
        <v>1.54785</v>
      </c>
      <c r="JQ237">
        <v>2.31079</v>
      </c>
      <c r="JR237">
        <v>1.64673</v>
      </c>
      <c r="JS237">
        <v>2.27661</v>
      </c>
      <c r="JT237">
        <v>34.6463</v>
      </c>
      <c r="JU237">
        <v>24.1838</v>
      </c>
      <c r="JV237">
        <v>18</v>
      </c>
      <c r="JW237">
        <v>506.521</v>
      </c>
      <c r="JX237">
        <v>400.133</v>
      </c>
      <c r="JY237">
        <v>26.9386</v>
      </c>
      <c r="JZ237">
        <v>28.7149</v>
      </c>
      <c r="KA237">
        <v>30.0002</v>
      </c>
      <c r="KB237">
        <v>28.6649</v>
      </c>
      <c r="KC237">
        <v>28.6128</v>
      </c>
      <c r="KD237">
        <v>22.4867</v>
      </c>
      <c r="KE237">
        <v>19.0287</v>
      </c>
      <c r="KF237">
        <v>49.2984</v>
      </c>
      <c r="KG237">
        <v>26.9401</v>
      </c>
      <c r="KH237">
        <v>488.337</v>
      </c>
      <c r="KI237">
        <v>20.6028</v>
      </c>
      <c r="KJ237">
        <v>96.5745</v>
      </c>
      <c r="KK237">
        <v>94.5418</v>
      </c>
    </row>
    <row r="238" spans="1:297">
      <c r="A238">
        <v>222</v>
      </c>
      <c r="B238">
        <v>1759429530</v>
      </c>
      <c r="C238">
        <v>10309.9000000954</v>
      </c>
      <c r="D238" t="s">
        <v>888</v>
      </c>
      <c r="E238" t="s">
        <v>889</v>
      </c>
      <c r="F238">
        <v>5</v>
      </c>
      <c r="G238" t="s">
        <v>831</v>
      </c>
      <c r="H238" t="s">
        <v>436</v>
      </c>
      <c r="I238">
        <v>1759429521.84615</v>
      </c>
      <c r="J238">
        <f>(K238)/1000</f>
        <v>0</v>
      </c>
      <c r="K238">
        <f>IF(DP238, AN238, AH238)</f>
        <v>0</v>
      </c>
      <c r="L238">
        <f>IF(DP238, AI238, AG238)</f>
        <v>0</v>
      </c>
      <c r="M238">
        <f>DR238 - IF(AU238&gt;1, L238*DL238*100.0/(AW238), 0)</f>
        <v>0</v>
      </c>
      <c r="N238">
        <f>((T238-J238/2)*M238-L238)/(T238+J238/2)</f>
        <v>0</v>
      </c>
      <c r="O238">
        <f>N238*(DY238+DZ238)/1000.0</f>
        <v>0</v>
      </c>
      <c r="P238">
        <f>(DR238 - IF(AU238&gt;1, L238*DL238*100.0/(AW238), 0))*(DY238+DZ238)/1000.0</f>
        <v>0</v>
      </c>
      <c r="Q238">
        <f>2.0/((1/S238-1/R238)+SIGN(S238)*SQRT((1/S238-1/R238)*(1/S238-1/R238) + 4*DM238/((DM238+1)*(DM238+1))*(2*1/S238*1/R238-1/R238*1/R238)))</f>
        <v>0</v>
      </c>
      <c r="R238">
        <f>IF(LEFT(DN238,1)&lt;&gt;"0",IF(LEFT(DN238,1)="1",3.0,DO238),$D$5+$E$5*(EF238*DY238/($K$5*1000))+$F$5*(EF238*DY238/($K$5*1000))*MAX(MIN(DL238,$J$5),$I$5)*MAX(MIN(DL238,$J$5),$I$5)+$G$5*MAX(MIN(DL238,$J$5),$I$5)*(EF238*DY238/($K$5*1000))+$H$5*(EF238*DY238/($K$5*1000))*(EF238*DY238/($K$5*1000)))</f>
        <v>0</v>
      </c>
      <c r="S238">
        <f>J238*(1000-(1000*0.61365*exp(17.502*W238/(240.97+W238))/(DY238+DZ238)+DT238)/2)/(1000*0.61365*exp(17.502*W238/(240.97+W238))/(DY238+DZ238)-DT238)</f>
        <v>0</v>
      </c>
      <c r="T238">
        <f>1/((DM238+1)/(Q238/1.6)+1/(R238/1.37)) + DM238/((DM238+1)/(Q238/1.6) + DM238/(R238/1.37))</f>
        <v>0</v>
      </c>
      <c r="U238">
        <f>(DH238*DK238)</f>
        <v>0</v>
      </c>
      <c r="V238">
        <f>(EA238+(U238+2*0.95*5.67E-8*(((EA238+$B$7)+273)^4-(EA238+273)^4)-44100*J238)/(1.84*29.3*R238+8*0.95*5.67E-8*(EA238+273)^3))</f>
        <v>0</v>
      </c>
      <c r="W238">
        <f>($C$7*EB238+$D$7*EC238+$E$7*V238)</f>
        <v>0</v>
      </c>
      <c r="X238">
        <f>0.61365*exp(17.502*W238/(240.97+W238))</f>
        <v>0</v>
      </c>
      <c r="Y238">
        <f>(Z238/AA238*100)</f>
        <v>0</v>
      </c>
      <c r="Z238">
        <f>DT238*(DY238+DZ238)/1000</f>
        <v>0</v>
      </c>
      <c r="AA238">
        <f>0.61365*exp(17.502*EA238/(240.97+EA238))</f>
        <v>0</v>
      </c>
      <c r="AB238">
        <f>(X238-DT238*(DY238+DZ238)/1000)</f>
        <v>0</v>
      </c>
      <c r="AC238">
        <f>(-J238*44100)</f>
        <v>0</v>
      </c>
      <c r="AD238">
        <f>2*29.3*R238*0.92*(EA238-W238)</f>
        <v>0</v>
      </c>
      <c r="AE238">
        <f>2*0.95*5.67E-8*(((EA238+$B$7)+273)^4-(W238+273)^4)</f>
        <v>0</v>
      </c>
      <c r="AF238">
        <f>U238+AE238+AC238+AD238</f>
        <v>0</v>
      </c>
      <c r="AG238">
        <f>DX238*AU238*(DS238-DR238*(1000-AU238*DU238)/(1000-AU238*DT238))/(100*DL238)</f>
        <v>0</v>
      </c>
      <c r="AH238">
        <f>1000*DX238*AU238*(DT238-DU238)/(100*DL238*(1000-AU238*DT238))</f>
        <v>0</v>
      </c>
      <c r="AI238">
        <f>(AJ238 - AK238 - DY238*1E3/(8.314*(EA238+273.15)) * AM238/DX238 * AL238) * DX238/(100*DL238) * (1000 - DU238)/1000</f>
        <v>0</v>
      </c>
      <c r="AJ238">
        <v>483.407638182468</v>
      </c>
      <c r="AK238">
        <v>451.922848484849</v>
      </c>
      <c r="AL238">
        <v>3.08304954545451</v>
      </c>
      <c r="AM238">
        <v>64.6</v>
      </c>
      <c r="AN238">
        <f>(AP238 - AO238 + DY238*1E3/(8.314*(EA238+273.15)) * AR238/DX238 * AQ238) * DX238/(100*DL238) * 1000/(1000 - AP238)</f>
        <v>0</v>
      </c>
      <c r="AO238">
        <v>20.5764006554105</v>
      </c>
      <c r="AP238">
        <v>22.9189278787879</v>
      </c>
      <c r="AQ238">
        <v>1.22274349422876e-05</v>
      </c>
      <c r="AR238">
        <v>120.659579915445</v>
      </c>
      <c r="AS238">
        <v>0</v>
      </c>
      <c r="AT238">
        <v>0</v>
      </c>
      <c r="AU238">
        <f>IF(AS238*$H$13&gt;=AW238,1.0,(AW238/(AW238-AS238*$H$13)))</f>
        <v>0</v>
      </c>
      <c r="AV238">
        <f>(AU238-1)*100</f>
        <v>0</v>
      </c>
      <c r="AW238">
        <f>MAX(0,($B$13+$C$13*EF238)/(1+$D$13*EF238)*DY238/(EA238+273)*$E$13)</f>
        <v>0</v>
      </c>
      <c r="AX238" t="s">
        <v>437</v>
      </c>
      <c r="AY238" t="s">
        <v>437</v>
      </c>
      <c r="AZ238">
        <v>0</v>
      </c>
      <c r="BA238">
        <v>0</v>
      </c>
      <c r="BB238">
        <f>1-AZ238/BA238</f>
        <v>0</v>
      </c>
      <c r="BC238">
        <v>0</v>
      </c>
      <c r="BD238" t="s">
        <v>437</v>
      </c>
      <c r="BE238" t="s">
        <v>437</v>
      </c>
      <c r="BF238">
        <v>0</v>
      </c>
      <c r="BG238">
        <v>0</v>
      </c>
      <c r="BH238">
        <f>1-BF238/BG238</f>
        <v>0</v>
      </c>
      <c r="BI238">
        <v>0.5</v>
      </c>
      <c r="BJ238">
        <f>DI238</f>
        <v>0</v>
      </c>
      <c r="BK238">
        <f>L238</f>
        <v>0</v>
      </c>
      <c r="BL238">
        <f>BH238*BI238*BJ238</f>
        <v>0</v>
      </c>
      <c r="BM238">
        <f>(BK238-BC238)/BJ238</f>
        <v>0</v>
      </c>
      <c r="BN238">
        <f>(BA238-BG238)/BG238</f>
        <v>0</v>
      </c>
      <c r="BO238">
        <f>AZ238/(BB238+AZ238/BG238)</f>
        <v>0</v>
      </c>
      <c r="BP238" t="s">
        <v>437</v>
      </c>
      <c r="BQ238">
        <v>0</v>
      </c>
      <c r="BR238">
        <f>IF(BQ238&lt;&gt;0, BQ238, BO238)</f>
        <v>0</v>
      </c>
      <c r="BS238">
        <f>1-BR238/BG238</f>
        <v>0</v>
      </c>
      <c r="BT238">
        <f>(BG238-BF238)/(BG238-BR238)</f>
        <v>0</v>
      </c>
      <c r="BU238">
        <f>(BA238-BG238)/(BA238-BR238)</f>
        <v>0</v>
      </c>
      <c r="BV238">
        <f>(BG238-BF238)/(BG238-AZ238)</f>
        <v>0</v>
      </c>
      <c r="BW238">
        <f>(BA238-BG238)/(BA238-AZ238)</f>
        <v>0</v>
      </c>
      <c r="BX238">
        <f>(BT238*BR238/BF238)</f>
        <v>0</v>
      </c>
      <c r="BY238">
        <f>(1-BX238)</f>
        <v>0</v>
      </c>
      <c r="DH238">
        <f>$B$11*EG238+$C$11*EH238+$F$11*ES238*(1-EV238)</f>
        <v>0</v>
      </c>
      <c r="DI238">
        <f>DH238*DJ238</f>
        <v>0</v>
      </c>
      <c r="DJ238">
        <f>($B$11*$D$9+$C$11*$D$9+$F$11*((FF238+EX238)/MAX(FF238+EX238+FG238, 0.1)*$I$9+FG238/MAX(FF238+EX238+FG238, 0.1)*$J$9))/($B$11+$C$11+$F$11)</f>
        <v>0</v>
      </c>
      <c r="DK238">
        <f>($B$11*$K$9+$C$11*$K$9+$F$11*((FF238+EX238)/MAX(FF238+EX238+FG238, 0.1)*$P$9+FG238/MAX(FF238+EX238+FG238, 0.1)*$Q$9))/($B$11+$C$11+$F$11)</f>
        <v>0</v>
      </c>
      <c r="DL238">
        <v>4.16</v>
      </c>
      <c r="DM238">
        <v>0.5</v>
      </c>
      <c r="DN238" t="s">
        <v>438</v>
      </c>
      <c r="DO238">
        <v>2</v>
      </c>
      <c r="DP238" t="b">
        <v>1</v>
      </c>
      <c r="DQ238">
        <v>1759429521.84615</v>
      </c>
      <c r="DR238">
        <v>422.136461538462</v>
      </c>
      <c r="DS238">
        <v>457.528230769231</v>
      </c>
      <c r="DT238">
        <v>22.9172846153846</v>
      </c>
      <c r="DU238">
        <v>20.578</v>
      </c>
      <c r="DV238">
        <v>419.910230769231</v>
      </c>
      <c r="DW238">
        <v>22.6042230769231</v>
      </c>
      <c r="DX238">
        <v>500.013307692308</v>
      </c>
      <c r="DY238">
        <v>90.7483769230769</v>
      </c>
      <c r="DZ238">
        <v>0.0335172153846154</v>
      </c>
      <c r="EA238">
        <v>29.5487461538462</v>
      </c>
      <c r="EB238">
        <v>29.9903461538461</v>
      </c>
      <c r="EC238">
        <v>999.9</v>
      </c>
      <c r="ED238">
        <v>0</v>
      </c>
      <c r="EE238">
        <v>0</v>
      </c>
      <c r="EF238">
        <v>10003.8823076923</v>
      </c>
      <c r="EG238">
        <v>0</v>
      </c>
      <c r="EH238">
        <v>15.0018384615385</v>
      </c>
      <c r="EI238">
        <v>-35.3918846153846</v>
      </c>
      <c r="EJ238">
        <v>432.037461538462</v>
      </c>
      <c r="EK238">
        <v>467.141153846154</v>
      </c>
      <c r="EL238">
        <v>2.33929230769231</v>
      </c>
      <c r="EM238">
        <v>457.528230769231</v>
      </c>
      <c r="EN238">
        <v>20.578</v>
      </c>
      <c r="EO238">
        <v>2.07970769230769</v>
      </c>
      <c r="EP238">
        <v>1.86742</v>
      </c>
      <c r="EQ238">
        <v>18.0646</v>
      </c>
      <c r="ER238">
        <v>16.3628538461538</v>
      </c>
      <c r="ES238">
        <v>1999.96769230769</v>
      </c>
      <c r="ET238">
        <v>0.980005461538462</v>
      </c>
      <c r="EU238">
        <v>0.0199948153846154</v>
      </c>
      <c r="EV238">
        <v>0</v>
      </c>
      <c r="EW238">
        <v>552.159923076923</v>
      </c>
      <c r="EX238">
        <v>5.00059</v>
      </c>
      <c r="EY238">
        <v>11115.6615384615</v>
      </c>
      <c r="EZ238">
        <v>17360.0692307692</v>
      </c>
      <c r="FA238">
        <v>41.8216923076923</v>
      </c>
      <c r="FB238">
        <v>41.687</v>
      </c>
      <c r="FC238">
        <v>41.3072307692308</v>
      </c>
      <c r="FD238">
        <v>41.062</v>
      </c>
      <c r="FE238">
        <v>42.687</v>
      </c>
      <c r="FF238">
        <v>1955.07538461538</v>
      </c>
      <c r="FG238">
        <v>39.8923076923077</v>
      </c>
      <c r="FH238">
        <v>0</v>
      </c>
      <c r="FI238">
        <v>1759429528.6</v>
      </c>
      <c r="FJ238">
        <v>0</v>
      </c>
      <c r="FK238">
        <v>552.30504</v>
      </c>
      <c r="FL238">
        <v>10.3545384935793</v>
      </c>
      <c r="FM238">
        <v>200.761538785424</v>
      </c>
      <c r="FN238">
        <v>11119.588</v>
      </c>
      <c r="FO238">
        <v>15</v>
      </c>
      <c r="FP238">
        <v>0</v>
      </c>
      <c r="FQ238" t="s">
        <v>439</v>
      </c>
      <c r="FR238">
        <v>0</v>
      </c>
      <c r="FS238">
        <v>0</v>
      </c>
      <c r="FT238">
        <v>0</v>
      </c>
      <c r="FU238">
        <v>0</v>
      </c>
      <c r="FV238">
        <v>0</v>
      </c>
      <c r="FW238">
        <v>0</v>
      </c>
      <c r="FX238">
        <v>0</v>
      </c>
      <c r="FY238">
        <v>0</v>
      </c>
      <c r="FZ238">
        <v>0</v>
      </c>
      <c r="GA238">
        <v>0</v>
      </c>
      <c r="GB238">
        <v>0</v>
      </c>
      <c r="GC238">
        <v>-32.4072</v>
      </c>
      <c r="GD238">
        <v>-66.7538796992481</v>
      </c>
      <c r="GE238">
        <v>6.66028924589616</v>
      </c>
      <c r="GF238">
        <v>0</v>
      </c>
      <c r="GG238">
        <v>551.586647058823</v>
      </c>
      <c r="GH238">
        <v>10.9759511049496</v>
      </c>
      <c r="GI238">
        <v>1.09536614566983</v>
      </c>
      <c r="GJ238">
        <v>-1</v>
      </c>
      <c r="GK238">
        <v>2.338449</v>
      </c>
      <c r="GL238">
        <v>0.0255554887218031</v>
      </c>
      <c r="GM238">
        <v>0.00253085538899401</v>
      </c>
      <c r="GN238">
        <v>1</v>
      </c>
      <c r="GO238">
        <v>1</v>
      </c>
      <c r="GP238">
        <v>2</v>
      </c>
      <c r="GQ238" t="s">
        <v>448</v>
      </c>
      <c r="GR238">
        <v>3.13199</v>
      </c>
      <c r="GS238">
        <v>2.71141</v>
      </c>
      <c r="GT238">
        <v>0.0935932</v>
      </c>
      <c r="GU238">
        <v>0.100265</v>
      </c>
      <c r="GV238">
        <v>0.0999096</v>
      </c>
      <c r="GW238">
        <v>0.093088</v>
      </c>
      <c r="GX238">
        <v>34114.3</v>
      </c>
      <c r="GY238">
        <v>36276.5</v>
      </c>
      <c r="GZ238">
        <v>34054.8</v>
      </c>
      <c r="HA238">
        <v>36508.5</v>
      </c>
      <c r="HB238">
        <v>43296.5</v>
      </c>
      <c r="HC238">
        <v>47541.6</v>
      </c>
      <c r="HD238">
        <v>53128.6</v>
      </c>
      <c r="HE238">
        <v>58352.9</v>
      </c>
      <c r="HF238">
        <v>1.95085</v>
      </c>
      <c r="HG238">
        <v>1.7863</v>
      </c>
      <c r="HH238">
        <v>0.134759</v>
      </c>
      <c r="HI238">
        <v>0</v>
      </c>
      <c r="HJ238">
        <v>27.806</v>
      </c>
      <c r="HK238">
        <v>999.9</v>
      </c>
      <c r="HL238">
        <v>50.494</v>
      </c>
      <c r="HM238">
        <v>30.746</v>
      </c>
      <c r="HN238">
        <v>24.7398</v>
      </c>
      <c r="HO238">
        <v>53.9431</v>
      </c>
      <c r="HP238">
        <v>45.4327</v>
      </c>
      <c r="HQ238">
        <v>1</v>
      </c>
      <c r="HR238">
        <v>0.104472</v>
      </c>
      <c r="HS238">
        <v>0.126381</v>
      </c>
      <c r="HT238">
        <v>20.1118</v>
      </c>
      <c r="HU238">
        <v>5.19468</v>
      </c>
      <c r="HV238">
        <v>12.004</v>
      </c>
      <c r="HW238">
        <v>4.9746</v>
      </c>
      <c r="HX238">
        <v>3.29393</v>
      </c>
      <c r="HY238">
        <v>999.9</v>
      </c>
      <c r="HZ238">
        <v>9999</v>
      </c>
      <c r="IA238">
        <v>9999</v>
      </c>
      <c r="IB238">
        <v>9999</v>
      </c>
      <c r="IC238">
        <v>1.86325</v>
      </c>
      <c r="ID238">
        <v>1.86813</v>
      </c>
      <c r="IE238">
        <v>1.86784</v>
      </c>
      <c r="IF238">
        <v>1.86907</v>
      </c>
      <c r="IG238">
        <v>1.86983</v>
      </c>
      <c r="IH238">
        <v>1.86596</v>
      </c>
      <c r="II238">
        <v>1.86702</v>
      </c>
      <c r="IJ238">
        <v>1.86844</v>
      </c>
      <c r="IK238">
        <v>5</v>
      </c>
      <c r="IL238">
        <v>0</v>
      </c>
      <c r="IM238">
        <v>0</v>
      </c>
      <c r="IN238">
        <v>0</v>
      </c>
      <c r="IO238" t="s">
        <v>441</v>
      </c>
      <c r="IP238" t="s">
        <v>442</v>
      </c>
      <c r="IQ238" t="s">
        <v>443</v>
      </c>
      <c r="IR238" t="s">
        <v>443</v>
      </c>
      <c r="IS238" t="s">
        <v>443</v>
      </c>
      <c r="IT238" t="s">
        <v>443</v>
      </c>
      <c r="IU238">
        <v>0</v>
      </c>
      <c r="IV238">
        <v>100</v>
      </c>
      <c r="IW238">
        <v>100</v>
      </c>
      <c r="IX238">
        <v>2.3</v>
      </c>
      <c r="IY238">
        <v>0.3131</v>
      </c>
      <c r="IZ238">
        <v>0.735386519928015</v>
      </c>
      <c r="JA238">
        <v>0.00382527381972642</v>
      </c>
      <c r="JB238">
        <v>-7.52988299776221e-07</v>
      </c>
      <c r="JC238">
        <v>2.3530235652091e-10</v>
      </c>
      <c r="JD238">
        <v>-0.102343420517576</v>
      </c>
      <c r="JE238">
        <v>-0.0169045395245839</v>
      </c>
      <c r="JF238">
        <v>0.00204458040624254</v>
      </c>
      <c r="JG238">
        <v>-2.13992253470799e-05</v>
      </c>
      <c r="JH238">
        <v>5</v>
      </c>
      <c r="JI238">
        <v>2167</v>
      </c>
      <c r="JJ238">
        <v>1</v>
      </c>
      <c r="JK238">
        <v>29</v>
      </c>
      <c r="JL238">
        <v>29323825.5</v>
      </c>
      <c r="JM238">
        <v>29323825.5</v>
      </c>
      <c r="JN238">
        <v>1.15356</v>
      </c>
      <c r="JO238">
        <v>2.64648</v>
      </c>
      <c r="JP238">
        <v>1.54785</v>
      </c>
      <c r="JQ238">
        <v>2.31079</v>
      </c>
      <c r="JR238">
        <v>1.64673</v>
      </c>
      <c r="JS238">
        <v>2.29736</v>
      </c>
      <c r="JT238">
        <v>34.6463</v>
      </c>
      <c r="JU238">
        <v>24.1838</v>
      </c>
      <c r="JV238">
        <v>18</v>
      </c>
      <c r="JW238">
        <v>506.432</v>
      </c>
      <c r="JX238">
        <v>400.071</v>
      </c>
      <c r="JY238">
        <v>26.9455</v>
      </c>
      <c r="JZ238">
        <v>28.7173</v>
      </c>
      <c r="KA238">
        <v>30.0001</v>
      </c>
      <c r="KB238">
        <v>28.6661</v>
      </c>
      <c r="KC238">
        <v>28.6137</v>
      </c>
      <c r="KD238">
        <v>23.1018</v>
      </c>
      <c r="KE238">
        <v>19.0287</v>
      </c>
      <c r="KF238">
        <v>49.2984</v>
      </c>
      <c r="KG238">
        <v>26.7039</v>
      </c>
      <c r="KH238">
        <v>508.492</v>
      </c>
      <c r="KI238">
        <v>20.6028</v>
      </c>
      <c r="KJ238">
        <v>96.5743</v>
      </c>
      <c r="KK238">
        <v>94.5419</v>
      </c>
    </row>
    <row r="239" spans="1:297">
      <c r="A239">
        <v>223</v>
      </c>
      <c r="B239">
        <v>1759429535</v>
      </c>
      <c r="C239">
        <v>10314.9000000954</v>
      </c>
      <c r="D239" t="s">
        <v>890</v>
      </c>
      <c r="E239" t="s">
        <v>891</v>
      </c>
      <c r="F239">
        <v>5</v>
      </c>
      <c r="G239" t="s">
        <v>831</v>
      </c>
      <c r="H239" t="s">
        <v>436</v>
      </c>
      <c r="I239">
        <v>1759429526.84615</v>
      </c>
      <c r="J239">
        <f>(K239)/1000</f>
        <v>0</v>
      </c>
      <c r="K239">
        <f>IF(DP239, AN239, AH239)</f>
        <v>0</v>
      </c>
      <c r="L239">
        <f>IF(DP239, AI239, AG239)</f>
        <v>0</v>
      </c>
      <c r="M239">
        <f>DR239 - IF(AU239&gt;1, L239*DL239*100.0/(AW239), 0)</f>
        <v>0</v>
      </c>
      <c r="N239">
        <f>((T239-J239/2)*M239-L239)/(T239+J239/2)</f>
        <v>0</v>
      </c>
      <c r="O239">
        <f>N239*(DY239+DZ239)/1000.0</f>
        <v>0</v>
      </c>
      <c r="P239">
        <f>(DR239 - IF(AU239&gt;1, L239*DL239*100.0/(AW239), 0))*(DY239+DZ239)/1000.0</f>
        <v>0</v>
      </c>
      <c r="Q239">
        <f>2.0/((1/S239-1/R239)+SIGN(S239)*SQRT((1/S239-1/R239)*(1/S239-1/R239) + 4*DM239/((DM239+1)*(DM239+1))*(2*1/S239*1/R239-1/R239*1/R239)))</f>
        <v>0</v>
      </c>
      <c r="R239">
        <f>IF(LEFT(DN239,1)&lt;&gt;"0",IF(LEFT(DN239,1)="1",3.0,DO239),$D$5+$E$5*(EF239*DY239/($K$5*1000))+$F$5*(EF239*DY239/($K$5*1000))*MAX(MIN(DL239,$J$5),$I$5)*MAX(MIN(DL239,$J$5),$I$5)+$G$5*MAX(MIN(DL239,$J$5),$I$5)*(EF239*DY239/($K$5*1000))+$H$5*(EF239*DY239/($K$5*1000))*(EF239*DY239/($K$5*1000)))</f>
        <v>0</v>
      </c>
      <c r="S239">
        <f>J239*(1000-(1000*0.61365*exp(17.502*W239/(240.97+W239))/(DY239+DZ239)+DT239)/2)/(1000*0.61365*exp(17.502*W239/(240.97+W239))/(DY239+DZ239)-DT239)</f>
        <v>0</v>
      </c>
      <c r="T239">
        <f>1/((DM239+1)/(Q239/1.6)+1/(R239/1.37)) + DM239/((DM239+1)/(Q239/1.6) + DM239/(R239/1.37))</f>
        <v>0</v>
      </c>
      <c r="U239">
        <f>(DH239*DK239)</f>
        <v>0</v>
      </c>
      <c r="V239">
        <f>(EA239+(U239+2*0.95*5.67E-8*(((EA239+$B$7)+273)^4-(EA239+273)^4)-44100*J239)/(1.84*29.3*R239+8*0.95*5.67E-8*(EA239+273)^3))</f>
        <v>0</v>
      </c>
      <c r="W239">
        <f>($C$7*EB239+$D$7*EC239+$E$7*V239)</f>
        <v>0</v>
      </c>
      <c r="X239">
        <f>0.61365*exp(17.502*W239/(240.97+W239))</f>
        <v>0</v>
      </c>
      <c r="Y239">
        <f>(Z239/AA239*100)</f>
        <v>0</v>
      </c>
      <c r="Z239">
        <f>DT239*(DY239+DZ239)/1000</f>
        <v>0</v>
      </c>
      <c r="AA239">
        <f>0.61365*exp(17.502*EA239/(240.97+EA239))</f>
        <v>0</v>
      </c>
      <c r="AB239">
        <f>(X239-DT239*(DY239+DZ239)/1000)</f>
        <v>0</v>
      </c>
      <c r="AC239">
        <f>(-J239*44100)</f>
        <v>0</v>
      </c>
      <c r="AD239">
        <f>2*29.3*R239*0.92*(EA239-W239)</f>
        <v>0</v>
      </c>
      <c r="AE239">
        <f>2*0.95*5.67E-8*(((EA239+$B$7)+273)^4-(W239+273)^4)</f>
        <v>0</v>
      </c>
      <c r="AF239">
        <f>U239+AE239+AC239+AD239</f>
        <v>0</v>
      </c>
      <c r="AG239">
        <f>DX239*AU239*(DS239-DR239*(1000-AU239*DU239)/(1000-AU239*DT239))/(100*DL239)</f>
        <v>0</v>
      </c>
      <c r="AH239">
        <f>1000*DX239*AU239*(DT239-DU239)/(100*DL239*(1000-AU239*DT239))</f>
        <v>0</v>
      </c>
      <c r="AI239">
        <f>(AJ239 - AK239 - DY239*1E3/(8.314*(EA239+273.15)) * AM239/DX239 * AL239) * DX239/(100*DL239) * (1000 - DU239)/1000</f>
        <v>0</v>
      </c>
      <c r="AJ239">
        <v>499.61042209632</v>
      </c>
      <c r="AK239">
        <v>467.511163636364</v>
      </c>
      <c r="AL239">
        <v>3.11792242424239</v>
      </c>
      <c r="AM239">
        <v>64.6</v>
      </c>
      <c r="AN239">
        <f>(AP239 - AO239 + DY239*1E3/(8.314*(EA239+273.15)) * AR239/DX239 * AQ239) * DX239/(100*DL239) * 1000/(1000 - AP239)</f>
        <v>0</v>
      </c>
      <c r="AO239">
        <v>20.5753261909972</v>
      </c>
      <c r="AP239">
        <v>22.9168909090909</v>
      </c>
      <c r="AQ239">
        <v>-2.67896724954186e-05</v>
      </c>
      <c r="AR239">
        <v>120.659579915445</v>
      </c>
      <c r="AS239">
        <v>0</v>
      </c>
      <c r="AT239">
        <v>0</v>
      </c>
      <c r="AU239">
        <f>IF(AS239*$H$13&gt;=AW239,1.0,(AW239/(AW239-AS239*$H$13)))</f>
        <v>0</v>
      </c>
      <c r="AV239">
        <f>(AU239-1)*100</f>
        <v>0</v>
      </c>
      <c r="AW239">
        <f>MAX(0,($B$13+$C$13*EF239)/(1+$D$13*EF239)*DY239/(EA239+273)*$E$13)</f>
        <v>0</v>
      </c>
      <c r="AX239" t="s">
        <v>437</v>
      </c>
      <c r="AY239" t="s">
        <v>437</v>
      </c>
      <c r="AZ239">
        <v>0</v>
      </c>
      <c r="BA239">
        <v>0</v>
      </c>
      <c r="BB239">
        <f>1-AZ239/BA239</f>
        <v>0</v>
      </c>
      <c r="BC239">
        <v>0</v>
      </c>
      <c r="BD239" t="s">
        <v>437</v>
      </c>
      <c r="BE239" t="s">
        <v>437</v>
      </c>
      <c r="BF239">
        <v>0</v>
      </c>
      <c r="BG239">
        <v>0</v>
      </c>
      <c r="BH239">
        <f>1-BF239/BG239</f>
        <v>0</v>
      </c>
      <c r="BI239">
        <v>0.5</v>
      </c>
      <c r="BJ239">
        <f>DI239</f>
        <v>0</v>
      </c>
      <c r="BK239">
        <f>L239</f>
        <v>0</v>
      </c>
      <c r="BL239">
        <f>BH239*BI239*BJ239</f>
        <v>0</v>
      </c>
      <c r="BM239">
        <f>(BK239-BC239)/BJ239</f>
        <v>0</v>
      </c>
      <c r="BN239">
        <f>(BA239-BG239)/BG239</f>
        <v>0</v>
      </c>
      <c r="BO239">
        <f>AZ239/(BB239+AZ239/BG239)</f>
        <v>0</v>
      </c>
      <c r="BP239" t="s">
        <v>437</v>
      </c>
      <c r="BQ239">
        <v>0</v>
      </c>
      <c r="BR239">
        <f>IF(BQ239&lt;&gt;0, BQ239, BO239)</f>
        <v>0</v>
      </c>
      <c r="BS239">
        <f>1-BR239/BG239</f>
        <v>0</v>
      </c>
      <c r="BT239">
        <f>(BG239-BF239)/(BG239-BR239)</f>
        <v>0</v>
      </c>
      <c r="BU239">
        <f>(BA239-BG239)/(BA239-BR239)</f>
        <v>0</v>
      </c>
      <c r="BV239">
        <f>(BG239-BF239)/(BG239-AZ239)</f>
        <v>0</v>
      </c>
      <c r="BW239">
        <f>(BA239-BG239)/(BA239-AZ239)</f>
        <v>0</v>
      </c>
      <c r="BX239">
        <f>(BT239*BR239/BF239)</f>
        <v>0</v>
      </c>
      <c r="BY239">
        <f>(1-BX239)</f>
        <v>0</v>
      </c>
      <c r="DH239">
        <f>$B$11*EG239+$C$11*EH239+$F$11*ES239*(1-EV239)</f>
        <v>0</v>
      </c>
      <c r="DI239">
        <f>DH239*DJ239</f>
        <v>0</v>
      </c>
      <c r="DJ239">
        <f>($B$11*$D$9+$C$11*$D$9+$F$11*((FF239+EX239)/MAX(FF239+EX239+FG239, 0.1)*$I$9+FG239/MAX(FF239+EX239+FG239, 0.1)*$J$9))/($B$11+$C$11+$F$11)</f>
        <v>0</v>
      </c>
      <c r="DK239">
        <f>($B$11*$K$9+$C$11*$K$9+$F$11*((FF239+EX239)/MAX(FF239+EX239+FG239, 0.1)*$P$9+FG239/MAX(FF239+EX239+FG239, 0.1)*$Q$9))/($B$11+$C$11+$F$11)</f>
        <v>0</v>
      </c>
      <c r="DL239">
        <v>4.16</v>
      </c>
      <c r="DM239">
        <v>0.5</v>
      </c>
      <c r="DN239" t="s">
        <v>438</v>
      </c>
      <c r="DO239">
        <v>2</v>
      </c>
      <c r="DP239" t="b">
        <v>1</v>
      </c>
      <c r="DQ239">
        <v>1759429526.84615</v>
      </c>
      <c r="DR239">
        <v>435.497846153846</v>
      </c>
      <c r="DS239">
        <v>473.912307692308</v>
      </c>
      <c r="DT239">
        <v>22.9178923076923</v>
      </c>
      <c r="DU239">
        <v>20.5766461538462</v>
      </c>
      <c r="DV239">
        <v>433.227615384615</v>
      </c>
      <c r="DW239">
        <v>22.6048</v>
      </c>
      <c r="DX239">
        <v>500.046307692308</v>
      </c>
      <c r="DY239">
        <v>90.7482</v>
      </c>
      <c r="DZ239">
        <v>0.0335611923076923</v>
      </c>
      <c r="EA239">
        <v>29.5543461538462</v>
      </c>
      <c r="EB239">
        <v>29.9972153846154</v>
      </c>
      <c r="EC239">
        <v>999.9</v>
      </c>
      <c r="ED239">
        <v>0</v>
      </c>
      <c r="EE239">
        <v>0</v>
      </c>
      <c r="EF239">
        <v>9990.90153846154</v>
      </c>
      <c r="EG239">
        <v>0</v>
      </c>
      <c r="EH239">
        <v>15.0012</v>
      </c>
      <c r="EI239">
        <v>-38.4145461538462</v>
      </c>
      <c r="EJ239">
        <v>445.712461538462</v>
      </c>
      <c r="EK239">
        <v>483.868769230769</v>
      </c>
      <c r="EL239">
        <v>2.34124384615385</v>
      </c>
      <c r="EM239">
        <v>473.912307692308</v>
      </c>
      <c r="EN239">
        <v>20.5766461538462</v>
      </c>
      <c r="EO239">
        <v>2.07975923076923</v>
      </c>
      <c r="EP239">
        <v>1.86729307692308</v>
      </c>
      <c r="EQ239">
        <v>18.0649923076923</v>
      </c>
      <c r="ER239">
        <v>16.3617923076923</v>
      </c>
      <c r="ES239">
        <v>1999.97076923077</v>
      </c>
      <c r="ET239">
        <v>0.980005461538461</v>
      </c>
      <c r="EU239">
        <v>0.0199948</v>
      </c>
      <c r="EV239">
        <v>0</v>
      </c>
      <c r="EW239">
        <v>553.007615384615</v>
      </c>
      <c r="EX239">
        <v>5.00059</v>
      </c>
      <c r="EY239">
        <v>11132.4846153846</v>
      </c>
      <c r="EZ239">
        <v>17360.1</v>
      </c>
      <c r="FA239">
        <v>41.8265384615385</v>
      </c>
      <c r="FB239">
        <v>41.687</v>
      </c>
      <c r="FC239">
        <v>41.3072307692308</v>
      </c>
      <c r="FD239">
        <v>41.062</v>
      </c>
      <c r="FE239">
        <v>42.687</v>
      </c>
      <c r="FF239">
        <v>1955.07846153846</v>
      </c>
      <c r="FG239">
        <v>39.8923076923077</v>
      </c>
      <c r="FH239">
        <v>0</v>
      </c>
      <c r="FI239">
        <v>1759429533.4</v>
      </c>
      <c r="FJ239">
        <v>0</v>
      </c>
      <c r="FK239">
        <v>553.10708</v>
      </c>
      <c r="FL239">
        <v>9.98223076228023</v>
      </c>
      <c r="FM239">
        <v>203.930768971771</v>
      </c>
      <c r="FN239">
        <v>11135.852</v>
      </c>
      <c r="FO239">
        <v>15</v>
      </c>
      <c r="FP239">
        <v>0</v>
      </c>
      <c r="FQ239" t="s">
        <v>439</v>
      </c>
      <c r="FR239">
        <v>0</v>
      </c>
      <c r="FS239">
        <v>0</v>
      </c>
      <c r="FT239">
        <v>0</v>
      </c>
      <c r="FU239">
        <v>0</v>
      </c>
      <c r="FV239">
        <v>0</v>
      </c>
      <c r="FW239">
        <v>0</v>
      </c>
      <c r="FX239">
        <v>0</v>
      </c>
      <c r="FY239">
        <v>0</v>
      </c>
      <c r="FZ239">
        <v>0</v>
      </c>
      <c r="GA239">
        <v>0</v>
      </c>
      <c r="GB239">
        <v>0</v>
      </c>
      <c r="GC239">
        <v>-36.2359523809524</v>
      </c>
      <c r="GD239">
        <v>-37.7566285714286</v>
      </c>
      <c r="GE239">
        <v>4.15486547540168</v>
      </c>
      <c r="GF239">
        <v>0</v>
      </c>
      <c r="GG239">
        <v>552.431588235294</v>
      </c>
      <c r="GH239">
        <v>10.1474408068753</v>
      </c>
      <c r="GI239">
        <v>1.01572159564595</v>
      </c>
      <c r="GJ239">
        <v>-1</v>
      </c>
      <c r="GK239">
        <v>2.34016238095238</v>
      </c>
      <c r="GL239">
        <v>0.024226753246756</v>
      </c>
      <c r="GM239">
        <v>0.00262484993632184</v>
      </c>
      <c r="GN239">
        <v>1</v>
      </c>
      <c r="GO239">
        <v>1</v>
      </c>
      <c r="GP239">
        <v>2</v>
      </c>
      <c r="GQ239" t="s">
        <v>448</v>
      </c>
      <c r="GR239">
        <v>3.13189</v>
      </c>
      <c r="GS239">
        <v>2.71124</v>
      </c>
      <c r="GT239">
        <v>0.096024</v>
      </c>
      <c r="GU239">
        <v>0.102864</v>
      </c>
      <c r="GV239">
        <v>0.0998947</v>
      </c>
      <c r="GW239">
        <v>0.0930841</v>
      </c>
      <c r="GX239">
        <v>34022.8</v>
      </c>
      <c r="GY239">
        <v>36171.6</v>
      </c>
      <c r="GZ239">
        <v>34054.8</v>
      </c>
      <c r="HA239">
        <v>36508.3</v>
      </c>
      <c r="HB239">
        <v>43297.3</v>
      </c>
      <c r="HC239">
        <v>47541.8</v>
      </c>
      <c r="HD239">
        <v>53128.4</v>
      </c>
      <c r="HE239">
        <v>58352.5</v>
      </c>
      <c r="HF239">
        <v>1.9506</v>
      </c>
      <c r="HG239">
        <v>1.78638</v>
      </c>
      <c r="HH239">
        <v>0.135198</v>
      </c>
      <c r="HI239">
        <v>0</v>
      </c>
      <c r="HJ239">
        <v>27.8075</v>
      </c>
      <c r="HK239">
        <v>999.9</v>
      </c>
      <c r="HL239">
        <v>50.494</v>
      </c>
      <c r="HM239">
        <v>30.766</v>
      </c>
      <c r="HN239">
        <v>24.7679</v>
      </c>
      <c r="HO239">
        <v>54.3731</v>
      </c>
      <c r="HP239">
        <v>45.2204</v>
      </c>
      <c r="HQ239">
        <v>1</v>
      </c>
      <c r="HR239">
        <v>0.106222</v>
      </c>
      <c r="HS239">
        <v>1.08623</v>
      </c>
      <c r="HT239">
        <v>20.1078</v>
      </c>
      <c r="HU239">
        <v>5.19483</v>
      </c>
      <c r="HV239">
        <v>12.004</v>
      </c>
      <c r="HW239">
        <v>4.97435</v>
      </c>
      <c r="HX239">
        <v>3.29395</v>
      </c>
      <c r="HY239">
        <v>999.9</v>
      </c>
      <c r="HZ239">
        <v>9999</v>
      </c>
      <c r="IA239">
        <v>9999</v>
      </c>
      <c r="IB239">
        <v>9999</v>
      </c>
      <c r="IC239">
        <v>1.86325</v>
      </c>
      <c r="ID239">
        <v>1.86813</v>
      </c>
      <c r="IE239">
        <v>1.86784</v>
      </c>
      <c r="IF239">
        <v>1.86907</v>
      </c>
      <c r="IG239">
        <v>1.86982</v>
      </c>
      <c r="IH239">
        <v>1.86598</v>
      </c>
      <c r="II239">
        <v>1.86702</v>
      </c>
      <c r="IJ239">
        <v>1.86844</v>
      </c>
      <c r="IK239">
        <v>5</v>
      </c>
      <c r="IL239">
        <v>0</v>
      </c>
      <c r="IM239">
        <v>0</v>
      </c>
      <c r="IN239">
        <v>0</v>
      </c>
      <c r="IO239" t="s">
        <v>441</v>
      </c>
      <c r="IP239" t="s">
        <v>442</v>
      </c>
      <c r="IQ239" t="s">
        <v>443</v>
      </c>
      <c r="IR239" t="s">
        <v>443</v>
      </c>
      <c r="IS239" t="s">
        <v>443</v>
      </c>
      <c r="IT239" t="s">
        <v>443</v>
      </c>
      <c r="IU239">
        <v>0</v>
      </c>
      <c r="IV239">
        <v>100</v>
      </c>
      <c r="IW239">
        <v>100</v>
      </c>
      <c r="IX239">
        <v>2.351</v>
      </c>
      <c r="IY239">
        <v>0.313</v>
      </c>
      <c r="IZ239">
        <v>0.735386519928015</v>
      </c>
      <c r="JA239">
        <v>0.00382527381972642</v>
      </c>
      <c r="JB239">
        <v>-7.52988299776221e-07</v>
      </c>
      <c r="JC239">
        <v>2.3530235652091e-10</v>
      </c>
      <c r="JD239">
        <v>-0.102343420517576</v>
      </c>
      <c r="JE239">
        <v>-0.0169045395245839</v>
      </c>
      <c r="JF239">
        <v>0.00204458040624254</v>
      </c>
      <c r="JG239">
        <v>-2.13992253470799e-05</v>
      </c>
      <c r="JH239">
        <v>5</v>
      </c>
      <c r="JI239">
        <v>2167</v>
      </c>
      <c r="JJ239">
        <v>1</v>
      </c>
      <c r="JK239">
        <v>29</v>
      </c>
      <c r="JL239">
        <v>29323825.6</v>
      </c>
      <c r="JM239">
        <v>29323825.6</v>
      </c>
      <c r="JN239">
        <v>1.18408</v>
      </c>
      <c r="JO239">
        <v>2.64648</v>
      </c>
      <c r="JP239">
        <v>1.54785</v>
      </c>
      <c r="JQ239">
        <v>2.31079</v>
      </c>
      <c r="JR239">
        <v>1.64673</v>
      </c>
      <c r="JS239">
        <v>2.34375</v>
      </c>
      <c r="JT239">
        <v>34.6463</v>
      </c>
      <c r="JU239">
        <v>24.1926</v>
      </c>
      <c r="JV239">
        <v>18</v>
      </c>
      <c r="JW239">
        <v>506.279</v>
      </c>
      <c r="JX239">
        <v>400.128</v>
      </c>
      <c r="JY239">
        <v>26.8091</v>
      </c>
      <c r="JZ239">
        <v>28.7173</v>
      </c>
      <c r="KA239">
        <v>30.0013</v>
      </c>
      <c r="KB239">
        <v>28.6674</v>
      </c>
      <c r="KC239">
        <v>28.6161</v>
      </c>
      <c r="KD239">
        <v>23.7287</v>
      </c>
      <c r="KE239">
        <v>19.0287</v>
      </c>
      <c r="KF239">
        <v>49.2984</v>
      </c>
      <c r="KG239">
        <v>26.6994</v>
      </c>
      <c r="KH239">
        <v>521.957</v>
      </c>
      <c r="KI239">
        <v>20.6028</v>
      </c>
      <c r="KJ239">
        <v>96.5741</v>
      </c>
      <c r="KK239">
        <v>94.5413</v>
      </c>
    </row>
    <row r="240" spans="1:297">
      <c r="A240">
        <v>224</v>
      </c>
      <c r="B240">
        <v>1759429540</v>
      </c>
      <c r="C240">
        <v>10319.9000000954</v>
      </c>
      <c r="D240" t="s">
        <v>892</v>
      </c>
      <c r="E240" t="s">
        <v>893</v>
      </c>
      <c r="F240">
        <v>5</v>
      </c>
      <c r="G240" t="s">
        <v>831</v>
      </c>
      <c r="H240" t="s">
        <v>436</v>
      </c>
      <c r="I240">
        <v>1759429531.84615</v>
      </c>
      <c r="J240">
        <f>(K240)/1000</f>
        <v>0</v>
      </c>
      <c r="K240">
        <f>IF(DP240, AN240, AH240)</f>
        <v>0</v>
      </c>
      <c r="L240">
        <f>IF(DP240, AI240, AG240)</f>
        <v>0</v>
      </c>
      <c r="M240">
        <f>DR240 - IF(AU240&gt;1, L240*DL240*100.0/(AW240), 0)</f>
        <v>0</v>
      </c>
      <c r="N240">
        <f>((T240-J240/2)*M240-L240)/(T240+J240/2)</f>
        <v>0</v>
      </c>
      <c r="O240">
        <f>N240*(DY240+DZ240)/1000.0</f>
        <v>0</v>
      </c>
      <c r="P240">
        <f>(DR240 - IF(AU240&gt;1, L240*DL240*100.0/(AW240), 0))*(DY240+DZ240)/1000.0</f>
        <v>0</v>
      </c>
      <c r="Q240">
        <f>2.0/((1/S240-1/R240)+SIGN(S240)*SQRT((1/S240-1/R240)*(1/S240-1/R240) + 4*DM240/((DM240+1)*(DM240+1))*(2*1/S240*1/R240-1/R240*1/R240)))</f>
        <v>0</v>
      </c>
      <c r="R240">
        <f>IF(LEFT(DN240,1)&lt;&gt;"0",IF(LEFT(DN240,1)="1",3.0,DO240),$D$5+$E$5*(EF240*DY240/($K$5*1000))+$F$5*(EF240*DY240/($K$5*1000))*MAX(MIN(DL240,$J$5),$I$5)*MAX(MIN(DL240,$J$5),$I$5)+$G$5*MAX(MIN(DL240,$J$5),$I$5)*(EF240*DY240/($K$5*1000))+$H$5*(EF240*DY240/($K$5*1000))*(EF240*DY240/($K$5*1000)))</f>
        <v>0</v>
      </c>
      <c r="S240">
        <f>J240*(1000-(1000*0.61365*exp(17.502*W240/(240.97+W240))/(DY240+DZ240)+DT240)/2)/(1000*0.61365*exp(17.502*W240/(240.97+W240))/(DY240+DZ240)-DT240)</f>
        <v>0</v>
      </c>
      <c r="T240">
        <f>1/((DM240+1)/(Q240/1.6)+1/(R240/1.37)) + DM240/((DM240+1)/(Q240/1.6) + DM240/(R240/1.37))</f>
        <v>0</v>
      </c>
      <c r="U240">
        <f>(DH240*DK240)</f>
        <v>0</v>
      </c>
      <c r="V240">
        <f>(EA240+(U240+2*0.95*5.67E-8*(((EA240+$B$7)+273)^4-(EA240+273)^4)-44100*J240)/(1.84*29.3*R240+8*0.95*5.67E-8*(EA240+273)^3))</f>
        <v>0</v>
      </c>
      <c r="W240">
        <f>($C$7*EB240+$D$7*EC240+$E$7*V240)</f>
        <v>0</v>
      </c>
      <c r="X240">
        <f>0.61365*exp(17.502*W240/(240.97+W240))</f>
        <v>0</v>
      </c>
      <c r="Y240">
        <f>(Z240/AA240*100)</f>
        <v>0</v>
      </c>
      <c r="Z240">
        <f>DT240*(DY240+DZ240)/1000</f>
        <v>0</v>
      </c>
      <c r="AA240">
        <f>0.61365*exp(17.502*EA240/(240.97+EA240))</f>
        <v>0</v>
      </c>
      <c r="AB240">
        <f>(X240-DT240*(DY240+DZ240)/1000)</f>
        <v>0</v>
      </c>
      <c r="AC240">
        <f>(-J240*44100)</f>
        <v>0</v>
      </c>
      <c r="AD240">
        <f>2*29.3*R240*0.92*(EA240-W240)</f>
        <v>0</v>
      </c>
      <c r="AE240">
        <f>2*0.95*5.67E-8*(((EA240+$B$7)+273)^4-(W240+273)^4)</f>
        <v>0</v>
      </c>
      <c r="AF240">
        <f>U240+AE240+AC240+AD240</f>
        <v>0</v>
      </c>
      <c r="AG240">
        <f>DX240*AU240*(DS240-DR240*(1000-AU240*DU240)/(1000-AU240*DT240))/(100*DL240)</f>
        <v>0</v>
      </c>
      <c r="AH240">
        <f>1000*DX240*AU240*(DT240-DU240)/(100*DL240*(1000-AU240*DT240))</f>
        <v>0</v>
      </c>
      <c r="AI240">
        <f>(AJ240 - AK240 - DY240*1E3/(8.314*(EA240+273.15)) * AM240/DX240 * AL240) * DX240/(100*DL240) * (1000 - DU240)/1000</f>
        <v>0</v>
      </c>
      <c r="AJ240">
        <v>517.504630292965</v>
      </c>
      <c r="AK240">
        <v>484.369939393939</v>
      </c>
      <c r="AL240">
        <v>3.40649681818178</v>
      </c>
      <c r="AM240">
        <v>64.6</v>
      </c>
      <c r="AN240">
        <f>(AP240 - AO240 + DY240*1E3/(8.314*(EA240+273.15)) * AR240/DX240 * AQ240) * DX240/(100*DL240) * 1000/(1000 - AP240)</f>
        <v>0</v>
      </c>
      <c r="AO240">
        <v>20.574565138581</v>
      </c>
      <c r="AP240">
        <v>22.9100418181818</v>
      </c>
      <c r="AQ240">
        <v>-5.2563234232253e-05</v>
      </c>
      <c r="AR240">
        <v>120.659579915445</v>
      </c>
      <c r="AS240">
        <v>0</v>
      </c>
      <c r="AT240">
        <v>0</v>
      </c>
      <c r="AU240">
        <f>IF(AS240*$H$13&gt;=AW240,1.0,(AW240/(AW240-AS240*$H$13)))</f>
        <v>0</v>
      </c>
      <c r="AV240">
        <f>(AU240-1)*100</f>
        <v>0</v>
      </c>
      <c r="AW240">
        <f>MAX(0,($B$13+$C$13*EF240)/(1+$D$13*EF240)*DY240/(EA240+273)*$E$13)</f>
        <v>0</v>
      </c>
      <c r="AX240" t="s">
        <v>437</v>
      </c>
      <c r="AY240" t="s">
        <v>437</v>
      </c>
      <c r="AZ240">
        <v>0</v>
      </c>
      <c r="BA240">
        <v>0</v>
      </c>
      <c r="BB240">
        <f>1-AZ240/BA240</f>
        <v>0</v>
      </c>
      <c r="BC240">
        <v>0</v>
      </c>
      <c r="BD240" t="s">
        <v>437</v>
      </c>
      <c r="BE240" t="s">
        <v>437</v>
      </c>
      <c r="BF240">
        <v>0</v>
      </c>
      <c r="BG240">
        <v>0</v>
      </c>
      <c r="BH240">
        <f>1-BF240/BG240</f>
        <v>0</v>
      </c>
      <c r="BI240">
        <v>0.5</v>
      </c>
      <c r="BJ240">
        <f>DI240</f>
        <v>0</v>
      </c>
      <c r="BK240">
        <f>L240</f>
        <v>0</v>
      </c>
      <c r="BL240">
        <f>BH240*BI240*BJ240</f>
        <v>0</v>
      </c>
      <c r="BM240">
        <f>(BK240-BC240)/BJ240</f>
        <v>0</v>
      </c>
      <c r="BN240">
        <f>(BA240-BG240)/BG240</f>
        <v>0</v>
      </c>
      <c r="BO240">
        <f>AZ240/(BB240+AZ240/BG240)</f>
        <v>0</v>
      </c>
      <c r="BP240" t="s">
        <v>437</v>
      </c>
      <c r="BQ240">
        <v>0</v>
      </c>
      <c r="BR240">
        <f>IF(BQ240&lt;&gt;0, BQ240, BO240)</f>
        <v>0</v>
      </c>
      <c r="BS240">
        <f>1-BR240/BG240</f>
        <v>0</v>
      </c>
      <c r="BT240">
        <f>(BG240-BF240)/(BG240-BR240)</f>
        <v>0</v>
      </c>
      <c r="BU240">
        <f>(BA240-BG240)/(BA240-BR240)</f>
        <v>0</v>
      </c>
      <c r="BV240">
        <f>(BG240-BF240)/(BG240-AZ240)</f>
        <v>0</v>
      </c>
      <c r="BW240">
        <f>(BA240-BG240)/(BA240-AZ240)</f>
        <v>0</v>
      </c>
      <c r="BX240">
        <f>(BT240*BR240/BF240)</f>
        <v>0</v>
      </c>
      <c r="BY240">
        <f>(1-BX240)</f>
        <v>0</v>
      </c>
      <c r="DH240">
        <f>$B$11*EG240+$C$11*EH240+$F$11*ES240*(1-EV240)</f>
        <v>0</v>
      </c>
      <c r="DI240">
        <f>DH240*DJ240</f>
        <v>0</v>
      </c>
      <c r="DJ240">
        <f>($B$11*$D$9+$C$11*$D$9+$F$11*((FF240+EX240)/MAX(FF240+EX240+FG240, 0.1)*$I$9+FG240/MAX(FF240+EX240+FG240, 0.1)*$J$9))/($B$11+$C$11+$F$11)</f>
        <v>0</v>
      </c>
      <c r="DK240">
        <f>($B$11*$K$9+$C$11*$K$9+$F$11*((FF240+EX240)/MAX(FF240+EX240+FG240, 0.1)*$P$9+FG240/MAX(FF240+EX240+FG240, 0.1)*$Q$9))/($B$11+$C$11+$F$11)</f>
        <v>0</v>
      </c>
      <c r="DL240">
        <v>4.16</v>
      </c>
      <c r="DM240">
        <v>0.5</v>
      </c>
      <c r="DN240" t="s">
        <v>438</v>
      </c>
      <c r="DO240">
        <v>2</v>
      </c>
      <c r="DP240" t="b">
        <v>1</v>
      </c>
      <c r="DQ240">
        <v>1759429531.84615</v>
      </c>
      <c r="DR240">
        <v>450.498615384615</v>
      </c>
      <c r="DS240">
        <v>490.624769230769</v>
      </c>
      <c r="DT240">
        <v>22.9163538461538</v>
      </c>
      <c r="DU240">
        <v>20.5755</v>
      </c>
      <c r="DV240">
        <v>448.179153846154</v>
      </c>
      <c r="DW240">
        <v>22.6033153846154</v>
      </c>
      <c r="DX240">
        <v>500.012</v>
      </c>
      <c r="DY240">
        <v>90.7484230769231</v>
      </c>
      <c r="DZ240">
        <v>0.0335487692307692</v>
      </c>
      <c r="EA240">
        <v>29.5565461538462</v>
      </c>
      <c r="EB240">
        <v>30.0040692307692</v>
      </c>
      <c r="EC240">
        <v>999.9</v>
      </c>
      <c r="ED240">
        <v>0</v>
      </c>
      <c r="EE240">
        <v>0</v>
      </c>
      <c r="EF240">
        <v>9991</v>
      </c>
      <c r="EG240">
        <v>0</v>
      </c>
      <c r="EH240">
        <v>14.9995</v>
      </c>
      <c r="EI240">
        <v>-40.1262230769231</v>
      </c>
      <c r="EJ240">
        <v>461.064384615385</v>
      </c>
      <c r="EK240">
        <v>500.931846153846</v>
      </c>
      <c r="EL240">
        <v>2.34085615384615</v>
      </c>
      <c r="EM240">
        <v>490.624769230769</v>
      </c>
      <c r="EN240">
        <v>20.5755</v>
      </c>
      <c r="EO240">
        <v>2.07962307692308</v>
      </c>
      <c r="EP240">
        <v>1.86719307692308</v>
      </c>
      <c r="EQ240">
        <v>18.0639461538462</v>
      </c>
      <c r="ER240">
        <v>16.3609615384615</v>
      </c>
      <c r="ES240">
        <v>2000.00307692308</v>
      </c>
      <c r="ET240">
        <v>0.980004538461538</v>
      </c>
      <c r="EU240">
        <v>0.0199956846153846</v>
      </c>
      <c r="EV240">
        <v>0</v>
      </c>
      <c r="EW240">
        <v>553.839615384615</v>
      </c>
      <c r="EX240">
        <v>5.00059</v>
      </c>
      <c r="EY240">
        <v>11150.0076923077</v>
      </c>
      <c r="EZ240">
        <v>17360.3692307692</v>
      </c>
      <c r="FA240">
        <v>41.8265384615385</v>
      </c>
      <c r="FB240">
        <v>41.687</v>
      </c>
      <c r="FC240">
        <v>41.3072307692308</v>
      </c>
      <c r="FD240">
        <v>41.0572307692308</v>
      </c>
      <c r="FE240">
        <v>42.687</v>
      </c>
      <c r="FF240">
        <v>1955.10846153846</v>
      </c>
      <c r="FG240">
        <v>39.8946153846154</v>
      </c>
      <c r="FH240">
        <v>0</v>
      </c>
      <c r="FI240">
        <v>1759429538.2</v>
      </c>
      <c r="FJ240">
        <v>0</v>
      </c>
      <c r="FK240">
        <v>553.94496</v>
      </c>
      <c r="FL240">
        <v>10.7430769300154</v>
      </c>
      <c r="FM240">
        <v>211.161538551987</v>
      </c>
      <c r="FN240">
        <v>11152.392</v>
      </c>
      <c r="FO240">
        <v>15</v>
      </c>
      <c r="FP240">
        <v>0</v>
      </c>
      <c r="FQ240" t="s">
        <v>439</v>
      </c>
      <c r="FR240">
        <v>0</v>
      </c>
      <c r="FS240">
        <v>0</v>
      </c>
      <c r="FT240">
        <v>0</v>
      </c>
      <c r="FU240">
        <v>0</v>
      </c>
      <c r="FV240">
        <v>0</v>
      </c>
      <c r="FW240">
        <v>0</v>
      </c>
      <c r="FX240">
        <v>0</v>
      </c>
      <c r="FY240">
        <v>0</v>
      </c>
      <c r="FZ240">
        <v>0</v>
      </c>
      <c r="GA240">
        <v>0</v>
      </c>
      <c r="GB240">
        <v>0</v>
      </c>
      <c r="GC240">
        <v>-39.314545</v>
      </c>
      <c r="GD240">
        <v>-18.4172165413534</v>
      </c>
      <c r="GE240">
        <v>1.847489283724</v>
      </c>
      <c r="GF240">
        <v>0</v>
      </c>
      <c r="GG240">
        <v>553.377176470588</v>
      </c>
      <c r="GH240">
        <v>10.1836210933642</v>
      </c>
      <c r="GI240">
        <v>1.01818337278843</v>
      </c>
      <c r="GJ240">
        <v>-1</v>
      </c>
      <c r="GK240">
        <v>2.34061</v>
      </c>
      <c r="GL240">
        <v>-0.00347187969925414</v>
      </c>
      <c r="GM240">
        <v>0.00226840913417309</v>
      </c>
      <c r="GN240">
        <v>1</v>
      </c>
      <c r="GO240">
        <v>1</v>
      </c>
      <c r="GP240">
        <v>2</v>
      </c>
      <c r="GQ240" t="s">
        <v>448</v>
      </c>
      <c r="GR240">
        <v>3.13193</v>
      </c>
      <c r="GS240">
        <v>2.71157</v>
      </c>
      <c r="GT240">
        <v>0.0986141</v>
      </c>
      <c r="GU240">
        <v>0.105335</v>
      </c>
      <c r="GV240">
        <v>0.0998753</v>
      </c>
      <c r="GW240">
        <v>0.0930817</v>
      </c>
      <c r="GX240">
        <v>33925.3</v>
      </c>
      <c r="GY240">
        <v>36071.6</v>
      </c>
      <c r="GZ240">
        <v>34054.8</v>
      </c>
      <c r="HA240">
        <v>36508</v>
      </c>
      <c r="HB240">
        <v>43298.7</v>
      </c>
      <c r="HC240">
        <v>47541.8</v>
      </c>
      <c r="HD240">
        <v>53128.6</v>
      </c>
      <c r="HE240">
        <v>58352</v>
      </c>
      <c r="HF240">
        <v>1.95053</v>
      </c>
      <c r="HG240">
        <v>1.78668</v>
      </c>
      <c r="HH240">
        <v>0.134155</v>
      </c>
      <c r="HI240">
        <v>0</v>
      </c>
      <c r="HJ240">
        <v>27.8075</v>
      </c>
      <c r="HK240">
        <v>999.9</v>
      </c>
      <c r="HL240">
        <v>50.494</v>
      </c>
      <c r="HM240">
        <v>30.766</v>
      </c>
      <c r="HN240">
        <v>24.7666</v>
      </c>
      <c r="HO240">
        <v>54.9831</v>
      </c>
      <c r="HP240">
        <v>45.3966</v>
      </c>
      <c r="HQ240">
        <v>1</v>
      </c>
      <c r="HR240">
        <v>0.105843</v>
      </c>
      <c r="HS240">
        <v>0.597568</v>
      </c>
      <c r="HT240">
        <v>20.1106</v>
      </c>
      <c r="HU240">
        <v>5.19632</v>
      </c>
      <c r="HV240">
        <v>12.004</v>
      </c>
      <c r="HW240">
        <v>4.97395</v>
      </c>
      <c r="HX240">
        <v>3.29393</v>
      </c>
      <c r="HY240">
        <v>999.9</v>
      </c>
      <c r="HZ240">
        <v>9999</v>
      </c>
      <c r="IA240">
        <v>9999</v>
      </c>
      <c r="IB240">
        <v>9999</v>
      </c>
      <c r="IC240">
        <v>1.86325</v>
      </c>
      <c r="ID240">
        <v>1.86813</v>
      </c>
      <c r="IE240">
        <v>1.86784</v>
      </c>
      <c r="IF240">
        <v>1.86907</v>
      </c>
      <c r="IG240">
        <v>1.86985</v>
      </c>
      <c r="IH240">
        <v>1.86598</v>
      </c>
      <c r="II240">
        <v>1.86702</v>
      </c>
      <c r="IJ240">
        <v>1.86844</v>
      </c>
      <c r="IK240">
        <v>5</v>
      </c>
      <c r="IL240">
        <v>0</v>
      </c>
      <c r="IM240">
        <v>0</v>
      </c>
      <c r="IN240">
        <v>0</v>
      </c>
      <c r="IO240" t="s">
        <v>441</v>
      </c>
      <c r="IP240" t="s">
        <v>442</v>
      </c>
      <c r="IQ240" t="s">
        <v>443</v>
      </c>
      <c r="IR240" t="s">
        <v>443</v>
      </c>
      <c r="IS240" t="s">
        <v>443</v>
      </c>
      <c r="IT240" t="s">
        <v>443</v>
      </c>
      <c r="IU240">
        <v>0</v>
      </c>
      <c r="IV240">
        <v>100</v>
      </c>
      <c r="IW240">
        <v>100</v>
      </c>
      <c r="IX240">
        <v>2.405</v>
      </c>
      <c r="IY240">
        <v>0.3127</v>
      </c>
      <c r="IZ240">
        <v>0.735386519928015</v>
      </c>
      <c r="JA240">
        <v>0.00382527381972642</v>
      </c>
      <c r="JB240">
        <v>-7.52988299776221e-07</v>
      </c>
      <c r="JC240">
        <v>2.3530235652091e-10</v>
      </c>
      <c r="JD240">
        <v>-0.102343420517576</v>
      </c>
      <c r="JE240">
        <v>-0.0169045395245839</v>
      </c>
      <c r="JF240">
        <v>0.00204458040624254</v>
      </c>
      <c r="JG240">
        <v>-2.13992253470799e-05</v>
      </c>
      <c r="JH240">
        <v>5</v>
      </c>
      <c r="JI240">
        <v>2167</v>
      </c>
      <c r="JJ240">
        <v>1</v>
      </c>
      <c r="JK240">
        <v>29</v>
      </c>
      <c r="JL240">
        <v>29323825.7</v>
      </c>
      <c r="JM240">
        <v>29323825.7</v>
      </c>
      <c r="JN240">
        <v>1.21582</v>
      </c>
      <c r="JO240">
        <v>2.65137</v>
      </c>
      <c r="JP240">
        <v>1.54785</v>
      </c>
      <c r="JQ240">
        <v>2.31079</v>
      </c>
      <c r="JR240">
        <v>1.64673</v>
      </c>
      <c r="JS240">
        <v>2.34131</v>
      </c>
      <c r="JT240">
        <v>34.6463</v>
      </c>
      <c r="JU240">
        <v>24.1838</v>
      </c>
      <c r="JV240">
        <v>18</v>
      </c>
      <c r="JW240">
        <v>506.249</v>
      </c>
      <c r="JX240">
        <v>400.299</v>
      </c>
      <c r="JY240">
        <v>26.6784</v>
      </c>
      <c r="JZ240">
        <v>28.7198</v>
      </c>
      <c r="KA240">
        <v>30.0002</v>
      </c>
      <c r="KB240">
        <v>28.6697</v>
      </c>
      <c r="KC240">
        <v>28.617</v>
      </c>
      <c r="KD240">
        <v>24.347</v>
      </c>
      <c r="KE240">
        <v>19.0287</v>
      </c>
      <c r="KF240">
        <v>49.2984</v>
      </c>
      <c r="KG240">
        <v>26.6924</v>
      </c>
      <c r="KH240">
        <v>542.084</v>
      </c>
      <c r="KI240">
        <v>20.6028</v>
      </c>
      <c r="KJ240">
        <v>96.5743</v>
      </c>
      <c r="KK240">
        <v>94.5404</v>
      </c>
    </row>
    <row r="241" spans="1:297">
      <c r="A241">
        <v>225</v>
      </c>
      <c r="B241">
        <v>1759429545</v>
      </c>
      <c r="C241">
        <v>10324.9000000954</v>
      </c>
      <c r="D241" t="s">
        <v>894</v>
      </c>
      <c r="E241" t="s">
        <v>895</v>
      </c>
      <c r="F241">
        <v>5</v>
      </c>
      <c r="G241" t="s">
        <v>831</v>
      </c>
      <c r="H241" t="s">
        <v>436</v>
      </c>
      <c r="I241">
        <v>1759429536.84615</v>
      </c>
      <c r="J241">
        <f>(K241)/1000</f>
        <v>0</v>
      </c>
      <c r="K241">
        <f>IF(DP241, AN241, AH241)</f>
        <v>0</v>
      </c>
      <c r="L241">
        <f>IF(DP241, AI241, AG241)</f>
        <v>0</v>
      </c>
      <c r="M241">
        <f>DR241 - IF(AU241&gt;1, L241*DL241*100.0/(AW241), 0)</f>
        <v>0</v>
      </c>
      <c r="N241">
        <f>((T241-J241/2)*M241-L241)/(T241+J241/2)</f>
        <v>0</v>
      </c>
      <c r="O241">
        <f>N241*(DY241+DZ241)/1000.0</f>
        <v>0</v>
      </c>
      <c r="P241">
        <f>(DR241 - IF(AU241&gt;1, L241*DL241*100.0/(AW241), 0))*(DY241+DZ241)/1000.0</f>
        <v>0</v>
      </c>
      <c r="Q241">
        <f>2.0/((1/S241-1/R241)+SIGN(S241)*SQRT((1/S241-1/R241)*(1/S241-1/R241) + 4*DM241/((DM241+1)*(DM241+1))*(2*1/S241*1/R241-1/R241*1/R241)))</f>
        <v>0</v>
      </c>
      <c r="R241">
        <f>IF(LEFT(DN241,1)&lt;&gt;"0",IF(LEFT(DN241,1)="1",3.0,DO241),$D$5+$E$5*(EF241*DY241/($K$5*1000))+$F$5*(EF241*DY241/($K$5*1000))*MAX(MIN(DL241,$J$5),$I$5)*MAX(MIN(DL241,$J$5),$I$5)+$G$5*MAX(MIN(DL241,$J$5),$I$5)*(EF241*DY241/($K$5*1000))+$H$5*(EF241*DY241/($K$5*1000))*(EF241*DY241/($K$5*1000)))</f>
        <v>0</v>
      </c>
      <c r="S241">
        <f>J241*(1000-(1000*0.61365*exp(17.502*W241/(240.97+W241))/(DY241+DZ241)+DT241)/2)/(1000*0.61365*exp(17.502*W241/(240.97+W241))/(DY241+DZ241)-DT241)</f>
        <v>0</v>
      </c>
      <c r="T241">
        <f>1/((DM241+1)/(Q241/1.6)+1/(R241/1.37)) + DM241/((DM241+1)/(Q241/1.6) + DM241/(R241/1.37))</f>
        <v>0</v>
      </c>
      <c r="U241">
        <f>(DH241*DK241)</f>
        <v>0</v>
      </c>
      <c r="V241">
        <f>(EA241+(U241+2*0.95*5.67E-8*(((EA241+$B$7)+273)^4-(EA241+273)^4)-44100*J241)/(1.84*29.3*R241+8*0.95*5.67E-8*(EA241+273)^3))</f>
        <v>0</v>
      </c>
      <c r="W241">
        <f>($C$7*EB241+$D$7*EC241+$E$7*V241)</f>
        <v>0</v>
      </c>
      <c r="X241">
        <f>0.61365*exp(17.502*W241/(240.97+W241))</f>
        <v>0</v>
      </c>
      <c r="Y241">
        <f>(Z241/AA241*100)</f>
        <v>0</v>
      </c>
      <c r="Z241">
        <f>DT241*(DY241+DZ241)/1000</f>
        <v>0</v>
      </c>
      <c r="AA241">
        <f>0.61365*exp(17.502*EA241/(240.97+EA241))</f>
        <v>0</v>
      </c>
      <c r="AB241">
        <f>(X241-DT241*(DY241+DZ241)/1000)</f>
        <v>0</v>
      </c>
      <c r="AC241">
        <f>(-J241*44100)</f>
        <v>0</v>
      </c>
      <c r="AD241">
        <f>2*29.3*R241*0.92*(EA241-W241)</f>
        <v>0</v>
      </c>
      <c r="AE241">
        <f>2*0.95*5.67E-8*(((EA241+$B$7)+273)^4-(W241+273)^4)</f>
        <v>0</v>
      </c>
      <c r="AF241">
        <f>U241+AE241+AC241+AD241</f>
        <v>0</v>
      </c>
      <c r="AG241">
        <f>DX241*AU241*(DS241-DR241*(1000-AU241*DU241)/(1000-AU241*DT241))/(100*DL241)</f>
        <v>0</v>
      </c>
      <c r="AH241">
        <f>1000*DX241*AU241*(DT241-DU241)/(100*DL241*(1000-AU241*DT241))</f>
        <v>0</v>
      </c>
      <c r="AI241">
        <f>(AJ241 - AK241 - DY241*1E3/(8.314*(EA241+273.15)) * AM241/DX241 * AL241) * DX241/(100*DL241) * (1000 - DU241)/1000</f>
        <v>0</v>
      </c>
      <c r="AJ241">
        <v>533.926402648593</v>
      </c>
      <c r="AK241">
        <v>500.896284848485</v>
      </c>
      <c r="AL241">
        <v>3.290612121212</v>
      </c>
      <c r="AM241">
        <v>64.6</v>
      </c>
      <c r="AN241">
        <f>(AP241 - AO241 + DY241*1E3/(8.314*(EA241+273.15)) * AR241/DX241 * AQ241) * DX241/(100*DL241) * 1000/(1000 - AP241)</f>
        <v>0</v>
      </c>
      <c r="AO241">
        <v>20.5743925678644</v>
      </c>
      <c r="AP241">
        <v>22.9043363636364</v>
      </c>
      <c r="AQ241">
        <v>-4.34879777419178e-05</v>
      </c>
      <c r="AR241">
        <v>120.659579915445</v>
      </c>
      <c r="AS241">
        <v>0</v>
      </c>
      <c r="AT241">
        <v>0</v>
      </c>
      <c r="AU241">
        <f>IF(AS241*$H$13&gt;=AW241,1.0,(AW241/(AW241-AS241*$H$13)))</f>
        <v>0</v>
      </c>
      <c r="AV241">
        <f>(AU241-1)*100</f>
        <v>0</v>
      </c>
      <c r="AW241">
        <f>MAX(0,($B$13+$C$13*EF241)/(1+$D$13*EF241)*DY241/(EA241+273)*$E$13)</f>
        <v>0</v>
      </c>
      <c r="AX241" t="s">
        <v>437</v>
      </c>
      <c r="AY241" t="s">
        <v>437</v>
      </c>
      <c r="AZ241">
        <v>0</v>
      </c>
      <c r="BA241">
        <v>0</v>
      </c>
      <c r="BB241">
        <f>1-AZ241/BA241</f>
        <v>0</v>
      </c>
      <c r="BC241">
        <v>0</v>
      </c>
      <c r="BD241" t="s">
        <v>437</v>
      </c>
      <c r="BE241" t="s">
        <v>437</v>
      </c>
      <c r="BF241">
        <v>0</v>
      </c>
      <c r="BG241">
        <v>0</v>
      </c>
      <c r="BH241">
        <f>1-BF241/BG241</f>
        <v>0</v>
      </c>
      <c r="BI241">
        <v>0.5</v>
      </c>
      <c r="BJ241">
        <f>DI241</f>
        <v>0</v>
      </c>
      <c r="BK241">
        <f>L241</f>
        <v>0</v>
      </c>
      <c r="BL241">
        <f>BH241*BI241*BJ241</f>
        <v>0</v>
      </c>
      <c r="BM241">
        <f>(BK241-BC241)/BJ241</f>
        <v>0</v>
      </c>
      <c r="BN241">
        <f>(BA241-BG241)/BG241</f>
        <v>0</v>
      </c>
      <c r="BO241">
        <f>AZ241/(BB241+AZ241/BG241)</f>
        <v>0</v>
      </c>
      <c r="BP241" t="s">
        <v>437</v>
      </c>
      <c r="BQ241">
        <v>0</v>
      </c>
      <c r="BR241">
        <f>IF(BQ241&lt;&gt;0, BQ241, BO241)</f>
        <v>0</v>
      </c>
      <c r="BS241">
        <f>1-BR241/BG241</f>
        <v>0</v>
      </c>
      <c r="BT241">
        <f>(BG241-BF241)/(BG241-BR241)</f>
        <v>0</v>
      </c>
      <c r="BU241">
        <f>(BA241-BG241)/(BA241-BR241)</f>
        <v>0</v>
      </c>
      <c r="BV241">
        <f>(BG241-BF241)/(BG241-AZ241)</f>
        <v>0</v>
      </c>
      <c r="BW241">
        <f>(BA241-BG241)/(BA241-AZ241)</f>
        <v>0</v>
      </c>
      <c r="BX241">
        <f>(BT241*BR241/BF241)</f>
        <v>0</v>
      </c>
      <c r="BY241">
        <f>(1-BX241)</f>
        <v>0</v>
      </c>
      <c r="DH241">
        <f>$B$11*EG241+$C$11*EH241+$F$11*ES241*(1-EV241)</f>
        <v>0</v>
      </c>
      <c r="DI241">
        <f>DH241*DJ241</f>
        <v>0</v>
      </c>
      <c r="DJ241">
        <f>($B$11*$D$9+$C$11*$D$9+$F$11*((FF241+EX241)/MAX(FF241+EX241+FG241, 0.1)*$I$9+FG241/MAX(FF241+EX241+FG241, 0.1)*$J$9))/($B$11+$C$11+$F$11)</f>
        <v>0</v>
      </c>
      <c r="DK241">
        <f>($B$11*$K$9+$C$11*$K$9+$F$11*((FF241+EX241)/MAX(FF241+EX241+FG241, 0.1)*$P$9+FG241/MAX(FF241+EX241+FG241, 0.1)*$Q$9))/($B$11+$C$11+$F$11)</f>
        <v>0</v>
      </c>
      <c r="DL241">
        <v>4.16</v>
      </c>
      <c r="DM241">
        <v>0.5</v>
      </c>
      <c r="DN241" t="s">
        <v>438</v>
      </c>
      <c r="DO241">
        <v>2</v>
      </c>
      <c r="DP241" t="b">
        <v>1</v>
      </c>
      <c r="DQ241">
        <v>1759429536.84615</v>
      </c>
      <c r="DR241">
        <v>466.299769230769</v>
      </c>
      <c r="DS241">
        <v>507.071538461538</v>
      </c>
      <c r="DT241">
        <v>22.9127153846154</v>
      </c>
      <c r="DU241">
        <v>20.5748538461538</v>
      </c>
      <c r="DV241">
        <v>463.928615384615</v>
      </c>
      <c r="DW241">
        <v>22.5998230769231</v>
      </c>
      <c r="DX241">
        <v>499.999076923077</v>
      </c>
      <c r="DY241">
        <v>90.7485846153846</v>
      </c>
      <c r="DZ241">
        <v>0.0336494769230769</v>
      </c>
      <c r="EA241">
        <v>29.5567461538462</v>
      </c>
      <c r="EB241">
        <v>30.0001615384615</v>
      </c>
      <c r="EC241">
        <v>999.9</v>
      </c>
      <c r="ED241">
        <v>0</v>
      </c>
      <c r="EE241">
        <v>0</v>
      </c>
      <c r="EF241">
        <v>9983.03307692308</v>
      </c>
      <c r="EG241">
        <v>0</v>
      </c>
      <c r="EH241">
        <v>14.9985461538462</v>
      </c>
      <c r="EI241">
        <v>-40.7717307692308</v>
      </c>
      <c r="EJ241">
        <v>477.234384615385</v>
      </c>
      <c r="EK241">
        <v>517.723769230769</v>
      </c>
      <c r="EL241">
        <v>2.33786076923077</v>
      </c>
      <c r="EM241">
        <v>507.071538461538</v>
      </c>
      <c r="EN241">
        <v>20.5748538461538</v>
      </c>
      <c r="EO241">
        <v>2.07929692307692</v>
      </c>
      <c r="EP241">
        <v>1.86713846153846</v>
      </c>
      <c r="EQ241">
        <v>18.0614461538462</v>
      </c>
      <c r="ER241">
        <v>16.3604923076923</v>
      </c>
      <c r="ES241">
        <v>2000.01307692308</v>
      </c>
      <c r="ET241">
        <v>0.980003461538461</v>
      </c>
      <c r="EU241">
        <v>0.0199968</v>
      </c>
      <c r="EV241">
        <v>0</v>
      </c>
      <c r="EW241">
        <v>554.811615384615</v>
      </c>
      <c r="EX241">
        <v>5.00059</v>
      </c>
      <c r="EY241">
        <v>11168.1461538462</v>
      </c>
      <c r="EZ241">
        <v>17360.4461538462</v>
      </c>
      <c r="FA241">
        <v>41.8265384615385</v>
      </c>
      <c r="FB241">
        <v>41.687</v>
      </c>
      <c r="FC241">
        <v>41.312</v>
      </c>
      <c r="FD241">
        <v>41.0429230769231</v>
      </c>
      <c r="FE241">
        <v>42.687</v>
      </c>
      <c r="FF241">
        <v>1955.11615384615</v>
      </c>
      <c r="FG241">
        <v>39.8969230769231</v>
      </c>
      <c r="FH241">
        <v>0</v>
      </c>
      <c r="FI241">
        <v>1759429543.6</v>
      </c>
      <c r="FJ241">
        <v>0</v>
      </c>
      <c r="FK241">
        <v>554.937269230769</v>
      </c>
      <c r="FL241">
        <v>12.9411624022237</v>
      </c>
      <c r="FM241">
        <v>226.150427423274</v>
      </c>
      <c r="FN241">
        <v>11171.1038461538</v>
      </c>
      <c r="FO241">
        <v>15</v>
      </c>
      <c r="FP241">
        <v>0</v>
      </c>
      <c r="FQ241" t="s">
        <v>439</v>
      </c>
      <c r="FR241">
        <v>0</v>
      </c>
      <c r="FS241">
        <v>0</v>
      </c>
      <c r="FT241">
        <v>0</v>
      </c>
      <c r="FU241">
        <v>0</v>
      </c>
      <c r="FV241">
        <v>0</v>
      </c>
      <c r="FW241">
        <v>0</v>
      </c>
      <c r="FX241">
        <v>0</v>
      </c>
      <c r="FY241">
        <v>0</v>
      </c>
      <c r="FZ241">
        <v>0</v>
      </c>
      <c r="GA241">
        <v>0</v>
      </c>
      <c r="GB241">
        <v>0</v>
      </c>
      <c r="GC241">
        <v>-40.2985238095238</v>
      </c>
      <c r="GD241">
        <v>-9.8423220779221</v>
      </c>
      <c r="GE241">
        <v>1.15065027780558</v>
      </c>
      <c r="GF241">
        <v>0</v>
      </c>
      <c r="GG241">
        <v>554.281823529412</v>
      </c>
      <c r="GH241">
        <v>11.3991443789232</v>
      </c>
      <c r="GI241">
        <v>1.13697321274743</v>
      </c>
      <c r="GJ241">
        <v>-1</v>
      </c>
      <c r="GK241">
        <v>2.33890904761905</v>
      </c>
      <c r="GL241">
        <v>-0.0360187012986974</v>
      </c>
      <c r="GM241">
        <v>0.00434604790888277</v>
      </c>
      <c r="GN241">
        <v>1</v>
      </c>
      <c r="GO241">
        <v>1</v>
      </c>
      <c r="GP241">
        <v>2</v>
      </c>
      <c r="GQ241" t="s">
        <v>448</v>
      </c>
      <c r="GR241">
        <v>3.13199</v>
      </c>
      <c r="GS241">
        <v>2.71166</v>
      </c>
      <c r="GT241">
        <v>0.101102</v>
      </c>
      <c r="GU241">
        <v>0.107863</v>
      </c>
      <c r="GV241">
        <v>0.0998588</v>
      </c>
      <c r="GW241">
        <v>0.0930824</v>
      </c>
      <c r="GX241">
        <v>33831.5</v>
      </c>
      <c r="GY241">
        <v>35969.6</v>
      </c>
      <c r="GZ241">
        <v>34054.6</v>
      </c>
      <c r="HA241">
        <v>36507.9</v>
      </c>
      <c r="HB241">
        <v>43299.6</v>
      </c>
      <c r="HC241">
        <v>47542.2</v>
      </c>
      <c r="HD241">
        <v>53128.3</v>
      </c>
      <c r="HE241">
        <v>58352.1</v>
      </c>
      <c r="HF241">
        <v>1.9505</v>
      </c>
      <c r="HG241">
        <v>1.78662</v>
      </c>
      <c r="HH241">
        <v>0.133038</v>
      </c>
      <c r="HI241">
        <v>0</v>
      </c>
      <c r="HJ241">
        <v>27.8098</v>
      </c>
      <c r="HK241">
        <v>999.9</v>
      </c>
      <c r="HL241">
        <v>50.47</v>
      </c>
      <c r="HM241">
        <v>30.766</v>
      </c>
      <c r="HN241">
        <v>24.7584</v>
      </c>
      <c r="HO241">
        <v>54.9031</v>
      </c>
      <c r="HP241">
        <v>45.5809</v>
      </c>
      <c r="HQ241">
        <v>1</v>
      </c>
      <c r="HR241">
        <v>0.105877</v>
      </c>
      <c r="HS241">
        <v>0.423181</v>
      </c>
      <c r="HT241">
        <v>20.1113</v>
      </c>
      <c r="HU241">
        <v>5.19722</v>
      </c>
      <c r="HV241">
        <v>12.004</v>
      </c>
      <c r="HW241">
        <v>4.97375</v>
      </c>
      <c r="HX241">
        <v>3.29395</v>
      </c>
      <c r="HY241">
        <v>999.9</v>
      </c>
      <c r="HZ241">
        <v>9999</v>
      </c>
      <c r="IA241">
        <v>9999</v>
      </c>
      <c r="IB241">
        <v>9999</v>
      </c>
      <c r="IC241">
        <v>1.86325</v>
      </c>
      <c r="ID241">
        <v>1.86813</v>
      </c>
      <c r="IE241">
        <v>1.86785</v>
      </c>
      <c r="IF241">
        <v>1.86907</v>
      </c>
      <c r="IG241">
        <v>1.86985</v>
      </c>
      <c r="IH241">
        <v>1.86597</v>
      </c>
      <c r="II241">
        <v>1.86701</v>
      </c>
      <c r="IJ241">
        <v>1.86843</v>
      </c>
      <c r="IK241">
        <v>5</v>
      </c>
      <c r="IL241">
        <v>0</v>
      </c>
      <c r="IM241">
        <v>0</v>
      </c>
      <c r="IN241">
        <v>0</v>
      </c>
      <c r="IO241" t="s">
        <v>441</v>
      </c>
      <c r="IP241" t="s">
        <v>442</v>
      </c>
      <c r="IQ241" t="s">
        <v>443</v>
      </c>
      <c r="IR241" t="s">
        <v>443</v>
      </c>
      <c r="IS241" t="s">
        <v>443</v>
      </c>
      <c r="IT241" t="s">
        <v>443</v>
      </c>
      <c r="IU241">
        <v>0</v>
      </c>
      <c r="IV241">
        <v>100</v>
      </c>
      <c r="IW241">
        <v>100</v>
      </c>
      <c r="IX241">
        <v>2.457</v>
      </c>
      <c r="IY241">
        <v>0.3125</v>
      </c>
      <c r="IZ241">
        <v>0.735386519928015</v>
      </c>
      <c r="JA241">
        <v>0.00382527381972642</v>
      </c>
      <c r="JB241">
        <v>-7.52988299776221e-07</v>
      </c>
      <c r="JC241">
        <v>2.3530235652091e-10</v>
      </c>
      <c r="JD241">
        <v>-0.102343420517576</v>
      </c>
      <c r="JE241">
        <v>-0.0169045395245839</v>
      </c>
      <c r="JF241">
        <v>0.00204458040624254</v>
      </c>
      <c r="JG241">
        <v>-2.13992253470799e-05</v>
      </c>
      <c r="JH241">
        <v>5</v>
      </c>
      <c r="JI241">
        <v>2167</v>
      </c>
      <c r="JJ241">
        <v>1</v>
      </c>
      <c r="JK241">
        <v>29</v>
      </c>
      <c r="JL241">
        <v>29323825.8</v>
      </c>
      <c r="JM241">
        <v>29323825.8</v>
      </c>
      <c r="JN241">
        <v>1.24634</v>
      </c>
      <c r="JO241">
        <v>2.64893</v>
      </c>
      <c r="JP241">
        <v>1.54785</v>
      </c>
      <c r="JQ241">
        <v>2.30957</v>
      </c>
      <c r="JR241">
        <v>1.64673</v>
      </c>
      <c r="JS241">
        <v>2.27783</v>
      </c>
      <c r="JT241">
        <v>34.6463</v>
      </c>
      <c r="JU241">
        <v>24.1838</v>
      </c>
      <c r="JV241">
        <v>18</v>
      </c>
      <c r="JW241">
        <v>506.234</v>
      </c>
      <c r="JX241">
        <v>400.282</v>
      </c>
      <c r="JY241">
        <v>26.6617</v>
      </c>
      <c r="JZ241">
        <v>28.7203</v>
      </c>
      <c r="KA241">
        <v>30.0002</v>
      </c>
      <c r="KB241">
        <v>28.6698</v>
      </c>
      <c r="KC241">
        <v>28.6185</v>
      </c>
      <c r="KD241">
        <v>24.9755</v>
      </c>
      <c r="KE241">
        <v>19.0287</v>
      </c>
      <c r="KF241">
        <v>49.2984</v>
      </c>
      <c r="KG241">
        <v>26.6828</v>
      </c>
      <c r="KH241">
        <v>555.606</v>
      </c>
      <c r="KI241">
        <v>20.6028</v>
      </c>
      <c r="KJ241">
        <v>96.5737</v>
      </c>
      <c r="KK241">
        <v>94.5405</v>
      </c>
    </row>
    <row r="242" spans="1:297">
      <c r="A242">
        <v>226</v>
      </c>
      <c r="B242">
        <v>1759429550</v>
      </c>
      <c r="C242">
        <v>10329.9000000954</v>
      </c>
      <c r="D242" t="s">
        <v>896</v>
      </c>
      <c r="E242" t="s">
        <v>897</v>
      </c>
      <c r="F242">
        <v>5</v>
      </c>
      <c r="G242" t="s">
        <v>831</v>
      </c>
      <c r="H242" t="s">
        <v>436</v>
      </c>
      <c r="I242">
        <v>1759429541.84615</v>
      </c>
      <c r="J242">
        <f>(K242)/1000</f>
        <v>0</v>
      </c>
      <c r="K242">
        <f>IF(DP242, AN242, AH242)</f>
        <v>0</v>
      </c>
      <c r="L242">
        <f>IF(DP242, AI242, AG242)</f>
        <v>0</v>
      </c>
      <c r="M242">
        <f>DR242 - IF(AU242&gt;1, L242*DL242*100.0/(AW242), 0)</f>
        <v>0</v>
      </c>
      <c r="N242">
        <f>((T242-J242/2)*M242-L242)/(T242+J242/2)</f>
        <v>0</v>
      </c>
      <c r="O242">
        <f>N242*(DY242+DZ242)/1000.0</f>
        <v>0</v>
      </c>
      <c r="P242">
        <f>(DR242 - IF(AU242&gt;1, L242*DL242*100.0/(AW242), 0))*(DY242+DZ242)/1000.0</f>
        <v>0</v>
      </c>
      <c r="Q242">
        <f>2.0/((1/S242-1/R242)+SIGN(S242)*SQRT((1/S242-1/R242)*(1/S242-1/R242) + 4*DM242/((DM242+1)*(DM242+1))*(2*1/S242*1/R242-1/R242*1/R242)))</f>
        <v>0</v>
      </c>
      <c r="R242">
        <f>IF(LEFT(DN242,1)&lt;&gt;"0",IF(LEFT(DN242,1)="1",3.0,DO242),$D$5+$E$5*(EF242*DY242/($K$5*1000))+$F$5*(EF242*DY242/($K$5*1000))*MAX(MIN(DL242,$J$5),$I$5)*MAX(MIN(DL242,$J$5),$I$5)+$G$5*MAX(MIN(DL242,$J$5),$I$5)*(EF242*DY242/($K$5*1000))+$H$5*(EF242*DY242/($K$5*1000))*(EF242*DY242/($K$5*1000)))</f>
        <v>0</v>
      </c>
      <c r="S242">
        <f>J242*(1000-(1000*0.61365*exp(17.502*W242/(240.97+W242))/(DY242+DZ242)+DT242)/2)/(1000*0.61365*exp(17.502*W242/(240.97+W242))/(DY242+DZ242)-DT242)</f>
        <v>0</v>
      </c>
      <c r="T242">
        <f>1/((DM242+1)/(Q242/1.6)+1/(R242/1.37)) + DM242/((DM242+1)/(Q242/1.6) + DM242/(R242/1.37))</f>
        <v>0</v>
      </c>
      <c r="U242">
        <f>(DH242*DK242)</f>
        <v>0</v>
      </c>
      <c r="V242">
        <f>(EA242+(U242+2*0.95*5.67E-8*(((EA242+$B$7)+273)^4-(EA242+273)^4)-44100*J242)/(1.84*29.3*R242+8*0.95*5.67E-8*(EA242+273)^3))</f>
        <v>0</v>
      </c>
      <c r="W242">
        <f>($C$7*EB242+$D$7*EC242+$E$7*V242)</f>
        <v>0</v>
      </c>
      <c r="X242">
        <f>0.61365*exp(17.502*W242/(240.97+W242))</f>
        <v>0</v>
      </c>
      <c r="Y242">
        <f>(Z242/AA242*100)</f>
        <v>0</v>
      </c>
      <c r="Z242">
        <f>DT242*(DY242+DZ242)/1000</f>
        <v>0</v>
      </c>
      <c r="AA242">
        <f>0.61365*exp(17.502*EA242/(240.97+EA242))</f>
        <v>0</v>
      </c>
      <c r="AB242">
        <f>(X242-DT242*(DY242+DZ242)/1000)</f>
        <v>0</v>
      </c>
      <c r="AC242">
        <f>(-J242*44100)</f>
        <v>0</v>
      </c>
      <c r="AD242">
        <f>2*29.3*R242*0.92*(EA242-W242)</f>
        <v>0</v>
      </c>
      <c r="AE242">
        <f>2*0.95*5.67E-8*(((EA242+$B$7)+273)^4-(W242+273)^4)</f>
        <v>0</v>
      </c>
      <c r="AF242">
        <f>U242+AE242+AC242+AD242</f>
        <v>0</v>
      </c>
      <c r="AG242">
        <f>DX242*AU242*(DS242-DR242*(1000-AU242*DU242)/(1000-AU242*DT242))/(100*DL242)</f>
        <v>0</v>
      </c>
      <c r="AH242">
        <f>1000*DX242*AU242*(DT242-DU242)/(100*DL242*(1000-AU242*DT242))</f>
        <v>0</v>
      </c>
      <c r="AI242">
        <f>(AJ242 - AK242 - DY242*1E3/(8.314*(EA242+273.15)) * AM242/DX242 * AL242) * DX242/(100*DL242) * (1000 - DU242)/1000</f>
        <v>0</v>
      </c>
      <c r="AJ242">
        <v>551.869460027381</v>
      </c>
      <c r="AK242">
        <v>518.29383030303</v>
      </c>
      <c r="AL242">
        <v>3.49538575757572</v>
      </c>
      <c r="AM242">
        <v>64.6</v>
      </c>
      <c r="AN242">
        <f>(AP242 - AO242 + DY242*1E3/(8.314*(EA242+273.15)) * AR242/DX242 * AQ242) * DX242/(100*DL242) * 1000/(1000 - AP242)</f>
        <v>0</v>
      </c>
      <c r="AO242">
        <v>20.5742092477774</v>
      </c>
      <c r="AP242">
        <v>22.9036951515152</v>
      </c>
      <c r="AQ242">
        <v>-8.43024905284918e-07</v>
      </c>
      <c r="AR242">
        <v>120.659579915445</v>
      </c>
      <c r="AS242">
        <v>0</v>
      </c>
      <c r="AT242">
        <v>0</v>
      </c>
      <c r="AU242">
        <f>IF(AS242*$H$13&gt;=AW242,1.0,(AW242/(AW242-AS242*$H$13)))</f>
        <v>0</v>
      </c>
      <c r="AV242">
        <f>(AU242-1)*100</f>
        <v>0</v>
      </c>
      <c r="AW242">
        <f>MAX(0,($B$13+$C$13*EF242)/(1+$D$13*EF242)*DY242/(EA242+273)*$E$13)</f>
        <v>0</v>
      </c>
      <c r="AX242" t="s">
        <v>437</v>
      </c>
      <c r="AY242" t="s">
        <v>437</v>
      </c>
      <c r="AZ242">
        <v>0</v>
      </c>
      <c r="BA242">
        <v>0</v>
      </c>
      <c r="BB242">
        <f>1-AZ242/BA242</f>
        <v>0</v>
      </c>
      <c r="BC242">
        <v>0</v>
      </c>
      <c r="BD242" t="s">
        <v>437</v>
      </c>
      <c r="BE242" t="s">
        <v>437</v>
      </c>
      <c r="BF242">
        <v>0</v>
      </c>
      <c r="BG242">
        <v>0</v>
      </c>
      <c r="BH242">
        <f>1-BF242/BG242</f>
        <v>0</v>
      </c>
      <c r="BI242">
        <v>0.5</v>
      </c>
      <c r="BJ242">
        <f>DI242</f>
        <v>0</v>
      </c>
      <c r="BK242">
        <f>L242</f>
        <v>0</v>
      </c>
      <c r="BL242">
        <f>BH242*BI242*BJ242</f>
        <v>0</v>
      </c>
      <c r="BM242">
        <f>(BK242-BC242)/BJ242</f>
        <v>0</v>
      </c>
      <c r="BN242">
        <f>(BA242-BG242)/BG242</f>
        <v>0</v>
      </c>
      <c r="BO242">
        <f>AZ242/(BB242+AZ242/BG242)</f>
        <v>0</v>
      </c>
      <c r="BP242" t="s">
        <v>437</v>
      </c>
      <c r="BQ242">
        <v>0</v>
      </c>
      <c r="BR242">
        <f>IF(BQ242&lt;&gt;0, BQ242, BO242)</f>
        <v>0</v>
      </c>
      <c r="BS242">
        <f>1-BR242/BG242</f>
        <v>0</v>
      </c>
      <c r="BT242">
        <f>(BG242-BF242)/(BG242-BR242)</f>
        <v>0</v>
      </c>
      <c r="BU242">
        <f>(BA242-BG242)/(BA242-BR242)</f>
        <v>0</v>
      </c>
      <c r="BV242">
        <f>(BG242-BF242)/(BG242-AZ242)</f>
        <v>0</v>
      </c>
      <c r="BW242">
        <f>(BA242-BG242)/(BA242-AZ242)</f>
        <v>0</v>
      </c>
      <c r="BX242">
        <f>(BT242*BR242/BF242)</f>
        <v>0</v>
      </c>
      <c r="BY242">
        <f>(1-BX242)</f>
        <v>0</v>
      </c>
      <c r="DH242">
        <f>$B$11*EG242+$C$11*EH242+$F$11*ES242*(1-EV242)</f>
        <v>0</v>
      </c>
      <c r="DI242">
        <f>DH242*DJ242</f>
        <v>0</v>
      </c>
      <c r="DJ242">
        <f>($B$11*$D$9+$C$11*$D$9+$F$11*((FF242+EX242)/MAX(FF242+EX242+FG242, 0.1)*$I$9+FG242/MAX(FF242+EX242+FG242, 0.1)*$J$9))/($B$11+$C$11+$F$11)</f>
        <v>0</v>
      </c>
      <c r="DK242">
        <f>($B$11*$K$9+$C$11*$K$9+$F$11*((FF242+EX242)/MAX(FF242+EX242+FG242, 0.1)*$P$9+FG242/MAX(FF242+EX242+FG242, 0.1)*$Q$9))/($B$11+$C$11+$F$11)</f>
        <v>0</v>
      </c>
      <c r="DL242">
        <v>4.16</v>
      </c>
      <c r="DM242">
        <v>0.5</v>
      </c>
      <c r="DN242" t="s">
        <v>438</v>
      </c>
      <c r="DO242">
        <v>2</v>
      </c>
      <c r="DP242" t="b">
        <v>1</v>
      </c>
      <c r="DQ242">
        <v>1759429541.84615</v>
      </c>
      <c r="DR242">
        <v>482.561615384615</v>
      </c>
      <c r="DS242">
        <v>524.173307692308</v>
      </c>
      <c r="DT242">
        <v>22.9080153846154</v>
      </c>
      <c r="DU242">
        <v>20.5744692307692</v>
      </c>
      <c r="DV242">
        <v>480.137384615385</v>
      </c>
      <c r="DW242">
        <v>22.5953307692308</v>
      </c>
      <c r="DX242">
        <v>499.986153846154</v>
      </c>
      <c r="DY242">
        <v>90.7485923076923</v>
      </c>
      <c r="DZ242">
        <v>0.0335887307692308</v>
      </c>
      <c r="EA242">
        <v>29.5537384615385</v>
      </c>
      <c r="EB242">
        <v>29.9922923076923</v>
      </c>
      <c r="EC242">
        <v>999.9</v>
      </c>
      <c r="ED242">
        <v>0</v>
      </c>
      <c r="EE242">
        <v>0</v>
      </c>
      <c r="EF242">
        <v>9992.69076923077</v>
      </c>
      <c r="EG242">
        <v>0</v>
      </c>
      <c r="EH242">
        <v>14.9996076923077</v>
      </c>
      <c r="EI242">
        <v>-41.6116692307692</v>
      </c>
      <c r="EJ242">
        <v>493.875230769231</v>
      </c>
      <c r="EK242">
        <v>535.184538461538</v>
      </c>
      <c r="EL242">
        <v>2.33355615384615</v>
      </c>
      <c r="EM242">
        <v>524.173307692308</v>
      </c>
      <c r="EN242">
        <v>20.5744692307692</v>
      </c>
      <c r="EO242">
        <v>2.07887076923077</v>
      </c>
      <c r="EP242">
        <v>1.86710384615385</v>
      </c>
      <c r="EQ242">
        <v>18.0581923076923</v>
      </c>
      <c r="ER242">
        <v>16.3601923076923</v>
      </c>
      <c r="ES242">
        <v>1999.99538461538</v>
      </c>
      <c r="ET242">
        <v>0.980003230769231</v>
      </c>
      <c r="EU242">
        <v>0.0199970538461538</v>
      </c>
      <c r="EV242">
        <v>0</v>
      </c>
      <c r="EW242">
        <v>555.774538461538</v>
      </c>
      <c r="EX242">
        <v>5.00059</v>
      </c>
      <c r="EY242">
        <v>11187.4307692308</v>
      </c>
      <c r="EZ242">
        <v>17360.2923076923</v>
      </c>
      <c r="FA242">
        <v>41.8168461538462</v>
      </c>
      <c r="FB242">
        <v>41.687</v>
      </c>
      <c r="FC242">
        <v>41.312</v>
      </c>
      <c r="FD242">
        <v>41.0429230769231</v>
      </c>
      <c r="FE242">
        <v>42.687</v>
      </c>
      <c r="FF242">
        <v>1955.09846153846</v>
      </c>
      <c r="FG242">
        <v>39.8969230769231</v>
      </c>
      <c r="FH242">
        <v>0</v>
      </c>
      <c r="FI242">
        <v>1759429548.4</v>
      </c>
      <c r="FJ242">
        <v>0</v>
      </c>
      <c r="FK242">
        <v>555.916730769231</v>
      </c>
      <c r="FL242">
        <v>12.2208888905219</v>
      </c>
      <c r="FM242">
        <v>241.935042815415</v>
      </c>
      <c r="FN242">
        <v>11189.9076923077</v>
      </c>
      <c r="FO242">
        <v>15</v>
      </c>
      <c r="FP242">
        <v>0</v>
      </c>
      <c r="FQ242" t="s">
        <v>439</v>
      </c>
      <c r="FR242">
        <v>0</v>
      </c>
      <c r="FS242">
        <v>0</v>
      </c>
      <c r="FT242">
        <v>0</v>
      </c>
      <c r="FU242">
        <v>0</v>
      </c>
      <c r="FV242">
        <v>0</v>
      </c>
      <c r="FW242">
        <v>0</v>
      </c>
      <c r="FX242">
        <v>0</v>
      </c>
      <c r="FY242">
        <v>0</v>
      </c>
      <c r="FZ242">
        <v>0</v>
      </c>
      <c r="GA242">
        <v>0</v>
      </c>
      <c r="GB242">
        <v>0</v>
      </c>
      <c r="GC242">
        <v>-41.177505</v>
      </c>
      <c r="GD242">
        <v>-8.43003157894731</v>
      </c>
      <c r="GE242">
        <v>0.972520684343012</v>
      </c>
      <c r="GF242">
        <v>0</v>
      </c>
      <c r="GG242">
        <v>555.190235294118</v>
      </c>
      <c r="GH242">
        <v>12.0957677711029</v>
      </c>
      <c r="GI242">
        <v>1.19986974927486</v>
      </c>
      <c r="GJ242">
        <v>-1</v>
      </c>
      <c r="GK242">
        <v>2.335675</v>
      </c>
      <c r="GL242">
        <v>-0.056207819548874</v>
      </c>
      <c r="GM242">
        <v>0.00552449771472485</v>
      </c>
      <c r="GN242">
        <v>1</v>
      </c>
      <c r="GO242">
        <v>1</v>
      </c>
      <c r="GP242">
        <v>2</v>
      </c>
      <c r="GQ242" t="s">
        <v>448</v>
      </c>
      <c r="GR242">
        <v>3.13207</v>
      </c>
      <c r="GS242">
        <v>2.71128</v>
      </c>
      <c r="GT242">
        <v>0.103678</v>
      </c>
      <c r="GU242">
        <v>0.110315</v>
      </c>
      <c r="GV242">
        <v>0.0998576</v>
      </c>
      <c r="GW242">
        <v>0.0930806</v>
      </c>
      <c r="GX242">
        <v>33734.6</v>
      </c>
      <c r="GY242">
        <v>35870.9</v>
      </c>
      <c r="GZ242">
        <v>34054.7</v>
      </c>
      <c r="HA242">
        <v>36508.1</v>
      </c>
      <c r="HB242">
        <v>43299.9</v>
      </c>
      <c r="HC242">
        <v>47542.9</v>
      </c>
      <c r="HD242">
        <v>53128.2</v>
      </c>
      <c r="HE242">
        <v>58352.4</v>
      </c>
      <c r="HF242">
        <v>1.95068</v>
      </c>
      <c r="HG242">
        <v>1.7864</v>
      </c>
      <c r="HH242">
        <v>0.133201</v>
      </c>
      <c r="HI242">
        <v>0</v>
      </c>
      <c r="HJ242">
        <v>27.8098</v>
      </c>
      <c r="HK242">
        <v>999.9</v>
      </c>
      <c r="HL242">
        <v>50.47</v>
      </c>
      <c r="HM242">
        <v>30.766</v>
      </c>
      <c r="HN242">
        <v>24.755</v>
      </c>
      <c r="HO242">
        <v>54.8231</v>
      </c>
      <c r="HP242">
        <v>45.3526</v>
      </c>
      <c r="HQ242">
        <v>1</v>
      </c>
      <c r="HR242">
        <v>0.105793</v>
      </c>
      <c r="HS242">
        <v>0.357209</v>
      </c>
      <c r="HT242">
        <v>20.1116</v>
      </c>
      <c r="HU242">
        <v>5.19618</v>
      </c>
      <c r="HV242">
        <v>12.004</v>
      </c>
      <c r="HW242">
        <v>4.97385</v>
      </c>
      <c r="HX242">
        <v>3.29395</v>
      </c>
      <c r="HY242">
        <v>999.9</v>
      </c>
      <c r="HZ242">
        <v>9999</v>
      </c>
      <c r="IA242">
        <v>9999</v>
      </c>
      <c r="IB242">
        <v>9999</v>
      </c>
      <c r="IC242">
        <v>1.86325</v>
      </c>
      <c r="ID242">
        <v>1.86813</v>
      </c>
      <c r="IE242">
        <v>1.86784</v>
      </c>
      <c r="IF242">
        <v>1.86905</v>
      </c>
      <c r="IG242">
        <v>1.86983</v>
      </c>
      <c r="IH242">
        <v>1.86593</v>
      </c>
      <c r="II242">
        <v>1.86701</v>
      </c>
      <c r="IJ242">
        <v>1.86843</v>
      </c>
      <c r="IK242">
        <v>5</v>
      </c>
      <c r="IL242">
        <v>0</v>
      </c>
      <c r="IM242">
        <v>0</v>
      </c>
      <c r="IN242">
        <v>0</v>
      </c>
      <c r="IO242" t="s">
        <v>441</v>
      </c>
      <c r="IP242" t="s">
        <v>442</v>
      </c>
      <c r="IQ242" t="s">
        <v>443</v>
      </c>
      <c r="IR242" t="s">
        <v>443</v>
      </c>
      <c r="IS242" t="s">
        <v>443</v>
      </c>
      <c r="IT242" t="s">
        <v>443</v>
      </c>
      <c r="IU242">
        <v>0</v>
      </c>
      <c r="IV242">
        <v>100</v>
      </c>
      <c r="IW242">
        <v>100</v>
      </c>
      <c r="IX242">
        <v>2.513</v>
      </c>
      <c r="IY242">
        <v>0.3125</v>
      </c>
      <c r="IZ242">
        <v>0.735386519928015</v>
      </c>
      <c r="JA242">
        <v>0.00382527381972642</v>
      </c>
      <c r="JB242">
        <v>-7.52988299776221e-07</v>
      </c>
      <c r="JC242">
        <v>2.3530235652091e-10</v>
      </c>
      <c r="JD242">
        <v>-0.102343420517576</v>
      </c>
      <c r="JE242">
        <v>-0.0169045395245839</v>
      </c>
      <c r="JF242">
        <v>0.00204458040624254</v>
      </c>
      <c r="JG242">
        <v>-2.13992253470799e-05</v>
      </c>
      <c r="JH242">
        <v>5</v>
      </c>
      <c r="JI242">
        <v>2167</v>
      </c>
      <c r="JJ242">
        <v>1</v>
      </c>
      <c r="JK242">
        <v>29</v>
      </c>
      <c r="JL242">
        <v>29323825.8</v>
      </c>
      <c r="JM242">
        <v>29323825.8</v>
      </c>
      <c r="JN242">
        <v>1.27319</v>
      </c>
      <c r="JO242">
        <v>2.64771</v>
      </c>
      <c r="JP242">
        <v>1.54785</v>
      </c>
      <c r="JQ242">
        <v>2.31079</v>
      </c>
      <c r="JR242">
        <v>1.64673</v>
      </c>
      <c r="JS242">
        <v>2.27417</v>
      </c>
      <c r="JT242">
        <v>34.6463</v>
      </c>
      <c r="JU242">
        <v>24.1838</v>
      </c>
      <c r="JV242">
        <v>18</v>
      </c>
      <c r="JW242">
        <v>506.371</v>
      </c>
      <c r="JX242">
        <v>400.172</v>
      </c>
      <c r="JY242">
        <v>26.6626</v>
      </c>
      <c r="JZ242">
        <v>28.7223</v>
      </c>
      <c r="KA242">
        <v>30.0001</v>
      </c>
      <c r="KB242">
        <v>28.6723</v>
      </c>
      <c r="KC242">
        <v>28.6206</v>
      </c>
      <c r="KD242">
        <v>25.5033</v>
      </c>
      <c r="KE242">
        <v>19.0287</v>
      </c>
      <c r="KF242">
        <v>49.2984</v>
      </c>
      <c r="KG242">
        <v>26.6988</v>
      </c>
      <c r="KH242">
        <v>575.864</v>
      </c>
      <c r="KI242">
        <v>20.6028</v>
      </c>
      <c r="KJ242">
        <v>96.5738</v>
      </c>
      <c r="KK242">
        <v>94.541</v>
      </c>
    </row>
    <row r="243" spans="1:297">
      <c r="A243">
        <v>227</v>
      </c>
      <c r="B243">
        <v>1759429555</v>
      </c>
      <c r="C243">
        <v>10334.9000000954</v>
      </c>
      <c r="D243" t="s">
        <v>898</v>
      </c>
      <c r="E243" t="s">
        <v>899</v>
      </c>
      <c r="F243">
        <v>5</v>
      </c>
      <c r="G243" t="s">
        <v>831</v>
      </c>
      <c r="H243" t="s">
        <v>436</v>
      </c>
      <c r="I243">
        <v>1759429546.84615</v>
      </c>
      <c r="J243">
        <f>(K243)/1000</f>
        <v>0</v>
      </c>
      <c r="K243">
        <f>IF(DP243, AN243, AH243)</f>
        <v>0</v>
      </c>
      <c r="L243">
        <f>IF(DP243, AI243, AG243)</f>
        <v>0</v>
      </c>
      <c r="M243">
        <f>DR243 - IF(AU243&gt;1, L243*DL243*100.0/(AW243), 0)</f>
        <v>0</v>
      </c>
      <c r="N243">
        <f>((T243-J243/2)*M243-L243)/(T243+J243/2)</f>
        <v>0</v>
      </c>
      <c r="O243">
        <f>N243*(DY243+DZ243)/1000.0</f>
        <v>0</v>
      </c>
      <c r="P243">
        <f>(DR243 - IF(AU243&gt;1, L243*DL243*100.0/(AW243), 0))*(DY243+DZ243)/1000.0</f>
        <v>0</v>
      </c>
      <c r="Q243">
        <f>2.0/((1/S243-1/R243)+SIGN(S243)*SQRT((1/S243-1/R243)*(1/S243-1/R243) + 4*DM243/((DM243+1)*(DM243+1))*(2*1/S243*1/R243-1/R243*1/R243)))</f>
        <v>0</v>
      </c>
      <c r="R243">
        <f>IF(LEFT(DN243,1)&lt;&gt;"0",IF(LEFT(DN243,1)="1",3.0,DO243),$D$5+$E$5*(EF243*DY243/($K$5*1000))+$F$5*(EF243*DY243/($K$5*1000))*MAX(MIN(DL243,$J$5),$I$5)*MAX(MIN(DL243,$J$5),$I$5)+$G$5*MAX(MIN(DL243,$J$5),$I$5)*(EF243*DY243/($K$5*1000))+$H$5*(EF243*DY243/($K$5*1000))*(EF243*DY243/($K$5*1000)))</f>
        <v>0</v>
      </c>
      <c r="S243">
        <f>J243*(1000-(1000*0.61365*exp(17.502*W243/(240.97+W243))/(DY243+DZ243)+DT243)/2)/(1000*0.61365*exp(17.502*W243/(240.97+W243))/(DY243+DZ243)-DT243)</f>
        <v>0</v>
      </c>
      <c r="T243">
        <f>1/((DM243+1)/(Q243/1.6)+1/(R243/1.37)) + DM243/((DM243+1)/(Q243/1.6) + DM243/(R243/1.37))</f>
        <v>0</v>
      </c>
      <c r="U243">
        <f>(DH243*DK243)</f>
        <v>0</v>
      </c>
      <c r="V243">
        <f>(EA243+(U243+2*0.95*5.67E-8*(((EA243+$B$7)+273)^4-(EA243+273)^4)-44100*J243)/(1.84*29.3*R243+8*0.95*5.67E-8*(EA243+273)^3))</f>
        <v>0</v>
      </c>
      <c r="W243">
        <f>($C$7*EB243+$D$7*EC243+$E$7*V243)</f>
        <v>0</v>
      </c>
      <c r="X243">
        <f>0.61365*exp(17.502*W243/(240.97+W243))</f>
        <v>0</v>
      </c>
      <c r="Y243">
        <f>(Z243/AA243*100)</f>
        <v>0</v>
      </c>
      <c r="Z243">
        <f>DT243*(DY243+DZ243)/1000</f>
        <v>0</v>
      </c>
      <c r="AA243">
        <f>0.61365*exp(17.502*EA243/(240.97+EA243))</f>
        <v>0</v>
      </c>
      <c r="AB243">
        <f>(X243-DT243*(DY243+DZ243)/1000)</f>
        <v>0</v>
      </c>
      <c r="AC243">
        <f>(-J243*44100)</f>
        <v>0</v>
      </c>
      <c r="AD243">
        <f>2*29.3*R243*0.92*(EA243-W243)</f>
        <v>0</v>
      </c>
      <c r="AE243">
        <f>2*0.95*5.67E-8*(((EA243+$B$7)+273)^4-(W243+273)^4)</f>
        <v>0</v>
      </c>
      <c r="AF243">
        <f>U243+AE243+AC243+AD243</f>
        <v>0</v>
      </c>
      <c r="AG243">
        <f>DX243*AU243*(DS243-DR243*(1000-AU243*DU243)/(1000-AU243*DT243))/(100*DL243)</f>
        <v>0</v>
      </c>
      <c r="AH243">
        <f>1000*DX243*AU243*(DT243-DU243)/(100*DL243*(1000-AU243*DT243))</f>
        <v>0</v>
      </c>
      <c r="AI243">
        <f>(AJ243 - AK243 - DY243*1E3/(8.314*(EA243+273.15)) * AM243/DX243 * AL243) * DX243/(100*DL243) * (1000 - DU243)/1000</f>
        <v>0</v>
      </c>
      <c r="AJ243">
        <v>568.618835678788</v>
      </c>
      <c r="AK243">
        <v>535.232090909091</v>
      </c>
      <c r="AL243">
        <v>3.3693022727272</v>
      </c>
      <c r="AM243">
        <v>64.6</v>
      </c>
      <c r="AN243">
        <f>(AP243 - AO243 + DY243*1E3/(8.314*(EA243+273.15)) * AR243/DX243 * AQ243) * DX243/(100*DL243) * 1000/(1000 - AP243)</f>
        <v>0</v>
      </c>
      <c r="AO243">
        <v>20.5729749578085</v>
      </c>
      <c r="AP243">
        <v>22.9013012121212</v>
      </c>
      <c r="AQ243">
        <v>-1.50501880007063e-05</v>
      </c>
      <c r="AR243">
        <v>120.659579915445</v>
      </c>
      <c r="AS243">
        <v>0</v>
      </c>
      <c r="AT243">
        <v>0</v>
      </c>
      <c r="AU243">
        <f>IF(AS243*$H$13&gt;=AW243,1.0,(AW243/(AW243-AS243*$H$13)))</f>
        <v>0</v>
      </c>
      <c r="AV243">
        <f>(AU243-1)*100</f>
        <v>0</v>
      </c>
      <c r="AW243">
        <f>MAX(0,($B$13+$C$13*EF243)/(1+$D$13*EF243)*DY243/(EA243+273)*$E$13)</f>
        <v>0</v>
      </c>
      <c r="AX243" t="s">
        <v>437</v>
      </c>
      <c r="AY243" t="s">
        <v>437</v>
      </c>
      <c r="AZ243">
        <v>0</v>
      </c>
      <c r="BA243">
        <v>0</v>
      </c>
      <c r="BB243">
        <f>1-AZ243/BA243</f>
        <v>0</v>
      </c>
      <c r="BC243">
        <v>0</v>
      </c>
      <c r="BD243" t="s">
        <v>437</v>
      </c>
      <c r="BE243" t="s">
        <v>437</v>
      </c>
      <c r="BF243">
        <v>0</v>
      </c>
      <c r="BG243">
        <v>0</v>
      </c>
      <c r="BH243">
        <f>1-BF243/BG243</f>
        <v>0</v>
      </c>
      <c r="BI243">
        <v>0.5</v>
      </c>
      <c r="BJ243">
        <f>DI243</f>
        <v>0</v>
      </c>
      <c r="BK243">
        <f>L243</f>
        <v>0</v>
      </c>
      <c r="BL243">
        <f>BH243*BI243*BJ243</f>
        <v>0</v>
      </c>
      <c r="BM243">
        <f>(BK243-BC243)/BJ243</f>
        <v>0</v>
      </c>
      <c r="BN243">
        <f>(BA243-BG243)/BG243</f>
        <v>0</v>
      </c>
      <c r="BO243">
        <f>AZ243/(BB243+AZ243/BG243)</f>
        <v>0</v>
      </c>
      <c r="BP243" t="s">
        <v>437</v>
      </c>
      <c r="BQ243">
        <v>0</v>
      </c>
      <c r="BR243">
        <f>IF(BQ243&lt;&gt;0, BQ243, BO243)</f>
        <v>0</v>
      </c>
      <c r="BS243">
        <f>1-BR243/BG243</f>
        <v>0</v>
      </c>
      <c r="BT243">
        <f>(BG243-BF243)/(BG243-BR243)</f>
        <v>0</v>
      </c>
      <c r="BU243">
        <f>(BA243-BG243)/(BA243-BR243)</f>
        <v>0</v>
      </c>
      <c r="BV243">
        <f>(BG243-BF243)/(BG243-AZ243)</f>
        <v>0</v>
      </c>
      <c r="BW243">
        <f>(BA243-BG243)/(BA243-AZ243)</f>
        <v>0</v>
      </c>
      <c r="BX243">
        <f>(BT243*BR243/BF243)</f>
        <v>0</v>
      </c>
      <c r="BY243">
        <f>(1-BX243)</f>
        <v>0</v>
      </c>
      <c r="DH243">
        <f>$B$11*EG243+$C$11*EH243+$F$11*ES243*(1-EV243)</f>
        <v>0</v>
      </c>
      <c r="DI243">
        <f>DH243*DJ243</f>
        <v>0</v>
      </c>
      <c r="DJ243">
        <f>($B$11*$D$9+$C$11*$D$9+$F$11*((FF243+EX243)/MAX(FF243+EX243+FG243, 0.1)*$I$9+FG243/MAX(FF243+EX243+FG243, 0.1)*$J$9))/($B$11+$C$11+$F$11)</f>
        <v>0</v>
      </c>
      <c r="DK243">
        <f>($B$11*$K$9+$C$11*$K$9+$F$11*((FF243+EX243)/MAX(FF243+EX243+FG243, 0.1)*$P$9+FG243/MAX(FF243+EX243+FG243, 0.1)*$Q$9))/($B$11+$C$11+$F$11)</f>
        <v>0</v>
      </c>
      <c r="DL243">
        <v>4.16</v>
      </c>
      <c r="DM243">
        <v>0.5</v>
      </c>
      <c r="DN243" t="s">
        <v>438</v>
      </c>
      <c r="DO243">
        <v>2</v>
      </c>
      <c r="DP243" t="b">
        <v>1</v>
      </c>
      <c r="DQ243">
        <v>1759429546.84615</v>
      </c>
      <c r="DR243">
        <v>499.164</v>
      </c>
      <c r="DS243">
        <v>540.810076923077</v>
      </c>
      <c r="DT243">
        <v>22.9044384615385</v>
      </c>
      <c r="DU243">
        <v>20.5739538461538</v>
      </c>
      <c r="DV243">
        <v>496.685692307692</v>
      </c>
      <c r="DW243">
        <v>22.5918846153846</v>
      </c>
      <c r="DX243">
        <v>499.997538461538</v>
      </c>
      <c r="DY243">
        <v>90.7486076923077</v>
      </c>
      <c r="DZ243">
        <v>0.0336056461538461</v>
      </c>
      <c r="EA243">
        <v>29.5500846153846</v>
      </c>
      <c r="EB243">
        <v>29.9818846153846</v>
      </c>
      <c r="EC243">
        <v>999.9</v>
      </c>
      <c r="ED243">
        <v>0</v>
      </c>
      <c r="EE243">
        <v>0</v>
      </c>
      <c r="EF243">
        <v>9996.48923076923</v>
      </c>
      <c r="EG243">
        <v>0</v>
      </c>
      <c r="EH243">
        <v>14.996</v>
      </c>
      <c r="EI243">
        <v>-41.6459692307692</v>
      </c>
      <c r="EJ243">
        <v>510.865</v>
      </c>
      <c r="EK243">
        <v>552.170307692308</v>
      </c>
      <c r="EL243">
        <v>2.33048230769231</v>
      </c>
      <c r="EM243">
        <v>540.810076923077</v>
      </c>
      <c r="EN243">
        <v>20.5739538461538</v>
      </c>
      <c r="EO243">
        <v>2.07854615384615</v>
      </c>
      <c r="EP243">
        <v>1.86705692307692</v>
      </c>
      <c r="EQ243">
        <v>18.0557153846154</v>
      </c>
      <c r="ER243">
        <v>16.3598076923077</v>
      </c>
      <c r="ES243">
        <v>1999.99615384615</v>
      </c>
      <c r="ET243">
        <v>0.980003153846154</v>
      </c>
      <c r="EU243">
        <v>0.0199970615384615</v>
      </c>
      <c r="EV243">
        <v>0</v>
      </c>
      <c r="EW243">
        <v>556.820769230769</v>
      </c>
      <c r="EX243">
        <v>5.00059</v>
      </c>
      <c r="EY243">
        <v>11207.9692307692</v>
      </c>
      <c r="EZ243">
        <v>17360.3</v>
      </c>
      <c r="FA243">
        <v>41.8168461538462</v>
      </c>
      <c r="FB243">
        <v>41.687</v>
      </c>
      <c r="FC243">
        <v>41.312</v>
      </c>
      <c r="FD243">
        <v>41.0238461538462</v>
      </c>
      <c r="FE243">
        <v>42.687</v>
      </c>
      <c r="FF243">
        <v>1955.09923076923</v>
      </c>
      <c r="FG243">
        <v>39.8969230769231</v>
      </c>
      <c r="FH243">
        <v>0</v>
      </c>
      <c r="FI243">
        <v>1759429553.2</v>
      </c>
      <c r="FJ243">
        <v>0</v>
      </c>
      <c r="FK243">
        <v>556.918730769231</v>
      </c>
      <c r="FL243">
        <v>11.8751111186645</v>
      </c>
      <c r="FM243">
        <v>251.535042902786</v>
      </c>
      <c r="FN243">
        <v>11209.6153846154</v>
      </c>
      <c r="FO243">
        <v>15</v>
      </c>
      <c r="FP243">
        <v>0</v>
      </c>
      <c r="FQ243" t="s">
        <v>439</v>
      </c>
      <c r="FR243">
        <v>0</v>
      </c>
      <c r="FS243">
        <v>0</v>
      </c>
      <c r="FT243">
        <v>0</v>
      </c>
      <c r="FU243">
        <v>0</v>
      </c>
      <c r="FV243">
        <v>0</v>
      </c>
      <c r="FW243">
        <v>0</v>
      </c>
      <c r="FX243">
        <v>0</v>
      </c>
      <c r="FY243">
        <v>0</v>
      </c>
      <c r="FZ243">
        <v>0</v>
      </c>
      <c r="GA243">
        <v>0</v>
      </c>
      <c r="GB243">
        <v>0</v>
      </c>
      <c r="GC243">
        <v>-41.5962</v>
      </c>
      <c r="GD243">
        <v>-2.26227272727272</v>
      </c>
      <c r="GE243">
        <v>0.512925074821803</v>
      </c>
      <c r="GF243">
        <v>0</v>
      </c>
      <c r="GG243">
        <v>556.282117647059</v>
      </c>
      <c r="GH243">
        <v>12.2046753301035</v>
      </c>
      <c r="GI243">
        <v>1.20868099631998</v>
      </c>
      <c r="GJ243">
        <v>-1</v>
      </c>
      <c r="GK243">
        <v>2.33257</v>
      </c>
      <c r="GL243">
        <v>-0.0383672727272683</v>
      </c>
      <c r="GM243">
        <v>0.0042471032144611</v>
      </c>
      <c r="GN243">
        <v>1</v>
      </c>
      <c r="GO243">
        <v>1</v>
      </c>
      <c r="GP243">
        <v>2</v>
      </c>
      <c r="GQ243" t="s">
        <v>448</v>
      </c>
      <c r="GR243">
        <v>3.13186</v>
      </c>
      <c r="GS243">
        <v>2.71172</v>
      </c>
      <c r="GT243">
        <v>0.106129</v>
      </c>
      <c r="GU243">
        <v>0.112703</v>
      </c>
      <c r="GV243">
        <v>0.0998504</v>
      </c>
      <c r="GW243">
        <v>0.0930738</v>
      </c>
      <c r="GX243">
        <v>33642.3</v>
      </c>
      <c r="GY243">
        <v>35774.4</v>
      </c>
      <c r="GZ243">
        <v>34054.6</v>
      </c>
      <c r="HA243">
        <v>36507.8</v>
      </c>
      <c r="HB243">
        <v>43300.3</v>
      </c>
      <c r="HC243">
        <v>47543.1</v>
      </c>
      <c r="HD243">
        <v>53128</v>
      </c>
      <c r="HE243">
        <v>58352</v>
      </c>
      <c r="HF243">
        <v>1.95045</v>
      </c>
      <c r="HG243">
        <v>1.78675</v>
      </c>
      <c r="HH243">
        <v>0.132583</v>
      </c>
      <c r="HI243">
        <v>0</v>
      </c>
      <c r="HJ243">
        <v>27.8098</v>
      </c>
      <c r="HK243">
        <v>999.9</v>
      </c>
      <c r="HL243">
        <v>50.47</v>
      </c>
      <c r="HM243">
        <v>30.776</v>
      </c>
      <c r="HN243">
        <v>24.769</v>
      </c>
      <c r="HO243">
        <v>54.4131</v>
      </c>
      <c r="HP243">
        <v>45.2244</v>
      </c>
      <c r="HQ243">
        <v>1</v>
      </c>
      <c r="HR243">
        <v>0.105772</v>
      </c>
      <c r="HS243">
        <v>0.246307</v>
      </c>
      <c r="HT243">
        <v>20.1121</v>
      </c>
      <c r="HU243">
        <v>5.19737</v>
      </c>
      <c r="HV243">
        <v>12.004</v>
      </c>
      <c r="HW243">
        <v>4.97375</v>
      </c>
      <c r="HX243">
        <v>3.294</v>
      </c>
      <c r="HY243">
        <v>999.9</v>
      </c>
      <c r="HZ243">
        <v>9999</v>
      </c>
      <c r="IA243">
        <v>9999</v>
      </c>
      <c r="IB243">
        <v>9999</v>
      </c>
      <c r="IC243">
        <v>1.86325</v>
      </c>
      <c r="ID243">
        <v>1.86813</v>
      </c>
      <c r="IE243">
        <v>1.86786</v>
      </c>
      <c r="IF243">
        <v>1.86906</v>
      </c>
      <c r="IG243">
        <v>1.86986</v>
      </c>
      <c r="IH243">
        <v>1.86595</v>
      </c>
      <c r="II243">
        <v>1.86703</v>
      </c>
      <c r="IJ243">
        <v>1.86844</v>
      </c>
      <c r="IK243">
        <v>5</v>
      </c>
      <c r="IL243">
        <v>0</v>
      </c>
      <c r="IM243">
        <v>0</v>
      </c>
      <c r="IN243">
        <v>0</v>
      </c>
      <c r="IO243" t="s">
        <v>441</v>
      </c>
      <c r="IP243" t="s">
        <v>442</v>
      </c>
      <c r="IQ243" t="s">
        <v>443</v>
      </c>
      <c r="IR243" t="s">
        <v>443</v>
      </c>
      <c r="IS243" t="s">
        <v>443</v>
      </c>
      <c r="IT243" t="s">
        <v>443</v>
      </c>
      <c r="IU243">
        <v>0</v>
      </c>
      <c r="IV243">
        <v>100</v>
      </c>
      <c r="IW243">
        <v>100</v>
      </c>
      <c r="IX243">
        <v>2.566</v>
      </c>
      <c r="IY243">
        <v>0.3124</v>
      </c>
      <c r="IZ243">
        <v>0.735386519928015</v>
      </c>
      <c r="JA243">
        <v>0.00382527381972642</v>
      </c>
      <c r="JB243">
        <v>-7.52988299776221e-07</v>
      </c>
      <c r="JC243">
        <v>2.3530235652091e-10</v>
      </c>
      <c r="JD243">
        <v>-0.102343420517576</v>
      </c>
      <c r="JE243">
        <v>-0.0169045395245839</v>
      </c>
      <c r="JF243">
        <v>0.00204458040624254</v>
      </c>
      <c r="JG243">
        <v>-2.13992253470799e-05</v>
      </c>
      <c r="JH243">
        <v>5</v>
      </c>
      <c r="JI243">
        <v>2167</v>
      </c>
      <c r="JJ243">
        <v>1</v>
      </c>
      <c r="JK243">
        <v>29</v>
      </c>
      <c r="JL243">
        <v>29323825.9</v>
      </c>
      <c r="JM243">
        <v>29323825.9</v>
      </c>
      <c r="JN243">
        <v>1.30615</v>
      </c>
      <c r="JO243">
        <v>2.63428</v>
      </c>
      <c r="JP243">
        <v>1.54785</v>
      </c>
      <c r="JQ243">
        <v>2.31079</v>
      </c>
      <c r="JR243">
        <v>1.64673</v>
      </c>
      <c r="JS243">
        <v>2.38281</v>
      </c>
      <c r="JT243">
        <v>34.6463</v>
      </c>
      <c r="JU243">
        <v>24.1926</v>
      </c>
      <c r="JV243">
        <v>18</v>
      </c>
      <c r="JW243">
        <v>506.23</v>
      </c>
      <c r="JX243">
        <v>400.369</v>
      </c>
      <c r="JY243">
        <v>26.6789</v>
      </c>
      <c r="JZ243">
        <v>28.7223</v>
      </c>
      <c r="KA243">
        <v>29.9999</v>
      </c>
      <c r="KB243">
        <v>28.6734</v>
      </c>
      <c r="KC243">
        <v>28.6212</v>
      </c>
      <c r="KD243">
        <v>26.1685</v>
      </c>
      <c r="KE243">
        <v>19.0287</v>
      </c>
      <c r="KF243">
        <v>49.2984</v>
      </c>
      <c r="KG243">
        <v>26.7152</v>
      </c>
      <c r="KH243">
        <v>589.442</v>
      </c>
      <c r="KI243">
        <v>20.6028</v>
      </c>
      <c r="KJ243">
        <v>96.5734</v>
      </c>
      <c r="KK243">
        <v>94.5403</v>
      </c>
    </row>
    <row r="244" spans="1:297">
      <c r="A244">
        <v>228</v>
      </c>
      <c r="B244">
        <v>1759429560</v>
      </c>
      <c r="C244">
        <v>10339.9000000954</v>
      </c>
      <c r="D244" t="s">
        <v>900</v>
      </c>
      <c r="E244" t="s">
        <v>901</v>
      </c>
      <c r="F244">
        <v>5</v>
      </c>
      <c r="G244" t="s">
        <v>831</v>
      </c>
      <c r="H244" t="s">
        <v>436</v>
      </c>
      <c r="I244">
        <v>1759429551.84615</v>
      </c>
      <c r="J244">
        <f>(K244)/1000</f>
        <v>0</v>
      </c>
      <c r="K244">
        <f>IF(DP244, AN244, AH244)</f>
        <v>0</v>
      </c>
      <c r="L244">
        <f>IF(DP244, AI244, AG244)</f>
        <v>0</v>
      </c>
      <c r="M244">
        <f>DR244 - IF(AU244&gt;1, L244*DL244*100.0/(AW244), 0)</f>
        <v>0</v>
      </c>
      <c r="N244">
        <f>((T244-J244/2)*M244-L244)/(T244+J244/2)</f>
        <v>0</v>
      </c>
      <c r="O244">
        <f>N244*(DY244+DZ244)/1000.0</f>
        <v>0</v>
      </c>
      <c r="P244">
        <f>(DR244 - IF(AU244&gt;1, L244*DL244*100.0/(AW244), 0))*(DY244+DZ244)/1000.0</f>
        <v>0</v>
      </c>
      <c r="Q244">
        <f>2.0/((1/S244-1/R244)+SIGN(S244)*SQRT((1/S244-1/R244)*(1/S244-1/R244) + 4*DM244/((DM244+1)*(DM244+1))*(2*1/S244*1/R244-1/R244*1/R244)))</f>
        <v>0</v>
      </c>
      <c r="R244">
        <f>IF(LEFT(DN244,1)&lt;&gt;"0",IF(LEFT(DN244,1)="1",3.0,DO244),$D$5+$E$5*(EF244*DY244/($K$5*1000))+$F$5*(EF244*DY244/($K$5*1000))*MAX(MIN(DL244,$J$5),$I$5)*MAX(MIN(DL244,$J$5),$I$5)+$G$5*MAX(MIN(DL244,$J$5),$I$5)*(EF244*DY244/($K$5*1000))+$H$5*(EF244*DY244/($K$5*1000))*(EF244*DY244/($K$5*1000)))</f>
        <v>0</v>
      </c>
      <c r="S244">
        <f>J244*(1000-(1000*0.61365*exp(17.502*W244/(240.97+W244))/(DY244+DZ244)+DT244)/2)/(1000*0.61365*exp(17.502*W244/(240.97+W244))/(DY244+DZ244)-DT244)</f>
        <v>0</v>
      </c>
      <c r="T244">
        <f>1/((DM244+1)/(Q244/1.6)+1/(R244/1.37)) + DM244/((DM244+1)/(Q244/1.6) + DM244/(R244/1.37))</f>
        <v>0</v>
      </c>
      <c r="U244">
        <f>(DH244*DK244)</f>
        <v>0</v>
      </c>
      <c r="V244">
        <f>(EA244+(U244+2*0.95*5.67E-8*(((EA244+$B$7)+273)^4-(EA244+273)^4)-44100*J244)/(1.84*29.3*R244+8*0.95*5.67E-8*(EA244+273)^3))</f>
        <v>0</v>
      </c>
      <c r="W244">
        <f>($C$7*EB244+$D$7*EC244+$E$7*V244)</f>
        <v>0</v>
      </c>
      <c r="X244">
        <f>0.61365*exp(17.502*W244/(240.97+W244))</f>
        <v>0</v>
      </c>
      <c r="Y244">
        <f>(Z244/AA244*100)</f>
        <v>0</v>
      </c>
      <c r="Z244">
        <f>DT244*(DY244+DZ244)/1000</f>
        <v>0</v>
      </c>
      <c r="AA244">
        <f>0.61365*exp(17.502*EA244/(240.97+EA244))</f>
        <v>0</v>
      </c>
      <c r="AB244">
        <f>(X244-DT244*(DY244+DZ244)/1000)</f>
        <v>0</v>
      </c>
      <c r="AC244">
        <f>(-J244*44100)</f>
        <v>0</v>
      </c>
      <c r="AD244">
        <f>2*29.3*R244*0.92*(EA244-W244)</f>
        <v>0</v>
      </c>
      <c r="AE244">
        <f>2*0.95*5.67E-8*(((EA244+$B$7)+273)^4-(W244+273)^4)</f>
        <v>0</v>
      </c>
      <c r="AF244">
        <f>U244+AE244+AC244+AD244</f>
        <v>0</v>
      </c>
      <c r="AG244">
        <f>DX244*AU244*(DS244-DR244*(1000-AU244*DU244)/(1000-AU244*DT244))/(100*DL244)</f>
        <v>0</v>
      </c>
      <c r="AH244">
        <f>1000*DX244*AU244*(DT244-DU244)/(100*DL244*(1000-AU244*DT244))</f>
        <v>0</v>
      </c>
      <c r="AI244">
        <f>(AJ244 - AK244 - DY244*1E3/(8.314*(EA244+273.15)) * AM244/DX244 * AL244) * DX244/(100*DL244) * (1000 - DU244)/1000</f>
        <v>0</v>
      </c>
      <c r="AJ244">
        <v>585.969972038528</v>
      </c>
      <c r="AK244">
        <v>552.29723030303</v>
      </c>
      <c r="AL244">
        <v>3.42207909090905</v>
      </c>
      <c r="AM244">
        <v>64.6</v>
      </c>
      <c r="AN244">
        <f>(AP244 - AO244 + DY244*1E3/(8.314*(EA244+273.15)) * AR244/DX244 * AQ244) * DX244/(100*DL244) * 1000/(1000 - AP244)</f>
        <v>0</v>
      </c>
      <c r="AO244">
        <v>20.5720877178563</v>
      </c>
      <c r="AP244">
        <v>22.9014218181818</v>
      </c>
      <c r="AQ244">
        <v>4.27851402154517e-06</v>
      </c>
      <c r="AR244">
        <v>120.659579915445</v>
      </c>
      <c r="AS244">
        <v>0</v>
      </c>
      <c r="AT244">
        <v>0</v>
      </c>
      <c r="AU244">
        <f>IF(AS244*$H$13&gt;=AW244,1.0,(AW244/(AW244-AS244*$H$13)))</f>
        <v>0</v>
      </c>
      <c r="AV244">
        <f>(AU244-1)*100</f>
        <v>0</v>
      </c>
      <c r="AW244">
        <f>MAX(0,($B$13+$C$13*EF244)/(1+$D$13*EF244)*DY244/(EA244+273)*$E$13)</f>
        <v>0</v>
      </c>
      <c r="AX244" t="s">
        <v>437</v>
      </c>
      <c r="AY244" t="s">
        <v>437</v>
      </c>
      <c r="AZ244">
        <v>0</v>
      </c>
      <c r="BA244">
        <v>0</v>
      </c>
      <c r="BB244">
        <f>1-AZ244/BA244</f>
        <v>0</v>
      </c>
      <c r="BC244">
        <v>0</v>
      </c>
      <c r="BD244" t="s">
        <v>437</v>
      </c>
      <c r="BE244" t="s">
        <v>437</v>
      </c>
      <c r="BF244">
        <v>0</v>
      </c>
      <c r="BG244">
        <v>0</v>
      </c>
      <c r="BH244">
        <f>1-BF244/BG244</f>
        <v>0</v>
      </c>
      <c r="BI244">
        <v>0.5</v>
      </c>
      <c r="BJ244">
        <f>DI244</f>
        <v>0</v>
      </c>
      <c r="BK244">
        <f>L244</f>
        <v>0</v>
      </c>
      <c r="BL244">
        <f>BH244*BI244*BJ244</f>
        <v>0</v>
      </c>
      <c r="BM244">
        <f>(BK244-BC244)/BJ244</f>
        <v>0</v>
      </c>
      <c r="BN244">
        <f>(BA244-BG244)/BG244</f>
        <v>0</v>
      </c>
      <c r="BO244">
        <f>AZ244/(BB244+AZ244/BG244)</f>
        <v>0</v>
      </c>
      <c r="BP244" t="s">
        <v>437</v>
      </c>
      <c r="BQ244">
        <v>0</v>
      </c>
      <c r="BR244">
        <f>IF(BQ244&lt;&gt;0, BQ244, BO244)</f>
        <v>0</v>
      </c>
      <c r="BS244">
        <f>1-BR244/BG244</f>
        <v>0</v>
      </c>
      <c r="BT244">
        <f>(BG244-BF244)/(BG244-BR244)</f>
        <v>0</v>
      </c>
      <c r="BU244">
        <f>(BA244-BG244)/(BA244-BR244)</f>
        <v>0</v>
      </c>
      <c r="BV244">
        <f>(BG244-BF244)/(BG244-AZ244)</f>
        <v>0</v>
      </c>
      <c r="BW244">
        <f>(BA244-BG244)/(BA244-AZ244)</f>
        <v>0</v>
      </c>
      <c r="BX244">
        <f>(BT244*BR244/BF244)</f>
        <v>0</v>
      </c>
      <c r="BY244">
        <f>(1-BX244)</f>
        <v>0</v>
      </c>
      <c r="DH244">
        <f>$B$11*EG244+$C$11*EH244+$F$11*ES244*(1-EV244)</f>
        <v>0</v>
      </c>
      <c r="DI244">
        <f>DH244*DJ244</f>
        <v>0</v>
      </c>
      <c r="DJ244">
        <f>($B$11*$D$9+$C$11*$D$9+$F$11*((FF244+EX244)/MAX(FF244+EX244+FG244, 0.1)*$I$9+FG244/MAX(FF244+EX244+FG244, 0.1)*$J$9))/($B$11+$C$11+$F$11)</f>
        <v>0</v>
      </c>
      <c r="DK244">
        <f>($B$11*$K$9+$C$11*$K$9+$F$11*((FF244+EX244)/MAX(FF244+EX244+FG244, 0.1)*$P$9+FG244/MAX(FF244+EX244+FG244, 0.1)*$Q$9))/($B$11+$C$11+$F$11)</f>
        <v>0</v>
      </c>
      <c r="DL244">
        <v>4.16</v>
      </c>
      <c r="DM244">
        <v>0.5</v>
      </c>
      <c r="DN244" t="s">
        <v>438</v>
      </c>
      <c r="DO244">
        <v>2</v>
      </c>
      <c r="DP244" t="b">
        <v>1</v>
      </c>
      <c r="DQ244">
        <v>1759429551.84615</v>
      </c>
      <c r="DR244">
        <v>515.790615384615</v>
      </c>
      <c r="DS244">
        <v>557.823384615384</v>
      </c>
      <c r="DT244">
        <v>22.9023769230769</v>
      </c>
      <c r="DU244">
        <v>20.5732461538462</v>
      </c>
      <c r="DV244">
        <v>513.258384615385</v>
      </c>
      <c r="DW244">
        <v>22.5899076923077</v>
      </c>
      <c r="DX244">
        <v>500.006076923077</v>
      </c>
      <c r="DY244">
        <v>90.7488923076923</v>
      </c>
      <c r="DZ244">
        <v>0.0334576461538462</v>
      </c>
      <c r="EA244">
        <v>29.5454461538462</v>
      </c>
      <c r="EB244">
        <v>29.9760692307692</v>
      </c>
      <c r="EC244">
        <v>999.9</v>
      </c>
      <c r="ED244">
        <v>0</v>
      </c>
      <c r="EE244">
        <v>0</v>
      </c>
      <c r="EF244">
        <v>10005.9984615385</v>
      </c>
      <c r="EG244">
        <v>0</v>
      </c>
      <c r="EH244">
        <v>14.9946230769231</v>
      </c>
      <c r="EI244">
        <v>-42.0326846153846</v>
      </c>
      <c r="EJ244">
        <v>527.880307692308</v>
      </c>
      <c r="EK244">
        <v>569.540615384615</v>
      </c>
      <c r="EL244">
        <v>2.32911538461538</v>
      </c>
      <c r="EM244">
        <v>557.823384615384</v>
      </c>
      <c r="EN244">
        <v>20.5732461538462</v>
      </c>
      <c r="EO244">
        <v>2.07836461538462</v>
      </c>
      <c r="EP244">
        <v>1.86699923076923</v>
      </c>
      <c r="EQ244">
        <v>18.0543230769231</v>
      </c>
      <c r="ER244">
        <v>16.3593230769231</v>
      </c>
      <c r="ES244">
        <v>1999.99846153846</v>
      </c>
      <c r="ET244">
        <v>0.980003153846154</v>
      </c>
      <c r="EU244">
        <v>0.0199970615384615</v>
      </c>
      <c r="EV244">
        <v>0</v>
      </c>
      <c r="EW244">
        <v>557.827461538462</v>
      </c>
      <c r="EX244">
        <v>5.00059</v>
      </c>
      <c r="EY244">
        <v>11229.1461538462</v>
      </c>
      <c r="EZ244">
        <v>17360.3230769231</v>
      </c>
      <c r="FA244">
        <v>41.8265384615385</v>
      </c>
      <c r="FB244">
        <v>41.687</v>
      </c>
      <c r="FC244">
        <v>41.312</v>
      </c>
      <c r="FD244">
        <v>41.0381538461538</v>
      </c>
      <c r="FE244">
        <v>42.687</v>
      </c>
      <c r="FF244">
        <v>1955.10153846154</v>
      </c>
      <c r="FG244">
        <v>39.8969230769231</v>
      </c>
      <c r="FH244">
        <v>0</v>
      </c>
      <c r="FI244">
        <v>1759429558.6</v>
      </c>
      <c r="FJ244">
        <v>0</v>
      </c>
      <c r="FK244">
        <v>558.0296</v>
      </c>
      <c r="FL244">
        <v>12.3834615452286</v>
      </c>
      <c r="FM244">
        <v>252.384615706129</v>
      </c>
      <c r="FN244">
        <v>11233.648</v>
      </c>
      <c r="FO244">
        <v>15</v>
      </c>
      <c r="FP244">
        <v>0</v>
      </c>
      <c r="FQ244" t="s">
        <v>439</v>
      </c>
      <c r="FR244">
        <v>0</v>
      </c>
      <c r="FS244">
        <v>0</v>
      </c>
      <c r="FT244">
        <v>0</v>
      </c>
      <c r="FU244">
        <v>0</v>
      </c>
      <c r="FV244">
        <v>0</v>
      </c>
      <c r="FW244">
        <v>0</v>
      </c>
      <c r="FX244">
        <v>0</v>
      </c>
      <c r="FY244">
        <v>0</v>
      </c>
      <c r="FZ244">
        <v>0</v>
      </c>
      <c r="GA244">
        <v>0</v>
      </c>
      <c r="GB244">
        <v>0</v>
      </c>
      <c r="GC244">
        <v>-41.7756380952381</v>
      </c>
      <c r="GD244">
        <v>-2.85823636363644</v>
      </c>
      <c r="GE244">
        <v>0.523616654102516</v>
      </c>
      <c r="GF244">
        <v>0</v>
      </c>
      <c r="GG244">
        <v>557.144617647059</v>
      </c>
      <c r="GH244">
        <v>12.0301451505961</v>
      </c>
      <c r="GI244">
        <v>1.19087192512106</v>
      </c>
      <c r="GJ244">
        <v>-1</v>
      </c>
      <c r="GK244">
        <v>2.33040666666667</v>
      </c>
      <c r="GL244">
        <v>-0.0207787012986988</v>
      </c>
      <c r="GM244">
        <v>0.00255235714274608</v>
      </c>
      <c r="GN244">
        <v>1</v>
      </c>
      <c r="GO244">
        <v>1</v>
      </c>
      <c r="GP244">
        <v>2</v>
      </c>
      <c r="GQ244" t="s">
        <v>448</v>
      </c>
      <c r="GR244">
        <v>3.13196</v>
      </c>
      <c r="GS244">
        <v>2.71121</v>
      </c>
      <c r="GT244">
        <v>0.108585</v>
      </c>
      <c r="GU244">
        <v>0.115036</v>
      </c>
      <c r="GV244">
        <v>0.0998513</v>
      </c>
      <c r="GW244">
        <v>0.0930685</v>
      </c>
      <c r="GX244">
        <v>33550.1</v>
      </c>
      <c r="GY244">
        <v>35680.4</v>
      </c>
      <c r="GZ244">
        <v>34054.8</v>
      </c>
      <c r="HA244">
        <v>36507.9</v>
      </c>
      <c r="HB244">
        <v>43301.2</v>
      </c>
      <c r="HC244">
        <v>47543.7</v>
      </c>
      <c r="HD244">
        <v>53128.9</v>
      </c>
      <c r="HE244">
        <v>58352.1</v>
      </c>
      <c r="HF244">
        <v>1.95035</v>
      </c>
      <c r="HG244">
        <v>1.78645</v>
      </c>
      <c r="HH244">
        <v>0.133127</v>
      </c>
      <c r="HI244">
        <v>0</v>
      </c>
      <c r="HJ244">
        <v>27.8098</v>
      </c>
      <c r="HK244">
        <v>999.9</v>
      </c>
      <c r="HL244">
        <v>50.47</v>
      </c>
      <c r="HM244">
        <v>30.766</v>
      </c>
      <c r="HN244">
        <v>24.7573</v>
      </c>
      <c r="HO244">
        <v>54.6631</v>
      </c>
      <c r="HP244">
        <v>45.5369</v>
      </c>
      <c r="HQ244">
        <v>1</v>
      </c>
      <c r="HR244">
        <v>0.105511</v>
      </c>
      <c r="HS244">
        <v>0.202759</v>
      </c>
      <c r="HT244">
        <v>20.112</v>
      </c>
      <c r="HU244">
        <v>5.19752</v>
      </c>
      <c r="HV244">
        <v>12.004</v>
      </c>
      <c r="HW244">
        <v>4.97365</v>
      </c>
      <c r="HX244">
        <v>3.29393</v>
      </c>
      <c r="HY244">
        <v>999.9</v>
      </c>
      <c r="HZ244">
        <v>9999</v>
      </c>
      <c r="IA244">
        <v>9999</v>
      </c>
      <c r="IB244">
        <v>9999</v>
      </c>
      <c r="IC244">
        <v>1.86325</v>
      </c>
      <c r="ID244">
        <v>1.86813</v>
      </c>
      <c r="IE244">
        <v>1.86785</v>
      </c>
      <c r="IF244">
        <v>1.86906</v>
      </c>
      <c r="IG244">
        <v>1.86983</v>
      </c>
      <c r="IH244">
        <v>1.86592</v>
      </c>
      <c r="II244">
        <v>1.86701</v>
      </c>
      <c r="IJ244">
        <v>1.86844</v>
      </c>
      <c r="IK244">
        <v>5</v>
      </c>
      <c r="IL244">
        <v>0</v>
      </c>
      <c r="IM244">
        <v>0</v>
      </c>
      <c r="IN244">
        <v>0</v>
      </c>
      <c r="IO244" t="s">
        <v>441</v>
      </c>
      <c r="IP244" t="s">
        <v>442</v>
      </c>
      <c r="IQ244" t="s">
        <v>443</v>
      </c>
      <c r="IR244" t="s">
        <v>443</v>
      </c>
      <c r="IS244" t="s">
        <v>443</v>
      </c>
      <c r="IT244" t="s">
        <v>443</v>
      </c>
      <c r="IU244">
        <v>0</v>
      </c>
      <c r="IV244">
        <v>100</v>
      </c>
      <c r="IW244">
        <v>100</v>
      </c>
      <c r="IX244">
        <v>2.62</v>
      </c>
      <c r="IY244">
        <v>0.3124</v>
      </c>
      <c r="IZ244">
        <v>0.735386519928015</v>
      </c>
      <c r="JA244">
        <v>0.00382527381972642</v>
      </c>
      <c r="JB244">
        <v>-7.52988299776221e-07</v>
      </c>
      <c r="JC244">
        <v>2.3530235652091e-10</v>
      </c>
      <c r="JD244">
        <v>-0.102343420517576</v>
      </c>
      <c r="JE244">
        <v>-0.0169045395245839</v>
      </c>
      <c r="JF244">
        <v>0.00204458040624254</v>
      </c>
      <c r="JG244">
        <v>-2.13992253470799e-05</v>
      </c>
      <c r="JH244">
        <v>5</v>
      </c>
      <c r="JI244">
        <v>2167</v>
      </c>
      <c r="JJ244">
        <v>1</v>
      </c>
      <c r="JK244">
        <v>29</v>
      </c>
      <c r="JL244">
        <v>29323826</v>
      </c>
      <c r="JM244">
        <v>29323826</v>
      </c>
      <c r="JN244">
        <v>1.33423</v>
      </c>
      <c r="JO244">
        <v>2.64404</v>
      </c>
      <c r="JP244">
        <v>1.54785</v>
      </c>
      <c r="JQ244">
        <v>2.31079</v>
      </c>
      <c r="JR244">
        <v>1.64551</v>
      </c>
      <c r="JS244">
        <v>2.27417</v>
      </c>
      <c r="JT244">
        <v>34.6463</v>
      </c>
      <c r="JU244">
        <v>24.1838</v>
      </c>
      <c r="JV244">
        <v>18</v>
      </c>
      <c r="JW244">
        <v>506.177</v>
      </c>
      <c r="JX244">
        <v>400.219</v>
      </c>
      <c r="JY244">
        <v>26.7028</v>
      </c>
      <c r="JZ244">
        <v>28.7246</v>
      </c>
      <c r="KA244">
        <v>29.9999</v>
      </c>
      <c r="KB244">
        <v>28.6747</v>
      </c>
      <c r="KC244">
        <v>28.6233</v>
      </c>
      <c r="KD244">
        <v>26.72</v>
      </c>
      <c r="KE244">
        <v>19.0287</v>
      </c>
      <c r="KF244">
        <v>49.2984</v>
      </c>
      <c r="KG244">
        <v>26.7336</v>
      </c>
      <c r="KH244">
        <v>609.719</v>
      </c>
      <c r="KI244">
        <v>20.6028</v>
      </c>
      <c r="KJ244">
        <v>96.5745</v>
      </c>
      <c r="KK244">
        <v>94.5404</v>
      </c>
    </row>
    <row r="245" spans="1:297">
      <c r="A245">
        <v>229</v>
      </c>
      <c r="B245">
        <v>1759429565</v>
      </c>
      <c r="C245">
        <v>10344.9000000954</v>
      </c>
      <c r="D245" t="s">
        <v>902</v>
      </c>
      <c r="E245" t="s">
        <v>903</v>
      </c>
      <c r="F245">
        <v>5</v>
      </c>
      <c r="G245" t="s">
        <v>831</v>
      </c>
      <c r="H245" t="s">
        <v>436</v>
      </c>
      <c r="I245">
        <v>1759429556.84615</v>
      </c>
      <c r="J245">
        <f>(K245)/1000</f>
        <v>0</v>
      </c>
      <c r="K245">
        <f>IF(DP245, AN245, AH245)</f>
        <v>0</v>
      </c>
      <c r="L245">
        <f>IF(DP245, AI245, AG245)</f>
        <v>0</v>
      </c>
      <c r="M245">
        <f>DR245 - IF(AU245&gt;1, L245*DL245*100.0/(AW245), 0)</f>
        <v>0</v>
      </c>
      <c r="N245">
        <f>((T245-J245/2)*M245-L245)/(T245+J245/2)</f>
        <v>0</v>
      </c>
      <c r="O245">
        <f>N245*(DY245+DZ245)/1000.0</f>
        <v>0</v>
      </c>
      <c r="P245">
        <f>(DR245 - IF(AU245&gt;1, L245*DL245*100.0/(AW245), 0))*(DY245+DZ245)/1000.0</f>
        <v>0</v>
      </c>
      <c r="Q245">
        <f>2.0/((1/S245-1/R245)+SIGN(S245)*SQRT((1/S245-1/R245)*(1/S245-1/R245) + 4*DM245/((DM245+1)*(DM245+1))*(2*1/S245*1/R245-1/R245*1/R245)))</f>
        <v>0</v>
      </c>
      <c r="R245">
        <f>IF(LEFT(DN245,1)&lt;&gt;"0",IF(LEFT(DN245,1)="1",3.0,DO245),$D$5+$E$5*(EF245*DY245/($K$5*1000))+$F$5*(EF245*DY245/($K$5*1000))*MAX(MIN(DL245,$J$5),$I$5)*MAX(MIN(DL245,$J$5),$I$5)+$G$5*MAX(MIN(DL245,$J$5),$I$5)*(EF245*DY245/($K$5*1000))+$H$5*(EF245*DY245/($K$5*1000))*(EF245*DY245/($K$5*1000)))</f>
        <v>0</v>
      </c>
      <c r="S245">
        <f>J245*(1000-(1000*0.61365*exp(17.502*W245/(240.97+W245))/(DY245+DZ245)+DT245)/2)/(1000*0.61365*exp(17.502*W245/(240.97+W245))/(DY245+DZ245)-DT245)</f>
        <v>0</v>
      </c>
      <c r="T245">
        <f>1/((DM245+1)/(Q245/1.6)+1/(R245/1.37)) + DM245/((DM245+1)/(Q245/1.6) + DM245/(R245/1.37))</f>
        <v>0</v>
      </c>
      <c r="U245">
        <f>(DH245*DK245)</f>
        <v>0</v>
      </c>
      <c r="V245">
        <f>(EA245+(U245+2*0.95*5.67E-8*(((EA245+$B$7)+273)^4-(EA245+273)^4)-44100*J245)/(1.84*29.3*R245+8*0.95*5.67E-8*(EA245+273)^3))</f>
        <v>0</v>
      </c>
      <c r="W245">
        <f>($C$7*EB245+$D$7*EC245+$E$7*V245)</f>
        <v>0</v>
      </c>
      <c r="X245">
        <f>0.61365*exp(17.502*W245/(240.97+W245))</f>
        <v>0</v>
      </c>
      <c r="Y245">
        <f>(Z245/AA245*100)</f>
        <v>0</v>
      </c>
      <c r="Z245">
        <f>DT245*(DY245+DZ245)/1000</f>
        <v>0</v>
      </c>
      <c r="AA245">
        <f>0.61365*exp(17.502*EA245/(240.97+EA245))</f>
        <v>0</v>
      </c>
      <c r="AB245">
        <f>(X245-DT245*(DY245+DZ245)/1000)</f>
        <v>0</v>
      </c>
      <c r="AC245">
        <f>(-J245*44100)</f>
        <v>0</v>
      </c>
      <c r="AD245">
        <f>2*29.3*R245*0.92*(EA245-W245)</f>
        <v>0</v>
      </c>
      <c r="AE245">
        <f>2*0.95*5.67E-8*(((EA245+$B$7)+273)^4-(W245+273)^4)</f>
        <v>0</v>
      </c>
      <c r="AF245">
        <f>U245+AE245+AC245+AD245</f>
        <v>0</v>
      </c>
      <c r="AG245">
        <f>DX245*AU245*(DS245-DR245*(1000-AU245*DU245)/(1000-AU245*DT245))/(100*DL245)</f>
        <v>0</v>
      </c>
      <c r="AH245">
        <f>1000*DX245*AU245*(DT245-DU245)/(100*DL245*(1000-AU245*DT245))</f>
        <v>0</v>
      </c>
      <c r="AI245">
        <f>(AJ245 - AK245 - DY245*1E3/(8.314*(EA245+273.15)) * AM245/DX245 * AL245) * DX245/(100*DL245) * (1000 - DU245)/1000</f>
        <v>0</v>
      </c>
      <c r="AJ245">
        <v>602.671671835281</v>
      </c>
      <c r="AK245">
        <v>569.229775757576</v>
      </c>
      <c r="AL245">
        <v>3.3682343939394</v>
      </c>
      <c r="AM245">
        <v>64.6</v>
      </c>
      <c r="AN245">
        <f>(AP245 - AO245 + DY245*1E3/(8.314*(EA245+273.15)) * AR245/DX245 * AQ245) * DX245/(100*DL245) * 1000/(1000 - AP245)</f>
        <v>0</v>
      </c>
      <c r="AO245">
        <v>20.5714221523155</v>
      </c>
      <c r="AP245">
        <v>22.9019818181818</v>
      </c>
      <c r="AQ245">
        <v>3.82425931594409e-06</v>
      </c>
      <c r="AR245">
        <v>120.659579915445</v>
      </c>
      <c r="AS245">
        <v>0</v>
      </c>
      <c r="AT245">
        <v>0</v>
      </c>
      <c r="AU245">
        <f>IF(AS245*$H$13&gt;=AW245,1.0,(AW245/(AW245-AS245*$H$13)))</f>
        <v>0</v>
      </c>
      <c r="AV245">
        <f>(AU245-1)*100</f>
        <v>0</v>
      </c>
      <c r="AW245">
        <f>MAX(0,($B$13+$C$13*EF245)/(1+$D$13*EF245)*DY245/(EA245+273)*$E$13)</f>
        <v>0</v>
      </c>
      <c r="AX245" t="s">
        <v>437</v>
      </c>
      <c r="AY245" t="s">
        <v>437</v>
      </c>
      <c r="AZ245">
        <v>0</v>
      </c>
      <c r="BA245">
        <v>0</v>
      </c>
      <c r="BB245">
        <f>1-AZ245/BA245</f>
        <v>0</v>
      </c>
      <c r="BC245">
        <v>0</v>
      </c>
      <c r="BD245" t="s">
        <v>437</v>
      </c>
      <c r="BE245" t="s">
        <v>437</v>
      </c>
      <c r="BF245">
        <v>0</v>
      </c>
      <c r="BG245">
        <v>0</v>
      </c>
      <c r="BH245">
        <f>1-BF245/BG245</f>
        <v>0</v>
      </c>
      <c r="BI245">
        <v>0.5</v>
      </c>
      <c r="BJ245">
        <f>DI245</f>
        <v>0</v>
      </c>
      <c r="BK245">
        <f>L245</f>
        <v>0</v>
      </c>
      <c r="BL245">
        <f>BH245*BI245*BJ245</f>
        <v>0</v>
      </c>
      <c r="BM245">
        <f>(BK245-BC245)/BJ245</f>
        <v>0</v>
      </c>
      <c r="BN245">
        <f>(BA245-BG245)/BG245</f>
        <v>0</v>
      </c>
      <c r="BO245">
        <f>AZ245/(BB245+AZ245/BG245)</f>
        <v>0</v>
      </c>
      <c r="BP245" t="s">
        <v>437</v>
      </c>
      <c r="BQ245">
        <v>0</v>
      </c>
      <c r="BR245">
        <f>IF(BQ245&lt;&gt;0, BQ245, BO245)</f>
        <v>0</v>
      </c>
      <c r="BS245">
        <f>1-BR245/BG245</f>
        <v>0</v>
      </c>
      <c r="BT245">
        <f>(BG245-BF245)/(BG245-BR245)</f>
        <v>0</v>
      </c>
      <c r="BU245">
        <f>(BA245-BG245)/(BA245-BR245)</f>
        <v>0</v>
      </c>
      <c r="BV245">
        <f>(BG245-BF245)/(BG245-AZ245)</f>
        <v>0</v>
      </c>
      <c r="BW245">
        <f>(BA245-BG245)/(BA245-AZ245)</f>
        <v>0</v>
      </c>
      <c r="BX245">
        <f>(BT245*BR245/BF245)</f>
        <v>0</v>
      </c>
      <c r="BY245">
        <f>(1-BX245)</f>
        <v>0</v>
      </c>
      <c r="DH245">
        <f>$B$11*EG245+$C$11*EH245+$F$11*ES245*(1-EV245)</f>
        <v>0</v>
      </c>
      <c r="DI245">
        <f>DH245*DJ245</f>
        <v>0</v>
      </c>
      <c r="DJ245">
        <f>($B$11*$D$9+$C$11*$D$9+$F$11*((FF245+EX245)/MAX(FF245+EX245+FG245, 0.1)*$I$9+FG245/MAX(FF245+EX245+FG245, 0.1)*$J$9))/($B$11+$C$11+$F$11)</f>
        <v>0</v>
      </c>
      <c r="DK245">
        <f>($B$11*$K$9+$C$11*$K$9+$F$11*((FF245+EX245)/MAX(FF245+EX245+FG245, 0.1)*$P$9+FG245/MAX(FF245+EX245+FG245, 0.1)*$Q$9))/($B$11+$C$11+$F$11)</f>
        <v>0</v>
      </c>
      <c r="DL245">
        <v>4.16</v>
      </c>
      <c r="DM245">
        <v>0.5</v>
      </c>
      <c r="DN245" t="s">
        <v>438</v>
      </c>
      <c r="DO245">
        <v>2</v>
      </c>
      <c r="DP245" t="b">
        <v>1</v>
      </c>
      <c r="DQ245">
        <v>1759429556.84615</v>
      </c>
      <c r="DR245">
        <v>532.482307692308</v>
      </c>
      <c r="DS245">
        <v>574.414</v>
      </c>
      <c r="DT245">
        <v>22.9017461538462</v>
      </c>
      <c r="DU245">
        <v>20.5723692307692</v>
      </c>
      <c r="DV245">
        <v>529.896230769231</v>
      </c>
      <c r="DW245">
        <v>22.5893076923077</v>
      </c>
      <c r="DX245">
        <v>499.996923076923</v>
      </c>
      <c r="DY245">
        <v>90.7484769230769</v>
      </c>
      <c r="DZ245">
        <v>0.0334673538461538</v>
      </c>
      <c r="EA245">
        <v>29.5433076923077</v>
      </c>
      <c r="EB245">
        <v>29.9770307692308</v>
      </c>
      <c r="EC245">
        <v>999.9</v>
      </c>
      <c r="ED245">
        <v>0</v>
      </c>
      <c r="EE245">
        <v>0</v>
      </c>
      <c r="EF245">
        <v>9994.02923076923</v>
      </c>
      <c r="EG245">
        <v>0</v>
      </c>
      <c r="EH245">
        <v>14.9952615384615</v>
      </c>
      <c r="EI245">
        <v>-41.9317461538461</v>
      </c>
      <c r="EJ245">
        <v>544.962846153846</v>
      </c>
      <c r="EK245">
        <v>586.479230769231</v>
      </c>
      <c r="EL245">
        <v>2.32935461538462</v>
      </c>
      <c r="EM245">
        <v>574.414</v>
      </c>
      <c r="EN245">
        <v>20.5723692307692</v>
      </c>
      <c r="EO245">
        <v>2.07829846153846</v>
      </c>
      <c r="EP245">
        <v>1.86691230769231</v>
      </c>
      <c r="EQ245">
        <v>18.0538</v>
      </c>
      <c r="ER245">
        <v>16.3585923076923</v>
      </c>
      <c r="ES245">
        <v>1999.99923076923</v>
      </c>
      <c r="ET245">
        <v>0.980004307692308</v>
      </c>
      <c r="EU245">
        <v>0.0199959384615385</v>
      </c>
      <c r="EV245">
        <v>0</v>
      </c>
      <c r="EW245">
        <v>558.798615384615</v>
      </c>
      <c r="EX245">
        <v>5.00059</v>
      </c>
      <c r="EY245">
        <v>11250.3230769231</v>
      </c>
      <c r="EZ245">
        <v>17360.3384615385</v>
      </c>
      <c r="FA245">
        <v>41.8265384615385</v>
      </c>
      <c r="FB245">
        <v>41.687</v>
      </c>
      <c r="FC245">
        <v>41.3072307692308</v>
      </c>
      <c r="FD245">
        <v>41.0286153846154</v>
      </c>
      <c r="FE245">
        <v>42.687</v>
      </c>
      <c r="FF245">
        <v>1955.10461538462</v>
      </c>
      <c r="FG245">
        <v>39.8946153846154</v>
      </c>
      <c r="FH245">
        <v>0</v>
      </c>
      <c r="FI245">
        <v>1759429563.4</v>
      </c>
      <c r="FJ245">
        <v>0</v>
      </c>
      <c r="FK245">
        <v>559.0158</v>
      </c>
      <c r="FL245">
        <v>12.1999230513233</v>
      </c>
      <c r="FM245">
        <v>252.238461073137</v>
      </c>
      <c r="FN245">
        <v>11253.828</v>
      </c>
      <c r="FO245">
        <v>15</v>
      </c>
      <c r="FP245">
        <v>0</v>
      </c>
      <c r="FQ245" t="s">
        <v>439</v>
      </c>
      <c r="FR245">
        <v>0</v>
      </c>
      <c r="FS245">
        <v>0</v>
      </c>
      <c r="FT245">
        <v>0</v>
      </c>
      <c r="FU245">
        <v>0</v>
      </c>
      <c r="FV245">
        <v>0</v>
      </c>
      <c r="FW245">
        <v>0</v>
      </c>
      <c r="FX245">
        <v>0</v>
      </c>
      <c r="FY245">
        <v>0</v>
      </c>
      <c r="FZ245">
        <v>0</v>
      </c>
      <c r="GA245">
        <v>0</v>
      </c>
      <c r="GB245">
        <v>0</v>
      </c>
      <c r="GC245">
        <v>-41.9856142857143</v>
      </c>
      <c r="GD245">
        <v>0.178371428571415</v>
      </c>
      <c r="GE245">
        <v>0.340628173604388</v>
      </c>
      <c r="GF245">
        <v>1</v>
      </c>
      <c r="GG245">
        <v>558.337794117647</v>
      </c>
      <c r="GH245">
        <v>12.1579373499577</v>
      </c>
      <c r="GI245">
        <v>1.20142701375371</v>
      </c>
      <c r="GJ245">
        <v>-1</v>
      </c>
      <c r="GK245">
        <v>2.32933142857143</v>
      </c>
      <c r="GL245">
        <v>0.00264779220779396</v>
      </c>
      <c r="GM245">
        <v>0.000787922438256148</v>
      </c>
      <c r="GN245">
        <v>1</v>
      </c>
      <c r="GO245">
        <v>2</v>
      </c>
      <c r="GP245">
        <v>2</v>
      </c>
      <c r="GQ245" t="s">
        <v>440</v>
      </c>
      <c r="GR245">
        <v>3.13184</v>
      </c>
      <c r="GS245">
        <v>2.71162</v>
      </c>
      <c r="GT245">
        <v>0.110963</v>
      </c>
      <c r="GU245">
        <v>0.11743</v>
      </c>
      <c r="GV245">
        <v>0.0998511</v>
      </c>
      <c r="GW245">
        <v>0.0930649</v>
      </c>
      <c r="GX245">
        <v>33460.6</v>
      </c>
      <c r="GY245">
        <v>35583.9</v>
      </c>
      <c r="GZ245">
        <v>34054.8</v>
      </c>
      <c r="HA245">
        <v>36507.9</v>
      </c>
      <c r="HB245">
        <v>43301.3</v>
      </c>
      <c r="HC245">
        <v>47544.2</v>
      </c>
      <c r="HD245">
        <v>53128.6</v>
      </c>
      <c r="HE245">
        <v>58352</v>
      </c>
      <c r="HF245">
        <v>1.95063</v>
      </c>
      <c r="HG245">
        <v>1.78667</v>
      </c>
      <c r="HH245">
        <v>0.132926</v>
      </c>
      <c r="HI245">
        <v>0</v>
      </c>
      <c r="HJ245">
        <v>27.8098</v>
      </c>
      <c r="HK245">
        <v>999.9</v>
      </c>
      <c r="HL245">
        <v>50.446</v>
      </c>
      <c r="HM245">
        <v>30.766</v>
      </c>
      <c r="HN245">
        <v>24.7456</v>
      </c>
      <c r="HO245">
        <v>54.7031</v>
      </c>
      <c r="HP245">
        <v>45.5449</v>
      </c>
      <c r="HQ245">
        <v>1</v>
      </c>
      <c r="HR245">
        <v>0.105498</v>
      </c>
      <c r="HS245">
        <v>0.188821</v>
      </c>
      <c r="HT245">
        <v>20.112</v>
      </c>
      <c r="HU245">
        <v>5.19767</v>
      </c>
      <c r="HV245">
        <v>12.004</v>
      </c>
      <c r="HW245">
        <v>4.97375</v>
      </c>
      <c r="HX245">
        <v>3.294</v>
      </c>
      <c r="HY245">
        <v>999.9</v>
      </c>
      <c r="HZ245">
        <v>9999</v>
      </c>
      <c r="IA245">
        <v>9999</v>
      </c>
      <c r="IB245">
        <v>9999</v>
      </c>
      <c r="IC245">
        <v>1.86325</v>
      </c>
      <c r="ID245">
        <v>1.86813</v>
      </c>
      <c r="IE245">
        <v>1.86786</v>
      </c>
      <c r="IF245">
        <v>1.86905</v>
      </c>
      <c r="IG245">
        <v>1.86985</v>
      </c>
      <c r="IH245">
        <v>1.8659</v>
      </c>
      <c r="II245">
        <v>1.86701</v>
      </c>
      <c r="IJ245">
        <v>1.86844</v>
      </c>
      <c r="IK245">
        <v>5</v>
      </c>
      <c r="IL245">
        <v>0</v>
      </c>
      <c r="IM245">
        <v>0</v>
      </c>
      <c r="IN245">
        <v>0</v>
      </c>
      <c r="IO245" t="s">
        <v>441</v>
      </c>
      <c r="IP245" t="s">
        <v>442</v>
      </c>
      <c r="IQ245" t="s">
        <v>443</v>
      </c>
      <c r="IR245" t="s">
        <v>443</v>
      </c>
      <c r="IS245" t="s">
        <v>443</v>
      </c>
      <c r="IT245" t="s">
        <v>443</v>
      </c>
      <c r="IU245">
        <v>0</v>
      </c>
      <c r="IV245">
        <v>100</v>
      </c>
      <c r="IW245">
        <v>100</v>
      </c>
      <c r="IX245">
        <v>2.673</v>
      </c>
      <c r="IY245">
        <v>0.3124</v>
      </c>
      <c r="IZ245">
        <v>0.735386519928015</v>
      </c>
      <c r="JA245">
        <v>0.00382527381972642</v>
      </c>
      <c r="JB245">
        <v>-7.52988299776221e-07</v>
      </c>
      <c r="JC245">
        <v>2.3530235652091e-10</v>
      </c>
      <c r="JD245">
        <v>-0.102343420517576</v>
      </c>
      <c r="JE245">
        <v>-0.0169045395245839</v>
      </c>
      <c r="JF245">
        <v>0.00204458040624254</v>
      </c>
      <c r="JG245">
        <v>-2.13992253470799e-05</v>
      </c>
      <c r="JH245">
        <v>5</v>
      </c>
      <c r="JI245">
        <v>2167</v>
      </c>
      <c r="JJ245">
        <v>1</v>
      </c>
      <c r="JK245">
        <v>29</v>
      </c>
      <c r="JL245">
        <v>29323826.1</v>
      </c>
      <c r="JM245">
        <v>29323826.1</v>
      </c>
      <c r="JN245">
        <v>1.36719</v>
      </c>
      <c r="JO245">
        <v>2.6416</v>
      </c>
      <c r="JP245">
        <v>1.54785</v>
      </c>
      <c r="JQ245">
        <v>2.31079</v>
      </c>
      <c r="JR245">
        <v>1.64673</v>
      </c>
      <c r="JS245">
        <v>2.31323</v>
      </c>
      <c r="JT245">
        <v>34.6463</v>
      </c>
      <c r="JU245">
        <v>24.1838</v>
      </c>
      <c r="JV245">
        <v>18</v>
      </c>
      <c r="JW245">
        <v>506.374</v>
      </c>
      <c r="JX245">
        <v>400.348</v>
      </c>
      <c r="JY245">
        <v>26.7283</v>
      </c>
      <c r="JZ245">
        <v>28.7246</v>
      </c>
      <c r="KA245">
        <v>29.9999</v>
      </c>
      <c r="KB245">
        <v>28.6764</v>
      </c>
      <c r="KC245">
        <v>28.6243</v>
      </c>
      <c r="KD245">
        <v>27.3896</v>
      </c>
      <c r="KE245">
        <v>19.0287</v>
      </c>
      <c r="KF245">
        <v>49.2984</v>
      </c>
      <c r="KG245">
        <v>26.7477</v>
      </c>
      <c r="KH245">
        <v>623.181</v>
      </c>
      <c r="KI245">
        <v>20.6028</v>
      </c>
      <c r="KJ245">
        <v>96.5743</v>
      </c>
      <c r="KK245">
        <v>94.5403</v>
      </c>
    </row>
    <row r="246" spans="1:297">
      <c r="A246">
        <v>230</v>
      </c>
      <c r="B246">
        <v>1759429570</v>
      </c>
      <c r="C246">
        <v>10349.9000000954</v>
      </c>
      <c r="D246" t="s">
        <v>904</v>
      </c>
      <c r="E246" t="s">
        <v>905</v>
      </c>
      <c r="F246">
        <v>5</v>
      </c>
      <c r="G246" t="s">
        <v>831</v>
      </c>
      <c r="H246" t="s">
        <v>436</v>
      </c>
      <c r="I246">
        <v>1759429561.84615</v>
      </c>
      <c r="J246">
        <f>(K246)/1000</f>
        <v>0</v>
      </c>
      <c r="K246">
        <f>IF(DP246, AN246, AH246)</f>
        <v>0</v>
      </c>
      <c r="L246">
        <f>IF(DP246, AI246, AG246)</f>
        <v>0</v>
      </c>
      <c r="M246">
        <f>DR246 - IF(AU246&gt;1, L246*DL246*100.0/(AW246), 0)</f>
        <v>0</v>
      </c>
      <c r="N246">
        <f>((T246-J246/2)*M246-L246)/(T246+J246/2)</f>
        <v>0</v>
      </c>
      <c r="O246">
        <f>N246*(DY246+DZ246)/1000.0</f>
        <v>0</v>
      </c>
      <c r="P246">
        <f>(DR246 - IF(AU246&gt;1, L246*DL246*100.0/(AW246), 0))*(DY246+DZ246)/1000.0</f>
        <v>0</v>
      </c>
      <c r="Q246">
        <f>2.0/((1/S246-1/R246)+SIGN(S246)*SQRT((1/S246-1/R246)*(1/S246-1/R246) + 4*DM246/((DM246+1)*(DM246+1))*(2*1/S246*1/R246-1/R246*1/R246)))</f>
        <v>0</v>
      </c>
      <c r="R246">
        <f>IF(LEFT(DN246,1)&lt;&gt;"0",IF(LEFT(DN246,1)="1",3.0,DO246),$D$5+$E$5*(EF246*DY246/($K$5*1000))+$F$5*(EF246*DY246/($K$5*1000))*MAX(MIN(DL246,$J$5),$I$5)*MAX(MIN(DL246,$J$5),$I$5)+$G$5*MAX(MIN(DL246,$J$5),$I$5)*(EF246*DY246/($K$5*1000))+$H$5*(EF246*DY246/($K$5*1000))*(EF246*DY246/($K$5*1000)))</f>
        <v>0</v>
      </c>
      <c r="S246">
        <f>J246*(1000-(1000*0.61365*exp(17.502*W246/(240.97+W246))/(DY246+DZ246)+DT246)/2)/(1000*0.61365*exp(17.502*W246/(240.97+W246))/(DY246+DZ246)-DT246)</f>
        <v>0</v>
      </c>
      <c r="T246">
        <f>1/((DM246+1)/(Q246/1.6)+1/(R246/1.37)) + DM246/((DM246+1)/(Q246/1.6) + DM246/(R246/1.37))</f>
        <v>0</v>
      </c>
      <c r="U246">
        <f>(DH246*DK246)</f>
        <v>0</v>
      </c>
      <c r="V246">
        <f>(EA246+(U246+2*0.95*5.67E-8*(((EA246+$B$7)+273)^4-(EA246+273)^4)-44100*J246)/(1.84*29.3*R246+8*0.95*5.67E-8*(EA246+273)^3))</f>
        <v>0</v>
      </c>
      <c r="W246">
        <f>($C$7*EB246+$D$7*EC246+$E$7*V246)</f>
        <v>0</v>
      </c>
      <c r="X246">
        <f>0.61365*exp(17.502*W246/(240.97+W246))</f>
        <v>0</v>
      </c>
      <c r="Y246">
        <f>(Z246/AA246*100)</f>
        <v>0</v>
      </c>
      <c r="Z246">
        <f>DT246*(DY246+DZ246)/1000</f>
        <v>0</v>
      </c>
      <c r="AA246">
        <f>0.61365*exp(17.502*EA246/(240.97+EA246))</f>
        <v>0</v>
      </c>
      <c r="AB246">
        <f>(X246-DT246*(DY246+DZ246)/1000)</f>
        <v>0</v>
      </c>
      <c r="AC246">
        <f>(-J246*44100)</f>
        <v>0</v>
      </c>
      <c r="AD246">
        <f>2*29.3*R246*0.92*(EA246-W246)</f>
        <v>0</v>
      </c>
      <c r="AE246">
        <f>2*0.95*5.67E-8*(((EA246+$B$7)+273)^4-(W246+273)^4)</f>
        <v>0</v>
      </c>
      <c r="AF246">
        <f>U246+AE246+AC246+AD246</f>
        <v>0</v>
      </c>
      <c r="AG246">
        <f>DX246*AU246*(DS246-DR246*(1000-AU246*DU246)/(1000-AU246*DT246))/(100*DL246)</f>
        <v>0</v>
      </c>
      <c r="AH246">
        <f>1000*DX246*AU246*(DT246-DU246)/(100*DL246*(1000-AU246*DT246))</f>
        <v>0</v>
      </c>
      <c r="AI246">
        <f>(AJ246 - AK246 - DY246*1E3/(8.314*(EA246+273.15)) * AM246/DX246 * AL246) * DX246/(100*DL246) * (1000 - DU246)/1000</f>
        <v>0</v>
      </c>
      <c r="AJ246">
        <v>620.494892379221</v>
      </c>
      <c r="AK246">
        <v>586.594042424242</v>
      </c>
      <c r="AL246">
        <v>3.49097772727269</v>
      </c>
      <c r="AM246">
        <v>64.6</v>
      </c>
      <c r="AN246">
        <f>(AP246 - AO246 + DY246*1E3/(8.314*(EA246+273.15)) * AR246/DX246 * AQ246) * DX246/(100*DL246) * 1000/(1000 - AP246)</f>
        <v>0</v>
      </c>
      <c r="AO246">
        <v>20.5710841295734</v>
      </c>
      <c r="AP246">
        <v>22.9013842424242</v>
      </c>
      <c r="AQ246">
        <v>-7.50993125825045e-06</v>
      </c>
      <c r="AR246">
        <v>120.659579915445</v>
      </c>
      <c r="AS246">
        <v>0</v>
      </c>
      <c r="AT246">
        <v>0</v>
      </c>
      <c r="AU246">
        <f>IF(AS246*$H$13&gt;=AW246,1.0,(AW246/(AW246-AS246*$H$13)))</f>
        <v>0</v>
      </c>
      <c r="AV246">
        <f>(AU246-1)*100</f>
        <v>0</v>
      </c>
      <c r="AW246">
        <f>MAX(0,($B$13+$C$13*EF246)/(1+$D$13*EF246)*DY246/(EA246+273)*$E$13)</f>
        <v>0</v>
      </c>
      <c r="AX246" t="s">
        <v>437</v>
      </c>
      <c r="AY246" t="s">
        <v>437</v>
      </c>
      <c r="AZ246">
        <v>0</v>
      </c>
      <c r="BA246">
        <v>0</v>
      </c>
      <c r="BB246">
        <f>1-AZ246/BA246</f>
        <v>0</v>
      </c>
      <c r="BC246">
        <v>0</v>
      </c>
      <c r="BD246" t="s">
        <v>437</v>
      </c>
      <c r="BE246" t="s">
        <v>437</v>
      </c>
      <c r="BF246">
        <v>0</v>
      </c>
      <c r="BG246">
        <v>0</v>
      </c>
      <c r="BH246">
        <f>1-BF246/BG246</f>
        <v>0</v>
      </c>
      <c r="BI246">
        <v>0.5</v>
      </c>
      <c r="BJ246">
        <f>DI246</f>
        <v>0</v>
      </c>
      <c r="BK246">
        <f>L246</f>
        <v>0</v>
      </c>
      <c r="BL246">
        <f>BH246*BI246*BJ246</f>
        <v>0</v>
      </c>
      <c r="BM246">
        <f>(BK246-BC246)/BJ246</f>
        <v>0</v>
      </c>
      <c r="BN246">
        <f>(BA246-BG246)/BG246</f>
        <v>0</v>
      </c>
      <c r="BO246">
        <f>AZ246/(BB246+AZ246/BG246)</f>
        <v>0</v>
      </c>
      <c r="BP246" t="s">
        <v>437</v>
      </c>
      <c r="BQ246">
        <v>0</v>
      </c>
      <c r="BR246">
        <f>IF(BQ246&lt;&gt;0, BQ246, BO246)</f>
        <v>0</v>
      </c>
      <c r="BS246">
        <f>1-BR246/BG246</f>
        <v>0</v>
      </c>
      <c r="BT246">
        <f>(BG246-BF246)/(BG246-BR246)</f>
        <v>0</v>
      </c>
      <c r="BU246">
        <f>(BA246-BG246)/(BA246-BR246)</f>
        <v>0</v>
      </c>
      <c r="BV246">
        <f>(BG246-BF246)/(BG246-AZ246)</f>
        <v>0</v>
      </c>
      <c r="BW246">
        <f>(BA246-BG246)/(BA246-AZ246)</f>
        <v>0</v>
      </c>
      <c r="BX246">
        <f>(BT246*BR246/BF246)</f>
        <v>0</v>
      </c>
      <c r="BY246">
        <f>(1-BX246)</f>
        <v>0</v>
      </c>
      <c r="DH246">
        <f>$B$11*EG246+$C$11*EH246+$F$11*ES246*(1-EV246)</f>
        <v>0</v>
      </c>
      <c r="DI246">
        <f>DH246*DJ246</f>
        <v>0</v>
      </c>
      <c r="DJ246">
        <f>($B$11*$D$9+$C$11*$D$9+$F$11*((FF246+EX246)/MAX(FF246+EX246+FG246, 0.1)*$I$9+FG246/MAX(FF246+EX246+FG246, 0.1)*$J$9))/($B$11+$C$11+$F$11)</f>
        <v>0</v>
      </c>
      <c r="DK246">
        <f>($B$11*$K$9+$C$11*$K$9+$F$11*((FF246+EX246)/MAX(FF246+EX246+FG246, 0.1)*$P$9+FG246/MAX(FF246+EX246+FG246, 0.1)*$Q$9))/($B$11+$C$11+$F$11)</f>
        <v>0</v>
      </c>
      <c r="DL246">
        <v>4.16</v>
      </c>
      <c r="DM246">
        <v>0.5</v>
      </c>
      <c r="DN246" t="s">
        <v>438</v>
      </c>
      <c r="DO246">
        <v>2</v>
      </c>
      <c r="DP246" t="b">
        <v>1</v>
      </c>
      <c r="DQ246">
        <v>1759429561.84615</v>
      </c>
      <c r="DR246">
        <v>549.126384615385</v>
      </c>
      <c r="DS246">
        <v>591.382769230769</v>
      </c>
      <c r="DT246">
        <v>22.9015384615385</v>
      </c>
      <c r="DU246">
        <v>20.5716846153846</v>
      </c>
      <c r="DV246">
        <v>546.487</v>
      </c>
      <c r="DW246">
        <v>22.5891153846154</v>
      </c>
      <c r="DX246">
        <v>500.004076923077</v>
      </c>
      <c r="DY246">
        <v>90.7477846153846</v>
      </c>
      <c r="DZ246">
        <v>0.0334378</v>
      </c>
      <c r="EA246">
        <v>29.5428153846154</v>
      </c>
      <c r="EB246">
        <v>29.9748307692308</v>
      </c>
      <c r="EC246">
        <v>999.9</v>
      </c>
      <c r="ED246">
        <v>0</v>
      </c>
      <c r="EE246">
        <v>0</v>
      </c>
      <c r="EF246">
        <v>10001.7707692308</v>
      </c>
      <c r="EG246">
        <v>0</v>
      </c>
      <c r="EH246">
        <v>14.9995076923077</v>
      </c>
      <c r="EI246">
        <v>-42.2564384615385</v>
      </c>
      <c r="EJ246">
        <v>561.997</v>
      </c>
      <c r="EK246">
        <v>603.804076923077</v>
      </c>
      <c r="EL246">
        <v>2.32983461538462</v>
      </c>
      <c r="EM246">
        <v>591.382769230769</v>
      </c>
      <c r="EN246">
        <v>20.5716846153846</v>
      </c>
      <c r="EO246">
        <v>2.07826307692308</v>
      </c>
      <c r="EP246">
        <v>1.86683615384615</v>
      </c>
      <c r="EQ246">
        <v>18.0535307692308</v>
      </c>
      <c r="ER246">
        <v>16.3579384615385</v>
      </c>
      <c r="ES246">
        <v>2000.00153846154</v>
      </c>
      <c r="ET246">
        <v>0.980004307692308</v>
      </c>
      <c r="EU246">
        <v>0.0199959384615385</v>
      </c>
      <c r="EV246">
        <v>0</v>
      </c>
      <c r="EW246">
        <v>559.817538461538</v>
      </c>
      <c r="EX246">
        <v>5.00059</v>
      </c>
      <c r="EY246">
        <v>11271.0769230769</v>
      </c>
      <c r="EZ246">
        <v>17360.3538461538</v>
      </c>
      <c r="FA246">
        <v>41.8265384615385</v>
      </c>
      <c r="FB246">
        <v>41.687</v>
      </c>
      <c r="FC246">
        <v>41.3072307692308</v>
      </c>
      <c r="FD246">
        <v>41.0381538461538</v>
      </c>
      <c r="FE246">
        <v>42.687</v>
      </c>
      <c r="FF246">
        <v>1955.10692307692</v>
      </c>
      <c r="FG246">
        <v>39.8946153846154</v>
      </c>
      <c r="FH246">
        <v>0</v>
      </c>
      <c r="FI246">
        <v>1759429568.8</v>
      </c>
      <c r="FJ246">
        <v>0</v>
      </c>
      <c r="FK246">
        <v>560.064961538462</v>
      </c>
      <c r="FL246">
        <v>12.7514871809389</v>
      </c>
      <c r="FM246">
        <v>244.762393277032</v>
      </c>
      <c r="FN246">
        <v>11274.8115384615</v>
      </c>
      <c r="FO246">
        <v>15</v>
      </c>
      <c r="FP246">
        <v>0</v>
      </c>
      <c r="FQ246" t="s">
        <v>439</v>
      </c>
      <c r="FR246">
        <v>0</v>
      </c>
      <c r="FS246">
        <v>0</v>
      </c>
      <c r="FT246">
        <v>0</v>
      </c>
      <c r="FU246">
        <v>0</v>
      </c>
      <c r="FV246">
        <v>0</v>
      </c>
      <c r="FW246">
        <v>0</v>
      </c>
      <c r="FX246">
        <v>0</v>
      </c>
      <c r="FY246">
        <v>0</v>
      </c>
      <c r="FZ246">
        <v>0</v>
      </c>
      <c r="GA246">
        <v>0</v>
      </c>
      <c r="GB246">
        <v>0</v>
      </c>
      <c r="GC246">
        <v>-42.1043285714286</v>
      </c>
      <c r="GD246">
        <v>-2.05295844155846</v>
      </c>
      <c r="GE246">
        <v>0.434705962081713</v>
      </c>
      <c r="GF246">
        <v>0</v>
      </c>
      <c r="GG246">
        <v>559.086617647059</v>
      </c>
      <c r="GH246">
        <v>12.4300840173916</v>
      </c>
      <c r="GI246">
        <v>1.22922924236157</v>
      </c>
      <c r="GJ246">
        <v>-1</v>
      </c>
      <c r="GK246">
        <v>2.32970714285714</v>
      </c>
      <c r="GL246">
        <v>0.0075085714285729</v>
      </c>
      <c r="GM246">
        <v>0.00109598897655708</v>
      </c>
      <c r="GN246">
        <v>1</v>
      </c>
      <c r="GO246">
        <v>1</v>
      </c>
      <c r="GP246">
        <v>2</v>
      </c>
      <c r="GQ246" t="s">
        <v>448</v>
      </c>
      <c r="GR246">
        <v>3.13192</v>
      </c>
      <c r="GS246">
        <v>2.71134</v>
      </c>
      <c r="GT246">
        <v>0.113391</v>
      </c>
      <c r="GU246">
        <v>0.11972</v>
      </c>
      <c r="GV246">
        <v>0.0998485</v>
      </c>
      <c r="GW246">
        <v>0.093064</v>
      </c>
      <c r="GX246">
        <v>33369.3</v>
      </c>
      <c r="GY246">
        <v>35491.5</v>
      </c>
      <c r="GZ246">
        <v>34054.9</v>
      </c>
      <c r="HA246">
        <v>36507.8</v>
      </c>
      <c r="HB246">
        <v>43301.8</v>
      </c>
      <c r="HC246">
        <v>47544.8</v>
      </c>
      <c r="HD246">
        <v>53128.8</v>
      </c>
      <c r="HE246">
        <v>58352.4</v>
      </c>
      <c r="HF246">
        <v>1.9505</v>
      </c>
      <c r="HG246">
        <v>1.78673</v>
      </c>
      <c r="HH246">
        <v>0.133071</v>
      </c>
      <c r="HI246">
        <v>0</v>
      </c>
      <c r="HJ246">
        <v>27.8098</v>
      </c>
      <c r="HK246">
        <v>999.9</v>
      </c>
      <c r="HL246">
        <v>50.446</v>
      </c>
      <c r="HM246">
        <v>30.766</v>
      </c>
      <c r="HN246">
        <v>24.7457</v>
      </c>
      <c r="HO246">
        <v>55.0731</v>
      </c>
      <c r="HP246">
        <v>45.4127</v>
      </c>
      <c r="HQ246">
        <v>1</v>
      </c>
      <c r="HR246">
        <v>0.105516</v>
      </c>
      <c r="HS246">
        <v>0.19271</v>
      </c>
      <c r="HT246">
        <v>20.1121</v>
      </c>
      <c r="HU246">
        <v>5.19737</v>
      </c>
      <c r="HV246">
        <v>12.004</v>
      </c>
      <c r="HW246">
        <v>4.97355</v>
      </c>
      <c r="HX246">
        <v>3.29395</v>
      </c>
      <c r="HY246">
        <v>999.9</v>
      </c>
      <c r="HZ246">
        <v>9999</v>
      </c>
      <c r="IA246">
        <v>9999</v>
      </c>
      <c r="IB246">
        <v>9999</v>
      </c>
      <c r="IC246">
        <v>1.86325</v>
      </c>
      <c r="ID246">
        <v>1.86813</v>
      </c>
      <c r="IE246">
        <v>1.86785</v>
      </c>
      <c r="IF246">
        <v>1.86905</v>
      </c>
      <c r="IG246">
        <v>1.86985</v>
      </c>
      <c r="IH246">
        <v>1.86592</v>
      </c>
      <c r="II246">
        <v>1.86704</v>
      </c>
      <c r="IJ246">
        <v>1.86844</v>
      </c>
      <c r="IK246">
        <v>5</v>
      </c>
      <c r="IL246">
        <v>0</v>
      </c>
      <c r="IM246">
        <v>0</v>
      </c>
      <c r="IN246">
        <v>0</v>
      </c>
      <c r="IO246" t="s">
        <v>441</v>
      </c>
      <c r="IP246" t="s">
        <v>442</v>
      </c>
      <c r="IQ246" t="s">
        <v>443</v>
      </c>
      <c r="IR246" t="s">
        <v>443</v>
      </c>
      <c r="IS246" t="s">
        <v>443</v>
      </c>
      <c r="IT246" t="s">
        <v>443</v>
      </c>
      <c r="IU246">
        <v>0</v>
      </c>
      <c r="IV246">
        <v>100</v>
      </c>
      <c r="IW246">
        <v>100</v>
      </c>
      <c r="IX246">
        <v>2.727</v>
      </c>
      <c r="IY246">
        <v>0.3124</v>
      </c>
      <c r="IZ246">
        <v>0.735386519928015</v>
      </c>
      <c r="JA246">
        <v>0.00382527381972642</v>
      </c>
      <c r="JB246">
        <v>-7.52988299776221e-07</v>
      </c>
      <c r="JC246">
        <v>2.3530235652091e-10</v>
      </c>
      <c r="JD246">
        <v>-0.102343420517576</v>
      </c>
      <c r="JE246">
        <v>-0.0169045395245839</v>
      </c>
      <c r="JF246">
        <v>0.00204458040624254</v>
      </c>
      <c r="JG246">
        <v>-2.13992253470799e-05</v>
      </c>
      <c r="JH246">
        <v>5</v>
      </c>
      <c r="JI246">
        <v>2167</v>
      </c>
      <c r="JJ246">
        <v>1</v>
      </c>
      <c r="JK246">
        <v>29</v>
      </c>
      <c r="JL246">
        <v>29323826.2</v>
      </c>
      <c r="JM246">
        <v>29323826.2</v>
      </c>
      <c r="JN246">
        <v>1.39404</v>
      </c>
      <c r="JO246">
        <v>2.63184</v>
      </c>
      <c r="JP246">
        <v>1.54785</v>
      </c>
      <c r="JQ246">
        <v>2.31079</v>
      </c>
      <c r="JR246">
        <v>1.64673</v>
      </c>
      <c r="JS246">
        <v>2.34863</v>
      </c>
      <c r="JT246">
        <v>34.6463</v>
      </c>
      <c r="JU246">
        <v>24.1926</v>
      </c>
      <c r="JV246">
        <v>18</v>
      </c>
      <c r="JW246">
        <v>506.298</v>
      </c>
      <c r="JX246">
        <v>400.386</v>
      </c>
      <c r="JY246">
        <v>26.7471</v>
      </c>
      <c r="JZ246">
        <v>28.727</v>
      </c>
      <c r="KA246">
        <v>29.9999</v>
      </c>
      <c r="KB246">
        <v>28.6772</v>
      </c>
      <c r="KC246">
        <v>28.6257</v>
      </c>
      <c r="KD246">
        <v>27.9312</v>
      </c>
      <c r="KE246">
        <v>19.0287</v>
      </c>
      <c r="KF246">
        <v>49.2984</v>
      </c>
      <c r="KG246">
        <v>26.7664</v>
      </c>
      <c r="KH246">
        <v>643.421</v>
      </c>
      <c r="KI246">
        <v>20.6028</v>
      </c>
      <c r="KJ246">
        <v>96.5746</v>
      </c>
      <c r="KK246">
        <v>94.5407</v>
      </c>
    </row>
    <row r="247" spans="1:297">
      <c r="A247">
        <v>231</v>
      </c>
      <c r="B247">
        <v>1759429575</v>
      </c>
      <c r="C247">
        <v>10354.9000000954</v>
      </c>
      <c r="D247" t="s">
        <v>906</v>
      </c>
      <c r="E247" t="s">
        <v>907</v>
      </c>
      <c r="F247">
        <v>5</v>
      </c>
      <c r="G247" t="s">
        <v>831</v>
      </c>
      <c r="H247" t="s">
        <v>436</v>
      </c>
      <c r="I247">
        <v>1759429566.84615</v>
      </c>
      <c r="J247">
        <f>(K247)/1000</f>
        <v>0</v>
      </c>
      <c r="K247">
        <f>IF(DP247, AN247, AH247)</f>
        <v>0</v>
      </c>
      <c r="L247">
        <f>IF(DP247, AI247, AG247)</f>
        <v>0</v>
      </c>
      <c r="M247">
        <f>DR247 - IF(AU247&gt;1, L247*DL247*100.0/(AW247), 0)</f>
        <v>0</v>
      </c>
      <c r="N247">
        <f>((T247-J247/2)*M247-L247)/(T247+J247/2)</f>
        <v>0</v>
      </c>
      <c r="O247">
        <f>N247*(DY247+DZ247)/1000.0</f>
        <v>0</v>
      </c>
      <c r="P247">
        <f>(DR247 - IF(AU247&gt;1, L247*DL247*100.0/(AW247), 0))*(DY247+DZ247)/1000.0</f>
        <v>0</v>
      </c>
      <c r="Q247">
        <f>2.0/((1/S247-1/R247)+SIGN(S247)*SQRT((1/S247-1/R247)*(1/S247-1/R247) + 4*DM247/((DM247+1)*(DM247+1))*(2*1/S247*1/R247-1/R247*1/R247)))</f>
        <v>0</v>
      </c>
      <c r="R247">
        <f>IF(LEFT(DN247,1)&lt;&gt;"0",IF(LEFT(DN247,1)="1",3.0,DO247),$D$5+$E$5*(EF247*DY247/($K$5*1000))+$F$5*(EF247*DY247/($K$5*1000))*MAX(MIN(DL247,$J$5),$I$5)*MAX(MIN(DL247,$J$5),$I$5)+$G$5*MAX(MIN(DL247,$J$5),$I$5)*(EF247*DY247/($K$5*1000))+$H$5*(EF247*DY247/($K$5*1000))*(EF247*DY247/($K$5*1000)))</f>
        <v>0</v>
      </c>
      <c r="S247">
        <f>J247*(1000-(1000*0.61365*exp(17.502*W247/(240.97+W247))/(DY247+DZ247)+DT247)/2)/(1000*0.61365*exp(17.502*W247/(240.97+W247))/(DY247+DZ247)-DT247)</f>
        <v>0</v>
      </c>
      <c r="T247">
        <f>1/((DM247+1)/(Q247/1.6)+1/(R247/1.37)) + DM247/((DM247+1)/(Q247/1.6) + DM247/(R247/1.37))</f>
        <v>0</v>
      </c>
      <c r="U247">
        <f>(DH247*DK247)</f>
        <v>0</v>
      </c>
      <c r="V247">
        <f>(EA247+(U247+2*0.95*5.67E-8*(((EA247+$B$7)+273)^4-(EA247+273)^4)-44100*J247)/(1.84*29.3*R247+8*0.95*5.67E-8*(EA247+273)^3))</f>
        <v>0</v>
      </c>
      <c r="W247">
        <f>($C$7*EB247+$D$7*EC247+$E$7*V247)</f>
        <v>0</v>
      </c>
      <c r="X247">
        <f>0.61365*exp(17.502*W247/(240.97+W247))</f>
        <v>0</v>
      </c>
      <c r="Y247">
        <f>(Z247/AA247*100)</f>
        <v>0</v>
      </c>
      <c r="Z247">
        <f>DT247*(DY247+DZ247)/1000</f>
        <v>0</v>
      </c>
      <c r="AA247">
        <f>0.61365*exp(17.502*EA247/(240.97+EA247))</f>
        <v>0</v>
      </c>
      <c r="AB247">
        <f>(X247-DT247*(DY247+DZ247)/1000)</f>
        <v>0</v>
      </c>
      <c r="AC247">
        <f>(-J247*44100)</f>
        <v>0</v>
      </c>
      <c r="AD247">
        <f>2*29.3*R247*0.92*(EA247-W247)</f>
        <v>0</v>
      </c>
      <c r="AE247">
        <f>2*0.95*5.67E-8*(((EA247+$B$7)+273)^4-(W247+273)^4)</f>
        <v>0</v>
      </c>
      <c r="AF247">
        <f>U247+AE247+AC247+AD247</f>
        <v>0</v>
      </c>
      <c r="AG247">
        <f>DX247*AU247*(DS247-DR247*(1000-AU247*DU247)/(1000-AU247*DT247))/(100*DL247)</f>
        <v>0</v>
      </c>
      <c r="AH247">
        <f>1000*DX247*AU247*(DT247-DU247)/(100*DL247*(1000-AU247*DT247))</f>
        <v>0</v>
      </c>
      <c r="AI247">
        <f>(AJ247 - AK247 - DY247*1E3/(8.314*(EA247+273.15)) * AM247/DX247 * AL247) * DX247/(100*DL247) * (1000 - DU247)/1000</f>
        <v>0</v>
      </c>
      <c r="AJ247">
        <v>637.201752002489</v>
      </c>
      <c r="AK247">
        <v>603.590624242424</v>
      </c>
      <c r="AL247">
        <v>3.38440393939389</v>
      </c>
      <c r="AM247">
        <v>64.6</v>
      </c>
      <c r="AN247">
        <f>(AP247 - AO247 + DY247*1E3/(8.314*(EA247+273.15)) * AR247/DX247 * AQ247) * DX247/(100*DL247) * 1000/(1000 - AP247)</f>
        <v>0</v>
      </c>
      <c r="AO247">
        <v>20.5687251734243</v>
      </c>
      <c r="AP247">
        <v>22.8985848484848</v>
      </c>
      <c r="AQ247">
        <v>-1.63639199149732e-05</v>
      </c>
      <c r="AR247">
        <v>120.659579915445</v>
      </c>
      <c r="AS247">
        <v>0</v>
      </c>
      <c r="AT247">
        <v>0</v>
      </c>
      <c r="AU247">
        <f>IF(AS247*$H$13&gt;=AW247,1.0,(AW247/(AW247-AS247*$H$13)))</f>
        <v>0</v>
      </c>
      <c r="AV247">
        <f>(AU247-1)*100</f>
        <v>0</v>
      </c>
      <c r="AW247">
        <f>MAX(0,($B$13+$C$13*EF247)/(1+$D$13*EF247)*DY247/(EA247+273)*$E$13)</f>
        <v>0</v>
      </c>
      <c r="AX247" t="s">
        <v>437</v>
      </c>
      <c r="AY247" t="s">
        <v>437</v>
      </c>
      <c r="AZ247">
        <v>0</v>
      </c>
      <c r="BA247">
        <v>0</v>
      </c>
      <c r="BB247">
        <f>1-AZ247/BA247</f>
        <v>0</v>
      </c>
      <c r="BC247">
        <v>0</v>
      </c>
      <c r="BD247" t="s">
        <v>437</v>
      </c>
      <c r="BE247" t="s">
        <v>437</v>
      </c>
      <c r="BF247">
        <v>0</v>
      </c>
      <c r="BG247">
        <v>0</v>
      </c>
      <c r="BH247">
        <f>1-BF247/BG247</f>
        <v>0</v>
      </c>
      <c r="BI247">
        <v>0.5</v>
      </c>
      <c r="BJ247">
        <f>DI247</f>
        <v>0</v>
      </c>
      <c r="BK247">
        <f>L247</f>
        <v>0</v>
      </c>
      <c r="BL247">
        <f>BH247*BI247*BJ247</f>
        <v>0</v>
      </c>
      <c r="BM247">
        <f>(BK247-BC247)/BJ247</f>
        <v>0</v>
      </c>
      <c r="BN247">
        <f>(BA247-BG247)/BG247</f>
        <v>0</v>
      </c>
      <c r="BO247">
        <f>AZ247/(BB247+AZ247/BG247)</f>
        <v>0</v>
      </c>
      <c r="BP247" t="s">
        <v>437</v>
      </c>
      <c r="BQ247">
        <v>0</v>
      </c>
      <c r="BR247">
        <f>IF(BQ247&lt;&gt;0, BQ247, BO247)</f>
        <v>0</v>
      </c>
      <c r="BS247">
        <f>1-BR247/BG247</f>
        <v>0</v>
      </c>
      <c r="BT247">
        <f>(BG247-BF247)/(BG247-BR247)</f>
        <v>0</v>
      </c>
      <c r="BU247">
        <f>(BA247-BG247)/(BA247-BR247)</f>
        <v>0</v>
      </c>
      <c r="BV247">
        <f>(BG247-BF247)/(BG247-AZ247)</f>
        <v>0</v>
      </c>
      <c r="BW247">
        <f>(BA247-BG247)/(BA247-AZ247)</f>
        <v>0</v>
      </c>
      <c r="BX247">
        <f>(BT247*BR247/BF247)</f>
        <v>0</v>
      </c>
      <c r="BY247">
        <f>(1-BX247)</f>
        <v>0</v>
      </c>
      <c r="DH247">
        <f>$B$11*EG247+$C$11*EH247+$F$11*ES247*(1-EV247)</f>
        <v>0</v>
      </c>
      <c r="DI247">
        <f>DH247*DJ247</f>
        <v>0</v>
      </c>
      <c r="DJ247">
        <f>($B$11*$D$9+$C$11*$D$9+$F$11*((FF247+EX247)/MAX(FF247+EX247+FG247, 0.1)*$I$9+FG247/MAX(FF247+EX247+FG247, 0.1)*$J$9))/($B$11+$C$11+$F$11)</f>
        <v>0</v>
      </c>
      <c r="DK247">
        <f>($B$11*$K$9+$C$11*$K$9+$F$11*((FF247+EX247)/MAX(FF247+EX247+FG247, 0.1)*$P$9+FG247/MAX(FF247+EX247+FG247, 0.1)*$Q$9))/($B$11+$C$11+$F$11)</f>
        <v>0</v>
      </c>
      <c r="DL247">
        <v>4.16</v>
      </c>
      <c r="DM247">
        <v>0.5</v>
      </c>
      <c r="DN247" t="s">
        <v>438</v>
      </c>
      <c r="DO247">
        <v>2</v>
      </c>
      <c r="DP247" t="b">
        <v>1</v>
      </c>
      <c r="DQ247">
        <v>1759429566.84615</v>
      </c>
      <c r="DR247">
        <v>565.861153846154</v>
      </c>
      <c r="DS247">
        <v>608.076076923077</v>
      </c>
      <c r="DT247">
        <v>22.9011076923077</v>
      </c>
      <c r="DU247">
        <v>20.5705153846154</v>
      </c>
      <c r="DV247">
        <v>563.168384615385</v>
      </c>
      <c r="DW247">
        <v>22.5887</v>
      </c>
      <c r="DX247">
        <v>500.005230769231</v>
      </c>
      <c r="DY247">
        <v>90.7477846153846</v>
      </c>
      <c r="DZ247">
        <v>0.0333923384615385</v>
      </c>
      <c r="EA247">
        <v>29.5435</v>
      </c>
      <c r="EB247">
        <v>29.9778615384615</v>
      </c>
      <c r="EC247">
        <v>999.9</v>
      </c>
      <c r="ED247">
        <v>0</v>
      </c>
      <c r="EE247">
        <v>0</v>
      </c>
      <c r="EF247">
        <v>9999.99923076923</v>
      </c>
      <c r="EG247">
        <v>0</v>
      </c>
      <c r="EH247">
        <v>15.0041769230769</v>
      </c>
      <c r="EI247">
        <v>-42.2149769230769</v>
      </c>
      <c r="EJ247">
        <v>579.123769230769</v>
      </c>
      <c r="EK247">
        <v>620.847153846154</v>
      </c>
      <c r="EL247">
        <v>2.33057384615385</v>
      </c>
      <c r="EM247">
        <v>608.076076923077</v>
      </c>
      <c r="EN247">
        <v>20.5705153846154</v>
      </c>
      <c r="EO247">
        <v>2.07822461538461</v>
      </c>
      <c r="EP247">
        <v>1.86673076923077</v>
      </c>
      <c r="EQ247">
        <v>18.0532384615385</v>
      </c>
      <c r="ER247">
        <v>16.3570461538462</v>
      </c>
      <c r="ES247">
        <v>1999.97384615385</v>
      </c>
      <c r="ET247">
        <v>0.980006384615385</v>
      </c>
      <c r="EU247">
        <v>0.0199939307692308</v>
      </c>
      <c r="EV247">
        <v>0</v>
      </c>
      <c r="EW247">
        <v>560.824615384615</v>
      </c>
      <c r="EX247">
        <v>5.00059</v>
      </c>
      <c r="EY247">
        <v>11290.6692307692</v>
      </c>
      <c r="EZ247">
        <v>17360.1230769231</v>
      </c>
      <c r="FA247">
        <v>41.8216923076923</v>
      </c>
      <c r="FB247">
        <v>41.687</v>
      </c>
      <c r="FC247">
        <v>41.3072307692308</v>
      </c>
      <c r="FD247">
        <v>41.0381538461538</v>
      </c>
      <c r="FE247">
        <v>42.687</v>
      </c>
      <c r="FF247">
        <v>1955.08384615385</v>
      </c>
      <c r="FG247">
        <v>39.89</v>
      </c>
      <c r="FH247">
        <v>0</v>
      </c>
      <c r="FI247">
        <v>1759429573.6</v>
      </c>
      <c r="FJ247">
        <v>0</v>
      </c>
      <c r="FK247">
        <v>561.069038461538</v>
      </c>
      <c r="FL247">
        <v>12.2157606786087</v>
      </c>
      <c r="FM247">
        <v>233.504273486714</v>
      </c>
      <c r="FN247">
        <v>11293.9846153846</v>
      </c>
      <c r="FO247">
        <v>15</v>
      </c>
      <c r="FP247">
        <v>0</v>
      </c>
      <c r="FQ247" t="s">
        <v>439</v>
      </c>
      <c r="FR247">
        <v>0</v>
      </c>
      <c r="FS247">
        <v>0</v>
      </c>
      <c r="FT247">
        <v>0</v>
      </c>
      <c r="FU247">
        <v>0</v>
      </c>
      <c r="FV247">
        <v>0</v>
      </c>
      <c r="FW247">
        <v>0</v>
      </c>
      <c r="FX247">
        <v>0</v>
      </c>
      <c r="FY247">
        <v>0</v>
      </c>
      <c r="FZ247">
        <v>0</v>
      </c>
      <c r="GA247">
        <v>0</v>
      </c>
      <c r="GB247">
        <v>0</v>
      </c>
      <c r="GC247">
        <v>-42.2071571428571</v>
      </c>
      <c r="GD247">
        <v>-0.853285714285682</v>
      </c>
      <c r="GE247">
        <v>0.364460042321486</v>
      </c>
      <c r="GF247">
        <v>0</v>
      </c>
      <c r="GG247">
        <v>560.306441176471</v>
      </c>
      <c r="GH247">
        <v>12.3340717973336</v>
      </c>
      <c r="GI247">
        <v>1.22206015042045</v>
      </c>
      <c r="GJ247">
        <v>-1</v>
      </c>
      <c r="GK247">
        <v>2.33015428571429</v>
      </c>
      <c r="GL247">
        <v>0.00805168831168869</v>
      </c>
      <c r="GM247">
        <v>0.00114399705056464</v>
      </c>
      <c r="GN247">
        <v>1</v>
      </c>
      <c r="GO247">
        <v>1</v>
      </c>
      <c r="GP247">
        <v>2</v>
      </c>
      <c r="GQ247" t="s">
        <v>448</v>
      </c>
      <c r="GR247">
        <v>3.13193</v>
      </c>
      <c r="GS247">
        <v>2.71152</v>
      </c>
      <c r="GT247">
        <v>0.115718</v>
      </c>
      <c r="GU247">
        <v>0.122045</v>
      </c>
      <c r="GV247">
        <v>0.0998374</v>
      </c>
      <c r="GW247">
        <v>0.0930568</v>
      </c>
      <c r="GX247">
        <v>33281.8</v>
      </c>
      <c r="GY247">
        <v>35397.7</v>
      </c>
      <c r="GZ247">
        <v>34054.9</v>
      </c>
      <c r="HA247">
        <v>36507.7</v>
      </c>
      <c r="HB247">
        <v>43302.6</v>
      </c>
      <c r="HC247">
        <v>47545</v>
      </c>
      <c r="HD247">
        <v>53128.7</v>
      </c>
      <c r="HE247">
        <v>58351.8</v>
      </c>
      <c r="HF247">
        <v>1.95065</v>
      </c>
      <c r="HG247">
        <v>1.78662</v>
      </c>
      <c r="HH247">
        <v>0.133157</v>
      </c>
      <c r="HI247">
        <v>0</v>
      </c>
      <c r="HJ247">
        <v>27.8098</v>
      </c>
      <c r="HK247">
        <v>999.9</v>
      </c>
      <c r="HL247">
        <v>50.446</v>
      </c>
      <c r="HM247">
        <v>30.766</v>
      </c>
      <c r="HN247">
        <v>24.7436</v>
      </c>
      <c r="HO247">
        <v>54.6031</v>
      </c>
      <c r="HP247">
        <v>45.3566</v>
      </c>
      <c r="HQ247">
        <v>1</v>
      </c>
      <c r="HR247">
        <v>0.105218</v>
      </c>
      <c r="HS247">
        <v>0.179096</v>
      </c>
      <c r="HT247">
        <v>20.112</v>
      </c>
      <c r="HU247">
        <v>5.19737</v>
      </c>
      <c r="HV247">
        <v>12.004</v>
      </c>
      <c r="HW247">
        <v>4.9738</v>
      </c>
      <c r="HX247">
        <v>3.294</v>
      </c>
      <c r="HY247">
        <v>999.9</v>
      </c>
      <c r="HZ247">
        <v>9999</v>
      </c>
      <c r="IA247">
        <v>9999</v>
      </c>
      <c r="IB247">
        <v>9999</v>
      </c>
      <c r="IC247">
        <v>1.86325</v>
      </c>
      <c r="ID247">
        <v>1.86813</v>
      </c>
      <c r="IE247">
        <v>1.86786</v>
      </c>
      <c r="IF247">
        <v>1.86905</v>
      </c>
      <c r="IG247">
        <v>1.86985</v>
      </c>
      <c r="IH247">
        <v>1.86595</v>
      </c>
      <c r="II247">
        <v>1.86703</v>
      </c>
      <c r="IJ247">
        <v>1.86844</v>
      </c>
      <c r="IK247">
        <v>5</v>
      </c>
      <c r="IL247">
        <v>0</v>
      </c>
      <c r="IM247">
        <v>0</v>
      </c>
      <c r="IN247">
        <v>0</v>
      </c>
      <c r="IO247" t="s">
        <v>441</v>
      </c>
      <c r="IP247" t="s">
        <v>442</v>
      </c>
      <c r="IQ247" t="s">
        <v>443</v>
      </c>
      <c r="IR247" t="s">
        <v>443</v>
      </c>
      <c r="IS247" t="s">
        <v>443</v>
      </c>
      <c r="IT247" t="s">
        <v>443</v>
      </c>
      <c r="IU247">
        <v>0</v>
      </c>
      <c r="IV247">
        <v>100</v>
      </c>
      <c r="IW247">
        <v>100</v>
      </c>
      <c r="IX247">
        <v>2.78</v>
      </c>
      <c r="IY247">
        <v>0.3122</v>
      </c>
      <c r="IZ247">
        <v>0.735386519928015</v>
      </c>
      <c r="JA247">
        <v>0.00382527381972642</v>
      </c>
      <c r="JB247">
        <v>-7.52988299776221e-07</v>
      </c>
      <c r="JC247">
        <v>2.3530235652091e-10</v>
      </c>
      <c r="JD247">
        <v>-0.102343420517576</v>
      </c>
      <c r="JE247">
        <v>-0.0169045395245839</v>
      </c>
      <c r="JF247">
        <v>0.00204458040624254</v>
      </c>
      <c r="JG247">
        <v>-2.13992253470799e-05</v>
      </c>
      <c r="JH247">
        <v>5</v>
      </c>
      <c r="JI247">
        <v>2167</v>
      </c>
      <c r="JJ247">
        <v>1</v>
      </c>
      <c r="JK247">
        <v>29</v>
      </c>
      <c r="JL247">
        <v>29323826.2</v>
      </c>
      <c r="JM247">
        <v>29323826.2</v>
      </c>
      <c r="JN247">
        <v>1.42578</v>
      </c>
      <c r="JO247">
        <v>2.62817</v>
      </c>
      <c r="JP247">
        <v>1.54785</v>
      </c>
      <c r="JQ247">
        <v>2.31079</v>
      </c>
      <c r="JR247">
        <v>1.64673</v>
      </c>
      <c r="JS247">
        <v>2.32666</v>
      </c>
      <c r="JT247">
        <v>34.6692</v>
      </c>
      <c r="JU247">
        <v>24.1838</v>
      </c>
      <c r="JV247">
        <v>18</v>
      </c>
      <c r="JW247">
        <v>506.417</v>
      </c>
      <c r="JX247">
        <v>400.341</v>
      </c>
      <c r="JY247">
        <v>26.765</v>
      </c>
      <c r="JZ247">
        <v>28.7271</v>
      </c>
      <c r="KA247">
        <v>30</v>
      </c>
      <c r="KB247">
        <v>28.6794</v>
      </c>
      <c r="KC247">
        <v>28.6273</v>
      </c>
      <c r="KD247">
        <v>28.5693</v>
      </c>
      <c r="KE247">
        <v>19.0287</v>
      </c>
      <c r="KF247">
        <v>49.2984</v>
      </c>
      <c r="KG247">
        <v>26.7795</v>
      </c>
      <c r="KH247">
        <v>656.871</v>
      </c>
      <c r="KI247">
        <v>20.6028</v>
      </c>
      <c r="KJ247">
        <v>96.5745</v>
      </c>
      <c r="KK247">
        <v>94.54</v>
      </c>
    </row>
    <row r="248" spans="1:297">
      <c r="A248">
        <v>232</v>
      </c>
      <c r="B248">
        <v>1759429580</v>
      </c>
      <c r="C248">
        <v>10359.9000000954</v>
      </c>
      <c r="D248" t="s">
        <v>908</v>
      </c>
      <c r="E248" t="s">
        <v>909</v>
      </c>
      <c r="F248">
        <v>5</v>
      </c>
      <c r="G248" t="s">
        <v>831</v>
      </c>
      <c r="H248" t="s">
        <v>436</v>
      </c>
      <c r="I248">
        <v>1759429571.84615</v>
      </c>
      <c r="J248">
        <f>(K248)/1000</f>
        <v>0</v>
      </c>
      <c r="K248">
        <f>IF(DP248, AN248, AH248)</f>
        <v>0</v>
      </c>
      <c r="L248">
        <f>IF(DP248, AI248, AG248)</f>
        <v>0</v>
      </c>
      <c r="M248">
        <f>DR248 - IF(AU248&gt;1, L248*DL248*100.0/(AW248), 0)</f>
        <v>0</v>
      </c>
      <c r="N248">
        <f>((T248-J248/2)*M248-L248)/(T248+J248/2)</f>
        <v>0</v>
      </c>
      <c r="O248">
        <f>N248*(DY248+DZ248)/1000.0</f>
        <v>0</v>
      </c>
      <c r="P248">
        <f>(DR248 - IF(AU248&gt;1, L248*DL248*100.0/(AW248), 0))*(DY248+DZ248)/1000.0</f>
        <v>0</v>
      </c>
      <c r="Q248">
        <f>2.0/((1/S248-1/R248)+SIGN(S248)*SQRT((1/S248-1/R248)*(1/S248-1/R248) + 4*DM248/((DM248+1)*(DM248+1))*(2*1/S248*1/R248-1/R248*1/R248)))</f>
        <v>0</v>
      </c>
      <c r="R248">
        <f>IF(LEFT(DN248,1)&lt;&gt;"0",IF(LEFT(DN248,1)="1",3.0,DO248),$D$5+$E$5*(EF248*DY248/($K$5*1000))+$F$5*(EF248*DY248/($K$5*1000))*MAX(MIN(DL248,$J$5),$I$5)*MAX(MIN(DL248,$J$5),$I$5)+$G$5*MAX(MIN(DL248,$J$5),$I$5)*(EF248*DY248/($K$5*1000))+$H$5*(EF248*DY248/($K$5*1000))*(EF248*DY248/($K$5*1000)))</f>
        <v>0</v>
      </c>
      <c r="S248">
        <f>J248*(1000-(1000*0.61365*exp(17.502*W248/(240.97+W248))/(DY248+DZ248)+DT248)/2)/(1000*0.61365*exp(17.502*W248/(240.97+W248))/(DY248+DZ248)-DT248)</f>
        <v>0</v>
      </c>
      <c r="T248">
        <f>1/((DM248+1)/(Q248/1.6)+1/(R248/1.37)) + DM248/((DM248+1)/(Q248/1.6) + DM248/(R248/1.37))</f>
        <v>0</v>
      </c>
      <c r="U248">
        <f>(DH248*DK248)</f>
        <v>0</v>
      </c>
      <c r="V248">
        <f>(EA248+(U248+2*0.95*5.67E-8*(((EA248+$B$7)+273)^4-(EA248+273)^4)-44100*J248)/(1.84*29.3*R248+8*0.95*5.67E-8*(EA248+273)^3))</f>
        <v>0</v>
      </c>
      <c r="W248">
        <f>($C$7*EB248+$D$7*EC248+$E$7*V248)</f>
        <v>0</v>
      </c>
      <c r="X248">
        <f>0.61365*exp(17.502*W248/(240.97+W248))</f>
        <v>0</v>
      </c>
      <c r="Y248">
        <f>(Z248/AA248*100)</f>
        <v>0</v>
      </c>
      <c r="Z248">
        <f>DT248*(DY248+DZ248)/1000</f>
        <v>0</v>
      </c>
      <c r="AA248">
        <f>0.61365*exp(17.502*EA248/(240.97+EA248))</f>
        <v>0</v>
      </c>
      <c r="AB248">
        <f>(X248-DT248*(DY248+DZ248)/1000)</f>
        <v>0</v>
      </c>
      <c r="AC248">
        <f>(-J248*44100)</f>
        <v>0</v>
      </c>
      <c r="AD248">
        <f>2*29.3*R248*0.92*(EA248-W248)</f>
        <v>0</v>
      </c>
      <c r="AE248">
        <f>2*0.95*5.67E-8*(((EA248+$B$7)+273)^4-(W248+273)^4)</f>
        <v>0</v>
      </c>
      <c r="AF248">
        <f>U248+AE248+AC248+AD248</f>
        <v>0</v>
      </c>
      <c r="AG248">
        <f>DX248*AU248*(DS248-DR248*(1000-AU248*DU248)/(1000-AU248*DT248))/(100*DL248)</f>
        <v>0</v>
      </c>
      <c r="AH248">
        <f>1000*DX248*AU248*(DT248-DU248)/(100*DL248*(1000-AU248*DT248))</f>
        <v>0</v>
      </c>
      <c r="AI248">
        <f>(AJ248 - AK248 - DY248*1E3/(8.314*(EA248+273.15)) * AM248/DX248 * AL248) * DX248/(100*DL248) * (1000 - DU248)/1000</f>
        <v>0</v>
      </c>
      <c r="AJ248">
        <v>654.771223356926</v>
      </c>
      <c r="AK248">
        <v>620.861963636363</v>
      </c>
      <c r="AL248">
        <v>3.46265575757572</v>
      </c>
      <c r="AM248">
        <v>64.6</v>
      </c>
      <c r="AN248">
        <f>(AP248 - AO248 + DY248*1E3/(8.314*(EA248+273.15)) * AR248/DX248 * AQ248) * DX248/(100*DL248) * 1000/(1000 - AP248)</f>
        <v>0</v>
      </c>
      <c r="AO248">
        <v>20.5669504436633</v>
      </c>
      <c r="AP248">
        <v>22.894916969697</v>
      </c>
      <c r="AQ248">
        <v>-1.71766557144965e-05</v>
      </c>
      <c r="AR248">
        <v>120.659579915445</v>
      </c>
      <c r="AS248">
        <v>0</v>
      </c>
      <c r="AT248">
        <v>0</v>
      </c>
      <c r="AU248">
        <f>IF(AS248*$H$13&gt;=AW248,1.0,(AW248/(AW248-AS248*$H$13)))</f>
        <v>0</v>
      </c>
      <c r="AV248">
        <f>(AU248-1)*100</f>
        <v>0</v>
      </c>
      <c r="AW248">
        <f>MAX(0,($B$13+$C$13*EF248)/(1+$D$13*EF248)*DY248/(EA248+273)*$E$13)</f>
        <v>0</v>
      </c>
      <c r="AX248" t="s">
        <v>437</v>
      </c>
      <c r="AY248" t="s">
        <v>437</v>
      </c>
      <c r="AZ248">
        <v>0</v>
      </c>
      <c r="BA248">
        <v>0</v>
      </c>
      <c r="BB248">
        <f>1-AZ248/BA248</f>
        <v>0</v>
      </c>
      <c r="BC248">
        <v>0</v>
      </c>
      <c r="BD248" t="s">
        <v>437</v>
      </c>
      <c r="BE248" t="s">
        <v>437</v>
      </c>
      <c r="BF248">
        <v>0</v>
      </c>
      <c r="BG248">
        <v>0</v>
      </c>
      <c r="BH248">
        <f>1-BF248/BG248</f>
        <v>0</v>
      </c>
      <c r="BI248">
        <v>0.5</v>
      </c>
      <c r="BJ248">
        <f>DI248</f>
        <v>0</v>
      </c>
      <c r="BK248">
        <f>L248</f>
        <v>0</v>
      </c>
      <c r="BL248">
        <f>BH248*BI248*BJ248</f>
        <v>0</v>
      </c>
      <c r="BM248">
        <f>(BK248-BC248)/BJ248</f>
        <v>0</v>
      </c>
      <c r="BN248">
        <f>(BA248-BG248)/BG248</f>
        <v>0</v>
      </c>
      <c r="BO248">
        <f>AZ248/(BB248+AZ248/BG248)</f>
        <v>0</v>
      </c>
      <c r="BP248" t="s">
        <v>437</v>
      </c>
      <c r="BQ248">
        <v>0</v>
      </c>
      <c r="BR248">
        <f>IF(BQ248&lt;&gt;0, BQ248, BO248)</f>
        <v>0</v>
      </c>
      <c r="BS248">
        <f>1-BR248/BG248</f>
        <v>0</v>
      </c>
      <c r="BT248">
        <f>(BG248-BF248)/(BG248-BR248)</f>
        <v>0</v>
      </c>
      <c r="BU248">
        <f>(BA248-BG248)/(BA248-BR248)</f>
        <v>0</v>
      </c>
      <c r="BV248">
        <f>(BG248-BF248)/(BG248-AZ248)</f>
        <v>0</v>
      </c>
      <c r="BW248">
        <f>(BA248-BG248)/(BA248-AZ248)</f>
        <v>0</v>
      </c>
      <c r="BX248">
        <f>(BT248*BR248/BF248)</f>
        <v>0</v>
      </c>
      <c r="BY248">
        <f>(1-BX248)</f>
        <v>0</v>
      </c>
      <c r="DH248">
        <f>$B$11*EG248+$C$11*EH248+$F$11*ES248*(1-EV248)</f>
        <v>0</v>
      </c>
      <c r="DI248">
        <f>DH248*DJ248</f>
        <v>0</v>
      </c>
      <c r="DJ248">
        <f>($B$11*$D$9+$C$11*$D$9+$F$11*((FF248+EX248)/MAX(FF248+EX248+FG248, 0.1)*$I$9+FG248/MAX(FF248+EX248+FG248, 0.1)*$J$9))/($B$11+$C$11+$F$11)</f>
        <v>0</v>
      </c>
      <c r="DK248">
        <f>($B$11*$K$9+$C$11*$K$9+$F$11*((FF248+EX248)/MAX(FF248+EX248+FG248, 0.1)*$P$9+FG248/MAX(FF248+EX248+FG248, 0.1)*$Q$9))/($B$11+$C$11+$F$11)</f>
        <v>0</v>
      </c>
      <c r="DL248">
        <v>4.16</v>
      </c>
      <c r="DM248">
        <v>0.5</v>
      </c>
      <c r="DN248" t="s">
        <v>438</v>
      </c>
      <c r="DO248">
        <v>2</v>
      </c>
      <c r="DP248" t="b">
        <v>1</v>
      </c>
      <c r="DQ248">
        <v>1759429571.84615</v>
      </c>
      <c r="DR248">
        <v>582.603461538462</v>
      </c>
      <c r="DS248">
        <v>625.069230769231</v>
      </c>
      <c r="DT248">
        <v>22.8993307692308</v>
      </c>
      <c r="DU248">
        <v>20.5690923076923</v>
      </c>
      <c r="DV248">
        <v>579.857384615384</v>
      </c>
      <c r="DW248">
        <v>22.5869846153846</v>
      </c>
      <c r="DX248">
        <v>500.013076923077</v>
      </c>
      <c r="DY248">
        <v>90.7479923076923</v>
      </c>
      <c r="DZ248">
        <v>0.0334917692307692</v>
      </c>
      <c r="EA248">
        <v>29.5440615384615</v>
      </c>
      <c r="EB248">
        <v>29.9779</v>
      </c>
      <c r="EC248">
        <v>999.9</v>
      </c>
      <c r="ED248">
        <v>0</v>
      </c>
      <c r="EE248">
        <v>0</v>
      </c>
      <c r="EF248">
        <v>9998.26846153846</v>
      </c>
      <c r="EG248">
        <v>0</v>
      </c>
      <c r="EH248">
        <v>15.0046</v>
      </c>
      <c r="EI248">
        <v>-42.4658615384615</v>
      </c>
      <c r="EJ248">
        <v>596.257384615385</v>
      </c>
      <c r="EK248">
        <v>638.196384615385</v>
      </c>
      <c r="EL248">
        <v>2.33022153846154</v>
      </c>
      <c r="EM248">
        <v>625.069230769231</v>
      </c>
      <c r="EN248">
        <v>20.5690923076923</v>
      </c>
      <c r="EO248">
        <v>2.07806769230769</v>
      </c>
      <c r="EP248">
        <v>1.86660538461538</v>
      </c>
      <c r="EQ248">
        <v>18.0520538461538</v>
      </c>
      <c r="ER248">
        <v>16.3559923076923</v>
      </c>
      <c r="ES248">
        <v>1999.97769230769</v>
      </c>
      <c r="ET248">
        <v>0.980005230769231</v>
      </c>
      <c r="EU248">
        <v>0.0199950538461538</v>
      </c>
      <c r="EV248">
        <v>0</v>
      </c>
      <c r="EW248">
        <v>561.864769230769</v>
      </c>
      <c r="EX248">
        <v>5.00059</v>
      </c>
      <c r="EY248">
        <v>11309.9153846154</v>
      </c>
      <c r="EZ248">
        <v>17360.1615384615</v>
      </c>
      <c r="FA248">
        <v>41.8168461538462</v>
      </c>
      <c r="FB248">
        <v>41.687</v>
      </c>
      <c r="FC248">
        <v>41.312</v>
      </c>
      <c r="FD248">
        <v>41.0286153846154</v>
      </c>
      <c r="FE248">
        <v>42.687</v>
      </c>
      <c r="FF248">
        <v>1955.08538461538</v>
      </c>
      <c r="FG248">
        <v>39.8923076923077</v>
      </c>
      <c r="FH248">
        <v>0</v>
      </c>
      <c r="FI248">
        <v>1759429578.4</v>
      </c>
      <c r="FJ248">
        <v>0</v>
      </c>
      <c r="FK248">
        <v>562.005923076923</v>
      </c>
      <c r="FL248">
        <v>11.1049572616744</v>
      </c>
      <c r="FM248">
        <v>222.047863248827</v>
      </c>
      <c r="FN248">
        <v>11312.1115384615</v>
      </c>
      <c r="FO248">
        <v>15</v>
      </c>
      <c r="FP248">
        <v>0</v>
      </c>
      <c r="FQ248" t="s">
        <v>439</v>
      </c>
      <c r="FR248">
        <v>0</v>
      </c>
      <c r="FS248">
        <v>0</v>
      </c>
      <c r="FT248">
        <v>0</v>
      </c>
      <c r="FU248">
        <v>0</v>
      </c>
      <c r="FV248">
        <v>0</v>
      </c>
      <c r="FW248">
        <v>0</v>
      </c>
      <c r="FX248">
        <v>0</v>
      </c>
      <c r="FY248">
        <v>0</v>
      </c>
      <c r="FZ248">
        <v>0</v>
      </c>
      <c r="GA248">
        <v>0</v>
      </c>
      <c r="GB248">
        <v>0</v>
      </c>
      <c r="GC248">
        <v>-42.32419</v>
      </c>
      <c r="GD248">
        <v>-2.2208030075189</v>
      </c>
      <c r="GE248">
        <v>0.415401833048435</v>
      </c>
      <c r="GF248">
        <v>0</v>
      </c>
      <c r="GG248">
        <v>561.292558823529</v>
      </c>
      <c r="GH248">
        <v>12.2725897654222</v>
      </c>
      <c r="GI248">
        <v>1.21847209510099</v>
      </c>
      <c r="GJ248">
        <v>-1</v>
      </c>
      <c r="GK248">
        <v>2.3302825</v>
      </c>
      <c r="GL248">
        <v>-0.00559082706767361</v>
      </c>
      <c r="GM248">
        <v>0.00102073441697628</v>
      </c>
      <c r="GN248">
        <v>1</v>
      </c>
      <c r="GO248">
        <v>1</v>
      </c>
      <c r="GP248">
        <v>2</v>
      </c>
      <c r="GQ248" t="s">
        <v>448</v>
      </c>
      <c r="GR248">
        <v>3.13193</v>
      </c>
      <c r="GS248">
        <v>2.71147</v>
      </c>
      <c r="GT248">
        <v>0.118054</v>
      </c>
      <c r="GU248">
        <v>0.124217</v>
      </c>
      <c r="GV248">
        <v>0.0998258</v>
      </c>
      <c r="GW248">
        <v>0.0930497</v>
      </c>
      <c r="GX248">
        <v>33193.6</v>
      </c>
      <c r="GY248">
        <v>35310</v>
      </c>
      <c r="GZ248">
        <v>34054.6</v>
      </c>
      <c r="HA248">
        <v>36507.6</v>
      </c>
      <c r="HB248">
        <v>43303.2</v>
      </c>
      <c r="HC248">
        <v>47545.5</v>
      </c>
      <c r="HD248">
        <v>53128.5</v>
      </c>
      <c r="HE248">
        <v>58351.7</v>
      </c>
      <c r="HF248">
        <v>1.95077</v>
      </c>
      <c r="HG248">
        <v>1.78662</v>
      </c>
      <c r="HH248">
        <v>0.133522</v>
      </c>
      <c r="HI248">
        <v>0</v>
      </c>
      <c r="HJ248">
        <v>27.8098</v>
      </c>
      <c r="HK248">
        <v>999.9</v>
      </c>
      <c r="HL248">
        <v>50.421</v>
      </c>
      <c r="HM248">
        <v>30.776</v>
      </c>
      <c r="HN248">
        <v>24.7482</v>
      </c>
      <c r="HO248">
        <v>54.6431</v>
      </c>
      <c r="HP248">
        <v>45.5809</v>
      </c>
      <c r="HQ248">
        <v>1</v>
      </c>
      <c r="HR248">
        <v>0.105676</v>
      </c>
      <c r="HS248">
        <v>0.192751</v>
      </c>
      <c r="HT248">
        <v>20.112</v>
      </c>
      <c r="HU248">
        <v>5.19782</v>
      </c>
      <c r="HV248">
        <v>12.004</v>
      </c>
      <c r="HW248">
        <v>4.9738</v>
      </c>
      <c r="HX248">
        <v>3.294</v>
      </c>
      <c r="HY248">
        <v>999.9</v>
      </c>
      <c r="HZ248">
        <v>9999</v>
      </c>
      <c r="IA248">
        <v>9999</v>
      </c>
      <c r="IB248">
        <v>9999</v>
      </c>
      <c r="IC248">
        <v>1.86325</v>
      </c>
      <c r="ID248">
        <v>1.86813</v>
      </c>
      <c r="IE248">
        <v>1.86785</v>
      </c>
      <c r="IF248">
        <v>1.86907</v>
      </c>
      <c r="IG248">
        <v>1.86985</v>
      </c>
      <c r="IH248">
        <v>1.86595</v>
      </c>
      <c r="II248">
        <v>1.86704</v>
      </c>
      <c r="IJ248">
        <v>1.86844</v>
      </c>
      <c r="IK248">
        <v>5</v>
      </c>
      <c r="IL248">
        <v>0</v>
      </c>
      <c r="IM248">
        <v>0</v>
      </c>
      <c r="IN248">
        <v>0</v>
      </c>
      <c r="IO248" t="s">
        <v>441</v>
      </c>
      <c r="IP248" t="s">
        <v>442</v>
      </c>
      <c r="IQ248" t="s">
        <v>443</v>
      </c>
      <c r="IR248" t="s">
        <v>443</v>
      </c>
      <c r="IS248" t="s">
        <v>443</v>
      </c>
      <c r="IT248" t="s">
        <v>443</v>
      </c>
      <c r="IU248">
        <v>0</v>
      </c>
      <c r="IV248">
        <v>100</v>
      </c>
      <c r="IW248">
        <v>100</v>
      </c>
      <c r="IX248">
        <v>2.833</v>
      </c>
      <c r="IY248">
        <v>0.3121</v>
      </c>
      <c r="IZ248">
        <v>0.735386519928015</v>
      </c>
      <c r="JA248">
        <v>0.00382527381972642</v>
      </c>
      <c r="JB248">
        <v>-7.52988299776221e-07</v>
      </c>
      <c r="JC248">
        <v>2.3530235652091e-10</v>
      </c>
      <c r="JD248">
        <v>-0.102343420517576</v>
      </c>
      <c r="JE248">
        <v>-0.0169045395245839</v>
      </c>
      <c r="JF248">
        <v>0.00204458040624254</v>
      </c>
      <c r="JG248">
        <v>-2.13992253470799e-05</v>
      </c>
      <c r="JH248">
        <v>5</v>
      </c>
      <c r="JI248">
        <v>2167</v>
      </c>
      <c r="JJ248">
        <v>1</v>
      </c>
      <c r="JK248">
        <v>29</v>
      </c>
      <c r="JL248">
        <v>29323826.3</v>
      </c>
      <c r="JM248">
        <v>29323826.3</v>
      </c>
      <c r="JN248">
        <v>1.45508</v>
      </c>
      <c r="JO248">
        <v>2.6416</v>
      </c>
      <c r="JP248">
        <v>1.54785</v>
      </c>
      <c r="JQ248">
        <v>2.31079</v>
      </c>
      <c r="JR248">
        <v>1.64673</v>
      </c>
      <c r="JS248">
        <v>2.28271</v>
      </c>
      <c r="JT248">
        <v>34.6463</v>
      </c>
      <c r="JU248">
        <v>24.1838</v>
      </c>
      <c r="JV248">
        <v>18</v>
      </c>
      <c r="JW248">
        <v>506.502</v>
      </c>
      <c r="JX248">
        <v>400.347</v>
      </c>
      <c r="JY248">
        <v>26.7816</v>
      </c>
      <c r="JZ248">
        <v>28.7282</v>
      </c>
      <c r="KA248">
        <v>30.0001</v>
      </c>
      <c r="KB248">
        <v>28.6796</v>
      </c>
      <c r="KC248">
        <v>28.6281</v>
      </c>
      <c r="KD248">
        <v>29.1304</v>
      </c>
      <c r="KE248">
        <v>19.0287</v>
      </c>
      <c r="KF248">
        <v>49.2984</v>
      </c>
      <c r="KG248">
        <v>26.7927</v>
      </c>
      <c r="KH248">
        <v>670.414</v>
      </c>
      <c r="KI248">
        <v>20.6028</v>
      </c>
      <c r="KJ248">
        <v>96.574</v>
      </c>
      <c r="KK248">
        <v>94.5397</v>
      </c>
    </row>
    <row r="249" spans="1:297">
      <c r="A249">
        <v>233</v>
      </c>
      <c r="B249">
        <v>1759429585</v>
      </c>
      <c r="C249">
        <v>10364.9000000954</v>
      </c>
      <c r="D249" t="s">
        <v>910</v>
      </c>
      <c r="E249" t="s">
        <v>911</v>
      </c>
      <c r="F249">
        <v>5</v>
      </c>
      <c r="G249" t="s">
        <v>831</v>
      </c>
      <c r="H249" t="s">
        <v>436</v>
      </c>
      <c r="I249">
        <v>1759429576.84615</v>
      </c>
      <c r="J249">
        <f>(K249)/1000</f>
        <v>0</v>
      </c>
      <c r="K249">
        <f>IF(DP249, AN249, AH249)</f>
        <v>0</v>
      </c>
      <c r="L249">
        <f>IF(DP249, AI249, AG249)</f>
        <v>0</v>
      </c>
      <c r="M249">
        <f>DR249 - IF(AU249&gt;1, L249*DL249*100.0/(AW249), 0)</f>
        <v>0</v>
      </c>
      <c r="N249">
        <f>((T249-J249/2)*M249-L249)/(T249+J249/2)</f>
        <v>0</v>
      </c>
      <c r="O249">
        <f>N249*(DY249+DZ249)/1000.0</f>
        <v>0</v>
      </c>
      <c r="P249">
        <f>(DR249 - IF(AU249&gt;1, L249*DL249*100.0/(AW249), 0))*(DY249+DZ249)/1000.0</f>
        <v>0</v>
      </c>
      <c r="Q249">
        <f>2.0/((1/S249-1/R249)+SIGN(S249)*SQRT((1/S249-1/R249)*(1/S249-1/R249) + 4*DM249/((DM249+1)*(DM249+1))*(2*1/S249*1/R249-1/R249*1/R249)))</f>
        <v>0</v>
      </c>
      <c r="R249">
        <f>IF(LEFT(DN249,1)&lt;&gt;"0",IF(LEFT(DN249,1)="1",3.0,DO249),$D$5+$E$5*(EF249*DY249/($K$5*1000))+$F$5*(EF249*DY249/($K$5*1000))*MAX(MIN(DL249,$J$5),$I$5)*MAX(MIN(DL249,$J$5),$I$5)+$G$5*MAX(MIN(DL249,$J$5),$I$5)*(EF249*DY249/($K$5*1000))+$H$5*(EF249*DY249/($K$5*1000))*(EF249*DY249/($K$5*1000)))</f>
        <v>0</v>
      </c>
      <c r="S249">
        <f>J249*(1000-(1000*0.61365*exp(17.502*W249/(240.97+W249))/(DY249+DZ249)+DT249)/2)/(1000*0.61365*exp(17.502*W249/(240.97+W249))/(DY249+DZ249)-DT249)</f>
        <v>0</v>
      </c>
      <c r="T249">
        <f>1/((DM249+1)/(Q249/1.6)+1/(R249/1.37)) + DM249/((DM249+1)/(Q249/1.6) + DM249/(R249/1.37))</f>
        <v>0</v>
      </c>
      <c r="U249">
        <f>(DH249*DK249)</f>
        <v>0</v>
      </c>
      <c r="V249">
        <f>(EA249+(U249+2*0.95*5.67E-8*(((EA249+$B$7)+273)^4-(EA249+273)^4)-44100*J249)/(1.84*29.3*R249+8*0.95*5.67E-8*(EA249+273)^3))</f>
        <v>0</v>
      </c>
      <c r="W249">
        <f>($C$7*EB249+$D$7*EC249+$E$7*V249)</f>
        <v>0</v>
      </c>
      <c r="X249">
        <f>0.61365*exp(17.502*W249/(240.97+W249))</f>
        <v>0</v>
      </c>
      <c r="Y249">
        <f>(Z249/AA249*100)</f>
        <v>0</v>
      </c>
      <c r="Z249">
        <f>DT249*(DY249+DZ249)/1000</f>
        <v>0</v>
      </c>
      <c r="AA249">
        <f>0.61365*exp(17.502*EA249/(240.97+EA249))</f>
        <v>0</v>
      </c>
      <c r="AB249">
        <f>(X249-DT249*(DY249+DZ249)/1000)</f>
        <v>0</v>
      </c>
      <c r="AC249">
        <f>(-J249*44100)</f>
        <v>0</v>
      </c>
      <c r="AD249">
        <f>2*29.3*R249*0.92*(EA249-W249)</f>
        <v>0</v>
      </c>
      <c r="AE249">
        <f>2*0.95*5.67E-8*(((EA249+$B$7)+273)^4-(W249+273)^4)</f>
        <v>0</v>
      </c>
      <c r="AF249">
        <f>U249+AE249+AC249+AD249</f>
        <v>0</v>
      </c>
      <c r="AG249">
        <f>DX249*AU249*(DS249-DR249*(1000-AU249*DU249)/(1000-AU249*DT249))/(100*DL249)</f>
        <v>0</v>
      </c>
      <c r="AH249">
        <f>1000*DX249*AU249*(DT249-DU249)/(100*DL249*(1000-AU249*DT249))</f>
        <v>0</v>
      </c>
      <c r="AI249">
        <f>(AJ249 - AK249 - DY249*1E3/(8.314*(EA249+273.15)) * AM249/DX249 * AL249) * DX249/(100*DL249) * (1000 - DU249)/1000</f>
        <v>0</v>
      </c>
      <c r="AJ249">
        <v>671.230981870887</v>
      </c>
      <c r="AK249">
        <v>637.711090909091</v>
      </c>
      <c r="AL249">
        <v>3.35751727272717</v>
      </c>
      <c r="AM249">
        <v>64.6</v>
      </c>
      <c r="AN249">
        <f>(AP249 - AO249 + DY249*1E3/(8.314*(EA249+273.15)) * AR249/DX249 * AQ249) * DX249/(100*DL249) * 1000/(1000 - AP249)</f>
        <v>0</v>
      </c>
      <c r="AO249">
        <v>20.5661353252594</v>
      </c>
      <c r="AP249">
        <v>22.8907787878788</v>
      </c>
      <c r="AQ249">
        <v>-2.06592650636815e-05</v>
      </c>
      <c r="AR249">
        <v>120.659579915445</v>
      </c>
      <c r="AS249">
        <v>0</v>
      </c>
      <c r="AT249">
        <v>0</v>
      </c>
      <c r="AU249">
        <f>IF(AS249*$H$13&gt;=AW249,1.0,(AW249/(AW249-AS249*$H$13)))</f>
        <v>0</v>
      </c>
      <c r="AV249">
        <f>(AU249-1)*100</f>
        <v>0</v>
      </c>
      <c r="AW249">
        <f>MAX(0,($B$13+$C$13*EF249)/(1+$D$13*EF249)*DY249/(EA249+273)*$E$13)</f>
        <v>0</v>
      </c>
      <c r="AX249" t="s">
        <v>437</v>
      </c>
      <c r="AY249" t="s">
        <v>437</v>
      </c>
      <c r="AZ249">
        <v>0</v>
      </c>
      <c r="BA249">
        <v>0</v>
      </c>
      <c r="BB249">
        <f>1-AZ249/BA249</f>
        <v>0</v>
      </c>
      <c r="BC249">
        <v>0</v>
      </c>
      <c r="BD249" t="s">
        <v>437</v>
      </c>
      <c r="BE249" t="s">
        <v>437</v>
      </c>
      <c r="BF249">
        <v>0</v>
      </c>
      <c r="BG249">
        <v>0</v>
      </c>
      <c r="BH249">
        <f>1-BF249/BG249</f>
        <v>0</v>
      </c>
      <c r="BI249">
        <v>0.5</v>
      </c>
      <c r="BJ249">
        <f>DI249</f>
        <v>0</v>
      </c>
      <c r="BK249">
        <f>L249</f>
        <v>0</v>
      </c>
      <c r="BL249">
        <f>BH249*BI249*BJ249</f>
        <v>0</v>
      </c>
      <c r="BM249">
        <f>(BK249-BC249)/BJ249</f>
        <v>0</v>
      </c>
      <c r="BN249">
        <f>(BA249-BG249)/BG249</f>
        <v>0</v>
      </c>
      <c r="BO249">
        <f>AZ249/(BB249+AZ249/BG249)</f>
        <v>0</v>
      </c>
      <c r="BP249" t="s">
        <v>437</v>
      </c>
      <c r="BQ249">
        <v>0</v>
      </c>
      <c r="BR249">
        <f>IF(BQ249&lt;&gt;0, BQ249, BO249)</f>
        <v>0</v>
      </c>
      <c r="BS249">
        <f>1-BR249/BG249</f>
        <v>0</v>
      </c>
      <c r="BT249">
        <f>(BG249-BF249)/(BG249-BR249)</f>
        <v>0</v>
      </c>
      <c r="BU249">
        <f>(BA249-BG249)/(BA249-BR249)</f>
        <v>0</v>
      </c>
      <c r="BV249">
        <f>(BG249-BF249)/(BG249-AZ249)</f>
        <v>0</v>
      </c>
      <c r="BW249">
        <f>(BA249-BG249)/(BA249-AZ249)</f>
        <v>0</v>
      </c>
      <c r="BX249">
        <f>(BT249*BR249/BF249)</f>
        <v>0</v>
      </c>
      <c r="BY249">
        <f>(1-BX249)</f>
        <v>0</v>
      </c>
      <c r="DH249">
        <f>$B$11*EG249+$C$11*EH249+$F$11*ES249*(1-EV249)</f>
        <v>0</v>
      </c>
      <c r="DI249">
        <f>DH249*DJ249</f>
        <v>0</v>
      </c>
      <c r="DJ249">
        <f>($B$11*$D$9+$C$11*$D$9+$F$11*((FF249+EX249)/MAX(FF249+EX249+FG249, 0.1)*$I$9+FG249/MAX(FF249+EX249+FG249, 0.1)*$J$9))/($B$11+$C$11+$F$11)</f>
        <v>0</v>
      </c>
      <c r="DK249">
        <f>($B$11*$K$9+$C$11*$K$9+$F$11*((FF249+EX249)/MAX(FF249+EX249+FG249, 0.1)*$P$9+FG249/MAX(FF249+EX249+FG249, 0.1)*$Q$9))/($B$11+$C$11+$F$11)</f>
        <v>0</v>
      </c>
      <c r="DL249">
        <v>4.16</v>
      </c>
      <c r="DM249">
        <v>0.5</v>
      </c>
      <c r="DN249" t="s">
        <v>438</v>
      </c>
      <c r="DO249">
        <v>2</v>
      </c>
      <c r="DP249" t="b">
        <v>1</v>
      </c>
      <c r="DQ249">
        <v>1759429576.84615</v>
      </c>
      <c r="DR249">
        <v>599.353153846154</v>
      </c>
      <c r="DS249">
        <v>641.610769230769</v>
      </c>
      <c r="DT249">
        <v>22.8961076923077</v>
      </c>
      <c r="DU249">
        <v>20.5676076923077</v>
      </c>
      <c r="DV249">
        <v>596.553923076923</v>
      </c>
      <c r="DW249">
        <v>22.5838846153846</v>
      </c>
      <c r="DX249">
        <v>500.013230769231</v>
      </c>
      <c r="DY249">
        <v>90.7487692307692</v>
      </c>
      <c r="DZ249">
        <v>0.0334433846153846</v>
      </c>
      <c r="EA249">
        <v>29.5441076923077</v>
      </c>
      <c r="EB249">
        <v>29.9821461538462</v>
      </c>
      <c r="EC249">
        <v>999.9</v>
      </c>
      <c r="ED249">
        <v>0</v>
      </c>
      <c r="EE249">
        <v>0</v>
      </c>
      <c r="EF249">
        <v>10000.6761538462</v>
      </c>
      <c r="EG249">
        <v>0</v>
      </c>
      <c r="EH249">
        <v>15.0046</v>
      </c>
      <c r="EI249">
        <v>-42.2576307692308</v>
      </c>
      <c r="EJ249">
        <v>613.397692307692</v>
      </c>
      <c r="EK249">
        <v>655.084307692308</v>
      </c>
      <c r="EL249">
        <v>2.32848461538462</v>
      </c>
      <c r="EM249">
        <v>641.610769230769</v>
      </c>
      <c r="EN249">
        <v>20.5676076923077</v>
      </c>
      <c r="EO249">
        <v>2.07779230769231</v>
      </c>
      <c r="EP249">
        <v>1.86648538461538</v>
      </c>
      <c r="EQ249">
        <v>18.0499615384615</v>
      </c>
      <c r="ER249">
        <v>16.3549923076923</v>
      </c>
      <c r="ES249">
        <v>2000.00307692308</v>
      </c>
      <c r="ET249">
        <v>0.980005538461538</v>
      </c>
      <c r="EU249">
        <v>0.0199948076923077</v>
      </c>
      <c r="EV249">
        <v>0</v>
      </c>
      <c r="EW249">
        <v>562.821538461538</v>
      </c>
      <c r="EX249">
        <v>5.00059</v>
      </c>
      <c r="EY249">
        <v>11327.8769230769</v>
      </c>
      <c r="EZ249">
        <v>17360.3846153846</v>
      </c>
      <c r="FA249">
        <v>41.8216923076923</v>
      </c>
      <c r="FB249">
        <v>41.687</v>
      </c>
      <c r="FC249">
        <v>41.312</v>
      </c>
      <c r="FD249">
        <v>41.0238461538462</v>
      </c>
      <c r="FE249">
        <v>42.687</v>
      </c>
      <c r="FF249">
        <v>1955.11076923077</v>
      </c>
      <c r="FG249">
        <v>39.8923076923077</v>
      </c>
      <c r="FH249">
        <v>0</v>
      </c>
      <c r="FI249">
        <v>1759429583.2</v>
      </c>
      <c r="FJ249">
        <v>0</v>
      </c>
      <c r="FK249">
        <v>562.890961538462</v>
      </c>
      <c r="FL249">
        <v>10.1926495839356</v>
      </c>
      <c r="FM249">
        <v>206.160683934712</v>
      </c>
      <c r="FN249">
        <v>11329.2076923077</v>
      </c>
      <c r="FO249">
        <v>15</v>
      </c>
      <c r="FP249">
        <v>0</v>
      </c>
      <c r="FQ249" t="s">
        <v>439</v>
      </c>
      <c r="FR249">
        <v>0</v>
      </c>
      <c r="FS249">
        <v>0</v>
      </c>
      <c r="FT249">
        <v>0</v>
      </c>
      <c r="FU249">
        <v>0</v>
      </c>
      <c r="FV249">
        <v>0</v>
      </c>
      <c r="FW249">
        <v>0</v>
      </c>
      <c r="FX249">
        <v>0</v>
      </c>
      <c r="FY249">
        <v>0</v>
      </c>
      <c r="FZ249">
        <v>0</v>
      </c>
      <c r="GA249">
        <v>0</v>
      </c>
      <c r="GB249">
        <v>0</v>
      </c>
      <c r="GC249">
        <v>-42.3629238095238</v>
      </c>
      <c r="GD249">
        <v>1.44765974025968</v>
      </c>
      <c r="GE249">
        <v>0.338762116149177</v>
      </c>
      <c r="GF249">
        <v>0</v>
      </c>
      <c r="GG249">
        <v>562.304970588235</v>
      </c>
      <c r="GH249">
        <v>10.8539190292419</v>
      </c>
      <c r="GI249">
        <v>1.09008198518692</v>
      </c>
      <c r="GJ249">
        <v>-1</v>
      </c>
      <c r="GK249">
        <v>2.32929523809524</v>
      </c>
      <c r="GL249">
        <v>-0.0193332467532442</v>
      </c>
      <c r="GM249">
        <v>0.00217241278864374</v>
      </c>
      <c r="GN249">
        <v>1</v>
      </c>
      <c r="GO249">
        <v>1</v>
      </c>
      <c r="GP249">
        <v>2</v>
      </c>
      <c r="GQ249" t="s">
        <v>448</v>
      </c>
      <c r="GR249">
        <v>3.13193</v>
      </c>
      <c r="GS249">
        <v>2.71137</v>
      </c>
      <c r="GT249">
        <v>0.120293</v>
      </c>
      <c r="GU249">
        <v>0.126292</v>
      </c>
      <c r="GV249">
        <v>0.099813</v>
      </c>
      <c r="GW249">
        <v>0.0930445</v>
      </c>
      <c r="GX249">
        <v>33109.4</v>
      </c>
      <c r="GY249">
        <v>35226.3</v>
      </c>
      <c r="GZ249">
        <v>34054.8</v>
      </c>
      <c r="HA249">
        <v>36507.5</v>
      </c>
      <c r="HB249">
        <v>43304.2</v>
      </c>
      <c r="HC249">
        <v>47546.1</v>
      </c>
      <c r="HD249">
        <v>53128.6</v>
      </c>
      <c r="HE249">
        <v>58351.7</v>
      </c>
      <c r="HF249">
        <v>1.95072</v>
      </c>
      <c r="HG249">
        <v>1.78657</v>
      </c>
      <c r="HH249">
        <v>0.133842</v>
      </c>
      <c r="HI249">
        <v>0</v>
      </c>
      <c r="HJ249">
        <v>27.8098</v>
      </c>
      <c r="HK249">
        <v>999.9</v>
      </c>
      <c r="HL249">
        <v>50.421</v>
      </c>
      <c r="HM249">
        <v>30.766</v>
      </c>
      <c r="HN249">
        <v>24.7352</v>
      </c>
      <c r="HO249">
        <v>54.4131</v>
      </c>
      <c r="HP249">
        <v>45.5088</v>
      </c>
      <c r="HQ249">
        <v>1</v>
      </c>
      <c r="HR249">
        <v>0.10563</v>
      </c>
      <c r="HS249">
        <v>0.191895</v>
      </c>
      <c r="HT249">
        <v>20.1119</v>
      </c>
      <c r="HU249">
        <v>5.19707</v>
      </c>
      <c r="HV249">
        <v>12.004</v>
      </c>
      <c r="HW249">
        <v>4.9737</v>
      </c>
      <c r="HX249">
        <v>3.2939</v>
      </c>
      <c r="HY249">
        <v>999.9</v>
      </c>
      <c r="HZ249">
        <v>9999</v>
      </c>
      <c r="IA249">
        <v>9999</v>
      </c>
      <c r="IB249">
        <v>9999</v>
      </c>
      <c r="IC249">
        <v>1.86325</v>
      </c>
      <c r="ID249">
        <v>1.86813</v>
      </c>
      <c r="IE249">
        <v>1.86786</v>
      </c>
      <c r="IF249">
        <v>1.86905</v>
      </c>
      <c r="IG249">
        <v>1.86983</v>
      </c>
      <c r="IH249">
        <v>1.86594</v>
      </c>
      <c r="II249">
        <v>1.86705</v>
      </c>
      <c r="IJ249">
        <v>1.86844</v>
      </c>
      <c r="IK249">
        <v>5</v>
      </c>
      <c r="IL249">
        <v>0</v>
      </c>
      <c r="IM249">
        <v>0</v>
      </c>
      <c r="IN249">
        <v>0</v>
      </c>
      <c r="IO249" t="s">
        <v>441</v>
      </c>
      <c r="IP249" t="s">
        <v>442</v>
      </c>
      <c r="IQ249" t="s">
        <v>443</v>
      </c>
      <c r="IR249" t="s">
        <v>443</v>
      </c>
      <c r="IS249" t="s">
        <v>443</v>
      </c>
      <c r="IT249" t="s">
        <v>443</v>
      </c>
      <c r="IU249">
        <v>0</v>
      </c>
      <c r="IV249">
        <v>100</v>
      </c>
      <c r="IW249">
        <v>100</v>
      </c>
      <c r="IX249">
        <v>2.884</v>
      </c>
      <c r="IY249">
        <v>0.3119</v>
      </c>
      <c r="IZ249">
        <v>0.735386519928015</v>
      </c>
      <c r="JA249">
        <v>0.00382527381972642</v>
      </c>
      <c r="JB249">
        <v>-7.52988299776221e-07</v>
      </c>
      <c r="JC249">
        <v>2.3530235652091e-10</v>
      </c>
      <c r="JD249">
        <v>-0.102343420517576</v>
      </c>
      <c r="JE249">
        <v>-0.0169045395245839</v>
      </c>
      <c r="JF249">
        <v>0.00204458040624254</v>
      </c>
      <c r="JG249">
        <v>-2.13992253470799e-05</v>
      </c>
      <c r="JH249">
        <v>5</v>
      </c>
      <c r="JI249">
        <v>2167</v>
      </c>
      <c r="JJ249">
        <v>1</v>
      </c>
      <c r="JK249">
        <v>29</v>
      </c>
      <c r="JL249">
        <v>29323826.4</v>
      </c>
      <c r="JM249">
        <v>29323826.4</v>
      </c>
      <c r="JN249">
        <v>1.48438</v>
      </c>
      <c r="JO249">
        <v>2.63672</v>
      </c>
      <c r="JP249">
        <v>1.54785</v>
      </c>
      <c r="JQ249">
        <v>2.31201</v>
      </c>
      <c r="JR249">
        <v>1.64673</v>
      </c>
      <c r="JS249">
        <v>2.30103</v>
      </c>
      <c r="JT249">
        <v>34.6692</v>
      </c>
      <c r="JU249">
        <v>24.1926</v>
      </c>
      <c r="JV249">
        <v>18</v>
      </c>
      <c r="JW249">
        <v>506.49</v>
      </c>
      <c r="JX249">
        <v>400.334</v>
      </c>
      <c r="JY249">
        <v>26.7942</v>
      </c>
      <c r="JZ249">
        <v>28.7296</v>
      </c>
      <c r="KA249">
        <v>30.0001</v>
      </c>
      <c r="KB249">
        <v>28.682</v>
      </c>
      <c r="KC249">
        <v>28.6303</v>
      </c>
      <c r="KD249">
        <v>29.7358</v>
      </c>
      <c r="KE249">
        <v>19.0287</v>
      </c>
      <c r="KF249">
        <v>49.2984</v>
      </c>
      <c r="KG249">
        <v>26.8013</v>
      </c>
      <c r="KH249">
        <v>690.592</v>
      </c>
      <c r="KI249">
        <v>20.6028</v>
      </c>
      <c r="KJ249">
        <v>96.5742</v>
      </c>
      <c r="KK249">
        <v>94.5397</v>
      </c>
    </row>
    <row r="250" spans="1:297">
      <c r="A250">
        <v>234</v>
      </c>
      <c r="B250">
        <v>1759429590</v>
      </c>
      <c r="C250">
        <v>10369.9000000954</v>
      </c>
      <c r="D250" t="s">
        <v>912</v>
      </c>
      <c r="E250" t="s">
        <v>913</v>
      </c>
      <c r="F250">
        <v>5</v>
      </c>
      <c r="G250" t="s">
        <v>831</v>
      </c>
      <c r="H250" t="s">
        <v>436</v>
      </c>
      <c r="I250">
        <v>1759429581.84615</v>
      </c>
      <c r="J250">
        <f>(K250)/1000</f>
        <v>0</v>
      </c>
      <c r="K250">
        <f>IF(DP250, AN250, AH250)</f>
        <v>0</v>
      </c>
      <c r="L250">
        <f>IF(DP250, AI250, AG250)</f>
        <v>0</v>
      </c>
      <c r="M250">
        <f>DR250 - IF(AU250&gt;1, L250*DL250*100.0/(AW250), 0)</f>
        <v>0</v>
      </c>
      <c r="N250">
        <f>((T250-J250/2)*M250-L250)/(T250+J250/2)</f>
        <v>0</v>
      </c>
      <c r="O250">
        <f>N250*(DY250+DZ250)/1000.0</f>
        <v>0</v>
      </c>
      <c r="P250">
        <f>(DR250 - IF(AU250&gt;1, L250*DL250*100.0/(AW250), 0))*(DY250+DZ250)/1000.0</f>
        <v>0</v>
      </c>
      <c r="Q250">
        <f>2.0/((1/S250-1/R250)+SIGN(S250)*SQRT((1/S250-1/R250)*(1/S250-1/R250) + 4*DM250/((DM250+1)*(DM250+1))*(2*1/S250*1/R250-1/R250*1/R250)))</f>
        <v>0</v>
      </c>
      <c r="R250">
        <f>IF(LEFT(DN250,1)&lt;&gt;"0",IF(LEFT(DN250,1)="1",3.0,DO250),$D$5+$E$5*(EF250*DY250/($K$5*1000))+$F$5*(EF250*DY250/($K$5*1000))*MAX(MIN(DL250,$J$5),$I$5)*MAX(MIN(DL250,$J$5),$I$5)+$G$5*MAX(MIN(DL250,$J$5),$I$5)*(EF250*DY250/($K$5*1000))+$H$5*(EF250*DY250/($K$5*1000))*(EF250*DY250/($K$5*1000)))</f>
        <v>0</v>
      </c>
      <c r="S250">
        <f>J250*(1000-(1000*0.61365*exp(17.502*W250/(240.97+W250))/(DY250+DZ250)+DT250)/2)/(1000*0.61365*exp(17.502*W250/(240.97+W250))/(DY250+DZ250)-DT250)</f>
        <v>0</v>
      </c>
      <c r="T250">
        <f>1/((DM250+1)/(Q250/1.6)+1/(R250/1.37)) + DM250/((DM250+1)/(Q250/1.6) + DM250/(R250/1.37))</f>
        <v>0</v>
      </c>
      <c r="U250">
        <f>(DH250*DK250)</f>
        <v>0</v>
      </c>
      <c r="V250">
        <f>(EA250+(U250+2*0.95*5.67E-8*(((EA250+$B$7)+273)^4-(EA250+273)^4)-44100*J250)/(1.84*29.3*R250+8*0.95*5.67E-8*(EA250+273)^3))</f>
        <v>0</v>
      </c>
      <c r="W250">
        <f>($C$7*EB250+$D$7*EC250+$E$7*V250)</f>
        <v>0</v>
      </c>
      <c r="X250">
        <f>0.61365*exp(17.502*W250/(240.97+W250))</f>
        <v>0</v>
      </c>
      <c r="Y250">
        <f>(Z250/AA250*100)</f>
        <v>0</v>
      </c>
      <c r="Z250">
        <f>DT250*(DY250+DZ250)/1000</f>
        <v>0</v>
      </c>
      <c r="AA250">
        <f>0.61365*exp(17.502*EA250/(240.97+EA250))</f>
        <v>0</v>
      </c>
      <c r="AB250">
        <f>(X250-DT250*(DY250+DZ250)/1000)</f>
        <v>0</v>
      </c>
      <c r="AC250">
        <f>(-J250*44100)</f>
        <v>0</v>
      </c>
      <c r="AD250">
        <f>2*29.3*R250*0.92*(EA250-W250)</f>
        <v>0</v>
      </c>
      <c r="AE250">
        <f>2*0.95*5.67E-8*(((EA250+$B$7)+273)^4-(W250+273)^4)</f>
        <v>0</v>
      </c>
      <c r="AF250">
        <f>U250+AE250+AC250+AD250</f>
        <v>0</v>
      </c>
      <c r="AG250">
        <f>DX250*AU250*(DS250-DR250*(1000-AU250*DU250)/(1000-AU250*DT250))/(100*DL250)</f>
        <v>0</v>
      </c>
      <c r="AH250">
        <f>1000*DX250*AU250*(DT250-DU250)/(100*DL250*(1000-AU250*DT250))</f>
        <v>0</v>
      </c>
      <c r="AI250">
        <f>(AJ250 - AK250 - DY250*1E3/(8.314*(EA250+273.15)) * AM250/DX250 * AL250) * DX250/(100*DL250) * (1000 - DU250)/1000</f>
        <v>0</v>
      </c>
      <c r="AJ250">
        <v>687.408811786905</v>
      </c>
      <c r="AK250">
        <v>653.998327272727</v>
      </c>
      <c r="AL250">
        <v>3.24661651515151</v>
      </c>
      <c r="AM250">
        <v>64.6</v>
      </c>
      <c r="AN250">
        <f>(AP250 - AO250 + DY250*1E3/(8.314*(EA250+273.15)) * AR250/DX250 * AQ250) * DX250/(100*DL250) * 1000/(1000 - AP250)</f>
        <v>0</v>
      </c>
      <c r="AO250">
        <v>20.5636389767146</v>
      </c>
      <c r="AP250">
        <v>22.8869503030303</v>
      </c>
      <c r="AQ250">
        <v>-2.02816242744919e-05</v>
      </c>
      <c r="AR250">
        <v>120.659579915445</v>
      </c>
      <c r="AS250">
        <v>0</v>
      </c>
      <c r="AT250">
        <v>0</v>
      </c>
      <c r="AU250">
        <f>IF(AS250*$H$13&gt;=AW250,1.0,(AW250/(AW250-AS250*$H$13)))</f>
        <v>0</v>
      </c>
      <c r="AV250">
        <f>(AU250-1)*100</f>
        <v>0</v>
      </c>
      <c r="AW250">
        <f>MAX(0,($B$13+$C$13*EF250)/(1+$D$13*EF250)*DY250/(EA250+273)*$E$13)</f>
        <v>0</v>
      </c>
      <c r="AX250" t="s">
        <v>437</v>
      </c>
      <c r="AY250" t="s">
        <v>437</v>
      </c>
      <c r="AZ250">
        <v>0</v>
      </c>
      <c r="BA250">
        <v>0</v>
      </c>
      <c r="BB250">
        <f>1-AZ250/BA250</f>
        <v>0</v>
      </c>
      <c r="BC250">
        <v>0</v>
      </c>
      <c r="BD250" t="s">
        <v>437</v>
      </c>
      <c r="BE250" t="s">
        <v>437</v>
      </c>
      <c r="BF250">
        <v>0</v>
      </c>
      <c r="BG250">
        <v>0</v>
      </c>
      <c r="BH250">
        <f>1-BF250/BG250</f>
        <v>0</v>
      </c>
      <c r="BI250">
        <v>0.5</v>
      </c>
      <c r="BJ250">
        <f>DI250</f>
        <v>0</v>
      </c>
      <c r="BK250">
        <f>L250</f>
        <v>0</v>
      </c>
      <c r="BL250">
        <f>BH250*BI250*BJ250</f>
        <v>0</v>
      </c>
      <c r="BM250">
        <f>(BK250-BC250)/BJ250</f>
        <v>0</v>
      </c>
      <c r="BN250">
        <f>(BA250-BG250)/BG250</f>
        <v>0</v>
      </c>
      <c r="BO250">
        <f>AZ250/(BB250+AZ250/BG250)</f>
        <v>0</v>
      </c>
      <c r="BP250" t="s">
        <v>437</v>
      </c>
      <c r="BQ250">
        <v>0</v>
      </c>
      <c r="BR250">
        <f>IF(BQ250&lt;&gt;0, BQ250, BO250)</f>
        <v>0</v>
      </c>
      <c r="BS250">
        <f>1-BR250/BG250</f>
        <v>0</v>
      </c>
      <c r="BT250">
        <f>(BG250-BF250)/(BG250-BR250)</f>
        <v>0</v>
      </c>
      <c r="BU250">
        <f>(BA250-BG250)/(BA250-BR250)</f>
        <v>0</v>
      </c>
      <c r="BV250">
        <f>(BG250-BF250)/(BG250-AZ250)</f>
        <v>0</v>
      </c>
      <c r="BW250">
        <f>(BA250-BG250)/(BA250-AZ250)</f>
        <v>0</v>
      </c>
      <c r="BX250">
        <f>(BT250*BR250/BF250)</f>
        <v>0</v>
      </c>
      <c r="BY250">
        <f>(1-BX250)</f>
        <v>0</v>
      </c>
      <c r="DH250">
        <f>$B$11*EG250+$C$11*EH250+$F$11*ES250*(1-EV250)</f>
        <v>0</v>
      </c>
      <c r="DI250">
        <f>DH250*DJ250</f>
        <v>0</v>
      </c>
      <c r="DJ250">
        <f>($B$11*$D$9+$C$11*$D$9+$F$11*((FF250+EX250)/MAX(FF250+EX250+FG250, 0.1)*$I$9+FG250/MAX(FF250+EX250+FG250, 0.1)*$J$9))/($B$11+$C$11+$F$11)</f>
        <v>0</v>
      </c>
      <c r="DK250">
        <f>($B$11*$K$9+$C$11*$K$9+$F$11*((FF250+EX250)/MAX(FF250+EX250+FG250, 0.1)*$P$9+FG250/MAX(FF250+EX250+FG250, 0.1)*$Q$9))/($B$11+$C$11+$F$11)</f>
        <v>0</v>
      </c>
      <c r="DL250">
        <v>4.16</v>
      </c>
      <c r="DM250">
        <v>0.5</v>
      </c>
      <c r="DN250" t="s">
        <v>438</v>
      </c>
      <c r="DO250">
        <v>2</v>
      </c>
      <c r="DP250" t="b">
        <v>1</v>
      </c>
      <c r="DQ250">
        <v>1759429581.84615</v>
      </c>
      <c r="DR250">
        <v>615.846692307692</v>
      </c>
      <c r="DS250">
        <v>658.061076923077</v>
      </c>
      <c r="DT250">
        <v>22.8923923076923</v>
      </c>
      <c r="DU250">
        <v>20.5658769230769</v>
      </c>
      <c r="DV250">
        <v>612.995230769231</v>
      </c>
      <c r="DW250">
        <v>22.5803230769231</v>
      </c>
      <c r="DX250">
        <v>500.022692307692</v>
      </c>
      <c r="DY250">
        <v>90.7481461538462</v>
      </c>
      <c r="DZ250">
        <v>0.0335855384615385</v>
      </c>
      <c r="EA250">
        <v>29.5473230769231</v>
      </c>
      <c r="EB250">
        <v>29.9850384615385</v>
      </c>
      <c r="EC250">
        <v>999.9</v>
      </c>
      <c r="ED250">
        <v>0</v>
      </c>
      <c r="EE250">
        <v>0</v>
      </c>
      <c r="EF250">
        <v>9988.84615384615</v>
      </c>
      <c r="EG250">
        <v>0</v>
      </c>
      <c r="EH250">
        <v>15.0046</v>
      </c>
      <c r="EI250">
        <v>-42.2143846153846</v>
      </c>
      <c r="EJ250">
        <v>630.275230769231</v>
      </c>
      <c r="EK250">
        <v>671.878923076923</v>
      </c>
      <c r="EL250">
        <v>2.32650230769231</v>
      </c>
      <c r="EM250">
        <v>658.061076923077</v>
      </c>
      <c r="EN250">
        <v>20.5658769230769</v>
      </c>
      <c r="EO250">
        <v>2.07744076923077</v>
      </c>
      <c r="EP250">
        <v>1.86631538461538</v>
      </c>
      <c r="EQ250">
        <v>18.0472692307692</v>
      </c>
      <c r="ER250">
        <v>16.3535692307692</v>
      </c>
      <c r="ES250">
        <v>2000.00538461538</v>
      </c>
      <c r="ET250">
        <v>0.980004384615385</v>
      </c>
      <c r="EU250">
        <v>0.0199959307692308</v>
      </c>
      <c r="EV250">
        <v>0</v>
      </c>
      <c r="EW250">
        <v>563.658923076923</v>
      </c>
      <c r="EX250">
        <v>5.00059</v>
      </c>
      <c r="EY250">
        <v>11344.7307692308</v>
      </c>
      <c r="EZ250">
        <v>17360.4076923077</v>
      </c>
      <c r="FA250">
        <v>41.8216923076923</v>
      </c>
      <c r="FB250">
        <v>41.687</v>
      </c>
      <c r="FC250">
        <v>41.3072307692308</v>
      </c>
      <c r="FD250">
        <v>41.0286153846154</v>
      </c>
      <c r="FE250">
        <v>42.687</v>
      </c>
      <c r="FF250">
        <v>1955.11076923077</v>
      </c>
      <c r="FG250">
        <v>39.8946153846154</v>
      </c>
      <c r="FH250">
        <v>0</v>
      </c>
      <c r="FI250">
        <v>1759429588.6</v>
      </c>
      <c r="FJ250">
        <v>0</v>
      </c>
      <c r="FK250">
        <v>563.84108</v>
      </c>
      <c r="FL250">
        <v>9.47461540369681</v>
      </c>
      <c r="FM250">
        <v>193.107692674161</v>
      </c>
      <c r="FN250">
        <v>11348.264</v>
      </c>
      <c r="FO250">
        <v>15</v>
      </c>
      <c r="FP250">
        <v>0</v>
      </c>
      <c r="FQ250" t="s">
        <v>439</v>
      </c>
      <c r="FR250">
        <v>0</v>
      </c>
      <c r="FS250">
        <v>0</v>
      </c>
      <c r="FT250">
        <v>0</v>
      </c>
      <c r="FU250">
        <v>0</v>
      </c>
      <c r="FV250">
        <v>0</v>
      </c>
      <c r="FW250">
        <v>0</v>
      </c>
      <c r="FX250">
        <v>0</v>
      </c>
      <c r="FY250">
        <v>0</v>
      </c>
      <c r="FZ250">
        <v>0</v>
      </c>
      <c r="GA250">
        <v>0</v>
      </c>
      <c r="GB250">
        <v>0</v>
      </c>
      <c r="GC250">
        <v>-42.15503</v>
      </c>
      <c r="GD250">
        <v>1.3172751879699</v>
      </c>
      <c r="GE250">
        <v>0.442736907316298</v>
      </c>
      <c r="GF250">
        <v>0</v>
      </c>
      <c r="GG250">
        <v>563.174735294118</v>
      </c>
      <c r="GH250">
        <v>10.0943162639034</v>
      </c>
      <c r="GI250">
        <v>1.0172672535892</v>
      </c>
      <c r="GJ250">
        <v>-1</v>
      </c>
      <c r="GK250">
        <v>2.3276305</v>
      </c>
      <c r="GL250">
        <v>-0.0258130827067677</v>
      </c>
      <c r="GM250">
        <v>0.00257985944384569</v>
      </c>
      <c r="GN250">
        <v>1</v>
      </c>
      <c r="GO250">
        <v>1</v>
      </c>
      <c r="GP250">
        <v>2</v>
      </c>
      <c r="GQ250" t="s">
        <v>448</v>
      </c>
      <c r="GR250">
        <v>3.13192</v>
      </c>
      <c r="GS250">
        <v>2.71141</v>
      </c>
      <c r="GT250">
        <v>0.122456</v>
      </c>
      <c r="GU250">
        <v>0.128579</v>
      </c>
      <c r="GV250">
        <v>0.0997966</v>
      </c>
      <c r="GW250">
        <v>0.0930427</v>
      </c>
      <c r="GX250">
        <v>33028.2</v>
      </c>
      <c r="GY250">
        <v>35133.9</v>
      </c>
      <c r="GZ250">
        <v>34054.9</v>
      </c>
      <c r="HA250">
        <v>36507.3</v>
      </c>
      <c r="HB250">
        <v>43305.4</v>
      </c>
      <c r="HC250">
        <v>47546.5</v>
      </c>
      <c r="HD250">
        <v>53128.8</v>
      </c>
      <c r="HE250">
        <v>58351.8</v>
      </c>
      <c r="HF250">
        <v>1.95068</v>
      </c>
      <c r="HG250">
        <v>1.78662</v>
      </c>
      <c r="HH250">
        <v>0.133552</v>
      </c>
      <c r="HI250">
        <v>0</v>
      </c>
      <c r="HJ250">
        <v>27.8098</v>
      </c>
      <c r="HK250">
        <v>999.9</v>
      </c>
      <c r="HL250">
        <v>50.421</v>
      </c>
      <c r="HM250">
        <v>30.766</v>
      </c>
      <c r="HN250">
        <v>24.7347</v>
      </c>
      <c r="HO250">
        <v>54.4531</v>
      </c>
      <c r="HP250">
        <v>45.2564</v>
      </c>
      <c r="HQ250">
        <v>1</v>
      </c>
      <c r="HR250">
        <v>0.105681</v>
      </c>
      <c r="HS250">
        <v>0.203818</v>
      </c>
      <c r="HT250">
        <v>20.112</v>
      </c>
      <c r="HU250">
        <v>5.19737</v>
      </c>
      <c r="HV250">
        <v>12.004</v>
      </c>
      <c r="HW250">
        <v>4.9737</v>
      </c>
      <c r="HX250">
        <v>3.29395</v>
      </c>
      <c r="HY250">
        <v>999.9</v>
      </c>
      <c r="HZ250">
        <v>9999</v>
      </c>
      <c r="IA250">
        <v>9999</v>
      </c>
      <c r="IB250">
        <v>9999</v>
      </c>
      <c r="IC250">
        <v>1.86325</v>
      </c>
      <c r="ID250">
        <v>1.86813</v>
      </c>
      <c r="IE250">
        <v>1.86786</v>
      </c>
      <c r="IF250">
        <v>1.86905</v>
      </c>
      <c r="IG250">
        <v>1.86984</v>
      </c>
      <c r="IH250">
        <v>1.86592</v>
      </c>
      <c r="II250">
        <v>1.86705</v>
      </c>
      <c r="IJ250">
        <v>1.86844</v>
      </c>
      <c r="IK250">
        <v>5</v>
      </c>
      <c r="IL250">
        <v>0</v>
      </c>
      <c r="IM250">
        <v>0</v>
      </c>
      <c r="IN250">
        <v>0</v>
      </c>
      <c r="IO250" t="s">
        <v>441</v>
      </c>
      <c r="IP250" t="s">
        <v>442</v>
      </c>
      <c r="IQ250" t="s">
        <v>443</v>
      </c>
      <c r="IR250" t="s">
        <v>443</v>
      </c>
      <c r="IS250" t="s">
        <v>443</v>
      </c>
      <c r="IT250" t="s">
        <v>443</v>
      </c>
      <c r="IU250">
        <v>0</v>
      </c>
      <c r="IV250">
        <v>100</v>
      </c>
      <c r="IW250">
        <v>100</v>
      </c>
      <c r="IX250">
        <v>2.935</v>
      </c>
      <c r="IY250">
        <v>0.3118</v>
      </c>
      <c r="IZ250">
        <v>0.735386519928015</v>
      </c>
      <c r="JA250">
        <v>0.00382527381972642</v>
      </c>
      <c r="JB250">
        <v>-7.52988299776221e-07</v>
      </c>
      <c r="JC250">
        <v>2.3530235652091e-10</v>
      </c>
      <c r="JD250">
        <v>-0.102343420517576</v>
      </c>
      <c r="JE250">
        <v>-0.0169045395245839</v>
      </c>
      <c r="JF250">
        <v>0.00204458040624254</v>
      </c>
      <c r="JG250">
        <v>-2.13992253470799e-05</v>
      </c>
      <c r="JH250">
        <v>5</v>
      </c>
      <c r="JI250">
        <v>2167</v>
      </c>
      <c r="JJ250">
        <v>1</v>
      </c>
      <c r="JK250">
        <v>29</v>
      </c>
      <c r="JL250">
        <v>29323826.5</v>
      </c>
      <c r="JM250">
        <v>29323826.5</v>
      </c>
      <c r="JN250">
        <v>1.51123</v>
      </c>
      <c r="JO250">
        <v>2.62817</v>
      </c>
      <c r="JP250">
        <v>1.54785</v>
      </c>
      <c r="JQ250">
        <v>2.31079</v>
      </c>
      <c r="JR250">
        <v>1.64673</v>
      </c>
      <c r="JS250">
        <v>2.39014</v>
      </c>
      <c r="JT250">
        <v>34.6692</v>
      </c>
      <c r="JU250">
        <v>24.1926</v>
      </c>
      <c r="JV250">
        <v>18</v>
      </c>
      <c r="JW250">
        <v>506.456</v>
      </c>
      <c r="JX250">
        <v>400.364</v>
      </c>
      <c r="JY250">
        <v>26.8038</v>
      </c>
      <c r="JZ250">
        <v>28.7296</v>
      </c>
      <c r="KA250">
        <v>30.0001</v>
      </c>
      <c r="KB250">
        <v>28.682</v>
      </c>
      <c r="KC250">
        <v>28.6306</v>
      </c>
      <c r="KD250">
        <v>30.2776</v>
      </c>
      <c r="KE250">
        <v>19.0287</v>
      </c>
      <c r="KF250">
        <v>49.2984</v>
      </c>
      <c r="KG250">
        <v>26.809</v>
      </c>
      <c r="KH250">
        <v>704.178</v>
      </c>
      <c r="KI250">
        <v>20.6028</v>
      </c>
      <c r="KJ250">
        <v>96.5747</v>
      </c>
      <c r="KK250">
        <v>94.5395</v>
      </c>
    </row>
    <row r="251" spans="1:297">
      <c r="A251">
        <v>235</v>
      </c>
      <c r="B251">
        <v>1759429595</v>
      </c>
      <c r="C251">
        <v>10374.9000000954</v>
      </c>
      <c r="D251" t="s">
        <v>914</v>
      </c>
      <c r="E251" t="s">
        <v>915</v>
      </c>
      <c r="F251">
        <v>5</v>
      </c>
      <c r="G251" t="s">
        <v>831</v>
      </c>
      <c r="H251" t="s">
        <v>436</v>
      </c>
      <c r="I251">
        <v>1759429586.84615</v>
      </c>
      <c r="J251">
        <f>(K251)/1000</f>
        <v>0</v>
      </c>
      <c r="K251">
        <f>IF(DP251, AN251, AH251)</f>
        <v>0</v>
      </c>
      <c r="L251">
        <f>IF(DP251, AI251, AG251)</f>
        <v>0</v>
      </c>
      <c r="M251">
        <f>DR251 - IF(AU251&gt;1, L251*DL251*100.0/(AW251), 0)</f>
        <v>0</v>
      </c>
      <c r="N251">
        <f>((T251-J251/2)*M251-L251)/(T251+J251/2)</f>
        <v>0</v>
      </c>
      <c r="O251">
        <f>N251*(DY251+DZ251)/1000.0</f>
        <v>0</v>
      </c>
      <c r="P251">
        <f>(DR251 - IF(AU251&gt;1, L251*DL251*100.0/(AW251), 0))*(DY251+DZ251)/1000.0</f>
        <v>0</v>
      </c>
      <c r="Q251">
        <f>2.0/((1/S251-1/R251)+SIGN(S251)*SQRT((1/S251-1/R251)*(1/S251-1/R251) + 4*DM251/((DM251+1)*(DM251+1))*(2*1/S251*1/R251-1/R251*1/R251)))</f>
        <v>0</v>
      </c>
      <c r="R251">
        <f>IF(LEFT(DN251,1)&lt;&gt;"0",IF(LEFT(DN251,1)="1",3.0,DO251),$D$5+$E$5*(EF251*DY251/($K$5*1000))+$F$5*(EF251*DY251/($K$5*1000))*MAX(MIN(DL251,$J$5),$I$5)*MAX(MIN(DL251,$J$5),$I$5)+$G$5*MAX(MIN(DL251,$J$5),$I$5)*(EF251*DY251/($K$5*1000))+$H$5*(EF251*DY251/($K$5*1000))*(EF251*DY251/($K$5*1000)))</f>
        <v>0</v>
      </c>
      <c r="S251">
        <f>J251*(1000-(1000*0.61365*exp(17.502*W251/(240.97+W251))/(DY251+DZ251)+DT251)/2)/(1000*0.61365*exp(17.502*W251/(240.97+W251))/(DY251+DZ251)-DT251)</f>
        <v>0</v>
      </c>
      <c r="T251">
        <f>1/((DM251+1)/(Q251/1.6)+1/(R251/1.37)) + DM251/((DM251+1)/(Q251/1.6) + DM251/(R251/1.37))</f>
        <v>0</v>
      </c>
      <c r="U251">
        <f>(DH251*DK251)</f>
        <v>0</v>
      </c>
      <c r="V251">
        <f>(EA251+(U251+2*0.95*5.67E-8*(((EA251+$B$7)+273)^4-(EA251+273)^4)-44100*J251)/(1.84*29.3*R251+8*0.95*5.67E-8*(EA251+273)^3))</f>
        <v>0</v>
      </c>
      <c r="W251">
        <f>($C$7*EB251+$D$7*EC251+$E$7*V251)</f>
        <v>0</v>
      </c>
      <c r="X251">
        <f>0.61365*exp(17.502*W251/(240.97+W251))</f>
        <v>0</v>
      </c>
      <c r="Y251">
        <f>(Z251/AA251*100)</f>
        <v>0</v>
      </c>
      <c r="Z251">
        <f>DT251*(DY251+DZ251)/1000</f>
        <v>0</v>
      </c>
      <c r="AA251">
        <f>0.61365*exp(17.502*EA251/(240.97+EA251))</f>
        <v>0</v>
      </c>
      <c r="AB251">
        <f>(X251-DT251*(DY251+DZ251)/1000)</f>
        <v>0</v>
      </c>
      <c r="AC251">
        <f>(-J251*44100)</f>
        <v>0</v>
      </c>
      <c r="AD251">
        <f>2*29.3*R251*0.92*(EA251-W251)</f>
        <v>0</v>
      </c>
      <c r="AE251">
        <f>2*0.95*5.67E-8*(((EA251+$B$7)+273)^4-(W251+273)^4)</f>
        <v>0</v>
      </c>
      <c r="AF251">
        <f>U251+AE251+AC251+AD251</f>
        <v>0</v>
      </c>
      <c r="AG251">
        <f>DX251*AU251*(DS251-DR251*(1000-AU251*DU251)/(1000-AU251*DT251))/(100*DL251)</f>
        <v>0</v>
      </c>
      <c r="AH251">
        <f>1000*DX251*AU251*(DT251-DU251)/(100*DL251*(1000-AU251*DT251))</f>
        <v>0</v>
      </c>
      <c r="AI251">
        <f>(AJ251 - AK251 - DY251*1E3/(8.314*(EA251+273.15)) * AM251/DX251 * AL251) * DX251/(100*DL251) * (1000 - DU251)/1000</f>
        <v>0</v>
      </c>
      <c r="AJ251">
        <v>705.156715357684</v>
      </c>
      <c r="AK251">
        <v>671.199048484848</v>
      </c>
      <c r="AL251">
        <v>3.44197121212111</v>
      </c>
      <c r="AM251">
        <v>64.6</v>
      </c>
      <c r="AN251">
        <f>(AP251 - AO251 + DY251*1E3/(8.314*(EA251+273.15)) * AR251/DX251 * AQ251) * DX251/(100*DL251) * 1000/(1000 - AP251)</f>
        <v>0</v>
      </c>
      <c r="AO251">
        <v>20.5643526502034</v>
      </c>
      <c r="AP251">
        <v>22.8768072727273</v>
      </c>
      <c r="AQ251">
        <v>-5.19212577840589e-05</v>
      </c>
      <c r="AR251">
        <v>120.659579915445</v>
      </c>
      <c r="AS251">
        <v>0</v>
      </c>
      <c r="AT251">
        <v>0</v>
      </c>
      <c r="AU251">
        <f>IF(AS251*$H$13&gt;=AW251,1.0,(AW251/(AW251-AS251*$H$13)))</f>
        <v>0</v>
      </c>
      <c r="AV251">
        <f>(AU251-1)*100</f>
        <v>0</v>
      </c>
      <c r="AW251">
        <f>MAX(0,($B$13+$C$13*EF251)/(1+$D$13*EF251)*DY251/(EA251+273)*$E$13)</f>
        <v>0</v>
      </c>
      <c r="AX251" t="s">
        <v>437</v>
      </c>
      <c r="AY251" t="s">
        <v>437</v>
      </c>
      <c r="AZ251">
        <v>0</v>
      </c>
      <c r="BA251">
        <v>0</v>
      </c>
      <c r="BB251">
        <f>1-AZ251/BA251</f>
        <v>0</v>
      </c>
      <c r="BC251">
        <v>0</v>
      </c>
      <c r="BD251" t="s">
        <v>437</v>
      </c>
      <c r="BE251" t="s">
        <v>437</v>
      </c>
      <c r="BF251">
        <v>0</v>
      </c>
      <c r="BG251">
        <v>0</v>
      </c>
      <c r="BH251">
        <f>1-BF251/BG251</f>
        <v>0</v>
      </c>
      <c r="BI251">
        <v>0.5</v>
      </c>
      <c r="BJ251">
        <f>DI251</f>
        <v>0</v>
      </c>
      <c r="BK251">
        <f>L251</f>
        <v>0</v>
      </c>
      <c r="BL251">
        <f>BH251*BI251*BJ251</f>
        <v>0</v>
      </c>
      <c r="BM251">
        <f>(BK251-BC251)/BJ251</f>
        <v>0</v>
      </c>
      <c r="BN251">
        <f>(BA251-BG251)/BG251</f>
        <v>0</v>
      </c>
      <c r="BO251">
        <f>AZ251/(BB251+AZ251/BG251)</f>
        <v>0</v>
      </c>
      <c r="BP251" t="s">
        <v>437</v>
      </c>
      <c r="BQ251">
        <v>0</v>
      </c>
      <c r="BR251">
        <f>IF(BQ251&lt;&gt;0, BQ251, BO251)</f>
        <v>0</v>
      </c>
      <c r="BS251">
        <f>1-BR251/BG251</f>
        <v>0</v>
      </c>
      <c r="BT251">
        <f>(BG251-BF251)/(BG251-BR251)</f>
        <v>0</v>
      </c>
      <c r="BU251">
        <f>(BA251-BG251)/(BA251-BR251)</f>
        <v>0</v>
      </c>
      <c r="BV251">
        <f>(BG251-BF251)/(BG251-AZ251)</f>
        <v>0</v>
      </c>
      <c r="BW251">
        <f>(BA251-BG251)/(BA251-AZ251)</f>
        <v>0</v>
      </c>
      <c r="BX251">
        <f>(BT251*BR251/BF251)</f>
        <v>0</v>
      </c>
      <c r="BY251">
        <f>(1-BX251)</f>
        <v>0</v>
      </c>
      <c r="DH251">
        <f>$B$11*EG251+$C$11*EH251+$F$11*ES251*(1-EV251)</f>
        <v>0</v>
      </c>
      <c r="DI251">
        <f>DH251*DJ251</f>
        <v>0</v>
      </c>
      <c r="DJ251">
        <f>($B$11*$D$9+$C$11*$D$9+$F$11*((FF251+EX251)/MAX(FF251+EX251+FG251, 0.1)*$I$9+FG251/MAX(FF251+EX251+FG251, 0.1)*$J$9))/($B$11+$C$11+$F$11)</f>
        <v>0</v>
      </c>
      <c r="DK251">
        <f>($B$11*$K$9+$C$11*$K$9+$F$11*((FF251+EX251)/MAX(FF251+EX251+FG251, 0.1)*$P$9+FG251/MAX(FF251+EX251+FG251, 0.1)*$Q$9))/($B$11+$C$11+$F$11)</f>
        <v>0</v>
      </c>
      <c r="DL251">
        <v>4.16</v>
      </c>
      <c r="DM251">
        <v>0.5</v>
      </c>
      <c r="DN251" t="s">
        <v>438</v>
      </c>
      <c r="DO251">
        <v>2</v>
      </c>
      <c r="DP251" t="b">
        <v>1</v>
      </c>
      <c r="DQ251">
        <v>1759429586.84615</v>
      </c>
      <c r="DR251">
        <v>632.289</v>
      </c>
      <c r="DS251">
        <v>674.475</v>
      </c>
      <c r="DT251">
        <v>22.8872615384615</v>
      </c>
      <c r="DU251">
        <v>20.5649384615385</v>
      </c>
      <c r="DV251">
        <v>629.385692307692</v>
      </c>
      <c r="DW251">
        <v>22.5754</v>
      </c>
      <c r="DX251">
        <v>500.021461538462</v>
      </c>
      <c r="DY251">
        <v>90.7478461538462</v>
      </c>
      <c r="DZ251">
        <v>0.0335129923076923</v>
      </c>
      <c r="EA251">
        <v>29.5519153846154</v>
      </c>
      <c r="EB251">
        <v>29.9873</v>
      </c>
      <c r="EC251">
        <v>999.9</v>
      </c>
      <c r="ED251">
        <v>0</v>
      </c>
      <c r="EE251">
        <v>0</v>
      </c>
      <c r="EF251">
        <v>9990.23615384615</v>
      </c>
      <c r="EG251">
        <v>0</v>
      </c>
      <c r="EH251">
        <v>15.0039615384615</v>
      </c>
      <c r="EI251">
        <v>-42.1860384615385</v>
      </c>
      <c r="EJ251">
        <v>647.099230769231</v>
      </c>
      <c r="EK251">
        <v>688.636769230769</v>
      </c>
      <c r="EL251">
        <v>2.32231307692308</v>
      </c>
      <c r="EM251">
        <v>674.475</v>
      </c>
      <c r="EN251">
        <v>20.5649384615385</v>
      </c>
      <c r="EO251">
        <v>2.07696846153846</v>
      </c>
      <c r="EP251">
        <v>1.86622230769231</v>
      </c>
      <c r="EQ251">
        <v>18.0436461538462</v>
      </c>
      <c r="ER251">
        <v>16.3528</v>
      </c>
      <c r="ES251">
        <v>2000.03384615385</v>
      </c>
      <c r="ET251">
        <v>0.980003461538461</v>
      </c>
      <c r="EU251">
        <v>0.0199968153846154</v>
      </c>
      <c r="EV251">
        <v>0</v>
      </c>
      <c r="EW251">
        <v>564.402230769231</v>
      </c>
      <c r="EX251">
        <v>5.00059</v>
      </c>
      <c r="EY251">
        <v>11360.3</v>
      </c>
      <c r="EZ251">
        <v>17360.6307692308</v>
      </c>
      <c r="FA251">
        <v>41.8168461538462</v>
      </c>
      <c r="FB251">
        <v>41.687</v>
      </c>
      <c r="FC251">
        <v>41.3072307692308</v>
      </c>
      <c r="FD251">
        <v>41.0286153846154</v>
      </c>
      <c r="FE251">
        <v>42.687</v>
      </c>
      <c r="FF251">
        <v>1955.13692307692</v>
      </c>
      <c r="FG251">
        <v>39.8969230769231</v>
      </c>
      <c r="FH251">
        <v>0</v>
      </c>
      <c r="FI251">
        <v>1759429593.4</v>
      </c>
      <c r="FJ251">
        <v>0</v>
      </c>
      <c r="FK251">
        <v>564.58468</v>
      </c>
      <c r="FL251">
        <v>8.68184614653059</v>
      </c>
      <c r="FM251">
        <v>177.884615161277</v>
      </c>
      <c r="FN251">
        <v>11362.916</v>
      </c>
      <c r="FO251">
        <v>15</v>
      </c>
      <c r="FP251">
        <v>0</v>
      </c>
      <c r="FQ251" t="s">
        <v>439</v>
      </c>
      <c r="FR251">
        <v>0</v>
      </c>
      <c r="FS251">
        <v>0</v>
      </c>
      <c r="FT251">
        <v>0</v>
      </c>
      <c r="FU251">
        <v>0</v>
      </c>
      <c r="FV251">
        <v>0</v>
      </c>
      <c r="FW251">
        <v>0</v>
      </c>
      <c r="FX251">
        <v>0</v>
      </c>
      <c r="FY251">
        <v>0</v>
      </c>
      <c r="FZ251">
        <v>0</v>
      </c>
      <c r="GA251">
        <v>0</v>
      </c>
      <c r="GB251">
        <v>0</v>
      </c>
      <c r="GC251">
        <v>-42.3022523809524</v>
      </c>
      <c r="GD251">
        <v>0.359368831168773</v>
      </c>
      <c r="GE251">
        <v>0.477397651578248</v>
      </c>
      <c r="GF251">
        <v>1</v>
      </c>
      <c r="GG251">
        <v>563.971205882353</v>
      </c>
      <c r="GH251">
        <v>9.17349122137915</v>
      </c>
      <c r="GI251">
        <v>0.928053268609717</v>
      </c>
      <c r="GJ251">
        <v>-1</v>
      </c>
      <c r="GK251">
        <v>2.32434666666667</v>
      </c>
      <c r="GL251">
        <v>-0.0442379220779224</v>
      </c>
      <c r="GM251">
        <v>0.00486658219104771</v>
      </c>
      <c r="GN251">
        <v>1</v>
      </c>
      <c r="GO251">
        <v>2</v>
      </c>
      <c r="GP251">
        <v>2</v>
      </c>
      <c r="GQ251" t="s">
        <v>440</v>
      </c>
      <c r="GR251">
        <v>3.13194</v>
      </c>
      <c r="GS251">
        <v>2.7114</v>
      </c>
      <c r="GT251">
        <v>0.12468</v>
      </c>
      <c r="GU251">
        <v>0.130586</v>
      </c>
      <c r="GV251">
        <v>0.099771</v>
      </c>
      <c r="GW251">
        <v>0.0930409</v>
      </c>
      <c r="GX251">
        <v>32944.3</v>
      </c>
      <c r="GY251">
        <v>35052.5</v>
      </c>
      <c r="GZ251">
        <v>34054.7</v>
      </c>
      <c r="HA251">
        <v>36506.9</v>
      </c>
      <c r="HB251">
        <v>43306.6</v>
      </c>
      <c r="HC251">
        <v>47546.4</v>
      </c>
      <c r="HD251">
        <v>53128.5</v>
      </c>
      <c r="HE251">
        <v>58351.2</v>
      </c>
      <c r="HF251">
        <v>1.95068</v>
      </c>
      <c r="HG251">
        <v>1.78657</v>
      </c>
      <c r="HH251">
        <v>0.133492</v>
      </c>
      <c r="HI251">
        <v>0</v>
      </c>
      <c r="HJ251">
        <v>27.8077</v>
      </c>
      <c r="HK251">
        <v>999.9</v>
      </c>
      <c r="HL251">
        <v>50.421</v>
      </c>
      <c r="HM251">
        <v>30.776</v>
      </c>
      <c r="HN251">
        <v>24.7462</v>
      </c>
      <c r="HO251">
        <v>54.4631</v>
      </c>
      <c r="HP251">
        <v>45.4087</v>
      </c>
      <c r="HQ251">
        <v>1</v>
      </c>
      <c r="HR251">
        <v>0.105749</v>
      </c>
      <c r="HS251">
        <v>0.20762</v>
      </c>
      <c r="HT251">
        <v>20.112</v>
      </c>
      <c r="HU251">
        <v>5.19767</v>
      </c>
      <c r="HV251">
        <v>12.004</v>
      </c>
      <c r="HW251">
        <v>4.9737</v>
      </c>
      <c r="HX251">
        <v>3.29398</v>
      </c>
      <c r="HY251">
        <v>999.9</v>
      </c>
      <c r="HZ251">
        <v>9999</v>
      </c>
      <c r="IA251">
        <v>9999</v>
      </c>
      <c r="IB251">
        <v>9999</v>
      </c>
      <c r="IC251">
        <v>1.86325</v>
      </c>
      <c r="ID251">
        <v>1.86813</v>
      </c>
      <c r="IE251">
        <v>1.86788</v>
      </c>
      <c r="IF251">
        <v>1.86905</v>
      </c>
      <c r="IG251">
        <v>1.86982</v>
      </c>
      <c r="IH251">
        <v>1.86593</v>
      </c>
      <c r="II251">
        <v>1.86699</v>
      </c>
      <c r="IJ251">
        <v>1.86844</v>
      </c>
      <c r="IK251">
        <v>5</v>
      </c>
      <c r="IL251">
        <v>0</v>
      </c>
      <c r="IM251">
        <v>0</v>
      </c>
      <c r="IN251">
        <v>0</v>
      </c>
      <c r="IO251" t="s">
        <v>441</v>
      </c>
      <c r="IP251" t="s">
        <v>442</v>
      </c>
      <c r="IQ251" t="s">
        <v>443</v>
      </c>
      <c r="IR251" t="s">
        <v>443</v>
      </c>
      <c r="IS251" t="s">
        <v>443</v>
      </c>
      <c r="IT251" t="s">
        <v>443</v>
      </c>
      <c r="IU251">
        <v>0</v>
      </c>
      <c r="IV251">
        <v>100</v>
      </c>
      <c r="IW251">
        <v>100</v>
      </c>
      <c r="IX251">
        <v>2.987</v>
      </c>
      <c r="IY251">
        <v>0.3114</v>
      </c>
      <c r="IZ251">
        <v>0.735386519928015</v>
      </c>
      <c r="JA251">
        <v>0.00382527381972642</v>
      </c>
      <c r="JB251">
        <v>-7.52988299776221e-07</v>
      </c>
      <c r="JC251">
        <v>2.3530235652091e-10</v>
      </c>
      <c r="JD251">
        <v>-0.102343420517576</v>
      </c>
      <c r="JE251">
        <v>-0.0169045395245839</v>
      </c>
      <c r="JF251">
        <v>0.00204458040624254</v>
      </c>
      <c r="JG251">
        <v>-2.13992253470799e-05</v>
      </c>
      <c r="JH251">
        <v>5</v>
      </c>
      <c r="JI251">
        <v>2167</v>
      </c>
      <c r="JJ251">
        <v>1</v>
      </c>
      <c r="JK251">
        <v>29</v>
      </c>
      <c r="JL251">
        <v>29323826.6</v>
      </c>
      <c r="JM251">
        <v>29323826.6</v>
      </c>
      <c r="JN251">
        <v>1.54297</v>
      </c>
      <c r="JO251">
        <v>2.63428</v>
      </c>
      <c r="JP251">
        <v>1.54785</v>
      </c>
      <c r="JQ251">
        <v>2.31079</v>
      </c>
      <c r="JR251">
        <v>1.64551</v>
      </c>
      <c r="JS251">
        <v>2.26685</v>
      </c>
      <c r="JT251">
        <v>34.6692</v>
      </c>
      <c r="JU251">
        <v>24.1838</v>
      </c>
      <c r="JV251">
        <v>18</v>
      </c>
      <c r="JW251">
        <v>506.478</v>
      </c>
      <c r="JX251">
        <v>400.353</v>
      </c>
      <c r="JY251">
        <v>26.8109</v>
      </c>
      <c r="JZ251">
        <v>28.7321</v>
      </c>
      <c r="KA251">
        <v>30.0002</v>
      </c>
      <c r="KB251">
        <v>28.6844</v>
      </c>
      <c r="KC251">
        <v>28.633</v>
      </c>
      <c r="KD251">
        <v>30.8913</v>
      </c>
      <c r="KE251">
        <v>19.0287</v>
      </c>
      <c r="KF251">
        <v>49.2984</v>
      </c>
      <c r="KG251">
        <v>26.8184</v>
      </c>
      <c r="KH251">
        <v>724.394</v>
      </c>
      <c r="KI251">
        <v>20.6046</v>
      </c>
      <c r="KJ251">
        <v>96.574</v>
      </c>
      <c r="KK251">
        <v>94.5386</v>
      </c>
    </row>
    <row r="252" spans="1:297">
      <c r="A252">
        <v>236</v>
      </c>
      <c r="B252">
        <v>1759429600</v>
      </c>
      <c r="C252">
        <v>10379.9000000954</v>
      </c>
      <c r="D252" t="s">
        <v>916</v>
      </c>
      <c r="E252" t="s">
        <v>917</v>
      </c>
      <c r="F252">
        <v>5</v>
      </c>
      <c r="G252" t="s">
        <v>831</v>
      </c>
      <c r="H252" t="s">
        <v>436</v>
      </c>
      <c r="I252">
        <v>1759429591.84615</v>
      </c>
      <c r="J252">
        <f>(K252)/1000</f>
        <v>0</v>
      </c>
      <c r="K252">
        <f>IF(DP252, AN252, AH252)</f>
        <v>0</v>
      </c>
      <c r="L252">
        <f>IF(DP252, AI252, AG252)</f>
        <v>0</v>
      </c>
      <c r="M252">
        <f>DR252 - IF(AU252&gt;1, L252*DL252*100.0/(AW252), 0)</f>
        <v>0</v>
      </c>
      <c r="N252">
        <f>((T252-J252/2)*M252-L252)/(T252+J252/2)</f>
        <v>0</v>
      </c>
      <c r="O252">
        <f>N252*(DY252+DZ252)/1000.0</f>
        <v>0</v>
      </c>
      <c r="P252">
        <f>(DR252 - IF(AU252&gt;1, L252*DL252*100.0/(AW252), 0))*(DY252+DZ252)/1000.0</f>
        <v>0</v>
      </c>
      <c r="Q252">
        <f>2.0/((1/S252-1/R252)+SIGN(S252)*SQRT((1/S252-1/R252)*(1/S252-1/R252) + 4*DM252/((DM252+1)*(DM252+1))*(2*1/S252*1/R252-1/R252*1/R252)))</f>
        <v>0</v>
      </c>
      <c r="R252">
        <f>IF(LEFT(DN252,1)&lt;&gt;"0",IF(LEFT(DN252,1)="1",3.0,DO252),$D$5+$E$5*(EF252*DY252/($K$5*1000))+$F$5*(EF252*DY252/($K$5*1000))*MAX(MIN(DL252,$J$5),$I$5)*MAX(MIN(DL252,$J$5),$I$5)+$G$5*MAX(MIN(DL252,$J$5),$I$5)*(EF252*DY252/($K$5*1000))+$H$5*(EF252*DY252/($K$5*1000))*(EF252*DY252/($K$5*1000)))</f>
        <v>0</v>
      </c>
      <c r="S252">
        <f>J252*(1000-(1000*0.61365*exp(17.502*W252/(240.97+W252))/(DY252+DZ252)+DT252)/2)/(1000*0.61365*exp(17.502*W252/(240.97+W252))/(DY252+DZ252)-DT252)</f>
        <v>0</v>
      </c>
      <c r="T252">
        <f>1/((DM252+1)/(Q252/1.6)+1/(R252/1.37)) + DM252/((DM252+1)/(Q252/1.6) + DM252/(R252/1.37))</f>
        <v>0</v>
      </c>
      <c r="U252">
        <f>(DH252*DK252)</f>
        <v>0</v>
      </c>
      <c r="V252">
        <f>(EA252+(U252+2*0.95*5.67E-8*(((EA252+$B$7)+273)^4-(EA252+273)^4)-44100*J252)/(1.84*29.3*R252+8*0.95*5.67E-8*(EA252+273)^3))</f>
        <v>0</v>
      </c>
      <c r="W252">
        <f>($C$7*EB252+$D$7*EC252+$E$7*V252)</f>
        <v>0</v>
      </c>
      <c r="X252">
        <f>0.61365*exp(17.502*W252/(240.97+W252))</f>
        <v>0</v>
      </c>
      <c r="Y252">
        <f>(Z252/AA252*100)</f>
        <v>0</v>
      </c>
      <c r="Z252">
        <f>DT252*(DY252+DZ252)/1000</f>
        <v>0</v>
      </c>
      <c r="AA252">
        <f>0.61365*exp(17.502*EA252/(240.97+EA252))</f>
        <v>0</v>
      </c>
      <c r="AB252">
        <f>(X252-DT252*(DY252+DZ252)/1000)</f>
        <v>0</v>
      </c>
      <c r="AC252">
        <f>(-J252*44100)</f>
        <v>0</v>
      </c>
      <c r="AD252">
        <f>2*29.3*R252*0.92*(EA252-W252)</f>
        <v>0</v>
      </c>
      <c r="AE252">
        <f>2*0.95*5.67E-8*(((EA252+$B$7)+273)^4-(W252+273)^4)</f>
        <v>0</v>
      </c>
      <c r="AF252">
        <f>U252+AE252+AC252+AD252</f>
        <v>0</v>
      </c>
      <c r="AG252">
        <f>DX252*AU252*(DS252-DR252*(1000-AU252*DU252)/(1000-AU252*DT252))/(100*DL252)</f>
        <v>0</v>
      </c>
      <c r="AH252">
        <f>1000*DX252*AU252*(DT252-DU252)/(100*DL252*(1000-AU252*DT252))</f>
        <v>0</v>
      </c>
      <c r="AI252">
        <f>(AJ252 - AK252 - DY252*1E3/(8.314*(EA252+273.15)) * AM252/DX252 * AL252) * DX252/(100*DL252) * (1000 - DU252)/1000</f>
        <v>0</v>
      </c>
      <c r="AJ252">
        <v>721.07170690552</v>
      </c>
      <c r="AK252">
        <v>687.483042424242</v>
      </c>
      <c r="AL252">
        <v>3.25275106060594</v>
      </c>
      <c r="AM252">
        <v>64.6</v>
      </c>
      <c r="AN252">
        <f>(AP252 - AO252 + DY252*1E3/(8.314*(EA252+273.15)) * AR252/DX252 * AQ252) * DX252/(100*DL252) * 1000/(1000 - AP252)</f>
        <v>0</v>
      </c>
      <c r="AO252">
        <v>20.5610532950071</v>
      </c>
      <c r="AP252">
        <v>22.8712684848485</v>
      </c>
      <c r="AQ252">
        <v>-2.88980646450148e-05</v>
      </c>
      <c r="AR252">
        <v>120.659579915445</v>
      </c>
      <c r="AS252">
        <v>0</v>
      </c>
      <c r="AT252">
        <v>0</v>
      </c>
      <c r="AU252">
        <f>IF(AS252*$H$13&gt;=AW252,1.0,(AW252/(AW252-AS252*$H$13)))</f>
        <v>0</v>
      </c>
      <c r="AV252">
        <f>(AU252-1)*100</f>
        <v>0</v>
      </c>
      <c r="AW252">
        <f>MAX(0,($B$13+$C$13*EF252)/(1+$D$13*EF252)*DY252/(EA252+273)*$E$13)</f>
        <v>0</v>
      </c>
      <c r="AX252" t="s">
        <v>437</v>
      </c>
      <c r="AY252" t="s">
        <v>437</v>
      </c>
      <c r="AZ252">
        <v>0</v>
      </c>
      <c r="BA252">
        <v>0</v>
      </c>
      <c r="BB252">
        <f>1-AZ252/BA252</f>
        <v>0</v>
      </c>
      <c r="BC252">
        <v>0</v>
      </c>
      <c r="BD252" t="s">
        <v>437</v>
      </c>
      <c r="BE252" t="s">
        <v>437</v>
      </c>
      <c r="BF252">
        <v>0</v>
      </c>
      <c r="BG252">
        <v>0</v>
      </c>
      <c r="BH252">
        <f>1-BF252/BG252</f>
        <v>0</v>
      </c>
      <c r="BI252">
        <v>0.5</v>
      </c>
      <c r="BJ252">
        <f>DI252</f>
        <v>0</v>
      </c>
      <c r="BK252">
        <f>L252</f>
        <v>0</v>
      </c>
      <c r="BL252">
        <f>BH252*BI252*BJ252</f>
        <v>0</v>
      </c>
      <c r="BM252">
        <f>(BK252-BC252)/BJ252</f>
        <v>0</v>
      </c>
      <c r="BN252">
        <f>(BA252-BG252)/BG252</f>
        <v>0</v>
      </c>
      <c r="BO252">
        <f>AZ252/(BB252+AZ252/BG252)</f>
        <v>0</v>
      </c>
      <c r="BP252" t="s">
        <v>437</v>
      </c>
      <c r="BQ252">
        <v>0</v>
      </c>
      <c r="BR252">
        <f>IF(BQ252&lt;&gt;0, BQ252, BO252)</f>
        <v>0</v>
      </c>
      <c r="BS252">
        <f>1-BR252/BG252</f>
        <v>0</v>
      </c>
      <c r="BT252">
        <f>(BG252-BF252)/(BG252-BR252)</f>
        <v>0</v>
      </c>
      <c r="BU252">
        <f>(BA252-BG252)/(BA252-BR252)</f>
        <v>0</v>
      </c>
      <c r="BV252">
        <f>(BG252-BF252)/(BG252-AZ252)</f>
        <v>0</v>
      </c>
      <c r="BW252">
        <f>(BA252-BG252)/(BA252-AZ252)</f>
        <v>0</v>
      </c>
      <c r="BX252">
        <f>(BT252*BR252/BF252)</f>
        <v>0</v>
      </c>
      <c r="BY252">
        <f>(1-BX252)</f>
        <v>0</v>
      </c>
      <c r="DH252">
        <f>$B$11*EG252+$C$11*EH252+$F$11*ES252*(1-EV252)</f>
        <v>0</v>
      </c>
      <c r="DI252">
        <f>DH252*DJ252</f>
        <v>0</v>
      </c>
      <c r="DJ252">
        <f>($B$11*$D$9+$C$11*$D$9+$F$11*((FF252+EX252)/MAX(FF252+EX252+FG252, 0.1)*$I$9+FG252/MAX(FF252+EX252+FG252, 0.1)*$J$9))/($B$11+$C$11+$F$11)</f>
        <v>0</v>
      </c>
      <c r="DK252">
        <f>($B$11*$K$9+$C$11*$K$9+$F$11*((FF252+EX252)/MAX(FF252+EX252+FG252, 0.1)*$P$9+FG252/MAX(FF252+EX252+FG252, 0.1)*$Q$9))/($B$11+$C$11+$F$11)</f>
        <v>0</v>
      </c>
      <c r="DL252">
        <v>4.16</v>
      </c>
      <c r="DM252">
        <v>0.5</v>
      </c>
      <c r="DN252" t="s">
        <v>438</v>
      </c>
      <c r="DO252">
        <v>2</v>
      </c>
      <c r="DP252" t="b">
        <v>1</v>
      </c>
      <c r="DQ252">
        <v>1759429591.84615</v>
      </c>
      <c r="DR252">
        <v>648.569615384615</v>
      </c>
      <c r="DS252">
        <v>690.781076923077</v>
      </c>
      <c r="DT252">
        <v>22.8811615384615</v>
      </c>
      <c r="DU252">
        <v>20.5631846153846</v>
      </c>
      <c r="DV252">
        <v>645.615230769231</v>
      </c>
      <c r="DW252">
        <v>22.5695615384615</v>
      </c>
      <c r="DX252">
        <v>500.031846153846</v>
      </c>
      <c r="DY252">
        <v>90.7480384615385</v>
      </c>
      <c r="DZ252">
        <v>0.0335354846153846</v>
      </c>
      <c r="EA252">
        <v>29.5545384615385</v>
      </c>
      <c r="EB252">
        <v>29.9897846153846</v>
      </c>
      <c r="EC252">
        <v>999.9</v>
      </c>
      <c r="ED252">
        <v>0</v>
      </c>
      <c r="EE252">
        <v>0</v>
      </c>
      <c r="EF252">
        <v>9990.85538461538</v>
      </c>
      <c r="EG252">
        <v>0</v>
      </c>
      <c r="EH252">
        <v>14.9950538461538</v>
      </c>
      <c r="EI252">
        <v>-42.2114538461538</v>
      </c>
      <c r="EJ252">
        <v>663.757</v>
      </c>
      <c r="EK252">
        <v>705.283923076923</v>
      </c>
      <c r="EL252">
        <v>2.31797</v>
      </c>
      <c r="EM252">
        <v>690.781076923077</v>
      </c>
      <c r="EN252">
        <v>20.5631846153846</v>
      </c>
      <c r="EO252">
        <v>2.07642153846154</v>
      </c>
      <c r="EP252">
        <v>1.86606692307692</v>
      </c>
      <c r="EQ252">
        <v>18.0394384615385</v>
      </c>
      <c r="ER252">
        <v>16.3515</v>
      </c>
      <c r="ES252">
        <v>2000.01</v>
      </c>
      <c r="ET252">
        <v>0.980003230769231</v>
      </c>
      <c r="EU252">
        <v>0.0199970538461538</v>
      </c>
      <c r="EV252">
        <v>0</v>
      </c>
      <c r="EW252">
        <v>565.064615384615</v>
      </c>
      <c r="EX252">
        <v>5.00059</v>
      </c>
      <c r="EY252">
        <v>11374.6307692308</v>
      </c>
      <c r="EZ252">
        <v>17360.4230769231</v>
      </c>
      <c r="FA252">
        <v>41.8216923076923</v>
      </c>
      <c r="FB252">
        <v>41.687</v>
      </c>
      <c r="FC252">
        <v>41.3072307692308</v>
      </c>
      <c r="FD252">
        <v>41.0429230769231</v>
      </c>
      <c r="FE252">
        <v>42.687</v>
      </c>
      <c r="FF252">
        <v>1955.11307692308</v>
      </c>
      <c r="FG252">
        <v>39.8969230769231</v>
      </c>
      <c r="FH252">
        <v>0</v>
      </c>
      <c r="FI252">
        <v>1759429598.2</v>
      </c>
      <c r="FJ252">
        <v>0</v>
      </c>
      <c r="FK252">
        <v>565.25</v>
      </c>
      <c r="FL252">
        <v>7.72761538652177</v>
      </c>
      <c r="FM252">
        <v>159.330769303529</v>
      </c>
      <c r="FN252">
        <v>11376.408</v>
      </c>
      <c r="FO252">
        <v>15</v>
      </c>
      <c r="FP252">
        <v>0</v>
      </c>
      <c r="FQ252" t="s">
        <v>439</v>
      </c>
      <c r="FR252">
        <v>0</v>
      </c>
      <c r="FS252">
        <v>0</v>
      </c>
      <c r="FT252">
        <v>0</v>
      </c>
      <c r="FU252">
        <v>0</v>
      </c>
      <c r="FV252">
        <v>0</v>
      </c>
      <c r="FW252">
        <v>0</v>
      </c>
      <c r="FX252">
        <v>0</v>
      </c>
      <c r="FY252">
        <v>0</v>
      </c>
      <c r="FZ252">
        <v>0</v>
      </c>
      <c r="GA252">
        <v>0</v>
      </c>
      <c r="GB252">
        <v>0</v>
      </c>
      <c r="GC252">
        <v>-42.15442</v>
      </c>
      <c r="GD252">
        <v>-1.69576240601506</v>
      </c>
      <c r="GE252">
        <v>0.517044140862267</v>
      </c>
      <c r="GF252">
        <v>0</v>
      </c>
      <c r="GG252">
        <v>564.759117647059</v>
      </c>
      <c r="GH252">
        <v>8.73723453777515</v>
      </c>
      <c r="GI252">
        <v>0.891553560289602</v>
      </c>
      <c r="GJ252">
        <v>-1</v>
      </c>
      <c r="GK252">
        <v>2.319884</v>
      </c>
      <c r="GL252">
        <v>-0.0591076691729327</v>
      </c>
      <c r="GM252">
        <v>0.0059454792910244</v>
      </c>
      <c r="GN252">
        <v>1</v>
      </c>
      <c r="GO252">
        <v>1</v>
      </c>
      <c r="GP252">
        <v>2</v>
      </c>
      <c r="GQ252" t="s">
        <v>448</v>
      </c>
      <c r="GR252">
        <v>3.13187</v>
      </c>
      <c r="GS252">
        <v>2.71146</v>
      </c>
      <c r="GT252">
        <v>0.126803</v>
      </c>
      <c r="GU252">
        <v>0.132851</v>
      </c>
      <c r="GV252">
        <v>0.0997502</v>
      </c>
      <c r="GW252">
        <v>0.0930283</v>
      </c>
      <c r="GX252">
        <v>32864.3</v>
      </c>
      <c r="GY252">
        <v>34961.5</v>
      </c>
      <c r="GZ252">
        <v>34054.6</v>
      </c>
      <c r="HA252">
        <v>36507.1</v>
      </c>
      <c r="HB252">
        <v>43307.8</v>
      </c>
      <c r="HC252">
        <v>47547.4</v>
      </c>
      <c r="HD252">
        <v>53128.3</v>
      </c>
      <c r="HE252">
        <v>58351.3</v>
      </c>
      <c r="HF252">
        <v>1.9504</v>
      </c>
      <c r="HG252">
        <v>1.7867</v>
      </c>
      <c r="HH252">
        <v>0.134803</v>
      </c>
      <c r="HI252">
        <v>0</v>
      </c>
      <c r="HJ252">
        <v>27.8075</v>
      </c>
      <c r="HK252">
        <v>999.9</v>
      </c>
      <c r="HL252">
        <v>50.397</v>
      </c>
      <c r="HM252">
        <v>30.776</v>
      </c>
      <c r="HN252">
        <v>24.7355</v>
      </c>
      <c r="HO252">
        <v>54.8931</v>
      </c>
      <c r="HP252">
        <v>45.5409</v>
      </c>
      <c r="HQ252">
        <v>1</v>
      </c>
      <c r="HR252">
        <v>0.105922</v>
      </c>
      <c r="HS252">
        <v>0.198559</v>
      </c>
      <c r="HT252">
        <v>20.1121</v>
      </c>
      <c r="HU252">
        <v>5.19767</v>
      </c>
      <c r="HV252">
        <v>12.004</v>
      </c>
      <c r="HW252">
        <v>4.97405</v>
      </c>
      <c r="HX252">
        <v>3.29395</v>
      </c>
      <c r="HY252">
        <v>999.9</v>
      </c>
      <c r="HZ252">
        <v>9999</v>
      </c>
      <c r="IA252">
        <v>9999</v>
      </c>
      <c r="IB252">
        <v>9999</v>
      </c>
      <c r="IC252">
        <v>1.86325</v>
      </c>
      <c r="ID252">
        <v>1.86813</v>
      </c>
      <c r="IE252">
        <v>1.86791</v>
      </c>
      <c r="IF252">
        <v>1.86906</v>
      </c>
      <c r="IG252">
        <v>1.86986</v>
      </c>
      <c r="IH252">
        <v>1.86593</v>
      </c>
      <c r="II252">
        <v>1.86703</v>
      </c>
      <c r="IJ252">
        <v>1.86844</v>
      </c>
      <c r="IK252">
        <v>5</v>
      </c>
      <c r="IL252">
        <v>0</v>
      </c>
      <c r="IM252">
        <v>0</v>
      </c>
      <c r="IN252">
        <v>0</v>
      </c>
      <c r="IO252" t="s">
        <v>441</v>
      </c>
      <c r="IP252" t="s">
        <v>442</v>
      </c>
      <c r="IQ252" t="s">
        <v>443</v>
      </c>
      <c r="IR252" t="s">
        <v>443</v>
      </c>
      <c r="IS252" t="s">
        <v>443</v>
      </c>
      <c r="IT252" t="s">
        <v>443</v>
      </c>
      <c r="IU252">
        <v>0</v>
      </c>
      <c r="IV252">
        <v>100</v>
      </c>
      <c r="IW252">
        <v>100</v>
      </c>
      <c r="IX252">
        <v>3.038</v>
      </c>
      <c r="IY252">
        <v>0.3111</v>
      </c>
      <c r="IZ252">
        <v>0.735386519928015</v>
      </c>
      <c r="JA252">
        <v>0.00382527381972642</v>
      </c>
      <c r="JB252">
        <v>-7.52988299776221e-07</v>
      </c>
      <c r="JC252">
        <v>2.3530235652091e-10</v>
      </c>
      <c r="JD252">
        <v>-0.102343420517576</v>
      </c>
      <c r="JE252">
        <v>-0.0169045395245839</v>
      </c>
      <c r="JF252">
        <v>0.00204458040624254</v>
      </c>
      <c r="JG252">
        <v>-2.13992253470799e-05</v>
      </c>
      <c r="JH252">
        <v>5</v>
      </c>
      <c r="JI252">
        <v>2167</v>
      </c>
      <c r="JJ252">
        <v>1</v>
      </c>
      <c r="JK252">
        <v>29</v>
      </c>
      <c r="JL252">
        <v>29323826.7</v>
      </c>
      <c r="JM252">
        <v>29323826.7</v>
      </c>
      <c r="JN252">
        <v>1.57104</v>
      </c>
      <c r="JO252">
        <v>2.6355</v>
      </c>
      <c r="JP252">
        <v>1.54785</v>
      </c>
      <c r="JQ252">
        <v>2.31079</v>
      </c>
      <c r="JR252">
        <v>1.64673</v>
      </c>
      <c r="JS252">
        <v>2.31689</v>
      </c>
      <c r="JT252">
        <v>34.6692</v>
      </c>
      <c r="JU252">
        <v>24.1838</v>
      </c>
      <c r="JV252">
        <v>18</v>
      </c>
      <c r="JW252">
        <v>506.299</v>
      </c>
      <c r="JX252">
        <v>400.424</v>
      </c>
      <c r="JY252">
        <v>26.8186</v>
      </c>
      <c r="JZ252">
        <v>28.7321</v>
      </c>
      <c r="KA252">
        <v>30.0003</v>
      </c>
      <c r="KB252">
        <v>28.6849</v>
      </c>
      <c r="KC252">
        <v>28.6333</v>
      </c>
      <c r="KD252">
        <v>31.4572</v>
      </c>
      <c r="KE252">
        <v>19.0287</v>
      </c>
      <c r="KF252">
        <v>49.2984</v>
      </c>
      <c r="KG252">
        <v>26.8216</v>
      </c>
      <c r="KH252">
        <v>737.914</v>
      </c>
      <c r="KI252">
        <v>20.6079</v>
      </c>
      <c r="KJ252">
        <v>96.5737</v>
      </c>
      <c r="KK252">
        <v>94.5389</v>
      </c>
    </row>
    <row r="253" spans="1:297">
      <c r="A253">
        <v>237</v>
      </c>
      <c r="B253">
        <v>1759429605</v>
      </c>
      <c r="C253">
        <v>10384.9000000954</v>
      </c>
      <c r="D253" t="s">
        <v>918</v>
      </c>
      <c r="E253" t="s">
        <v>919</v>
      </c>
      <c r="F253">
        <v>5</v>
      </c>
      <c r="G253" t="s">
        <v>831</v>
      </c>
      <c r="H253" t="s">
        <v>436</v>
      </c>
      <c r="I253">
        <v>1759429596.84615</v>
      </c>
      <c r="J253">
        <f>(K253)/1000</f>
        <v>0</v>
      </c>
      <c r="K253">
        <f>IF(DP253, AN253, AH253)</f>
        <v>0</v>
      </c>
      <c r="L253">
        <f>IF(DP253, AI253, AG253)</f>
        <v>0</v>
      </c>
      <c r="M253">
        <f>DR253 - IF(AU253&gt;1, L253*DL253*100.0/(AW253), 0)</f>
        <v>0</v>
      </c>
      <c r="N253">
        <f>((T253-J253/2)*M253-L253)/(T253+J253/2)</f>
        <v>0</v>
      </c>
      <c r="O253">
        <f>N253*(DY253+DZ253)/1000.0</f>
        <v>0</v>
      </c>
      <c r="P253">
        <f>(DR253 - IF(AU253&gt;1, L253*DL253*100.0/(AW253), 0))*(DY253+DZ253)/1000.0</f>
        <v>0</v>
      </c>
      <c r="Q253">
        <f>2.0/((1/S253-1/R253)+SIGN(S253)*SQRT((1/S253-1/R253)*(1/S253-1/R253) + 4*DM253/((DM253+1)*(DM253+1))*(2*1/S253*1/R253-1/R253*1/R253)))</f>
        <v>0</v>
      </c>
      <c r="R253">
        <f>IF(LEFT(DN253,1)&lt;&gt;"0",IF(LEFT(DN253,1)="1",3.0,DO253),$D$5+$E$5*(EF253*DY253/($K$5*1000))+$F$5*(EF253*DY253/($K$5*1000))*MAX(MIN(DL253,$J$5),$I$5)*MAX(MIN(DL253,$J$5),$I$5)+$G$5*MAX(MIN(DL253,$J$5),$I$5)*(EF253*DY253/($K$5*1000))+$H$5*(EF253*DY253/($K$5*1000))*(EF253*DY253/($K$5*1000)))</f>
        <v>0</v>
      </c>
      <c r="S253">
        <f>J253*(1000-(1000*0.61365*exp(17.502*W253/(240.97+W253))/(DY253+DZ253)+DT253)/2)/(1000*0.61365*exp(17.502*W253/(240.97+W253))/(DY253+DZ253)-DT253)</f>
        <v>0</v>
      </c>
      <c r="T253">
        <f>1/((DM253+1)/(Q253/1.6)+1/(R253/1.37)) + DM253/((DM253+1)/(Q253/1.6) + DM253/(R253/1.37))</f>
        <v>0</v>
      </c>
      <c r="U253">
        <f>(DH253*DK253)</f>
        <v>0</v>
      </c>
      <c r="V253">
        <f>(EA253+(U253+2*0.95*5.67E-8*(((EA253+$B$7)+273)^4-(EA253+273)^4)-44100*J253)/(1.84*29.3*R253+8*0.95*5.67E-8*(EA253+273)^3))</f>
        <v>0</v>
      </c>
      <c r="W253">
        <f>($C$7*EB253+$D$7*EC253+$E$7*V253)</f>
        <v>0</v>
      </c>
      <c r="X253">
        <f>0.61365*exp(17.502*W253/(240.97+W253))</f>
        <v>0</v>
      </c>
      <c r="Y253">
        <f>(Z253/AA253*100)</f>
        <v>0</v>
      </c>
      <c r="Z253">
        <f>DT253*(DY253+DZ253)/1000</f>
        <v>0</v>
      </c>
      <c r="AA253">
        <f>0.61365*exp(17.502*EA253/(240.97+EA253))</f>
        <v>0</v>
      </c>
      <c r="AB253">
        <f>(X253-DT253*(DY253+DZ253)/1000)</f>
        <v>0</v>
      </c>
      <c r="AC253">
        <f>(-J253*44100)</f>
        <v>0</v>
      </c>
      <c r="AD253">
        <f>2*29.3*R253*0.92*(EA253-W253)</f>
        <v>0</v>
      </c>
      <c r="AE253">
        <f>2*0.95*5.67E-8*(((EA253+$B$7)+273)^4-(W253+273)^4)</f>
        <v>0</v>
      </c>
      <c r="AF253">
        <f>U253+AE253+AC253+AD253</f>
        <v>0</v>
      </c>
      <c r="AG253">
        <f>DX253*AU253*(DS253-DR253*(1000-AU253*DU253)/(1000-AU253*DT253))/(100*DL253)</f>
        <v>0</v>
      </c>
      <c r="AH253">
        <f>1000*DX253*AU253*(DT253-DU253)/(100*DL253*(1000-AU253*DT253))</f>
        <v>0</v>
      </c>
      <c r="AI253">
        <f>(AJ253 - AK253 - DY253*1E3/(8.314*(EA253+273.15)) * AM253/DX253 * AL253) * DX253/(100*DL253) * (1000 - DU253)/1000</f>
        <v>0</v>
      </c>
      <c r="AJ253">
        <v>739.368909088203</v>
      </c>
      <c r="AK253">
        <v>705.043769696969</v>
      </c>
      <c r="AL253">
        <v>3.52206924242409</v>
      </c>
      <c r="AM253">
        <v>64.6</v>
      </c>
      <c r="AN253">
        <f>(AP253 - AO253 + DY253*1E3/(8.314*(EA253+273.15)) * AR253/DX253 * AQ253) * DX253/(100*DL253) * 1000/(1000 - AP253)</f>
        <v>0</v>
      </c>
      <c r="AO253">
        <v>20.558463188421</v>
      </c>
      <c r="AP253">
        <v>22.8641127272727</v>
      </c>
      <c r="AQ253">
        <v>-3.3179719893228e-05</v>
      </c>
      <c r="AR253">
        <v>120.659579915445</v>
      </c>
      <c r="AS253">
        <v>0</v>
      </c>
      <c r="AT253">
        <v>0</v>
      </c>
      <c r="AU253">
        <f>IF(AS253*$H$13&gt;=AW253,1.0,(AW253/(AW253-AS253*$H$13)))</f>
        <v>0</v>
      </c>
      <c r="AV253">
        <f>(AU253-1)*100</f>
        <v>0</v>
      </c>
      <c r="AW253">
        <f>MAX(0,($B$13+$C$13*EF253)/(1+$D$13*EF253)*DY253/(EA253+273)*$E$13)</f>
        <v>0</v>
      </c>
      <c r="AX253" t="s">
        <v>437</v>
      </c>
      <c r="AY253" t="s">
        <v>437</v>
      </c>
      <c r="AZ253">
        <v>0</v>
      </c>
      <c r="BA253">
        <v>0</v>
      </c>
      <c r="BB253">
        <f>1-AZ253/BA253</f>
        <v>0</v>
      </c>
      <c r="BC253">
        <v>0</v>
      </c>
      <c r="BD253" t="s">
        <v>437</v>
      </c>
      <c r="BE253" t="s">
        <v>437</v>
      </c>
      <c r="BF253">
        <v>0</v>
      </c>
      <c r="BG253">
        <v>0</v>
      </c>
      <c r="BH253">
        <f>1-BF253/BG253</f>
        <v>0</v>
      </c>
      <c r="BI253">
        <v>0.5</v>
      </c>
      <c r="BJ253">
        <f>DI253</f>
        <v>0</v>
      </c>
      <c r="BK253">
        <f>L253</f>
        <v>0</v>
      </c>
      <c r="BL253">
        <f>BH253*BI253*BJ253</f>
        <v>0</v>
      </c>
      <c r="BM253">
        <f>(BK253-BC253)/BJ253</f>
        <v>0</v>
      </c>
      <c r="BN253">
        <f>(BA253-BG253)/BG253</f>
        <v>0</v>
      </c>
      <c r="BO253">
        <f>AZ253/(BB253+AZ253/BG253)</f>
        <v>0</v>
      </c>
      <c r="BP253" t="s">
        <v>437</v>
      </c>
      <c r="BQ253">
        <v>0</v>
      </c>
      <c r="BR253">
        <f>IF(BQ253&lt;&gt;0, BQ253, BO253)</f>
        <v>0</v>
      </c>
      <c r="BS253">
        <f>1-BR253/BG253</f>
        <v>0</v>
      </c>
      <c r="BT253">
        <f>(BG253-BF253)/(BG253-BR253)</f>
        <v>0</v>
      </c>
      <c r="BU253">
        <f>(BA253-BG253)/(BA253-BR253)</f>
        <v>0</v>
      </c>
      <c r="BV253">
        <f>(BG253-BF253)/(BG253-AZ253)</f>
        <v>0</v>
      </c>
      <c r="BW253">
        <f>(BA253-BG253)/(BA253-AZ253)</f>
        <v>0</v>
      </c>
      <c r="BX253">
        <f>(BT253*BR253/BF253)</f>
        <v>0</v>
      </c>
      <c r="BY253">
        <f>(1-BX253)</f>
        <v>0</v>
      </c>
      <c r="DH253">
        <f>$B$11*EG253+$C$11*EH253+$F$11*ES253*(1-EV253)</f>
        <v>0</v>
      </c>
      <c r="DI253">
        <f>DH253*DJ253</f>
        <v>0</v>
      </c>
      <c r="DJ253">
        <f>($B$11*$D$9+$C$11*$D$9+$F$11*((FF253+EX253)/MAX(FF253+EX253+FG253, 0.1)*$I$9+FG253/MAX(FF253+EX253+FG253, 0.1)*$J$9))/($B$11+$C$11+$F$11)</f>
        <v>0</v>
      </c>
      <c r="DK253">
        <f>($B$11*$K$9+$C$11*$K$9+$F$11*((FF253+EX253)/MAX(FF253+EX253+FG253, 0.1)*$P$9+FG253/MAX(FF253+EX253+FG253, 0.1)*$Q$9))/($B$11+$C$11+$F$11)</f>
        <v>0</v>
      </c>
      <c r="DL253">
        <v>4.16</v>
      </c>
      <c r="DM253">
        <v>0.5</v>
      </c>
      <c r="DN253" t="s">
        <v>438</v>
      </c>
      <c r="DO253">
        <v>2</v>
      </c>
      <c r="DP253" t="b">
        <v>1</v>
      </c>
      <c r="DQ253">
        <v>1759429596.84615</v>
      </c>
      <c r="DR253">
        <v>665.011846153846</v>
      </c>
      <c r="DS253">
        <v>707.717461538462</v>
      </c>
      <c r="DT253">
        <v>22.8741615384615</v>
      </c>
      <c r="DU253">
        <v>20.5614923076923</v>
      </c>
      <c r="DV253">
        <v>662.006076923077</v>
      </c>
      <c r="DW253">
        <v>22.5628384615385</v>
      </c>
      <c r="DX253">
        <v>500.016846153846</v>
      </c>
      <c r="DY253">
        <v>90.7487153846154</v>
      </c>
      <c r="DZ253">
        <v>0.0334224</v>
      </c>
      <c r="EA253">
        <v>29.5580384615385</v>
      </c>
      <c r="EB253">
        <v>29.9931230769231</v>
      </c>
      <c r="EC253">
        <v>999.9</v>
      </c>
      <c r="ED253">
        <v>0</v>
      </c>
      <c r="EE253">
        <v>0</v>
      </c>
      <c r="EF253">
        <v>10006.5707692308</v>
      </c>
      <c r="EG253">
        <v>0</v>
      </c>
      <c r="EH253">
        <v>14.9946307692308</v>
      </c>
      <c r="EI253">
        <v>-42.7055846153846</v>
      </c>
      <c r="EJ253">
        <v>680.579307692308</v>
      </c>
      <c r="EK253">
        <v>722.574615384615</v>
      </c>
      <c r="EL253">
        <v>2.31266384615385</v>
      </c>
      <c r="EM253">
        <v>707.717461538462</v>
      </c>
      <c r="EN253">
        <v>20.5614923076923</v>
      </c>
      <c r="EO253">
        <v>2.0758</v>
      </c>
      <c r="EP253">
        <v>1.86592615384615</v>
      </c>
      <c r="EQ253">
        <v>18.0346769230769</v>
      </c>
      <c r="ER253">
        <v>16.3503153846154</v>
      </c>
      <c r="ES253">
        <v>2000.01</v>
      </c>
      <c r="ET253">
        <v>0.980003230769231</v>
      </c>
      <c r="EU253">
        <v>0.0199970538461538</v>
      </c>
      <c r="EV253">
        <v>0</v>
      </c>
      <c r="EW253">
        <v>565.693076923077</v>
      </c>
      <c r="EX253">
        <v>5.00059</v>
      </c>
      <c r="EY253">
        <v>11387.5307692308</v>
      </c>
      <c r="EZ253">
        <v>17360.4307692308</v>
      </c>
      <c r="FA253">
        <v>41.8265384615385</v>
      </c>
      <c r="FB253">
        <v>41.687</v>
      </c>
      <c r="FC253">
        <v>41.312</v>
      </c>
      <c r="FD253">
        <v>41.0524615384615</v>
      </c>
      <c r="FE253">
        <v>42.687</v>
      </c>
      <c r="FF253">
        <v>1955.11307692308</v>
      </c>
      <c r="FG253">
        <v>39.8969230769231</v>
      </c>
      <c r="FH253">
        <v>0</v>
      </c>
      <c r="FI253">
        <v>1759429603.6</v>
      </c>
      <c r="FJ253">
        <v>0</v>
      </c>
      <c r="FK253">
        <v>565.838115384615</v>
      </c>
      <c r="FL253">
        <v>6.7024615464605</v>
      </c>
      <c r="FM253">
        <v>146.194871817794</v>
      </c>
      <c r="FN253">
        <v>11389.3615384615</v>
      </c>
      <c r="FO253">
        <v>15</v>
      </c>
      <c r="FP253">
        <v>0</v>
      </c>
      <c r="FQ253" t="s">
        <v>439</v>
      </c>
      <c r="FR253">
        <v>0</v>
      </c>
      <c r="FS253">
        <v>0</v>
      </c>
      <c r="FT253">
        <v>0</v>
      </c>
      <c r="FU253">
        <v>0</v>
      </c>
      <c r="FV253">
        <v>0</v>
      </c>
      <c r="FW253">
        <v>0</v>
      </c>
      <c r="FX253">
        <v>0</v>
      </c>
      <c r="FY253">
        <v>0</v>
      </c>
      <c r="FZ253">
        <v>0</v>
      </c>
      <c r="GA253">
        <v>0</v>
      </c>
      <c r="GB253">
        <v>0</v>
      </c>
      <c r="GC253">
        <v>-42.4587714285714</v>
      </c>
      <c r="GD253">
        <v>-4.66928571428573</v>
      </c>
      <c r="GE253">
        <v>0.71399994140513</v>
      </c>
      <c r="GF253">
        <v>0</v>
      </c>
      <c r="GG253">
        <v>565.390882352941</v>
      </c>
      <c r="GH253">
        <v>7.0529564532144</v>
      </c>
      <c r="GI253">
        <v>0.725118074146058</v>
      </c>
      <c r="GJ253">
        <v>-1</v>
      </c>
      <c r="GK253">
        <v>2.31591714285714</v>
      </c>
      <c r="GL253">
        <v>-0.0637028571428545</v>
      </c>
      <c r="GM253">
        <v>0.00657948553702891</v>
      </c>
      <c r="GN253">
        <v>1</v>
      </c>
      <c r="GO253">
        <v>1</v>
      </c>
      <c r="GP253">
        <v>2</v>
      </c>
      <c r="GQ253" t="s">
        <v>448</v>
      </c>
      <c r="GR253">
        <v>3.13189</v>
      </c>
      <c r="GS253">
        <v>2.71157</v>
      </c>
      <c r="GT253">
        <v>0.129024</v>
      </c>
      <c r="GU253">
        <v>0.134871</v>
      </c>
      <c r="GV253">
        <v>0.0997276</v>
      </c>
      <c r="GW253">
        <v>0.0930233</v>
      </c>
      <c r="GX253">
        <v>32780.8</v>
      </c>
      <c r="GY253">
        <v>34879.7</v>
      </c>
      <c r="GZ253">
        <v>34054.7</v>
      </c>
      <c r="HA253">
        <v>36506.8</v>
      </c>
      <c r="HB253">
        <v>43309.5</v>
      </c>
      <c r="HC253">
        <v>47547.6</v>
      </c>
      <c r="HD253">
        <v>53128.7</v>
      </c>
      <c r="HE253">
        <v>58350.9</v>
      </c>
      <c r="HF253">
        <v>1.95045</v>
      </c>
      <c r="HG253">
        <v>1.7869</v>
      </c>
      <c r="HH253">
        <v>0.134408</v>
      </c>
      <c r="HI253">
        <v>0</v>
      </c>
      <c r="HJ253">
        <v>27.8065</v>
      </c>
      <c r="HK253">
        <v>999.9</v>
      </c>
      <c r="HL253">
        <v>50.397</v>
      </c>
      <c r="HM253">
        <v>30.776</v>
      </c>
      <c r="HN253">
        <v>24.736</v>
      </c>
      <c r="HO253">
        <v>53.8831</v>
      </c>
      <c r="HP253">
        <v>45.3045</v>
      </c>
      <c r="HQ253">
        <v>1</v>
      </c>
      <c r="HR253">
        <v>0.10596</v>
      </c>
      <c r="HS253">
        <v>0.214695</v>
      </c>
      <c r="HT253">
        <v>20.1118</v>
      </c>
      <c r="HU253">
        <v>5.19707</v>
      </c>
      <c r="HV253">
        <v>12.004</v>
      </c>
      <c r="HW253">
        <v>4.974</v>
      </c>
      <c r="HX253">
        <v>3.29395</v>
      </c>
      <c r="HY253">
        <v>999.9</v>
      </c>
      <c r="HZ253">
        <v>9999</v>
      </c>
      <c r="IA253">
        <v>9999</v>
      </c>
      <c r="IB253">
        <v>9999</v>
      </c>
      <c r="IC253">
        <v>1.86325</v>
      </c>
      <c r="ID253">
        <v>1.86813</v>
      </c>
      <c r="IE253">
        <v>1.86788</v>
      </c>
      <c r="IF253">
        <v>1.86905</v>
      </c>
      <c r="IG253">
        <v>1.86985</v>
      </c>
      <c r="IH253">
        <v>1.86592</v>
      </c>
      <c r="II253">
        <v>1.86704</v>
      </c>
      <c r="IJ253">
        <v>1.86844</v>
      </c>
      <c r="IK253">
        <v>5</v>
      </c>
      <c r="IL253">
        <v>0</v>
      </c>
      <c r="IM253">
        <v>0</v>
      </c>
      <c r="IN253">
        <v>0</v>
      </c>
      <c r="IO253" t="s">
        <v>441</v>
      </c>
      <c r="IP253" t="s">
        <v>442</v>
      </c>
      <c r="IQ253" t="s">
        <v>443</v>
      </c>
      <c r="IR253" t="s">
        <v>443</v>
      </c>
      <c r="IS253" t="s">
        <v>443</v>
      </c>
      <c r="IT253" t="s">
        <v>443</v>
      </c>
      <c r="IU253">
        <v>0</v>
      </c>
      <c r="IV253">
        <v>100</v>
      </c>
      <c r="IW253">
        <v>100</v>
      </c>
      <c r="IX253">
        <v>3.091</v>
      </c>
      <c r="IY253">
        <v>0.3108</v>
      </c>
      <c r="IZ253">
        <v>0.735386519928015</v>
      </c>
      <c r="JA253">
        <v>0.00382527381972642</v>
      </c>
      <c r="JB253">
        <v>-7.52988299776221e-07</v>
      </c>
      <c r="JC253">
        <v>2.3530235652091e-10</v>
      </c>
      <c r="JD253">
        <v>-0.102343420517576</v>
      </c>
      <c r="JE253">
        <v>-0.0169045395245839</v>
      </c>
      <c r="JF253">
        <v>0.00204458040624254</v>
      </c>
      <c r="JG253">
        <v>-2.13992253470799e-05</v>
      </c>
      <c r="JH253">
        <v>5</v>
      </c>
      <c r="JI253">
        <v>2167</v>
      </c>
      <c r="JJ253">
        <v>1</v>
      </c>
      <c r="JK253">
        <v>29</v>
      </c>
      <c r="JL253">
        <v>29323826.8</v>
      </c>
      <c r="JM253">
        <v>29323826.8</v>
      </c>
      <c r="JN253">
        <v>1.60034</v>
      </c>
      <c r="JO253">
        <v>2.62939</v>
      </c>
      <c r="JP253">
        <v>1.54785</v>
      </c>
      <c r="JQ253">
        <v>2.31079</v>
      </c>
      <c r="JR253">
        <v>1.64673</v>
      </c>
      <c r="JS253">
        <v>2.37183</v>
      </c>
      <c r="JT253">
        <v>34.6463</v>
      </c>
      <c r="JU253">
        <v>24.1926</v>
      </c>
      <c r="JV253">
        <v>18</v>
      </c>
      <c r="JW253">
        <v>506.35</v>
      </c>
      <c r="JX253">
        <v>400.548</v>
      </c>
      <c r="JY253">
        <v>26.8237</v>
      </c>
      <c r="JZ253">
        <v>28.7338</v>
      </c>
      <c r="KA253">
        <v>30.0002</v>
      </c>
      <c r="KB253">
        <v>28.6869</v>
      </c>
      <c r="KC253">
        <v>28.6354</v>
      </c>
      <c r="KD253">
        <v>32.0381</v>
      </c>
      <c r="KE253">
        <v>19.0287</v>
      </c>
      <c r="KF253">
        <v>49.2984</v>
      </c>
      <c r="KG253">
        <v>26.7533</v>
      </c>
      <c r="KH253">
        <v>758.125</v>
      </c>
      <c r="KI253">
        <v>20.6185</v>
      </c>
      <c r="KJ253">
        <v>96.5744</v>
      </c>
      <c r="KK253">
        <v>94.5381</v>
      </c>
    </row>
    <row r="254" spans="1:297">
      <c r="A254">
        <v>238</v>
      </c>
      <c r="B254">
        <v>1759429610</v>
      </c>
      <c r="C254">
        <v>10389.9000000954</v>
      </c>
      <c r="D254" t="s">
        <v>920</v>
      </c>
      <c r="E254" t="s">
        <v>921</v>
      </c>
      <c r="F254">
        <v>5</v>
      </c>
      <c r="G254" t="s">
        <v>831</v>
      </c>
      <c r="H254" t="s">
        <v>436</v>
      </c>
      <c r="I254">
        <v>1759429601.84615</v>
      </c>
      <c r="J254">
        <f>(K254)/1000</f>
        <v>0</v>
      </c>
      <c r="K254">
        <f>IF(DP254, AN254, AH254)</f>
        <v>0</v>
      </c>
      <c r="L254">
        <f>IF(DP254, AI254, AG254)</f>
        <v>0</v>
      </c>
      <c r="M254">
        <f>DR254 - IF(AU254&gt;1, L254*DL254*100.0/(AW254), 0)</f>
        <v>0</v>
      </c>
      <c r="N254">
        <f>((T254-J254/2)*M254-L254)/(T254+J254/2)</f>
        <v>0</v>
      </c>
      <c r="O254">
        <f>N254*(DY254+DZ254)/1000.0</f>
        <v>0</v>
      </c>
      <c r="P254">
        <f>(DR254 - IF(AU254&gt;1, L254*DL254*100.0/(AW254), 0))*(DY254+DZ254)/1000.0</f>
        <v>0</v>
      </c>
      <c r="Q254">
        <f>2.0/((1/S254-1/R254)+SIGN(S254)*SQRT((1/S254-1/R254)*(1/S254-1/R254) + 4*DM254/((DM254+1)*(DM254+1))*(2*1/S254*1/R254-1/R254*1/R254)))</f>
        <v>0</v>
      </c>
      <c r="R254">
        <f>IF(LEFT(DN254,1)&lt;&gt;"0",IF(LEFT(DN254,1)="1",3.0,DO254),$D$5+$E$5*(EF254*DY254/($K$5*1000))+$F$5*(EF254*DY254/($K$5*1000))*MAX(MIN(DL254,$J$5),$I$5)*MAX(MIN(DL254,$J$5),$I$5)+$G$5*MAX(MIN(DL254,$J$5),$I$5)*(EF254*DY254/($K$5*1000))+$H$5*(EF254*DY254/($K$5*1000))*(EF254*DY254/($K$5*1000)))</f>
        <v>0</v>
      </c>
      <c r="S254">
        <f>J254*(1000-(1000*0.61365*exp(17.502*W254/(240.97+W254))/(DY254+DZ254)+DT254)/2)/(1000*0.61365*exp(17.502*W254/(240.97+W254))/(DY254+DZ254)-DT254)</f>
        <v>0</v>
      </c>
      <c r="T254">
        <f>1/((DM254+1)/(Q254/1.6)+1/(R254/1.37)) + DM254/((DM254+1)/(Q254/1.6) + DM254/(R254/1.37))</f>
        <v>0</v>
      </c>
      <c r="U254">
        <f>(DH254*DK254)</f>
        <v>0</v>
      </c>
      <c r="V254">
        <f>(EA254+(U254+2*0.95*5.67E-8*(((EA254+$B$7)+273)^4-(EA254+273)^4)-44100*J254)/(1.84*29.3*R254+8*0.95*5.67E-8*(EA254+273)^3))</f>
        <v>0</v>
      </c>
      <c r="W254">
        <f>($C$7*EB254+$D$7*EC254+$E$7*V254)</f>
        <v>0</v>
      </c>
      <c r="X254">
        <f>0.61365*exp(17.502*W254/(240.97+W254))</f>
        <v>0</v>
      </c>
      <c r="Y254">
        <f>(Z254/AA254*100)</f>
        <v>0</v>
      </c>
      <c r="Z254">
        <f>DT254*(DY254+DZ254)/1000</f>
        <v>0</v>
      </c>
      <c r="AA254">
        <f>0.61365*exp(17.502*EA254/(240.97+EA254))</f>
        <v>0</v>
      </c>
      <c r="AB254">
        <f>(X254-DT254*(DY254+DZ254)/1000)</f>
        <v>0</v>
      </c>
      <c r="AC254">
        <f>(-J254*44100)</f>
        <v>0</v>
      </c>
      <c r="AD254">
        <f>2*29.3*R254*0.92*(EA254-W254)</f>
        <v>0</v>
      </c>
      <c r="AE254">
        <f>2*0.95*5.67E-8*(((EA254+$B$7)+273)^4-(W254+273)^4)</f>
        <v>0</v>
      </c>
      <c r="AF254">
        <f>U254+AE254+AC254+AD254</f>
        <v>0</v>
      </c>
      <c r="AG254">
        <f>DX254*AU254*(DS254-DR254*(1000-AU254*DU254)/(1000-AU254*DT254))/(100*DL254)</f>
        <v>0</v>
      </c>
      <c r="AH254">
        <f>1000*DX254*AU254*(DT254-DU254)/(100*DL254*(1000-AU254*DT254))</f>
        <v>0</v>
      </c>
      <c r="AI254">
        <f>(AJ254 - AK254 - DY254*1E3/(8.314*(EA254+273.15)) * AM254/DX254 * AL254) * DX254/(100*DL254) * (1000 - DU254)/1000</f>
        <v>0</v>
      </c>
      <c r="AJ254">
        <v>755.329594308225</v>
      </c>
      <c r="AK254">
        <v>721.636418181818</v>
      </c>
      <c r="AL254">
        <v>3.29951045454539</v>
      </c>
      <c r="AM254">
        <v>64.6</v>
      </c>
      <c r="AN254">
        <f>(AP254 - AO254 + DY254*1E3/(8.314*(EA254+273.15)) * AR254/DX254 * AQ254) * DX254/(100*DL254) * 1000/(1000 - AP254)</f>
        <v>0</v>
      </c>
      <c r="AO254">
        <v>20.5558190237936</v>
      </c>
      <c r="AP254">
        <v>22.8524127272727</v>
      </c>
      <c r="AQ254">
        <v>-5.44986486443731e-05</v>
      </c>
      <c r="AR254">
        <v>120.659579915445</v>
      </c>
      <c r="AS254">
        <v>0</v>
      </c>
      <c r="AT254">
        <v>0</v>
      </c>
      <c r="AU254">
        <f>IF(AS254*$H$13&gt;=AW254,1.0,(AW254/(AW254-AS254*$H$13)))</f>
        <v>0</v>
      </c>
      <c r="AV254">
        <f>(AU254-1)*100</f>
        <v>0</v>
      </c>
      <c r="AW254">
        <f>MAX(0,($B$13+$C$13*EF254)/(1+$D$13*EF254)*DY254/(EA254+273)*$E$13)</f>
        <v>0</v>
      </c>
      <c r="AX254" t="s">
        <v>437</v>
      </c>
      <c r="AY254" t="s">
        <v>437</v>
      </c>
      <c r="AZ254">
        <v>0</v>
      </c>
      <c r="BA254">
        <v>0</v>
      </c>
      <c r="BB254">
        <f>1-AZ254/BA254</f>
        <v>0</v>
      </c>
      <c r="BC254">
        <v>0</v>
      </c>
      <c r="BD254" t="s">
        <v>437</v>
      </c>
      <c r="BE254" t="s">
        <v>437</v>
      </c>
      <c r="BF254">
        <v>0</v>
      </c>
      <c r="BG254">
        <v>0</v>
      </c>
      <c r="BH254">
        <f>1-BF254/BG254</f>
        <v>0</v>
      </c>
      <c r="BI254">
        <v>0.5</v>
      </c>
      <c r="BJ254">
        <f>DI254</f>
        <v>0</v>
      </c>
      <c r="BK254">
        <f>L254</f>
        <v>0</v>
      </c>
      <c r="BL254">
        <f>BH254*BI254*BJ254</f>
        <v>0</v>
      </c>
      <c r="BM254">
        <f>(BK254-BC254)/BJ254</f>
        <v>0</v>
      </c>
      <c r="BN254">
        <f>(BA254-BG254)/BG254</f>
        <v>0</v>
      </c>
      <c r="BO254">
        <f>AZ254/(BB254+AZ254/BG254)</f>
        <v>0</v>
      </c>
      <c r="BP254" t="s">
        <v>437</v>
      </c>
      <c r="BQ254">
        <v>0</v>
      </c>
      <c r="BR254">
        <f>IF(BQ254&lt;&gt;0, BQ254, BO254)</f>
        <v>0</v>
      </c>
      <c r="BS254">
        <f>1-BR254/BG254</f>
        <v>0</v>
      </c>
      <c r="BT254">
        <f>(BG254-BF254)/(BG254-BR254)</f>
        <v>0</v>
      </c>
      <c r="BU254">
        <f>(BA254-BG254)/(BA254-BR254)</f>
        <v>0</v>
      </c>
      <c r="BV254">
        <f>(BG254-BF254)/(BG254-AZ254)</f>
        <v>0</v>
      </c>
      <c r="BW254">
        <f>(BA254-BG254)/(BA254-AZ254)</f>
        <v>0</v>
      </c>
      <c r="BX254">
        <f>(BT254*BR254/BF254)</f>
        <v>0</v>
      </c>
      <c r="BY254">
        <f>(1-BX254)</f>
        <v>0</v>
      </c>
      <c r="DH254">
        <f>$B$11*EG254+$C$11*EH254+$F$11*ES254*(1-EV254)</f>
        <v>0</v>
      </c>
      <c r="DI254">
        <f>DH254*DJ254</f>
        <v>0</v>
      </c>
      <c r="DJ254">
        <f>($B$11*$D$9+$C$11*$D$9+$F$11*((FF254+EX254)/MAX(FF254+EX254+FG254, 0.1)*$I$9+FG254/MAX(FF254+EX254+FG254, 0.1)*$J$9))/($B$11+$C$11+$F$11)</f>
        <v>0</v>
      </c>
      <c r="DK254">
        <f>($B$11*$K$9+$C$11*$K$9+$F$11*((FF254+EX254)/MAX(FF254+EX254+FG254, 0.1)*$P$9+FG254/MAX(FF254+EX254+FG254, 0.1)*$Q$9))/($B$11+$C$11+$F$11)</f>
        <v>0</v>
      </c>
      <c r="DL254">
        <v>4.16</v>
      </c>
      <c r="DM254">
        <v>0.5</v>
      </c>
      <c r="DN254" t="s">
        <v>438</v>
      </c>
      <c r="DO254">
        <v>2</v>
      </c>
      <c r="DP254" t="b">
        <v>1</v>
      </c>
      <c r="DQ254">
        <v>1759429601.84615</v>
      </c>
      <c r="DR254">
        <v>681.549461538462</v>
      </c>
      <c r="DS254">
        <v>724.101923076923</v>
      </c>
      <c r="DT254">
        <v>22.8660538461539</v>
      </c>
      <c r="DU254">
        <v>20.5589230769231</v>
      </c>
      <c r="DV254">
        <v>678.491923076923</v>
      </c>
      <c r="DW254">
        <v>22.5550615384615</v>
      </c>
      <c r="DX254">
        <v>500.007846153846</v>
      </c>
      <c r="DY254">
        <v>90.7495076923077</v>
      </c>
      <c r="DZ254">
        <v>0.0335590769230769</v>
      </c>
      <c r="EA254">
        <v>29.5596</v>
      </c>
      <c r="EB254">
        <v>29.9975538461538</v>
      </c>
      <c r="EC254">
        <v>999.9</v>
      </c>
      <c r="ED254">
        <v>0</v>
      </c>
      <c r="EE254">
        <v>0</v>
      </c>
      <c r="EF254">
        <v>9995.41923076923</v>
      </c>
      <c r="EG254">
        <v>0</v>
      </c>
      <c r="EH254">
        <v>14.9946307692308</v>
      </c>
      <c r="EI254">
        <v>-42.5525769230769</v>
      </c>
      <c r="EJ254">
        <v>697.498230769231</v>
      </c>
      <c r="EK254">
        <v>739.301230769231</v>
      </c>
      <c r="EL254">
        <v>2.30712076923077</v>
      </c>
      <c r="EM254">
        <v>724.101923076923</v>
      </c>
      <c r="EN254">
        <v>20.5589230769231</v>
      </c>
      <c r="EO254">
        <v>2.07508307692308</v>
      </c>
      <c r="EP254">
        <v>1.86571076923077</v>
      </c>
      <c r="EQ254">
        <v>18.0291846153846</v>
      </c>
      <c r="ER254">
        <v>16.3485</v>
      </c>
      <c r="ES254">
        <v>2000.03538461538</v>
      </c>
      <c r="ET254">
        <v>0.980002307692307</v>
      </c>
      <c r="EU254">
        <v>0.0199979230769231</v>
      </c>
      <c r="EV254">
        <v>0</v>
      </c>
      <c r="EW254">
        <v>566.273307692308</v>
      </c>
      <c r="EX254">
        <v>5.00059</v>
      </c>
      <c r="EY254">
        <v>11399.7</v>
      </c>
      <c r="EZ254">
        <v>17360.6538461538</v>
      </c>
      <c r="FA254">
        <v>41.8459230769231</v>
      </c>
      <c r="FB254">
        <v>41.687</v>
      </c>
      <c r="FC254">
        <v>41.3072307692308</v>
      </c>
      <c r="FD254">
        <v>41.0476923076923</v>
      </c>
      <c r="FE254">
        <v>42.687</v>
      </c>
      <c r="FF254">
        <v>1955.13615384615</v>
      </c>
      <c r="FG254">
        <v>39.8992307692308</v>
      </c>
      <c r="FH254">
        <v>0</v>
      </c>
      <c r="FI254">
        <v>1759429608.4</v>
      </c>
      <c r="FJ254">
        <v>0</v>
      </c>
      <c r="FK254">
        <v>566.375730769231</v>
      </c>
      <c r="FL254">
        <v>6.59668375844898</v>
      </c>
      <c r="FM254">
        <v>139.264957283781</v>
      </c>
      <c r="FN254">
        <v>11400.7192307692</v>
      </c>
      <c r="FO254">
        <v>15</v>
      </c>
      <c r="FP254">
        <v>0</v>
      </c>
      <c r="FQ254" t="s">
        <v>439</v>
      </c>
      <c r="FR254">
        <v>0</v>
      </c>
      <c r="FS254">
        <v>0</v>
      </c>
      <c r="FT254">
        <v>0</v>
      </c>
      <c r="FU254">
        <v>0</v>
      </c>
      <c r="FV254">
        <v>0</v>
      </c>
      <c r="FW254">
        <v>0</v>
      </c>
      <c r="FX254">
        <v>0</v>
      </c>
      <c r="FY254">
        <v>0</v>
      </c>
      <c r="FZ254">
        <v>0</v>
      </c>
      <c r="GA254">
        <v>0</v>
      </c>
      <c r="GB254">
        <v>0</v>
      </c>
      <c r="GC254">
        <v>-42.59002</v>
      </c>
      <c r="GD254">
        <v>-0.224418045112835</v>
      </c>
      <c r="GE254">
        <v>0.609647542929518</v>
      </c>
      <c r="GF254">
        <v>1</v>
      </c>
      <c r="GG254">
        <v>565.980205882353</v>
      </c>
      <c r="GH254">
        <v>6.7518869396658</v>
      </c>
      <c r="GI254">
        <v>0.693735785415023</v>
      </c>
      <c r="GJ254">
        <v>-1</v>
      </c>
      <c r="GK254">
        <v>2.3095015</v>
      </c>
      <c r="GL254">
        <v>-0.0622651127819592</v>
      </c>
      <c r="GM254">
        <v>0.00610779851910652</v>
      </c>
      <c r="GN254">
        <v>1</v>
      </c>
      <c r="GO254">
        <v>2</v>
      </c>
      <c r="GP254">
        <v>2</v>
      </c>
      <c r="GQ254" t="s">
        <v>440</v>
      </c>
      <c r="GR254">
        <v>3.13173</v>
      </c>
      <c r="GS254">
        <v>2.71163</v>
      </c>
      <c r="GT254">
        <v>0.131113</v>
      </c>
      <c r="GU254">
        <v>0.137005</v>
      </c>
      <c r="GV254">
        <v>0.099695</v>
      </c>
      <c r="GW254">
        <v>0.0930123</v>
      </c>
      <c r="GX254">
        <v>32702.3</v>
      </c>
      <c r="GY254">
        <v>34794</v>
      </c>
      <c r="GZ254">
        <v>34054.8</v>
      </c>
      <c r="HA254">
        <v>36507.1</v>
      </c>
      <c r="HB254">
        <v>43311.5</v>
      </c>
      <c r="HC254">
        <v>47548.8</v>
      </c>
      <c r="HD254">
        <v>53128.9</v>
      </c>
      <c r="HE254">
        <v>58351.4</v>
      </c>
      <c r="HF254">
        <v>1.9503</v>
      </c>
      <c r="HG254">
        <v>1.78692</v>
      </c>
      <c r="HH254">
        <v>0.134766</v>
      </c>
      <c r="HI254">
        <v>0</v>
      </c>
      <c r="HJ254">
        <v>27.8051</v>
      </c>
      <c r="HK254">
        <v>999.9</v>
      </c>
      <c r="HL254">
        <v>50.397</v>
      </c>
      <c r="HM254">
        <v>30.766</v>
      </c>
      <c r="HN254">
        <v>24.7215</v>
      </c>
      <c r="HO254">
        <v>54.5231</v>
      </c>
      <c r="HP254">
        <v>45.3125</v>
      </c>
      <c r="HQ254">
        <v>1</v>
      </c>
      <c r="HR254">
        <v>0.106527</v>
      </c>
      <c r="HS254">
        <v>0.490406</v>
      </c>
      <c r="HT254">
        <v>20.111</v>
      </c>
      <c r="HU254">
        <v>5.19767</v>
      </c>
      <c r="HV254">
        <v>12.004</v>
      </c>
      <c r="HW254">
        <v>4.9747</v>
      </c>
      <c r="HX254">
        <v>3.29398</v>
      </c>
      <c r="HY254">
        <v>999.9</v>
      </c>
      <c r="HZ254">
        <v>9999</v>
      </c>
      <c r="IA254">
        <v>9999</v>
      </c>
      <c r="IB254">
        <v>9999</v>
      </c>
      <c r="IC254">
        <v>1.86325</v>
      </c>
      <c r="ID254">
        <v>1.86813</v>
      </c>
      <c r="IE254">
        <v>1.86787</v>
      </c>
      <c r="IF254">
        <v>1.86906</v>
      </c>
      <c r="IG254">
        <v>1.86985</v>
      </c>
      <c r="IH254">
        <v>1.86594</v>
      </c>
      <c r="II254">
        <v>1.86704</v>
      </c>
      <c r="IJ254">
        <v>1.86844</v>
      </c>
      <c r="IK254">
        <v>5</v>
      </c>
      <c r="IL254">
        <v>0</v>
      </c>
      <c r="IM254">
        <v>0</v>
      </c>
      <c r="IN254">
        <v>0</v>
      </c>
      <c r="IO254" t="s">
        <v>441</v>
      </c>
      <c r="IP254" t="s">
        <v>442</v>
      </c>
      <c r="IQ254" t="s">
        <v>443</v>
      </c>
      <c r="IR254" t="s">
        <v>443</v>
      </c>
      <c r="IS254" t="s">
        <v>443</v>
      </c>
      <c r="IT254" t="s">
        <v>443</v>
      </c>
      <c r="IU254">
        <v>0</v>
      </c>
      <c r="IV254">
        <v>100</v>
      </c>
      <c r="IW254">
        <v>100</v>
      </c>
      <c r="IX254">
        <v>3.141</v>
      </c>
      <c r="IY254">
        <v>0.3103</v>
      </c>
      <c r="IZ254">
        <v>0.735386519928015</v>
      </c>
      <c r="JA254">
        <v>0.00382527381972642</v>
      </c>
      <c r="JB254">
        <v>-7.52988299776221e-07</v>
      </c>
      <c r="JC254">
        <v>2.3530235652091e-10</v>
      </c>
      <c r="JD254">
        <v>-0.102343420517576</v>
      </c>
      <c r="JE254">
        <v>-0.0169045395245839</v>
      </c>
      <c r="JF254">
        <v>0.00204458040624254</v>
      </c>
      <c r="JG254">
        <v>-2.13992253470799e-05</v>
      </c>
      <c r="JH254">
        <v>5</v>
      </c>
      <c r="JI254">
        <v>2167</v>
      </c>
      <c r="JJ254">
        <v>1</v>
      </c>
      <c r="JK254">
        <v>29</v>
      </c>
      <c r="JL254">
        <v>29323826.8</v>
      </c>
      <c r="JM254">
        <v>29323826.8</v>
      </c>
      <c r="JN254">
        <v>1.62964</v>
      </c>
      <c r="JO254">
        <v>2.63306</v>
      </c>
      <c r="JP254">
        <v>1.54785</v>
      </c>
      <c r="JQ254">
        <v>2.31079</v>
      </c>
      <c r="JR254">
        <v>1.64673</v>
      </c>
      <c r="JS254">
        <v>2.32544</v>
      </c>
      <c r="JT254">
        <v>34.6692</v>
      </c>
      <c r="JU254">
        <v>24.1926</v>
      </c>
      <c r="JV254">
        <v>18</v>
      </c>
      <c r="JW254">
        <v>506.251</v>
      </c>
      <c r="JX254">
        <v>400.561</v>
      </c>
      <c r="JY254">
        <v>26.7833</v>
      </c>
      <c r="JZ254">
        <v>28.7345</v>
      </c>
      <c r="KA254">
        <v>30.0004</v>
      </c>
      <c r="KB254">
        <v>28.6869</v>
      </c>
      <c r="KC254">
        <v>28.6354</v>
      </c>
      <c r="KD254">
        <v>32.6369</v>
      </c>
      <c r="KE254">
        <v>19.0287</v>
      </c>
      <c r="KF254">
        <v>49.2984</v>
      </c>
      <c r="KG254">
        <v>26.752</v>
      </c>
      <c r="KH254">
        <v>771.74</v>
      </c>
      <c r="KI254">
        <v>20.6307</v>
      </c>
      <c r="KJ254">
        <v>96.5746</v>
      </c>
      <c r="KK254">
        <v>94.5389</v>
      </c>
    </row>
    <row r="255" spans="1:297">
      <c r="A255">
        <v>239</v>
      </c>
      <c r="B255">
        <v>1759429615</v>
      </c>
      <c r="C255">
        <v>10394.9000000954</v>
      </c>
      <c r="D255" t="s">
        <v>922</v>
      </c>
      <c r="E255" t="s">
        <v>923</v>
      </c>
      <c r="F255">
        <v>5</v>
      </c>
      <c r="G255" t="s">
        <v>831</v>
      </c>
      <c r="H255" t="s">
        <v>436</v>
      </c>
      <c r="I255">
        <v>1759429606.84615</v>
      </c>
      <c r="J255">
        <f>(K255)/1000</f>
        <v>0</v>
      </c>
      <c r="K255">
        <f>IF(DP255, AN255, AH255)</f>
        <v>0</v>
      </c>
      <c r="L255">
        <f>IF(DP255, AI255, AG255)</f>
        <v>0</v>
      </c>
      <c r="M255">
        <f>DR255 - IF(AU255&gt;1, L255*DL255*100.0/(AW255), 0)</f>
        <v>0</v>
      </c>
      <c r="N255">
        <f>((T255-J255/2)*M255-L255)/(T255+J255/2)</f>
        <v>0</v>
      </c>
      <c r="O255">
        <f>N255*(DY255+DZ255)/1000.0</f>
        <v>0</v>
      </c>
      <c r="P255">
        <f>(DR255 - IF(AU255&gt;1, L255*DL255*100.0/(AW255), 0))*(DY255+DZ255)/1000.0</f>
        <v>0</v>
      </c>
      <c r="Q255">
        <f>2.0/((1/S255-1/R255)+SIGN(S255)*SQRT((1/S255-1/R255)*(1/S255-1/R255) + 4*DM255/((DM255+1)*(DM255+1))*(2*1/S255*1/R255-1/R255*1/R255)))</f>
        <v>0</v>
      </c>
      <c r="R255">
        <f>IF(LEFT(DN255,1)&lt;&gt;"0",IF(LEFT(DN255,1)="1",3.0,DO255),$D$5+$E$5*(EF255*DY255/($K$5*1000))+$F$5*(EF255*DY255/($K$5*1000))*MAX(MIN(DL255,$J$5),$I$5)*MAX(MIN(DL255,$J$5),$I$5)+$G$5*MAX(MIN(DL255,$J$5),$I$5)*(EF255*DY255/($K$5*1000))+$H$5*(EF255*DY255/($K$5*1000))*(EF255*DY255/($K$5*1000)))</f>
        <v>0</v>
      </c>
      <c r="S255">
        <f>J255*(1000-(1000*0.61365*exp(17.502*W255/(240.97+W255))/(DY255+DZ255)+DT255)/2)/(1000*0.61365*exp(17.502*W255/(240.97+W255))/(DY255+DZ255)-DT255)</f>
        <v>0</v>
      </c>
      <c r="T255">
        <f>1/((DM255+1)/(Q255/1.6)+1/(R255/1.37)) + DM255/((DM255+1)/(Q255/1.6) + DM255/(R255/1.37))</f>
        <v>0</v>
      </c>
      <c r="U255">
        <f>(DH255*DK255)</f>
        <v>0</v>
      </c>
      <c r="V255">
        <f>(EA255+(U255+2*0.95*5.67E-8*(((EA255+$B$7)+273)^4-(EA255+273)^4)-44100*J255)/(1.84*29.3*R255+8*0.95*5.67E-8*(EA255+273)^3))</f>
        <v>0</v>
      </c>
      <c r="W255">
        <f>($C$7*EB255+$D$7*EC255+$E$7*V255)</f>
        <v>0</v>
      </c>
      <c r="X255">
        <f>0.61365*exp(17.502*W255/(240.97+W255))</f>
        <v>0</v>
      </c>
      <c r="Y255">
        <f>(Z255/AA255*100)</f>
        <v>0</v>
      </c>
      <c r="Z255">
        <f>DT255*(DY255+DZ255)/1000</f>
        <v>0</v>
      </c>
      <c r="AA255">
        <f>0.61365*exp(17.502*EA255/(240.97+EA255))</f>
        <v>0</v>
      </c>
      <c r="AB255">
        <f>(X255-DT255*(DY255+DZ255)/1000)</f>
        <v>0</v>
      </c>
      <c r="AC255">
        <f>(-J255*44100)</f>
        <v>0</v>
      </c>
      <c r="AD255">
        <f>2*29.3*R255*0.92*(EA255-W255)</f>
        <v>0</v>
      </c>
      <c r="AE255">
        <f>2*0.95*5.67E-8*(((EA255+$B$7)+273)^4-(W255+273)^4)</f>
        <v>0</v>
      </c>
      <c r="AF255">
        <f>U255+AE255+AC255+AD255</f>
        <v>0</v>
      </c>
      <c r="AG255">
        <f>DX255*AU255*(DS255-DR255*(1000-AU255*DU255)/(1000-AU255*DT255))/(100*DL255)</f>
        <v>0</v>
      </c>
      <c r="AH255">
        <f>1000*DX255*AU255*(DT255-DU255)/(100*DL255*(1000-AU255*DT255))</f>
        <v>0</v>
      </c>
      <c r="AI255">
        <f>(AJ255 - AK255 - DY255*1E3/(8.314*(EA255+273.15)) * AM255/DX255 * AL255) * DX255/(100*DL255) * (1000 - DU255)/1000</f>
        <v>0</v>
      </c>
      <c r="AJ255">
        <v>773.411795988961</v>
      </c>
      <c r="AK255">
        <v>739.111393939394</v>
      </c>
      <c r="AL255">
        <v>3.52191484848474</v>
      </c>
      <c r="AM255">
        <v>64.6</v>
      </c>
      <c r="AN255">
        <f>(AP255 - AO255 + DY255*1E3/(8.314*(EA255+273.15)) * AR255/DX255 * AQ255) * DX255/(100*DL255) * 1000/(1000 - AP255)</f>
        <v>0</v>
      </c>
      <c r="AO255">
        <v>20.5540790498802</v>
      </c>
      <c r="AP255">
        <v>22.8396290909091</v>
      </c>
      <c r="AQ255">
        <v>-6.30041180720766e-05</v>
      </c>
      <c r="AR255">
        <v>120.659579915445</v>
      </c>
      <c r="AS255">
        <v>0</v>
      </c>
      <c r="AT255">
        <v>0</v>
      </c>
      <c r="AU255">
        <f>IF(AS255*$H$13&gt;=AW255,1.0,(AW255/(AW255-AS255*$H$13)))</f>
        <v>0</v>
      </c>
      <c r="AV255">
        <f>(AU255-1)*100</f>
        <v>0</v>
      </c>
      <c r="AW255">
        <f>MAX(0,($B$13+$C$13*EF255)/(1+$D$13*EF255)*DY255/(EA255+273)*$E$13)</f>
        <v>0</v>
      </c>
      <c r="AX255" t="s">
        <v>437</v>
      </c>
      <c r="AY255" t="s">
        <v>437</v>
      </c>
      <c r="AZ255">
        <v>0</v>
      </c>
      <c r="BA255">
        <v>0</v>
      </c>
      <c r="BB255">
        <f>1-AZ255/BA255</f>
        <v>0</v>
      </c>
      <c r="BC255">
        <v>0</v>
      </c>
      <c r="BD255" t="s">
        <v>437</v>
      </c>
      <c r="BE255" t="s">
        <v>437</v>
      </c>
      <c r="BF255">
        <v>0</v>
      </c>
      <c r="BG255">
        <v>0</v>
      </c>
      <c r="BH255">
        <f>1-BF255/BG255</f>
        <v>0</v>
      </c>
      <c r="BI255">
        <v>0.5</v>
      </c>
      <c r="BJ255">
        <f>DI255</f>
        <v>0</v>
      </c>
      <c r="BK255">
        <f>L255</f>
        <v>0</v>
      </c>
      <c r="BL255">
        <f>BH255*BI255*BJ255</f>
        <v>0</v>
      </c>
      <c r="BM255">
        <f>(BK255-BC255)/BJ255</f>
        <v>0</v>
      </c>
      <c r="BN255">
        <f>(BA255-BG255)/BG255</f>
        <v>0</v>
      </c>
      <c r="BO255">
        <f>AZ255/(BB255+AZ255/BG255)</f>
        <v>0</v>
      </c>
      <c r="BP255" t="s">
        <v>437</v>
      </c>
      <c r="BQ255">
        <v>0</v>
      </c>
      <c r="BR255">
        <f>IF(BQ255&lt;&gt;0, BQ255, BO255)</f>
        <v>0</v>
      </c>
      <c r="BS255">
        <f>1-BR255/BG255</f>
        <v>0</v>
      </c>
      <c r="BT255">
        <f>(BG255-BF255)/(BG255-BR255)</f>
        <v>0</v>
      </c>
      <c r="BU255">
        <f>(BA255-BG255)/(BA255-BR255)</f>
        <v>0</v>
      </c>
      <c r="BV255">
        <f>(BG255-BF255)/(BG255-AZ255)</f>
        <v>0</v>
      </c>
      <c r="BW255">
        <f>(BA255-BG255)/(BA255-AZ255)</f>
        <v>0</v>
      </c>
      <c r="BX255">
        <f>(BT255*BR255/BF255)</f>
        <v>0</v>
      </c>
      <c r="BY255">
        <f>(1-BX255)</f>
        <v>0</v>
      </c>
      <c r="DH255">
        <f>$B$11*EG255+$C$11*EH255+$F$11*ES255*(1-EV255)</f>
        <v>0</v>
      </c>
      <c r="DI255">
        <f>DH255*DJ255</f>
        <v>0</v>
      </c>
      <c r="DJ255">
        <f>($B$11*$D$9+$C$11*$D$9+$F$11*((FF255+EX255)/MAX(FF255+EX255+FG255, 0.1)*$I$9+FG255/MAX(FF255+EX255+FG255, 0.1)*$J$9))/($B$11+$C$11+$F$11)</f>
        <v>0</v>
      </c>
      <c r="DK255">
        <f>($B$11*$K$9+$C$11*$K$9+$F$11*((FF255+EX255)/MAX(FF255+EX255+FG255, 0.1)*$P$9+FG255/MAX(FF255+EX255+FG255, 0.1)*$Q$9))/($B$11+$C$11+$F$11)</f>
        <v>0</v>
      </c>
      <c r="DL255">
        <v>4.16</v>
      </c>
      <c r="DM255">
        <v>0.5</v>
      </c>
      <c r="DN255" t="s">
        <v>438</v>
      </c>
      <c r="DO255">
        <v>2</v>
      </c>
      <c r="DP255" t="b">
        <v>1</v>
      </c>
      <c r="DQ255">
        <v>1759429606.84615</v>
      </c>
      <c r="DR255">
        <v>698.168923076923</v>
      </c>
      <c r="DS255">
        <v>741.236076923077</v>
      </c>
      <c r="DT255">
        <v>22.8567230769231</v>
      </c>
      <c r="DU255">
        <v>20.5565153846154</v>
      </c>
      <c r="DV255">
        <v>695.059461538462</v>
      </c>
      <c r="DW255">
        <v>22.5461153846154</v>
      </c>
      <c r="DX255">
        <v>499.981615384615</v>
      </c>
      <c r="DY255">
        <v>90.7501230769231</v>
      </c>
      <c r="DZ255">
        <v>0.0336925692307692</v>
      </c>
      <c r="EA255">
        <v>29.5615</v>
      </c>
      <c r="EB255">
        <v>30.0020923076923</v>
      </c>
      <c r="EC255">
        <v>999.9</v>
      </c>
      <c r="ED255">
        <v>0</v>
      </c>
      <c r="EE255">
        <v>0</v>
      </c>
      <c r="EF255">
        <v>9993.16153846154</v>
      </c>
      <c r="EG255">
        <v>0</v>
      </c>
      <c r="EH255">
        <v>15.0020538461539</v>
      </c>
      <c r="EI255">
        <v>-43.0673307692308</v>
      </c>
      <c r="EJ255">
        <v>714.499615384615</v>
      </c>
      <c r="EK255">
        <v>756.793153846154</v>
      </c>
      <c r="EL255">
        <v>2.30020615384615</v>
      </c>
      <c r="EM255">
        <v>741.236076923077</v>
      </c>
      <c r="EN255">
        <v>20.5565153846154</v>
      </c>
      <c r="EO255">
        <v>2.07425</v>
      </c>
      <c r="EP255">
        <v>1.86550538461538</v>
      </c>
      <c r="EQ255">
        <v>18.0228076923077</v>
      </c>
      <c r="ER255">
        <v>16.3467692307692</v>
      </c>
      <c r="ES255">
        <v>2000.00923076923</v>
      </c>
      <c r="ET255">
        <v>0.980003230769231</v>
      </c>
      <c r="EU255">
        <v>0.0199970384615385</v>
      </c>
      <c r="EV255">
        <v>0</v>
      </c>
      <c r="EW255">
        <v>566.784769230769</v>
      </c>
      <c r="EX255">
        <v>5.00059</v>
      </c>
      <c r="EY255">
        <v>11410.2769230769</v>
      </c>
      <c r="EZ255">
        <v>17360.4307692308</v>
      </c>
      <c r="FA255">
        <v>41.8459230769231</v>
      </c>
      <c r="FB255">
        <v>41.687</v>
      </c>
      <c r="FC255">
        <v>41.3072307692308</v>
      </c>
      <c r="FD255">
        <v>41.0476923076923</v>
      </c>
      <c r="FE255">
        <v>42.687</v>
      </c>
      <c r="FF255">
        <v>1955.11230769231</v>
      </c>
      <c r="FG255">
        <v>39.8969230769231</v>
      </c>
      <c r="FH255">
        <v>0</v>
      </c>
      <c r="FI255">
        <v>1759429613.2</v>
      </c>
      <c r="FJ255">
        <v>0</v>
      </c>
      <c r="FK255">
        <v>566.896115384615</v>
      </c>
      <c r="FL255">
        <v>6.79018802879389</v>
      </c>
      <c r="FM255">
        <v>125.917948827727</v>
      </c>
      <c r="FN255">
        <v>11411.0730769231</v>
      </c>
      <c r="FO255">
        <v>15</v>
      </c>
      <c r="FP255">
        <v>0</v>
      </c>
      <c r="FQ255" t="s">
        <v>439</v>
      </c>
      <c r="FR255">
        <v>0</v>
      </c>
      <c r="FS255">
        <v>0</v>
      </c>
      <c r="FT255">
        <v>0</v>
      </c>
      <c r="FU255">
        <v>0</v>
      </c>
      <c r="FV255">
        <v>0</v>
      </c>
      <c r="FW255">
        <v>0</v>
      </c>
      <c r="FX255">
        <v>0</v>
      </c>
      <c r="FY255">
        <v>0</v>
      </c>
      <c r="FZ255">
        <v>0</v>
      </c>
      <c r="GA255">
        <v>0</v>
      </c>
      <c r="GB255">
        <v>0</v>
      </c>
      <c r="GC255">
        <v>-42.7894142857143</v>
      </c>
      <c r="GD255">
        <v>-3.98418701298695</v>
      </c>
      <c r="GE255">
        <v>0.735017440211431</v>
      </c>
      <c r="GF255">
        <v>0</v>
      </c>
      <c r="GG255">
        <v>566.578647058824</v>
      </c>
      <c r="GH255">
        <v>6.32397249622525</v>
      </c>
      <c r="GI255">
        <v>0.647519651409862</v>
      </c>
      <c r="GJ255">
        <v>-1</v>
      </c>
      <c r="GK255">
        <v>2.30368714285714</v>
      </c>
      <c r="GL255">
        <v>-0.0807070129870128</v>
      </c>
      <c r="GM255">
        <v>0.00843585214193235</v>
      </c>
      <c r="GN255">
        <v>1</v>
      </c>
      <c r="GO255">
        <v>1</v>
      </c>
      <c r="GP255">
        <v>2</v>
      </c>
      <c r="GQ255" t="s">
        <v>448</v>
      </c>
      <c r="GR255">
        <v>3.13193</v>
      </c>
      <c r="GS255">
        <v>2.71186</v>
      </c>
      <c r="GT255">
        <v>0.133298</v>
      </c>
      <c r="GU255">
        <v>0.139094</v>
      </c>
      <c r="GV255">
        <v>0.099649</v>
      </c>
      <c r="GW255">
        <v>0.0930127</v>
      </c>
      <c r="GX255">
        <v>32620</v>
      </c>
      <c r="GY255">
        <v>34709.5</v>
      </c>
      <c r="GZ255">
        <v>34054.7</v>
      </c>
      <c r="HA255">
        <v>36506.8</v>
      </c>
      <c r="HB255">
        <v>43313.8</v>
      </c>
      <c r="HC255">
        <v>47548.8</v>
      </c>
      <c r="HD255">
        <v>53128.8</v>
      </c>
      <c r="HE255">
        <v>58351</v>
      </c>
      <c r="HF255">
        <v>1.9508</v>
      </c>
      <c r="HG255">
        <v>1.78685</v>
      </c>
      <c r="HH255">
        <v>0.135146</v>
      </c>
      <c r="HI255">
        <v>0</v>
      </c>
      <c r="HJ255">
        <v>27.8045</v>
      </c>
      <c r="HK255">
        <v>999.9</v>
      </c>
      <c r="HL255">
        <v>50.372</v>
      </c>
      <c r="HM255">
        <v>30.776</v>
      </c>
      <c r="HN255">
        <v>24.7223</v>
      </c>
      <c r="HO255">
        <v>55.2531</v>
      </c>
      <c r="HP255">
        <v>45.4848</v>
      </c>
      <c r="HQ255">
        <v>1</v>
      </c>
      <c r="HR255">
        <v>0.106743</v>
      </c>
      <c r="HS255">
        <v>0.35101</v>
      </c>
      <c r="HT255">
        <v>20.1116</v>
      </c>
      <c r="HU255">
        <v>5.19707</v>
      </c>
      <c r="HV255">
        <v>12.004</v>
      </c>
      <c r="HW255">
        <v>4.9743</v>
      </c>
      <c r="HX255">
        <v>3.2939</v>
      </c>
      <c r="HY255">
        <v>999.9</v>
      </c>
      <c r="HZ255">
        <v>9999</v>
      </c>
      <c r="IA255">
        <v>9999</v>
      </c>
      <c r="IB255">
        <v>9999</v>
      </c>
      <c r="IC255">
        <v>1.86325</v>
      </c>
      <c r="ID255">
        <v>1.86813</v>
      </c>
      <c r="IE255">
        <v>1.86788</v>
      </c>
      <c r="IF255">
        <v>1.86905</v>
      </c>
      <c r="IG255">
        <v>1.86984</v>
      </c>
      <c r="IH255">
        <v>1.86594</v>
      </c>
      <c r="II255">
        <v>1.86704</v>
      </c>
      <c r="IJ255">
        <v>1.86844</v>
      </c>
      <c r="IK255">
        <v>5</v>
      </c>
      <c r="IL255">
        <v>0</v>
      </c>
      <c r="IM255">
        <v>0</v>
      </c>
      <c r="IN255">
        <v>0</v>
      </c>
      <c r="IO255" t="s">
        <v>441</v>
      </c>
      <c r="IP255" t="s">
        <v>442</v>
      </c>
      <c r="IQ255" t="s">
        <v>443</v>
      </c>
      <c r="IR255" t="s">
        <v>443</v>
      </c>
      <c r="IS255" t="s">
        <v>443</v>
      </c>
      <c r="IT255" t="s">
        <v>443</v>
      </c>
      <c r="IU255">
        <v>0</v>
      </c>
      <c r="IV255">
        <v>100</v>
      </c>
      <c r="IW255">
        <v>100</v>
      </c>
      <c r="IX255">
        <v>3.195</v>
      </c>
      <c r="IY255">
        <v>0.3098</v>
      </c>
      <c r="IZ255">
        <v>0.735386519928015</v>
      </c>
      <c r="JA255">
        <v>0.00382527381972642</v>
      </c>
      <c r="JB255">
        <v>-7.52988299776221e-07</v>
      </c>
      <c r="JC255">
        <v>2.3530235652091e-10</v>
      </c>
      <c r="JD255">
        <v>-0.102343420517576</v>
      </c>
      <c r="JE255">
        <v>-0.0169045395245839</v>
      </c>
      <c r="JF255">
        <v>0.00204458040624254</v>
      </c>
      <c r="JG255">
        <v>-2.13992253470799e-05</v>
      </c>
      <c r="JH255">
        <v>5</v>
      </c>
      <c r="JI255">
        <v>2167</v>
      </c>
      <c r="JJ255">
        <v>1</v>
      </c>
      <c r="JK255">
        <v>29</v>
      </c>
      <c r="JL255">
        <v>29323826.9</v>
      </c>
      <c r="JM255">
        <v>29323826.9</v>
      </c>
      <c r="JN255">
        <v>1.65771</v>
      </c>
      <c r="JO255">
        <v>2.63794</v>
      </c>
      <c r="JP255">
        <v>1.54785</v>
      </c>
      <c r="JQ255">
        <v>2.31079</v>
      </c>
      <c r="JR255">
        <v>1.64673</v>
      </c>
      <c r="JS255">
        <v>2.27051</v>
      </c>
      <c r="JT255">
        <v>34.6692</v>
      </c>
      <c r="JU255">
        <v>24.1838</v>
      </c>
      <c r="JV255">
        <v>18</v>
      </c>
      <c r="JW255">
        <v>506.604</v>
      </c>
      <c r="JX255">
        <v>400.537</v>
      </c>
      <c r="JY255">
        <v>26.7462</v>
      </c>
      <c r="JZ255">
        <v>28.7345</v>
      </c>
      <c r="KA255">
        <v>30.0004</v>
      </c>
      <c r="KB255">
        <v>28.6893</v>
      </c>
      <c r="KC255">
        <v>28.6378</v>
      </c>
      <c r="KD255">
        <v>33.2051</v>
      </c>
      <c r="KE255">
        <v>18.7563</v>
      </c>
      <c r="KF255">
        <v>49.2984</v>
      </c>
      <c r="KG255">
        <v>26.7466</v>
      </c>
      <c r="KH255">
        <v>791.857</v>
      </c>
      <c r="KI255">
        <v>20.6541</v>
      </c>
      <c r="KJ255">
        <v>96.5744</v>
      </c>
      <c r="KK255">
        <v>94.5383</v>
      </c>
    </row>
    <row r="256" spans="1:297">
      <c r="A256">
        <v>240</v>
      </c>
      <c r="B256">
        <v>1759429620</v>
      </c>
      <c r="C256">
        <v>10399.9000000954</v>
      </c>
      <c r="D256" t="s">
        <v>924</v>
      </c>
      <c r="E256" t="s">
        <v>925</v>
      </c>
      <c r="F256">
        <v>5</v>
      </c>
      <c r="G256" t="s">
        <v>831</v>
      </c>
      <c r="H256" t="s">
        <v>436</v>
      </c>
      <c r="I256">
        <v>1759429611.84615</v>
      </c>
      <c r="J256">
        <f>(K256)/1000</f>
        <v>0</v>
      </c>
      <c r="K256">
        <f>IF(DP256, AN256, AH256)</f>
        <v>0</v>
      </c>
      <c r="L256">
        <f>IF(DP256, AI256, AG256)</f>
        <v>0</v>
      </c>
      <c r="M256">
        <f>DR256 - IF(AU256&gt;1, L256*DL256*100.0/(AW256), 0)</f>
        <v>0</v>
      </c>
      <c r="N256">
        <f>((T256-J256/2)*M256-L256)/(T256+J256/2)</f>
        <v>0</v>
      </c>
      <c r="O256">
        <f>N256*(DY256+DZ256)/1000.0</f>
        <v>0</v>
      </c>
      <c r="P256">
        <f>(DR256 - IF(AU256&gt;1, L256*DL256*100.0/(AW256), 0))*(DY256+DZ256)/1000.0</f>
        <v>0</v>
      </c>
      <c r="Q256">
        <f>2.0/((1/S256-1/R256)+SIGN(S256)*SQRT((1/S256-1/R256)*(1/S256-1/R256) + 4*DM256/((DM256+1)*(DM256+1))*(2*1/S256*1/R256-1/R256*1/R256)))</f>
        <v>0</v>
      </c>
      <c r="R256">
        <f>IF(LEFT(DN256,1)&lt;&gt;"0",IF(LEFT(DN256,1)="1",3.0,DO256),$D$5+$E$5*(EF256*DY256/($K$5*1000))+$F$5*(EF256*DY256/($K$5*1000))*MAX(MIN(DL256,$J$5),$I$5)*MAX(MIN(DL256,$J$5),$I$5)+$G$5*MAX(MIN(DL256,$J$5),$I$5)*(EF256*DY256/($K$5*1000))+$H$5*(EF256*DY256/($K$5*1000))*(EF256*DY256/($K$5*1000)))</f>
        <v>0</v>
      </c>
      <c r="S256">
        <f>J256*(1000-(1000*0.61365*exp(17.502*W256/(240.97+W256))/(DY256+DZ256)+DT256)/2)/(1000*0.61365*exp(17.502*W256/(240.97+W256))/(DY256+DZ256)-DT256)</f>
        <v>0</v>
      </c>
      <c r="T256">
        <f>1/((DM256+1)/(Q256/1.6)+1/(R256/1.37)) + DM256/((DM256+1)/(Q256/1.6) + DM256/(R256/1.37))</f>
        <v>0</v>
      </c>
      <c r="U256">
        <f>(DH256*DK256)</f>
        <v>0</v>
      </c>
      <c r="V256">
        <f>(EA256+(U256+2*0.95*5.67E-8*(((EA256+$B$7)+273)^4-(EA256+273)^4)-44100*J256)/(1.84*29.3*R256+8*0.95*5.67E-8*(EA256+273)^3))</f>
        <v>0</v>
      </c>
      <c r="W256">
        <f>($C$7*EB256+$D$7*EC256+$E$7*V256)</f>
        <v>0</v>
      </c>
      <c r="X256">
        <f>0.61365*exp(17.502*W256/(240.97+W256))</f>
        <v>0</v>
      </c>
      <c r="Y256">
        <f>(Z256/AA256*100)</f>
        <v>0</v>
      </c>
      <c r="Z256">
        <f>DT256*(DY256+DZ256)/1000</f>
        <v>0</v>
      </c>
      <c r="AA256">
        <f>0.61365*exp(17.502*EA256/(240.97+EA256))</f>
        <v>0</v>
      </c>
      <c r="AB256">
        <f>(X256-DT256*(DY256+DZ256)/1000)</f>
        <v>0</v>
      </c>
      <c r="AC256">
        <f>(-J256*44100)</f>
        <v>0</v>
      </c>
      <c r="AD256">
        <f>2*29.3*R256*0.92*(EA256-W256)</f>
        <v>0</v>
      </c>
      <c r="AE256">
        <f>2*0.95*5.67E-8*(((EA256+$B$7)+273)^4-(W256+273)^4)</f>
        <v>0</v>
      </c>
      <c r="AF256">
        <f>U256+AE256+AC256+AD256</f>
        <v>0</v>
      </c>
      <c r="AG256">
        <f>DX256*AU256*(DS256-DR256*(1000-AU256*DU256)/(1000-AU256*DT256))/(100*DL256)</f>
        <v>0</v>
      </c>
      <c r="AH256">
        <f>1000*DX256*AU256*(DT256-DU256)/(100*DL256*(1000-AU256*DT256))</f>
        <v>0</v>
      </c>
      <c r="AI256">
        <f>(AJ256 - AK256 - DY256*1E3/(8.314*(EA256+273.15)) * AM256/DX256 * AL256) * DX256/(100*DL256) * (1000 - DU256)/1000</f>
        <v>0</v>
      </c>
      <c r="AJ256">
        <v>790.10425636829</v>
      </c>
      <c r="AK256">
        <v>756.092242424242</v>
      </c>
      <c r="AL256">
        <v>3.36458772727265</v>
      </c>
      <c r="AM256">
        <v>64.6</v>
      </c>
      <c r="AN256">
        <f>(AP256 - AO256 + DY256*1E3/(8.314*(EA256+273.15)) * AR256/DX256 * AQ256) * DX256/(100*DL256) * 1000/(1000 - AP256)</f>
        <v>0</v>
      </c>
      <c r="AO256">
        <v>20.5647389052292</v>
      </c>
      <c r="AP256">
        <v>22.828</v>
      </c>
      <c r="AQ256">
        <v>-4.79686361761278e-05</v>
      </c>
      <c r="AR256">
        <v>120.659579915445</v>
      </c>
      <c r="AS256">
        <v>0</v>
      </c>
      <c r="AT256">
        <v>0</v>
      </c>
      <c r="AU256">
        <f>IF(AS256*$H$13&gt;=AW256,1.0,(AW256/(AW256-AS256*$H$13)))</f>
        <v>0</v>
      </c>
      <c r="AV256">
        <f>(AU256-1)*100</f>
        <v>0</v>
      </c>
      <c r="AW256">
        <f>MAX(0,($B$13+$C$13*EF256)/(1+$D$13*EF256)*DY256/(EA256+273)*$E$13)</f>
        <v>0</v>
      </c>
      <c r="AX256" t="s">
        <v>437</v>
      </c>
      <c r="AY256" t="s">
        <v>437</v>
      </c>
      <c r="AZ256">
        <v>0</v>
      </c>
      <c r="BA256">
        <v>0</v>
      </c>
      <c r="BB256">
        <f>1-AZ256/BA256</f>
        <v>0</v>
      </c>
      <c r="BC256">
        <v>0</v>
      </c>
      <c r="BD256" t="s">
        <v>437</v>
      </c>
      <c r="BE256" t="s">
        <v>437</v>
      </c>
      <c r="BF256">
        <v>0</v>
      </c>
      <c r="BG256">
        <v>0</v>
      </c>
      <c r="BH256">
        <f>1-BF256/BG256</f>
        <v>0</v>
      </c>
      <c r="BI256">
        <v>0.5</v>
      </c>
      <c r="BJ256">
        <f>DI256</f>
        <v>0</v>
      </c>
      <c r="BK256">
        <f>L256</f>
        <v>0</v>
      </c>
      <c r="BL256">
        <f>BH256*BI256*BJ256</f>
        <v>0</v>
      </c>
      <c r="BM256">
        <f>(BK256-BC256)/BJ256</f>
        <v>0</v>
      </c>
      <c r="BN256">
        <f>(BA256-BG256)/BG256</f>
        <v>0</v>
      </c>
      <c r="BO256">
        <f>AZ256/(BB256+AZ256/BG256)</f>
        <v>0</v>
      </c>
      <c r="BP256" t="s">
        <v>437</v>
      </c>
      <c r="BQ256">
        <v>0</v>
      </c>
      <c r="BR256">
        <f>IF(BQ256&lt;&gt;0, BQ256, BO256)</f>
        <v>0</v>
      </c>
      <c r="BS256">
        <f>1-BR256/BG256</f>
        <v>0</v>
      </c>
      <c r="BT256">
        <f>(BG256-BF256)/(BG256-BR256)</f>
        <v>0</v>
      </c>
      <c r="BU256">
        <f>(BA256-BG256)/(BA256-BR256)</f>
        <v>0</v>
      </c>
      <c r="BV256">
        <f>(BG256-BF256)/(BG256-AZ256)</f>
        <v>0</v>
      </c>
      <c r="BW256">
        <f>(BA256-BG256)/(BA256-AZ256)</f>
        <v>0</v>
      </c>
      <c r="BX256">
        <f>(BT256*BR256/BF256)</f>
        <v>0</v>
      </c>
      <c r="BY256">
        <f>(1-BX256)</f>
        <v>0</v>
      </c>
      <c r="DH256">
        <f>$B$11*EG256+$C$11*EH256+$F$11*ES256*(1-EV256)</f>
        <v>0</v>
      </c>
      <c r="DI256">
        <f>DH256*DJ256</f>
        <v>0</v>
      </c>
      <c r="DJ256">
        <f>($B$11*$D$9+$C$11*$D$9+$F$11*((FF256+EX256)/MAX(FF256+EX256+FG256, 0.1)*$I$9+FG256/MAX(FF256+EX256+FG256, 0.1)*$J$9))/($B$11+$C$11+$F$11)</f>
        <v>0</v>
      </c>
      <c r="DK256">
        <f>($B$11*$K$9+$C$11*$K$9+$F$11*((FF256+EX256)/MAX(FF256+EX256+FG256, 0.1)*$P$9+FG256/MAX(FF256+EX256+FG256, 0.1)*$Q$9))/($B$11+$C$11+$F$11)</f>
        <v>0</v>
      </c>
      <c r="DL256">
        <v>4.16</v>
      </c>
      <c r="DM256">
        <v>0.5</v>
      </c>
      <c r="DN256" t="s">
        <v>438</v>
      </c>
      <c r="DO256">
        <v>2</v>
      </c>
      <c r="DP256" t="b">
        <v>1</v>
      </c>
      <c r="DQ256">
        <v>1759429611.84615</v>
      </c>
      <c r="DR256">
        <v>714.933153846154</v>
      </c>
      <c r="DS256">
        <v>757.760153846154</v>
      </c>
      <c r="DT256">
        <v>22.8453307692308</v>
      </c>
      <c r="DU256">
        <v>20.5580846153846</v>
      </c>
      <c r="DV256">
        <v>711.771538461538</v>
      </c>
      <c r="DW256">
        <v>22.5352</v>
      </c>
      <c r="DX256">
        <v>500</v>
      </c>
      <c r="DY256">
        <v>90.7500230769231</v>
      </c>
      <c r="DZ256">
        <v>0.0336885923076923</v>
      </c>
      <c r="EA256">
        <v>29.5630461538462</v>
      </c>
      <c r="EB256">
        <v>30.0036846153846</v>
      </c>
      <c r="EC256">
        <v>999.9</v>
      </c>
      <c r="ED256">
        <v>0</v>
      </c>
      <c r="EE256">
        <v>0</v>
      </c>
      <c r="EF256">
        <v>10000.4307692308</v>
      </c>
      <c r="EG256">
        <v>0</v>
      </c>
      <c r="EH256">
        <v>14.9990846153846</v>
      </c>
      <c r="EI256">
        <v>-42.8272923076923</v>
      </c>
      <c r="EJ256">
        <v>731.647384615385</v>
      </c>
      <c r="EK256">
        <v>773.665461538461</v>
      </c>
      <c r="EL256">
        <v>2.28724846153846</v>
      </c>
      <c r="EM256">
        <v>757.760153846154</v>
      </c>
      <c r="EN256">
        <v>20.5580846153846</v>
      </c>
      <c r="EO256">
        <v>2.07321615384615</v>
      </c>
      <c r="EP256">
        <v>1.86564692307692</v>
      </c>
      <c r="EQ256">
        <v>18.0148692307692</v>
      </c>
      <c r="ER256">
        <v>16.3479538461538</v>
      </c>
      <c r="ES256">
        <v>2000.03384615385</v>
      </c>
      <c r="ET256">
        <v>0.980004615384615</v>
      </c>
      <c r="EU256">
        <v>0.0199956769230769</v>
      </c>
      <c r="EV256">
        <v>0</v>
      </c>
      <c r="EW256">
        <v>567.353</v>
      </c>
      <c r="EX256">
        <v>5.00059</v>
      </c>
      <c r="EY256">
        <v>11420.6230769231</v>
      </c>
      <c r="EZ256">
        <v>17360.6307692308</v>
      </c>
      <c r="FA256">
        <v>41.8410769230769</v>
      </c>
      <c r="FB256">
        <v>41.6918461538462</v>
      </c>
      <c r="FC256">
        <v>41.3072307692308</v>
      </c>
      <c r="FD256">
        <v>41.0381538461538</v>
      </c>
      <c r="FE256">
        <v>42.687</v>
      </c>
      <c r="FF256">
        <v>1955.13923076923</v>
      </c>
      <c r="FG256">
        <v>39.8946153846154</v>
      </c>
      <c r="FH256">
        <v>0</v>
      </c>
      <c r="FI256">
        <v>1759429618.6</v>
      </c>
      <c r="FJ256">
        <v>0</v>
      </c>
      <c r="FK256">
        <v>567.49028</v>
      </c>
      <c r="FL256">
        <v>5.69853846717143</v>
      </c>
      <c r="FM256">
        <v>112.669230979739</v>
      </c>
      <c r="FN256">
        <v>11422.54</v>
      </c>
      <c r="FO256">
        <v>15</v>
      </c>
      <c r="FP256">
        <v>0</v>
      </c>
      <c r="FQ256" t="s">
        <v>439</v>
      </c>
      <c r="FR256">
        <v>0</v>
      </c>
      <c r="FS256">
        <v>0</v>
      </c>
      <c r="FT256">
        <v>0</v>
      </c>
      <c r="FU256">
        <v>0</v>
      </c>
      <c r="FV256">
        <v>0</v>
      </c>
      <c r="FW256">
        <v>0</v>
      </c>
      <c r="FX256">
        <v>0</v>
      </c>
      <c r="FY256">
        <v>0</v>
      </c>
      <c r="FZ256">
        <v>0</v>
      </c>
      <c r="GA256">
        <v>0</v>
      </c>
      <c r="GB256">
        <v>0</v>
      </c>
      <c r="GC256">
        <v>-42.958755</v>
      </c>
      <c r="GD256">
        <v>0.683201503759387</v>
      </c>
      <c r="GE256">
        <v>0.599369601727514</v>
      </c>
      <c r="GF256">
        <v>0</v>
      </c>
      <c r="GG256">
        <v>567.057823529412</v>
      </c>
      <c r="GH256">
        <v>6.38536286728232</v>
      </c>
      <c r="GI256">
        <v>0.655513560257653</v>
      </c>
      <c r="GJ256">
        <v>-1</v>
      </c>
      <c r="GK256">
        <v>2.2926665</v>
      </c>
      <c r="GL256">
        <v>-0.151735488721806</v>
      </c>
      <c r="GM256">
        <v>0.0155039550679818</v>
      </c>
      <c r="GN256">
        <v>0</v>
      </c>
      <c r="GO256">
        <v>0</v>
      </c>
      <c r="GP256">
        <v>2</v>
      </c>
      <c r="GQ256" t="s">
        <v>463</v>
      </c>
      <c r="GR256">
        <v>3.13199</v>
      </c>
      <c r="GS256">
        <v>2.71158</v>
      </c>
      <c r="GT256">
        <v>0.135366</v>
      </c>
      <c r="GU256">
        <v>0.141166</v>
      </c>
      <c r="GV256">
        <v>0.0996195</v>
      </c>
      <c r="GW256">
        <v>0.0930988</v>
      </c>
      <c r="GX256">
        <v>32542.1</v>
      </c>
      <c r="GY256">
        <v>34626</v>
      </c>
      <c r="GZ256">
        <v>34054.7</v>
      </c>
      <c r="HA256">
        <v>36506.9</v>
      </c>
      <c r="HB256">
        <v>43315.7</v>
      </c>
      <c r="HC256">
        <v>47544.5</v>
      </c>
      <c r="HD256">
        <v>53128.9</v>
      </c>
      <c r="HE256">
        <v>58351.1</v>
      </c>
      <c r="HF256">
        <v>1.95035</v>
      </c>
      <c r="HG256">
        <v>1.7869</v>
      </c>
      <c r="HH256">
        <v>0.134729</v>
      </c>
      <c r="HI256">
        <v>0</v>
      </c>
      <c r="HJ256">
        <v>27.8051</v>
      </c>
      <c r="HK256">
        <v>999.9</v>
      </c>
      <c r="HL256">
        <v>50.372</v>
      </c>
      <c r="HM256">
        <v>30.796</v>
      </c>
      <c r="HN256">
        <v>24.7522</v>
      </c>
      <c r="HO256">
        <v>54.5131</v>
      </c>
      <c r="HP256">
        <v>45.5609</v>
      </c>
      <c r="HQ256">
        <v>1</v>
      </c>
      <c r="HR256">
        <v>0.106842</v>
      </c>
      <c r="HS256">
        <v>0.322045</v>
      </c>
      <c r="HT256">
        <v>20.1117</v>
      </c>
      <c r="HU256">
        <v>5.19782</v>
      </c>
      <c r="HV256">
        <v>12.004</v>
      </c>
      <c r="HW256">
        <v>4.975</v>
      </c>
      <c r="HX256">
        <v>3.29395</v>
      </c>
      <c r="HY256">
        <v>999.9</v>
      </c>
      <c r="HZ256">
        <v>9999</v>
      </c>
      <c r="IA256">
        <v>9999</v>
      </c>
      <c r="IB256">
        <v>9999</v>
      </c>
      <c r="IC256">
        <v>1.86325</v>
      </c>
      <c r="ID256">
        <v>1.86813</v>
      </c>
      <c r="IE256">
        <v>1.86786</v>
      </c>
      <c r="IF256">
        <v>1.86905</v>
      </c>
      <c r="IG256">
        <v>1.86987</v>
      </c>
      <c r="IH256">
        <v>1.86593</v>
      </c>
      <c r="II256">
        <v>1.86702</v>
      </c>
      <c r="IJ256">
        <v>1.86844</v>
      </c>
      <c r="IK256">
        <v>5</v>
      </c>
      <c r="IL256">
        <v>0</v>
      </c>
      <c r="IM256">
        <v>0</v>
      </c>
      <c r="IN256">
        <v>0</v>
      </c>
      <c r="IO256" t="s">
        <v>441</v>
      </c>
      <c r="IP256" t="s">
        <v>442</v>
      </c>
      <c r="IQ256" t="s">
        <v>443</v>
      </c>
      <c r="IR256" t="s">
        <v>443</v>
      </c>
      <c r="IS256" t="s">
        <v>443</v>
      </c>
      <c r="IT256" t="s">
        <v>443</v>
      </c>
      <c r="IU256">
        <v>0</v>
      </c>
      <c r="IV256">
        <v>100</v>
      </c>
      <c r="IW256">
        <v>100</v>
      </c>
      <c r="IX256">
        <v>3.246</v>
      </c>
      <c r="IY256">
        <v>0.3094</v>
      </c>
      <c r="IZ256">
        <v>0.735386519928015</v>
      </c>
      <c r="JA256">
        <v>0.00382527381972642</v>
      </c>
      <c r="JB256">
        <v>-7.52988299776221e-07</v>
      </c>
      <c r="JC256">
        <v>2.3530235652091e-10</v>
      </c>
      <c r="JD256">
        <v>-0.102343420517576</v>
      </c>
      <c r="JE256">
        <v>-0.0169045395245839</v>
      </c>
      <c r="JF256">
        <v>0.00204458040624254</v>
      </c>
      <c r="JG256">
        <v>-2.13992253470799e-05</v>
      </c>
      <c r="JH256">
        <v>5</v>
      </c>
      <c r="JI256">
        <v>2167</v>
      </c>
      <c r="JJ256">
        <v>1</v>
      </c>
      <c r="JK256">
        <v>29</v>
      </c>
      <c r="JL256">
        <v>29323827</v>
      </c>
      <c r="JM256">
        <v>29323827</v>
      </c>
      <c r="JN256">
        <v>1.68701</v>
      </c>
      <c r="JO256">
        <v>2.6355</v>
      </c>
      <c r="JP256">
        <v>1.54785</v>
      </c>
      <c r="JQ256">
        <v>2.31079</v>
      </c>
      <c r="JR256">
        <v>1.64673</v>
      </c>
      <c r="JS256">
        <v>2.34985</v>
      </c>
      <c r="JT256">
        <v>34.6692</v>
      </c>
      <c r="JU256">
        <v>24.1838</v>
      </c>
      <c r="JV256">
        <v>18</v>
      </c>
      <c r="JW256">
        <v>506.305</v>
      </c>
      <c r="JX256">
        <v>400.564</v>
      </c>
      <c r="JY256">
        <v>26.7404</v>
      </c>
      <c r="JZ256">
        <v>28.7369</v>
      </c>
      <c r="KA256">
        <v>30.0001</v>
      </c>
      <c r="KB256">
        <v>28.6893</v>
      </c>
      <c r="KC256">
        <v>28.6378</v>
      </c>
      <c r="KD256">
        <v>33.7896</v>
      </c>
      <c r="KE256">
        <v>18.7563</v>
      </c>
      <c r="KF256">
        <v>49.2984</v>
      </c>
      <c r="KG256">
        <v>26.7407</v>
      </c>
      <c r="KH256">
        <v>805.324</v>
      </c>
      <c r="KI256">
        <v>20.6735</v>
      </c>
      <c r="KJ256">
        <v>96.5745</v>
      </c>
      <c r="KK256">
        <v>94.5384</v>
      </c>
    </row>
    <row r="257" spans="1:297">
      <c r="A257">
        <v>241</v>
      </c>
      <c r="B257">
        <v>1759429625</v>
      </c>
      <c r="C257">
        <v>10404.9000000954</v>
      </c>
      <c r="D257" t="s">
        <v>926</v>
      </c>
      <c r="E257" t="s">
        <v>927</v>
      </c>
      <c r="F257">
        <v>5</v>
      </c>
      <c r="G257" t="s">
        <v>831</v>
      </c>
      <c r="H257" t="s">
        <v>436</v>
      </c>
      <c r="I257">
        <v>1759429616.84615</v>
      </c>
      <c r="J257">
        <f>(K257)/1000</f>
        <v>0</v>
      </c>
      <c r="K257">
        <f>IF(DP257, AN257, AH257)</f>
        <v>0</v>
      </c>
      <c r="L257">
        <f>IF(DP257, AI257, AG257)</f>
        <v>0</v>
      </c>
      <c r="M257">
        <f>DR257 - IF(AU257&gt;1, L257*DL257*100.0/(AW257), 0)</f>
        <v>0</v>
      </c>
      <c r="N257">
        <f>((T257-J257/2)*M257-L257)/(T257+J257/2)</f>
        <v>0</v>
      </c>
      <c r="O257">
        <f>N257*(DY257+DZ257)/1000.0</f>
        <v>0</v>
      </c>
      <c r="P257">
        <f>(DR257 - IF(AU257&gt;1, L257*DL257*100.0/(AW257), 0))*(DY257+DZ257)/1000.0</f>
        <v>0</v>
      </c>
      <c r="Q257">
        <f>2.0/((1/S257-1/R257)+SIGN(S257)*SQRT((1/S257-1/R257)*(1/S257-1/R257) + 4*DM257/((DM257+1)*(DM257+1))*(2*1/S257*1/R257-1/R257*1/R257)))</f>
        <v>0</v>
      </c>
      <c r="R257">
        <f>IF(LEFT(DN257,1)&lt;&gt;"0",IF(LEFT(DN257,1)="1",3.0,DO257),$D$5+$E$5*(EF257*DY257/($K$5*1000))+$F$5*(EF257*DY257/($K$5*1000))*MAX(MIN(DL257,$J$5),$I$5)*MAX(MIN(DL257,$J$5),$I$5)+$G$5*MAX(MIN(DL257,$J$5),$I$5)*(EF257*DY257/($K$5*1000))+$H$5*(EF257*DY257/($K$5*1000))*(EF257*DY257/($K$5*1000)))</f>
        <v>0</v>
      </c>
      <c r="S257">
        <f>J257*(1000-(1000*0.61365*exp(17.502*W257/(240.97+W257))/(DY257+DZ257)+DT257)/2)/(1000*0.61365*exp(17.502*W257/(240.97+W257))/(DY257+DZ257)-DT257)</f>
        <v>0</v>
      </c>
      <c r="T257">
        <f>1/((DM257+1)/(Q257/1.6)+1/(R257/1.37)) + DM257/((DM257+1)/(Q257/1.6) + DM257/(R257/1.37))</f>
        <v>0</v>
      </c>
      <c r="U257">
        <f>(DH257*DK257)</f>
        <v>0</v>
      </c>
      <c r="V257">
        <f>(EA257+(U257+2*0.95*5.67E-8*(((EA257+$B$7)+273)^4-(EA257+273)^4)-44100*J257)/(1.84*29.3*R257+8*0.95*5.67E-8*(EA257+273)^3))</f>
        <v>0</v>
      </c>
      <c r="W257">
        <f>($C$7*EB257+$D$7*EC257+$E$7*V257)</f>
        <v>0</v>
      </c>
      <c r="X257">
        <f>0.61365*exp(17.502*W257/(240.97+W257))</f>
        <v>0</v>
      </c>
      <c r="Y257">
        <f>(Z257/AA257*100)</f>
        <v>0</v>
      </c>
      <c r="Z257">
        <f>DT257*(DY257+DZ257)/1000</f>
        <v>0</v>
      </c>
      <c r="AA257">
        <f>0.61365*exp(17.502*EA257/(240.97+EA257))</f>
        <v>0</v>
      </c>
      <c r="AB257">
        <f>(X257-DT257*(DY257+DZ257)/1000)</f>
        <v>0</v>
      </c>
      <c r="AC257">
        <f>(-J257*44100)</f>
        <v>0</v>
      </c>
      <c r="AD257">
        <f>2*29.3*R257*0.92*(EA257-W257)</f>
        <v>0</v>
      </c>
      <c r="AE257">
        <f>2*0.95*5.67E-8*(((EA257+$B$7)+273)^4-(W257+273)^4)</f>
        <v>0</v>
      </c>
      <c r="AF257">
        <f>U257+AE257+AC257+AD257</f>
        <v>0</v>
      </c>
      <c r="AG257">
        <f>DX257*AU257*(DS257-DR257*(1000-AU257*DU257)/(1000-AU257*DT257))/(100*DL257)</f>
        <v>0</v>
      </c>
      <c r="AH257">
        <f>1000*DX257*AU257*(DT257-DU257)/(100*DL257*(1000-AU257*DT257))</f>
        <v>0</v>
      </c>
      <c r="AI257">
        <f>(AJ257 - AK257 - DY257*1E3/(8.314*(EA257+273.15)) * AM257/DX257 * AL257) * DX257/(100*DL257) * (1000 - DU257)/1000</f>
        <v>0</v>
      </c>
      <c r="AJ257">
        <v>808.018484941126</v>
      </c>
      <c r="AK257">
        <v>773.628884848485</v>
      </c>
      <c r="AL257">
        <v>3.53102212121201</v>
      </c>
      <c r="AM257">
        <v>64.6</v>
      </c>
      <c r="AN257">
        <f>(AP257 - AO257 + DY257*1E3/(8.314*(EA257+273.15)) * AR257/DX257 * AQ257) * DX257/(100*DL257) * 1000/(1000 - AP257)</f>
        <v>0</v>
      </c>
      <c r="AO257">
        <v>20.5881310769779</v>
      </c>
      <c r="AP257">
        <v>22.8316175757576</v>
      </c>
      <c r="AQ257">
        <v>1.95959536357045e-05</v>
      </c>
      <c r="AR257">
        <v>120.659579915445</v>
      </c>
      <c r="AS257">
        <v>0</v>
      </c>
      <c r="AT257">
        <v>0</v>
      </c>
      <c r="AU257">
        <f>IF(AS257*$H$13&gt;=AW257,1.0,(AW257/(AW257-AS257*$H$13)))</f>
        <v>0</v>
      </c>
      <c r="AV257">
        <f>(AU257-1)*100</f>
        <v>0</v>
      </c>
      <c r="AW257">
        <f>MAX(0,($B$13+$C$13*EF257)/(1+$D$13*EF257)*DY257/(EA257+273)*$E$13)</f>
        <v>0</v>
      </c>
      <c r="AX257" t="s">
        <v>437</v>
      </c>
      <c r="AY257" t="s">
        <v>437</v>
      </c>
      <c r="AZ257">
        <v>0</v>
      </c>
      <c r="BA257">
        <v>0</v>
      </c>
      <c r="BB257">
        <f>1-AZ257/BA257</f>
        <v>0</v>
      </c>
      <c r="BC257">
        <v>0</v>
      </c>
      <c r="BD257" t="s">
        <v>437</v>
      </c>
      <c r="BE257" t="s">
        <v>437</v>
      </c>
      <c r="BF257">
        <v>0</v>
      </c>
      <c r="BG257">
        <v>0</v>
      </c>
      <c r="BH257">
        <f>1-BF257/BG257</f>
        <v>0</v>
      </c>
      <c r="BI257">
        <v>0.5</v>
      </c>
      <c r="BJ257">
        <f>DI257</f>
        <v>0</v>
      </c>
      <c r="BK257">
        <f>L257</f>
        <v>0</v>
      </c>
      <c r="BL257">
        <f>BH257*BI257*BJ257</f>
        <v>0</v>
      </c>
      <c r="BM257">
        <f>(BK257-BC257)/BJ257</f>
        <v>0</v>
      </c>
      <c r="BN257">
        <f>(BA257-BG257)/BG257</f>
        <v>0</v>
      </c>
      <c r="BO257">
        <f>AZ257/(BB257+AZ257/BG257)</f>
        <v>0</v>
      </c>
      <c r="BP257" t="s">
        <v>437</v>
      </c>
      <c r="BQ257">
        <v>0</v>
      </c>
      <c r="BR257">
        <f>IF(BQ257&lt;&gt;0, BQ257, BO257)</f>
        <v>0</v>
      </c>
      <c r="BS257">
        <f>1-BR257/BG257</f>
        <v>0</v>
      </c>
      <c r="BT257">
        <f>(BG257-BF257)/(BG257-BR257)</f>
        <v>0</v>
      </c>
      <c r="BU257">
        <f>(BA257-BG257)/(BA257-BR257)</f>
        <v>0</v>
      </c>
      <c r="BV257">
        <f>(BG257-BF257)/(BG257-AZ257)</f>
        <v>0</v>
      </c>
      <c r="BW257">
        <f>(BA257-BG257)/(BA257-AZ257)</f>
        <v>0</v>
      </c>
      <c r="BX257">
        <f>(BT257*BR257/BF257)</f>
        <v>0</v>
      </c>
      <c r="BY257">
        <f>(1-BX257)</f>
        <v>0</v>
      </c>
      <c r="DH257">
        <f>$B$11*EG257+$C$11*EH257+$F$11*ES257*(1-EV257)</f>
        <v>0</v>
      </c>
      <c r="DI257">
        <f>DH257*DJ257</f>
        <v>0</v>
      </c>
      <c r="DJ257">
        <f>($B$11*$D$9+$C$11*$D$9+$F$11*((FF257+EX257)/MAX(FF257+EX257+FG257, 0.1)*$I$9+FG257/MAX(FF257+EX257+FG257, 0.1)*$J$9))/($B$11+$C$11+$F$11)</f>
        <v>0</v>
      </c>
      <c r="DK257">
        <f>($B$11*$K$9+$C$11*$K$9+$F$11*((FF257+EX257)/MAX(FF257+EX257+FG257, 0.1)*$P$9+FG257/MAX(FF257+EX257+FG257, 0.1)*$Q$9))/($B$11+$C$11+$F$11)</f>
        <v>0</v>
      </c>
      <c r="DL257">
        <v>4.16</v>
      </c>
      <c r="DM257">
        <v>0.5</v>
      </c>
      <c r="DN257" t="s">
        <v>438</v>
      </c>
      <c r="DO257">
        <v>2</v>
      </c>
      <c r="DP257" t="b">
        <v>1</v>
      </c>
      <c r="DQ257">
        <v>1759429616.84615</v>
      </c>
      <c r="DR257">
        <v>731.696923076923</v>
      </c>
      <c r="DS257">
        <v>774.982692307692</v>
      </c>
      <c r="DT257">
        <v>22.8363846153846</v>
      </c>
      <c r="DU257">
        <v>20.5674923076923</v>
      </c>
      <c r="DV257">
        <v>728.483461538461</v>
      </c>
      <c r="DW257">
        <v>22.5266230769231</v>
      </c>
      <c r="DX257">
        <v>500.001538461538</v>
      </c>
      <c r="DY257">
        <v>90.7494</v>
      </c>
      <c r="DZ257">
        <v>0.0335406230769231</v>
      </c>
      <c r="EA257">
        <v>29.5608461538462</v>
      </c>
      <c r="EB257">
        <v>30.0045384615385</v>
      </c>
      <c r="EC257">
        <v>999.9</v>
      </c>
      <c r="ED257">
        <v>0</v>
      </c>
      <c r="EE257">
        <v>0</v>
      </c>
      <c r="EF257">
        <v>10017.5407692308</v>
      </c>
      <c r="EG257">
        <v>0</v>
      </c>
      <c r="EH257">
        <v>14.9976</v>
      </c>
      <c r="EI257">
        <v>-43.2859</v>
      </c>
      <c r="EJ257">
        <v>748.796307692308</v>
      </c>
      <c r="EK257">
        <v>791.257153846154</v>
      </c>
      <c r="EL257">
        <v>2.26890615384615</v>
      </c>
      <c r="EM257">
        <v>774.982692307692</v>
      </c>
      <c r="EN257">
        <v>20.5674923076923</v>
      </c>
      <c r="EO257">
        <v>2.07239</v>
      </c>
      <c r="EP257">
        <v>1.86648769230769</v>
      </c>
      <c r="EQ257">
        <v>18.0085307692308</v>
      </c>
      <c r="ER257">
        <v>16.3550153846154</v>
      </c>
      <c r="ES257">
        <v>2000.03692307692</v>
      </c>
      <c r="ET257">
        <v>0.980004615384615</v>
      </c>
      <c r="EU257">
        <v>0.0199956769230769</v>
      </c>
      <c r="EV257">
        <v>0</v>
      </c>
      <c r="EW257">
        <v>567.847538461539</v>
      </c>
      <c r="EX257">
        <v>5.00059</v>
      </c>
      <c r="EY257">
        <v>11429.5153846154</v>
      </c>
      <c r="EZ257">
        <v>17360.6538461538</v>
      </c>
      <c r="FA257">
        <v>41.8362307692308</v>
      </c>
      <c r="FB257">
        <v>41.6918461538462</v>
      </c>
      <c r="FC257">
        <v>41.312</v>
      </c>
      <c r="FD257">
        <v>41.0476923076923</v>
      </c>
      <c r="FE257">
        <v>42.687</v>
      </c>
      <c r="FF257">
        <v>1955.14230769231</v>
      </c>
      <c r="FG257">
        <v>39.8946153846154</v>
      </c>
      <c r="FH257">
        <v>0</v>
      </c>
      <c r="FI257">
        <v>1759429623.4</v>
      </c>
      <c r="FJ257">
        <v>0</v>
      </c>
      <c r="FK257">
        <v>567.93772</v>
      </c>
      <c r="FL257">
        <v>5.25976922049469</v>
      </c>
      <c r="FM257">
        <v>102.261538349504</v>
      </c>
      <c r="FN257">
        <v>11430.904</v>
      </c>
      <c r="FO257">
        <v>15</v>
      </c>
      <c r="FP257">
        <v>0</v>
      </c>
      <c r="FQ257" t="s">
        <v>439</v>
      </c>
      <c r="FR257">
        <v>0</v>
      </c>
      <c r="FS257">
        <v>0</v>
      </c>
      <c r="FT257">
        <v>0</v>
      </c>
      <c r="FU257">
        <v>0</v>
      </c>
      <c r="FV257">
        <v>0</v>
      </c>
      <c r="FW257">
        <v>0</v>
      </c>
      <c r="FX257">
        <v>0</v>
      </c>
      <c r="FY257">
        <v>0</v>
      </c>
      <c r="FZ257">
        <v>0</v>
      </c>
      <c r="GA257">
        <v>0</v>
      </c>
      <c r="GB257">
        <v>0</v>
      </c>
      <c r="GC257">
        <v>-43.014225</v>
      </c>
      <c r="GD257">
        <v>-3.77718947368428</v>
      </c>
      <c r="GE257">
        <v>0.655395096773694</v>
      </c>
      <c r="GF257">
        <v>0</v>
      </c>
      <c r="GG257">
        <v>567.504764705882</v>
      </c>
      <c r="GH257">
        <v>5.85705118508735</v>
      </c>
      <c r="GI257">
        <v>0.605408809805102</v>
      </c>
      <c r="GJ257">
        <v>-1</v>
      </c>
      <c r="GK257">
        <v>2.279598</v>
      </c>
      <c r="GL257">
        <v>-0.223581654135337</v>
      </c>
      <c r="GM257">
        <v>0.0223757617970875</v>
      </c>
      <c r="GN257">
        <v>0</v>
      </c>
      <c r="GO257">
        <v>0</v>
      </c>
      <c r="GP257">
        <v>2</v>
      </c>
      <c r="GQ257" t="s">
        <v>463</v>
      </c>
      <c r="GR257">
        <v>3.13183</v>
      </c>
      <c r="GS257">
        <v>2.7114</v>
      </c>
      <c r="GT257">
        <v>0.137501</v>
      </c>
      <c r="GU257">
        <v>0.143174</v>
      </c>
      <c r="GV257">
        <v>0.0996226</v>
      </c>
      <c r="GW257">
        <v>0.0931264</v>
      </c>
      <c r="GX257">
        <v>32461.6</v>
      </c>
      <c r="GY257">
        <v>34545.2</v>
      </c>
      <c r="GZ257">
        <v>34054.6</v>
      </c>
      <c r="HA257">
        <v>36507.1</v>
      </c>
      <c r="HB257">
        <v>43315.7</v>
      </c>
      <c r="HC257">
        <v>47543.6</v>
      </c>
      <c r="HD257">
        <v>53128.8</v>
      </c>
      <c r="HE257">
        <v>58351.5</v>
      </c>
      <c r="HF257">
        <v>1.95052</v>
      </c>
      <c r="HG257">
        <v>1.78677</v>
      </c>
      <c r="HH257">
        <v>0.134759</v>
      </c>
      <c r="HI257">
        <v>0</v>
      </c>
      <c r="HJ257">
        <v>27.8051</v>
      </c>
      <c r="HK257">
        <v>999.9</v>
      </c>
      <c r="HL257">
        <v>50.372</v>
      </c>
      <c r="HM257">
        <v>30.796</v>
      </c>
      <c r="HN257">
        <v>24.7502</v>
      </c>
      <c r="HO257">
        <v>54.7331</v>
      </c>
      <c r="HP257">
        <v>45.2524</v>
      </c>
      <c r="HQ257">
        <v>1</v>
      </c>
      <c r="HR257">
        <v>0.106842</v>
      </c>
      <c r="HS257">
        <v>0.313644</v>
      </c>
      <c r="HT257">
        <v>20.1115</v>
      </c>
      <c r="HU257">
        <v>5.19692</v>
      </c>
      <c r="HV257">
        <v>12.004</v>
      </c>
      <c r="HW257">
        <v>4.9747</v>
      </c>
      <c r="HX257">
        <v>3.29398</v>
      </c>
      <c r="HY257">
        <v>999.9</v>
      </c>
      <c r="HZ257">
        <v>9999</v>
      </c>
      <c r="IA257">
        <v>9999</v>
      </c>
      <c r="IB257">
        <v>9999</v>
      </c>
      <c r="IC257">
        <v>1.86325</v>
      </c>
      <c r="ID257">
        <v>1.86813</v>
      </c>
      <c r="IE257">
        <v>1.86786</v>
      </c>
      <c r="IF257">
        <v>1.86905</v>
      </c>
      <c r="IG257">
        <v>1.86984</v>
      </c>
      <c r="IH257">
        <v>1.86596</v>
      </c>
      <c r="II257">
        <v>1.86705</v>
      </c>
      <c r="IJ257">
        <v>1.86844</v>
      </c>
      <c r="IK257">
        <v>5</v>
      </c>
      <c r="IL257">
        <v>0</v>
      </c>
      <c r="IM257">
        <v>0</v>
      </c>
      <c r="IN257">
        <v>0</v>
      </c>
      <c r="IO257" t="s">
        <v>441</v>
      </c>
      <c r="IP257" t="s">
        <v>442</v>
      </c>
      <c r="IQ257" t="s">
        <v>443</v>
      </c>
      <c r="IR257" t="s">
        <v>443</v>
      </c>
      <c r="IS257" t="s">
        <v>443</v>
      </c>
      <c r="IT257" t="s">
        <v>443</v>
      </c>
      <c r="IU257">
        <v>0</v>
      </c>
      <c r="IV257">
        <v>100</v>
      </c>
      <c r="IW257">
        <v>100</v>
      </c>
      <c r="IX257">
        <v>3.299</v>
      </c>
      <c r="IY257">
        <v>0.3094</v>
      </c>
      <c r="IZ257">
        <v>0.735386519928015</v>
      </c>
      <c r="JA257">
        <v>0.00382527381972642</v>
      </c>
      <c r="JB257">
        <v>-7.52988299776221e-07</v>
      </c>
      <c r="JC257">
        <v>2.3530235652091e-10</v>
      </c>
      <c r="JD257">
        <v>-0.102343420517576</v>
      </c>
      <c r="JE257">
        <v>-0.0169045395245839</v>
      </c>
      <c r="JF257">
        <v>0.00204458040624254</v>
      </c>
      <c r="JG257">
        <v>-2.13992253470799e-05</v>
      </c>
      <c r="JH257">
        <v>5</v>
      </c>
      <c r="JI257">
        <v>2167</v>
      </c>
      <c r="JJ257">
        <v>1</v>
      </c>
      <c r="JK257">
        <v>29</v>
      </c>
      <c r="JL257">
        <v>29323827.1</v>
      </c>
      <c r="JM257">
        <v>29323827.1</v>
      </c>
      <c r="JN257">
        <v>1.71753</v>
      </c>
      <c r="JO257">
        <v>2.61719</v>
      </c>
      <c r="JP257">
        <v>1.54785</v>
      </c>
      <c r="JQ257">
        <v>2.31079</v>
      </c>
      <c r="JR257">
        <v>1.64673</v>
      </c>
      <c r="JS257">
        <v>2.37915</v>
      </c>
      <c r="JT257">
        <v>34.6692</v>
      </c>
      <c r="JU257">
        <v>24.1926</v>
      </c>
      <c r="JV257">
        <v>18</v>
      </c>
      <c r="JW257">
        <v>506.443</v>
      </c>
      <c r="JX257">
        <v>400.512</v>
      </c>
      <c r="JY257">
        <v>26.7369</v>
      </c>
      <c r="JZ257">
        <v>28.7369</v>
      </c>
      <c r="KA257">
        <v>30.0001</v>
      </c>
      <c r="KB257">
        <v>28.6917</v>
      </c>
      <c r="KC257">
        <v>28.6402</v>
      </c>
      <c r="KD257">
        <v>34.3835</v>
      </c>
      <c r="KE257">
        <v>18.4615</v>
      </c>
      <c r="KF257">
        <v>49.2984</v>
      </c>
      <c r="KG257">
        <v>26.7382</v>
      </c>
      <c r="KH257">
        <v>825.44</v>
      </c>
      <c r="KI257">
        <v>20.6917</v>
      </c>
      <c r="KJ257">
        <v>96.5743</v>
      </c>
      <c r="KK257">
        <v>94.539</v>
      </c>
    </row>
    <row r="258" spans="1:297">
      <c r="A258">
        <v>242</v>
      </c>
      <c r="B258">
        <v>1759429630</v>
      </c>
      <c r="C258">
        <v>10409.9000000954</v>
      </c>
      <c r="D258" t="s">
        <v>928</v>
      </c>
      <c r="E258" t="s">
        <v>929</v>
      </c>
      <c r="F258">
        <v>5</v>
      </c>
      <c r="G258" t="s">
        <v>831</v>
      </c>
      <c r="H258" t="s">
        <v>436</v>
      </c>
      <c r="I258">
        <v>1759429621.84615</v>
      </c>
      <c r="J258">
        <f>(K258)/1000</f>
        <v>0</v>
      </c>
      <c r="K258">
        <f>IF(DP258, AN258, AH258)</f>
        <v>0</v>
      </c>
      <c r="L258">
        <f>IF(DP258, AI258, AG258)</f>
        <v>0</v>
      </c>
      <c r="M258">
        <f>DR258 - IF(AU258&gt;1, L258*DL258*100.0/(AW258), 0)</f>
        <v>0</v>
      </c>
      <c r="N258">
        <f>((T258-J258/2)*M258-L258)/(T258+J258/2)</f>
        <v>0</v>
      </c>
      <c r="O258">
        <f>N258*(DY258+DZ258)/1000.0</f>
        <v>0</v>
      </c>
      <c r="P258">
        <f>(DR258 - IF(AU258&gt;1, L258*DL258*100.0/(AW258), 0))*(DY258+DZ258)/1000.0</f>
        <v>0</v>
      </c>
      <c r="Q258">
        <f>2.0/((1/S258-1/R258)+SIGN(S258)*SQRT((1/S258-1/R258)*(1/S258-1/R258) + 4*DM258/((DM258+1)*(DM258+1))*(2*1/S258*1/R258-1/R258*1/R258)))</f>
        <v>0</v>
      </c>
      <c r="R258">
        <f>IF(LEFT(DN258,1)&lt;&gt;"0",IF(LEFT(DN258,1)="1",3.0,DO258),$D$5+$E$5*(EF258*DY258/($K$5*1000))+$F$5*(EF258*DY258/($K$5*1000))*MAX(MIN(DL258,$J$5),$I$5)*MAX(MIN(DL258,$J$5),$I$5)+$G$5*MAX(MIN(DL258,$J$5),$I$5)*(EF258*DY258/($K$5*1000))+$H$5*(EF258*DY258/($K$5*1000))*(EF258*DY258/($K$5*1000)))</f>
        <v>0</v>
      </c>
      <c r="S258">
        <f>J258*(1000-(1000*0.61365*exp(17.502*W258/(240.97+W258))/(DY258+DZ258)+DT258)/2)/(1000*0.61365*exp(17.502*W258/(240.97+W258))/(DY258+DZ258)-DT258)</f>
        <v>0</v>
      </c>
      <c r="T258">
        <f>1/((DM258+1)/(Q258/1.6)+1/(R258/1.37)) + DM258/((DM258+1)/(Q258/1.6) + DM258/(R258/1.37))</f>
        <v>0</v>
      </c>
      <c r="U258">
        <f>(DH258*DK258)</f>
        <v>0</v>
      </c>
      <c r="V258">
        <f>(EA258+(U258+2*0.95*5.67E-8*(((EA258+$B$7)+273)^4-(EA258+273)^4)-44100*J258)/(1.84*29.3*R258+8*0.95*5.67E-8*(EA258+273)^3))</f>
        <v>0</v>
      </c>
      <c r="W258">
        <f>($C$7*EB258+$D$7*EC258+$E$7*V258)</f>
        <v>0</v>
      </c>
      <c r="X258">
        <f>0.61365*exp(17.502*W258/(240.97+W258))</f>
        <v>0</v>
      </c>
      <c r="Y258">
        <f>(Z258/AA258*100)</f>
        <v>0</v>
      </c>
      <c r="Z258">
        <f>DT258*(DY258+DZ258)/1000</f>
        <v>0</v>
      </c>
      <c r="AA258">
        <f>0.61365*exp(17.502*EA258/(240.97+EA258))</f>
        <v>0</v>
      </c>
      <c r="AB258">
        <f>(X258-DT258*(DY258+DZ258)/1000)</f>
        <v>0</v>
      </c>
      <c r="AC258">
        <f>(-J258*44100)</f>
        <v>0</v>
      </c>
      <c r="AD258">
        <f>2*29.3*R258*0.92*(EA258-W258)</f>
        <v>0</v>
      </c>
      <c r="AE258">
        <f>2*0.95*5.67E-8*(((EA258+$B$7)+273)^4-(W258+273)^4)</f>
        <v>0</v>
      </c>
      <c r="AF258">
        <f>U258+AE258+AC258+AD258</f>
        <v>0</v>
      </c>
      <c r="AG258">
        <f>DX258*AU258*(DS258-DR258*(1000-AU258*DU258)/(1000-AU258*DT258))/(100*DL258)</f>
        <v>0</v>
      </c>
      <c r="AH258">
        <f>1000*DX258*AU258*(DT258-DU258)/(100*DL258*(1000-AU258*DT258))</f>
        <v>0</v>
      </c>
      <c r="AI258">
        <f>(AJ258 - AK258 - DY258*1E3/(8.314*(EA258+273.15)) * AM258/DX258 * AL258) * DX258/(100*DL258) * (1000 - DU258)/1000</f>
        <v>0</v>
      </c>
      <c r="AJ258">
        <v>824.739585852056</v>
      </c>
      <c r="AK258">
        <v>790.573072727272</v>
      </c>
      <c r="AL258">
        <v>3.37072515151508</v>
      </c>
      <c r="AM258">
        <v>64.6</v>
      </c>
      <c r="AN258">
        <f>(AP258 - AO258 + DY258*1E3/(8.314*(EA258+273.15)) * AR258/DX258 * AQ258) * DX258/(100*DL258) * 1000/(1000 - AP258)</f>
        <v>0</v>
      </c>
      <c r="AO258">
        <v>20.6080776749341</v>
      </c>
      <c r="AP258">
        <v>22.8277290909091</v>
      </c>
      <c r="AQ258">
        <v>-6.28903205631284e-06</v>
      </c>
      <c r="AR258">
        <v>120.659579915445</v>
      </c>
      <c r="AS258">
        <v>0</v>
      </c>
      <c r="AT258">
        <v>0</v>
      </c>
      <c r="AU258">
        <f>IF(AS258*$H$13&gt;=AW258,1.0,(AW258/(AW258-AS258*$H$13)))</f>
        <v>0</v>
      </c>
      <c r="AV258">
        <f>(AU258-1)*100</f>
        <v>0</v>
      </c>
      <c r="AW258">
        <f>MAX(0,($B$13+$C$13*EF258)/(1+$D$13*EF258)*DY258/(EA258+273)*$E$13)</f>
        <v>0</v>
      </c>
      <c r="AX258" t="s">
        <v>437</v>
      </c>
      <c r="AY258" t="s">
        <v>437</v>
      </c>
      <c r="AZ258">
        <v>0</v>
      </c>
      <c r="BA258">
        <v>0</v>
      </c>
      <c r="BB258">
        <f>1-AZ258/BA258</f>
        <v>0</v>
      </c>
      <c r="BC258">
        <v>0</v>
      </c>
      <c r="BD258" t="s">
        <v>437</v>
      </c>
      <c r="BE258" t="s">
        <v>437</v>
      </c>
      <c r="BF258">
        <v>0</v>
      </c>
      <c r="BG258">
        <v>0</v>
      </c>
      <c r="BH258">
        <f>1-BF258/BG258</f>
        <v>0</v>
      </c>
      <c r="BI258">
        <v>0.5</v>
      </c>
      <c r="BJ258">
        <f>DI258</f>
        <v>0</v>
      </c>
      <c r="BK258">
        <f>L258</f>
        <v>0</v>
      </c>
      <c r="BL258">
        <f>BH258*BI258*BJ258</f>
        <v>0</v>
      </c>
      <c r="BM258">
        <f>(BK258-BC258)/BJ258</f>
        <v>0</v>
      </c>
      <c r="BN258">
        <f>(BA258-BG258)/BG258</f>
        <v>0</v>
      </c>
      <c r="BO258">
        <f>AZ258/(BB258+AZ258/BG258)</f>
        <v>0</v>
      </c>
      <c r="BP258" t="s">
        <v>437</v>
      </c>
      <c r="BQ258">
        <v>0</v>
      </c>
      <c r="BR258">
        <f>IF(BQ258&lt;&gt;0, BQ258, BO258)</f>
        <v>0</v>
      </c>
      <c r="BS258">
        <f>1-BR258/BG258</f>
        <v>0</v>
      </c>
      <c r="BT258">
        <f>(BG258-BF258)/(BG258-BR258)</f>
        <v>0</v>
      </c>
      <c r="BU258">
        <f>(BA258-BG258)/(BA258-BR258)</f>
        <v>0</v>
      </c>
      <c r="BV258">
        <f>(BG258-BF258)/(BG258-AZ258)</f>
        <v>0</v>
      </c>
      <c r="BW258">
        <f>(BA258-BG258)/(BA258-AZ258)</f>
        <v>0</v>
      </c>
      <c r="BX258">
        <f>(BT258*BR258/BF258)</f>
        <v>0</v>
      </c>
      <c r="BY258">
        <f>(1-BX258)</f>
        <v>0</v>
      </c>
      <c r="DH258">
        <f>$B$11*EG258+$C$11*EH258+$F$11*ES258*(1-EV258)</f>
        <v>0</v>
      </c>
      <c r="DI258">
        <f>DH258*DJ258</f>
        <v>0</v>
      </c>
      <c r="DJ258">
        <f>($B$11*$D$9+$C$11*$D$9+$F$11*((FF258+EX258)/MAX(FF258+EX258+FG258, 0.1)*$I$9+FG258/MAX(FF258+EX258+FG258, 0.1)*$J$9))/($B$11+$C$11+$F$11)</f>
        <v>0</v>
      </c>
      <c r="DK258">
        <f>($B$11*$K$9+$C$11*$K$9+$F$11*((FF258+EX258)/MAX(FF258+EX258+FG258, 0.1)*$P$9+FG258/MAX(FF258+EX258+FG258, 0.1)*$Q$9))/($B$11+$C$11+$F$11)</f>
        <v>0</v>
      </c>
      <c r="DL258">
        <v>4.16</v>
      </c>
      <c r="DM258">
        <v>0.5</v>
      </c>
      <c r="DN258" t="s">
        <v>438</v>
      </c>
      <c r="DO258">
        <v>2</v>
      </c>
      <c r="DP258" t="b">
        <v>1</v>
      </c>
      <c r="DQ258">
        <v>1759429621.84615</v>
      </c>
      <c r="DR258">
        <v>748.578615384615</v>
      </c>
      <c r="DS258">
        <v>791.711384615385</v>
      </c>
      <c r="DT258">
        <v>22.8303307692308</v>
      </c>
      <c r="DU258">
        <v>20.5840076923077</v>
      </c>
      <c r="DV258">
        <v>745.313153846154</v>
      </c>
      <c r="DW258">
        <v>22.5208076923077</v>
      </c>
      <c r="DX258">
        <v>500.018076923077</v>
      </c>
      <c r="DY258">
        <v>90.7481230769231</v>
      </c>
      <c r="DZ258">
        <v>0.0333835384615385</v>
      </c>
      <c r="EA258">
        <v>29.5596230769231</v>
      </c>
      <c r="EB258">
        <v>30.0041769230769</v>
      </c>
      <c r="EC258">
        <v>999.9</v>
      </c>
      <c r="ED258">
        <v>0</v>
      </c>
      <c r="EE258">
        <v>0</v>
      </c>
      <c r="EF258">
        <v>10025.6653846154</v>
      </c>
      <c r="EG258">
        <v>0</v>
      </c>
      <c r="EH258">
        <v>14.9976</v>
      </c>
      <c r="EI258">
        <v>-43.1328230769231</v>
      </c>
      <c r="EJ258">
        <v>766.068076923077</v>
      </c>
      <c r="EK258">
        <v>808.350923076923</v>
      </c>
      <c r="EL258">
        <v>2.24632076923077</v>
      </c>
      <c r="EM258">
        <v>791.711384615385</v>
      </c>
      <c r="EN258">
        <v>20.5840076923077</v>
      </c>
      <c r="EO258">
        <v>2.07181076923077</v>
      </c>
      <c r="EP258">
        <v>1.86796076923077</v>
      </c>
      <c r="EQ258">
        <v>18.0040846153846</v>
      </c>
      <c r="ER258">
        <v>16.3673923076923</v>
      </c>
      <c r="ES258">
        <v>1999.98538461538</v>
      </c>
      <c r="ET258">
        <v>0.980006461538461</v>
      </c>
      <c r="EU258">
        <v>0.0199939230769231</v>
      </c>
      <c r="EV258">
        <v>0</v>
      </c>
      <c r="EW258">
        <v>568.351153846154</v>
      </c>
      <c r="EX258">
        <v>5.00059</v>
      </c>
      <c r="EY258">
        <v>11437.2923076923</v>
      </c>
      <c r="EZ258">
        <v>17360.2230769231</v>
      </c>
      <c r="FA258">
        <v>41.8459230769231</v>
      </c>
      <c r="FB258">
        <v>41.6918461538462</v>
      </c>
      <c r="FC258">
        <v>41.3072307692308</v>
      </c>
      <c r="FD258">
        <v>41.0524615384615</v>
      </c>
      <c r="FE258">
        <v>42.687</v>
      </c>
      <c r="FF258">
        <v>1955.09538461538</v>
      </c>
      <c r="FG258">
        <v>39.89</v>
      </c>
      <c r="FH258">
        <v>0</v>
      </c>
      <c r="FI258">
        <v>1759429628.2</v>
      </c>
      <c r="FJ258">
        <v>0</v>
      </c>
      <c r="FK258">
        <v>568.31488</v>
      </c>
      <c r="FL258">
        <v>4.73823077443413</v>
      </c>
      <c r="FM258">
        <v>89.5461538785371</v>
      </c>
      <c r="FN258">
        <v>11438.64</v>
      </c>
      <c r="FO258">
        <v>15</v>
      </c>
      <c r="FP258">
        <v>0</v>
      </c>
      <c r="FQ258" t="s">
        <v>439</v>
      </c>
      <c r="FR258">
        <v>0</v>
      </c>
      <c r="FS258">
        <v>0</v>
      </c>
      <c r="FT258">
        <v>0</v>
      </c>
      <c r="FU258">
        <v>0</v>
      </c>
      <c r="FV258">
        <v>0</v>
      </c>
      <c r="FW258">
        <v>0</v>
      </c>
      <c r="FX258">
        <v>0</v>
      </c>
      <c r="FY258">
        <v>0</v>
      </c>
      <c r="FZ258">
        <v>0</v>
      </c>
      <c r="GA258">
        <v>0</v>
      </c>
      <c r="GB258">
        <v>0</v>
      </c>
      <c r="GC258">
        <v>-43.22507</v>
      </c>
      <c r="GD258">
        <v>0.546839097744372</v>
      </c>
      <c r="GE258">
        <v>0.502783734919895</v>
      </c>
      <c r="GF258">
        <v>0</v>
      </c>
      <c r="GG258">
        <v>568.039735294118</v>
      </c>
      <c r="GH258">
        <v>5.07365928404385</v>
      </c>
      <c r="GI258">
        <v>0.543588528902449</v>
      </c>
      <c r="GJ258">
        <v>-1</v>
      </c>
      <c r="GK258">
        <v>2.257107</v>
      </c>
      <c r="GL258">
        <v>-0.27640330827068</v>
      </c>
      <c r="GM258">
        <v>0.026925124530817</v>
      </c>
      <c r="GN258">
        <v>0</v>
      </c>
      <c r="GO258">
        <v>0</v>
      </c>
      <c r="GP258">
        <v>2</v>
      </c>
      <c r="GQ258" t="s">
        <v>463</v>
      </c>
      <c r="GR258">
        <v>3.13201</v>
      </c>
      <c r="GS258">
        <v>2.71154</v>
      </c>
      <c r="GT258">
        <v>0.139536</v>
      </c>
      <c r="GU258">
        <v>0.145262</v>
      </c>
      <c r="GV258">
        <v>0.0996235</v>
      </c>
      <c r="GW258">
        <v>0.093236</v>
      </c>
      <c r="GX258">
        <v>32385.1</v>
      </c>
      <c r="GY258">
        <v>34461.1</v>
      </c>
      <c r="GZ258">
        <v>34054.6</v>
      </c>
      <c r="HA258">
        <v>36507</v>
      </c>
      <c r="HB258">
        <v>43315.9</v>
      </c>
      <c r="HC258">
        <v>47538.2</v>
      </c>
      <c r="HD258">
        <v>53128.9</v>
      </c>
      <c r="HE258">
        <v>58351.7</v>
      </c>
      <c r="HF258">
        <v>1.9505</v>
      </c>
      <c r="HG258">
        <v>1.7869</v>
      </c>
      <c r="HH258">
        <v>0.134971</v>
      </c>
      <c r="HI258">
        <v>0</v>
      </c>
      <c r="HJ258">
        <v>27.8051</v>
      </c>
      <c r="HK258">
        <v>999.9</v>
      </c>
      <c r="HL258">
        <v>50.348</v>
      </c>
      <c r="HM258">
        <v>30.776</v>
      </c>
      <c r="HN258">
        <v>24.7133</v>
      </c>
      <c r="HO258">
        <v>55.0131</v>
      </c>
      <c r="HP258">
        <v>45.3405</v>
      </c>
      <c r="HQ258">
        <v>1</v>
      </c>
      <c r="HR258">
        <v>0.106514</v>
      </c>
      <c r="HS258">
        <v>0.29689</v>
      </c>
      <c r="HT258">
        <v>20.1117</v>
      </c>
      <c r="HU258">
        <v>5.19632</v>
      </c>
      <c r="HV258">
        <v>12.004</v>
      </c>
      <c r="HW258">
        <v>4.975</v>
      </c>
      <c r="HX258">
        <v>3.294</v>
      </c>
      <c r="HY258">
        <v>999.9</v>
      </c>
      <c r="HZ258">
        <v>9999</v>
      </c>
      <c r="IA258">
        <v>9999</v>
      </c>
      <c r="IB258">
        <v>9999</v>
      </c>
      <c r="IC258">
        <v>1.86325</v>
      </c>
      <c r="ID258">
        <v>1.86813</v>
      </c>
      <c r="IE258">
        <v>1.86786</v>
      </c>
      <c r="IF258">
        <v>1.86906</v>
      </c>
      <c r="IG258">
        <v>1.86987</v>
      </c>
      <c r="IH258">
        <v>1.86597</v>
      </c>
      <c r="II258">
        <v>1.86706</v>
      </c>
      <c r="IJ258">
        <v>1.86844</v>
      </c>
      <c r="IK258">
        <v>5</v>
      </c>
      <c r="IL258">
        <v>0</v>
      </c>
      <c r="IM258">
        <v>0</v>
      </c>
      <c r="IN258">
        <v>0</v>
      </c>
      <c r="IO258" t="s">
        <v>441</v>
      </c>
      <c r="IP258" t="s">
        <v>442</v>
      </c>
      <c r="IQ258" t="s">
        <v>443</v>
      </c>
      <c r="IR258" t="s">
        <v>443</v>
      </c>
      <c r="IS258" t="s">
        <v>443</v>
      </c>
      <c r="IT258" t="s">
        <v>443</v>
      </c>
      <c r="IU258">
        <v>0</v>
      </c>
      <c r="IV258">
        <v>100</v>
      </c>
      <c r="IW258">
        <v>100</v>
      </c>
      <c r="IX258">
        <v>3.35</v>
      </c>
      <c r="IY258">
        <v>0.3094</v>
      </c>
      <c r="IZ258">
        <v>0.735386519928015</v>
      </c>
      <c r="JA258">
        <v>0.00382527381972642</v>
      </c>
      <c r="JB258">
        <v>-7.52988299776221e-07</v>
      </c>
      <c r="JC258">
        <v>2.3530235652091e-10</v>
      </c>
      <c r="JD258">
        <v>-0.102343420517576</v>
      </c>
      <c r="JE258">
        <v>-0.0169045395245839</v>
      </c>
      <c r="JF258">
        <v>0.00204458040624254</v>
      </c>
      <c r="JG258">
        <v>-2.13992253470799e-05</v>
      </c>
      <c r="JH258">
        <v>5</v>
      </c>
      <c r="JI258">
        <v>2167</v>
      </c>
      <c r="JJ258">
        <v>1</v>
      </c>
      <c r="JK258">
        <v>29</v>
      </c>
      <c r="JL258">
        <v>29323827.2</v>
      </c>
      <c r="JM258">
        <v>29323827.2</v>
      </c>
      <c r="JN258">
        <v>1.74316</v>
      </c>
      <c r="JO258">
        <v>2.63306</v>
      </c>
      <c r="JP258">
        <v>1.54785</v>
      </c>
      <c r="JQ258">
        <v>2.31079</v>
      </c>
      <c r="JR258">
        <v>1.64673</v>
      </c>
      <c r="JS258">
        <v>2.27905</v>
      </c>
      <c r="JT258">
        <v>34.6692</v>
      </c>
      <c r="JU258">
        <v>24.1838</v>
      </c>
      <c r="JV258">
        <v>18</v>
      </c>
      <c r="JW258">
        <v>506.426</v>
      </c>
      <c r="JX258">
        <v>400.58</v>
      </c>
      <c r="JY258">
        <v>26.7345</v>
      </c>
      <c r="JZ258">
        <v>28.7369</v>
      </c>
      <c r="KA258">
        <v>30.0001</v>
      </c>
      <c r="KB258">
        <v>28.6917</v>
      </c>
      <c r="KC258">
        <v>28.6402</v>
      </c>
      <c r="KD258">
        <v>34.9169</v>
      </c>
      <c r="KE258">
        <v>18.4615</v>
      </c>
      <c r="KF258">
        <v>49.2984</v>
      </c>
      <c r="KG258">
        <v>26.7354</v>
      </c>
      <c r="KH258">
        <v>839</v>
      </c>
      <c r="KI258">
        <v>20.7021</v>
      </c>
      <c r="KJ258">
        <v>96.5744</v>
      </c>
      <c r="KK258">
        <v>94.5391</v>
      </c>
    </row>
    <row r="259" spans="1:297">
      <c r="A259">
        <v>243</v>
      </c>
      <c r="B259">
        <v>1759429635</v>
      </c>
      <c r="C259">
        <v>10414.9000000954</v>
      </c>
      <c r="D259" t="s">
        <v>930</v>
      </c>
      <c r="E259" t="s">
        <v>931</v>
      </c>
      <c r="F259">
        <v>5</v>
      </c>
      <c r="G259" t="s">
        <v>831</v>
      </c>
      <c r="H259" t="s">
        <v>436</v>
      </c>
      <c r="I259">
        <v>1759429626.84615</v>
      </c>
      <c r="J259">
        <f>(K259)/1000</f>
        <v>0</v>
      </c>
      <c r="K259">
        <f>IF(DP259, AN259, AH259)</f>
        <v>0</v>
      </c>
      <c r="L259">
        <f>IF(DP259, AI259, AG259)</f>
        <v>0</v>
      </c>
      <c r="M259">
        <f>DR259 - IF(AU259&gt;1, L259*DL259*100.0/(AW259), 0)</f>
        <v>0</v>
      </c>
      <c r="N259">
        <f>((T259-J259/2)*M259-L259)/(T259+J259/2)</f>
        <v>0</v>
      </c>
      <c r="O259">
        <f>N259*(DY259+DZ259)/1000.0</f>
        <v>0</v>
      </c>
      <c r="P259">
        <f>(DR259 - IF(AU259&gt;1, L259*DL259*100.0/(AW259), 0))*(DY259+DZ259)/1000.0</f>
        <v>0</v>
      </c>
      <c r="Q259">
        <f>2.0/((1/S259-1/R259)+SIGN(S259)*SQRT((1/S259-1/R259)*(1/S259-1/R259) + 4*DM259/((DM259+1)*(DM259+1))*(2*1/S259*1/R259-1/R259*1/R259)))</f>
        <v>0</v>
      </c>
      <c r="R259">
        <f>IF(LEFT(DN259,1)&lt;&gt;"0",IF(LEFT(DN259,1)="1",3.0,DO259),$D$5+$E$5*(EF259*DY259/($K$5*1000))+$F$5*(EF259*DY259/($K$5*1000))*MAX(MIN(DL259,$J$5),$I$5)*MAX(MIN(DL259,$J$5),$I$5)+$G$5*MAX(MIN(DL259,$J$5),$I$5)*(EF259*DY259/($K$5*1000))+$H$5*(EF259*DY259/($K$5*1000))*(EF259*DY259/($K$5*1000)))</f>
        <v>0</v>
      </c>
      <c r="S259">
        <f>J259*(1000-(1000*0.61365*exp(17.502*W259/(240.97+W259))/(DY259+DZ259)+DT259)/2)/(1000*0.61365*exp(17.502*W259/(240.97+W259))/(DY259+DZ259)-DT259)</f>
        <v>0</v>
      </c>
      <c r="T259">
        <f>1/((DM259+1)/(Q259/1.6)+1/(R259/1.37)) + DM259/((DM259+1)/(Q259/1.6) + DM259/(R259/1.37))</f>
        <v>0</v>
      </c>
      <c r="U259">
        <f>(DH259*DK259)</f>
        <v>0</v>
      </c>
      <c r="V259">
        <f>(EA259+(U259+2*0.95*5.67E-8*(((EA259+$B$7)+273)^4-(EA259+273)^4)-44100*J259)/(1.84*29.3*R259+8*0.95*5.67E-8*(EA259+273)^3))</f>
        <v>0</v>
      </c>
      <c r="W259">
        <f>($C$7*EB259+$D$7*EC259+$E$7*V259)</f>
        <v>0</v>
      </c>
      <c r="X259">
        <f>0.61365*exp(17.502*W259/(240.97+W259))</f>
        <v>0</v>
      </c>
      <c r="Y259">
        <f>(Z259/AA259*100)</f>
        <v>0</v>
      </c>
      <c r="Z259">
        <f>DT259*(DY259+DZ259)/1000</f>
        <v>0</v>
      </c>
      <c r="AA259">
        <f>0.61365*exp(17.502*EA259/(240.97+EA259))</f>
        <v>0</v>
      </c>
      <c r="AB259">
        <f>(X259-DT259*(DY259+DZ259)/1000)</f>
        <v>0</v>
      </c>
      <c r="AC259">
        <f>(-J259*44100)</f>
        <v>0</v>
      </c>
      <c r="AD259">
        <f>2*29.3*R259*0.92*(EA259-W259)</f>
        <v>0</v>
      </c>
      <c r="AE259">
        <f>2*0.95*5.67E-8*(((EA259+$B$7)+273)^4-(W259+273)^4)</f>
        <v>0</v>
      </c>
      <c r="AF259">
        <f>U259+AE259+AC259+AD259</f>
        <v>0</v>
      </c>
      <c r="AG259">
        <f>DX259*AU259*(DS259-DR259*(1000-AU259*DU259)/(1000-AU259*DT259))/(100*DL259)</f>
        <v>0</v>
      </c>
      <c r="AH259">
        <f>1000*DX259*AU259*(DT259-DU259)/(100*DL259*(1000-AU259*DT259))</f>
        <v>0</v>
      </c>
      <c r="AI259">
        <f>(AJ259 - AK259 - DY259*1E3/(8.314*(EA259+273.15)) * AM259/DX259 * AL259) * DX259/(100*DL259) * (1000 - DU259)/1000</f>
        <v>0</v>
      </c>
      <c r="AJ259">
        <v>842.591226518507</v>
      </c>
      <c r="AK259">
        <v>808.149206060606</v>
      </c>
      <c r="AL259">
        <v>3.517505151515</v>
      </c>
      <c r="AM259">
        <v>64.6</v>
      </c>
      <c r="AN259">
        <f>(AP259 - AO259 + DY259*1E3/(8.314*(EA259+273.15)) * AR259/DX259 * AQ259) * DX259/(100*DL259) * 1000/(1000 - AP259)</f>
        <v>0</v>
      </c>
      <c r="AO259">
        <v>20.6279990153403</v>
      </c>
      <c r="AP259">
        <v>22.8329612121212</v>
      </c>
      <c r="AQ259">
        <v>1.77064000274629e-05</v>
      </c>
      <c r="AR259">
        <v>120.659579915445</v>
      </c>
      <c r="AS259">
        <v>0</v>
      </c>
      <c r="AT259">
        <v>0</v>
      </c>
      <c r="AU259">
        <f>IF(AS259*$H$13&gt;=AW259,1.0,(AW259/(AW259-AS259*$H$13)))</f>
        <v>0</v>
      </c>
      <c r="AV259">
        <f>(AU259-1)*100</f>
        <v>0</v>
      </c>
      <c r="AW259">
        <f>MAX(0,($B$13+$C$13*EF259)/(1+$D$13*EF259)*DY259/(EA259+273)*$E$13)</f>
        <v>0</v>
      </c>
      <c r="AX259" t="s">
        <v>437</v>
      </c>
      <c r="AY259" t="s">
        <v>437</v>
      </c>
      <c r="AZ259">
        <v>0</v>
      </c>
      <c r="BA259">
        <v>0</v>
      </c>
      <c r="BB259">
        <f>1-AZ259/BA259</f>
        <v>0</v>
      </c>
      <c r="BC259">
        <v>0</v>
      </c>
      <c r="BD259" t="s">
        <v>437</v>
      </c>
      <c r="BE259" t="s">
        <v>437</v>
      </c>
      <c r="BF259">
        <v>0</v>
      </c>
      <c r="BG259">
        <v>0</v>
      </c>
      <c r="BH259">
        <f>1-BF259/BG259</f>
        <v>0</v>
      </c>
      <c r="BI259">
        <v>0.5</v>
      </c>
      <c r="BJ259">
        <f>DI259</f>
        <v>0</v>
      </c>
      <c r="BK259">
        <f>L259</f>
        <v>0</v>
      </c>
      <c r="BL259">
        <f>BH259*BI259*BJ259</f>
        <v>0</v>
      </c>
      <c r="BM259">
        <f>(BK259-BC259)/BJ259</f>
        <v>0</v>
      </c>
      <c r="BN259">
        <f>(BA259-BG259)/BG259</f>
        <v>0</v>
      </c>
      <c r="BO259">
        <f>AZ259/(BB259+AZ259/BG259)</f>
        <v>0</v>
      </c>
      <c r="BP259" t="s">
        <v>437</v>
      </c>
      <c r="BQ259">
        <v>0</v>
      </c>
      <c r="BR259">
        <f>IF(BQ259&lt;&gt;0, BQ259, BO259)</f>
        <v>0</v>
      </c>
      <c r="BS259">
        <f>1-BR259/BG259</f>
        <v>0</v>
      </c>
      <c r="BT259">
        <f>(BG259-BF259)/(BG259-BR259)</f>
        <v>0</v>
      </c>
      <c r="BU259">
        <f>(BA259-BG259)/(BA259-BR259)</f>
        <v>0</v>
      </c>
      <c r="BV259">
        <f>(BG259-BF259)/(BG259-AZ259)</f>
        <v>0</v>
      </c>
      <c r="BW259">
        <f>(BA259-BG259)/(BA259-AZ259)</f>
        <v>0</v>
      </c>
      <c r="BX259">
        <f>(BT259*BR259/BF259)</f>
        <v>0</v>
      </c>
      <c r="BY259">
        <f>(1-BX259)</f>
        <v>0</v>
      </c>
      <c r="DH259">
        <f>$B$11*EG259+$C$11*EH259+$F$11*ES259*(1-EV259)</f>
        <v>0</v>
      </c>
      <c r="DI259">
        <f>DH259*DJ259</f>
        <v>0</v>
      </c>
      <c r="DJ259">
        <f>($B$11*$D$9+$C$11*$D$9+$F$11*((FF259+EX259)/MAX(FF259+EX259+FG259, 0.1)*$I$9+FG259/MAX(FF259+EX259+FG259, 0.1)*$J$9))/($B$11+$C$11+$F$11)</f>
        <v>0</v>
      </c>
      <c r="DK259">
        <f>($B$11*$K$9+$C$11*$K$9+$F$11*((FF259+EX259)/MAX(FF259+EX259+FG259, 0.1)*$P$9+FG259/MAX(FF259+EX259+FG259, 0.1)*$Q$9))/($B$11+$C$11+$F$11)</f>
        <v>0</v>
      </c>
      <c r="DL259">
        <v>4.16</v>
      </c>
      <c r="DM259">
        <v>0.5</v>
      </c>
      <c r="DN259" t="s">
        <v>438</v>
      </c>
      <c r="DO259">
        <v>2</v>
      </c>
      <c r="DP259" t="b">
        <v>1</v>
      </c>
      <c r="DQ259">
        <v>1759429626.84615</v>
      </c>
      <c r="DR259">
        <v>765.420076923077</v>
      </c>
      <c r="DS259">
        <v>808.791923076923</v>
      </c>
      <c r="DT259">
        <v>22.8296</v>
      </c>
      <c r="DU259">
        <v>20.6048</v>
      </c>
      <c r="DV259">
        <v>762.102692307692</v>
      </c>
      <c r="DW259">
        <v>22.5201</v>
      </c>
      <c r="DX259">
        <v>500.026153846154</v>
      </c>
      <c r="DY259">
        <v>90.7471846153846</v>
      </c>
      <c r="DZ259">
        <v>0.0332409615384615</v>
      </c>
      <c r="EA259">
        <v>29.5579076923077</v>
      </c>
      <c r="EB259">
        <v>30.0055307692308</v>
      </c>
      <c r="EC259">
        <v>999.9</v>
      </c>
      <c r="ED259">
        <v>0</v>
      </c>
      <c r="EE259">
        <v>0</v>
      </c>
      <c r="EF259">
        <v>10027.5384615385</v>
      </c>
      <c r="EG259">
        <v>0</v>
      </c>
      <c r="EH259">
        <v>15.0009923076923</v>
      </c>
      <c r="EI259">
        <v>-43.3717769230769</v>
      </c>
      <c r="EJ259">
        <v>783.302615384615</v>
      </c>
      <c r="EK259">
        <v>825.807846153846</v>
      </c>
      <c r="EL259">
        <v>2.22478615384615</v>
      </c>
      <c r="EM259">
        <v>808.791923076923</v>
      </c>
      <c r="EN259">
        <v>20.6048</v>
      </c>
      <c r="EO259">
        <v>2.07172153846154</v>
      </c>
      <c r="EP259">
        <v>1.86982923076923</v>
      </c>
      <c r="EQ259">
        <v>18.0034</v>
      </c>
      <c r="ER259">
        <v>16.3830846153846</v>
      </c>
      <c r="ES259">
        <v>1999.96461538462</v>
      </c>
      <c r="ET259">
        <v>0.980005076923077</v>
      </c>
      <c r="EU259">
        <v>0.0199952846153846</v>
      </c>
      <c r="EV259">
        <v>0</v>
      </c>
      <c r="EW259">
        <v>568.778076923077</v>
      </c>
      <c r="EX259">
        <v>5.00059</v>
      </c>
      <c r="EY259">
        <v>11444.4461538462</v>
      </c>
      <c r="EZ259">
        <v>17360.0384615385</v>
      </c>
      <c r="FA259">
        <v>41.8556153846154</v>
      </c>
      <c r="FB259">
        <v>41.687</v>
      </c>
      <c r="FC259">
        <v>41.3072307692308</v>
      </c>
      <c r="FD259">
        <v>41.0524615384615</v>
      </c>
      <c r="FE259">
        <v>42.687</v>
      </c>
      <c r="FF259">
        <v>1955.07230769231</v>
      </c>
      <c r="FG259">
        <v>39.8923076923077</v>
      </c>
      <c r="FH259">
        <v>0</v>
      </c>
      <c r="FI259">
        <v>1759429633.6</v>
      </c>
      <c r="FJ259">
        <v>0</v>
      </c>
      <c r="FK259">
        <v>568.702384615385</v>
      </c>
      <c r="FL259">
        <v>3.97107691680828</v>
      </c>
      <c r="FM259">
        <v>84.0376069078797</v>
      </c>
      <c r="FN259">
        <v>11445.8192307692</v>
      </c>
      <c r="FO259">
        <v>15</v>
      </c>
      <c r="FP259">
        <v>0</v>
      </c>
      <c r="FQ259" t="s">
        <v>439</v>
      </c>
      <c r="FR259">
        <v>0</v>
      </c>
      <c r="FS259">
        <v>0</v>
      </c>
      <c r="FT259">
        <v>0</v>
      </c>
      <c r="FU259">
        <v>0</v>
      </c>
      <c r="FV259">
        <v>0</v>
      </c>
      <c r="FW259">
        <v>0</v>
      </c>
      <c r="FX259">
        <v>0</v>
      </c>
      <c r="FY259">
        <v>0</v>
      </c>
      <c r="FZ259">
        <v>0</v>
      </c>
      <c r="GA259">
        <v>0</v>
      </c>
      <c r="GB259">
        <v>0</v>
      </c>
      <c r="GC259">
        <v>-43.2356714285714</v>
      </c>
      <c r="GD259">
        <v>-1.66018441558448</v>
      </c>
      <c r="GE259">
        <v>0.511533503201852</v>
      </c>
      <c r="GF259">
        <v>0</v>
      </c>
      <c r="GG259">
        <v>568.433852941176</v>
      </c>
      <c r="GH259">
        <v>4.60982429113403</v>
      </c>
      <c r="GI259">
        <v>0.501875841943646</v>
      </c>
      <c r="GJ259">
        <v>-1</v>
      </c>
      <c r="GK259">
        <v>2.23783523809524</v>
      </c>
      <c r="GL259">
        <v>-0.259462597402597</v>
      </c>
      <c r="GM259">
        <v>0.0267482920895002</v>
      </c>
      <c r="GN259">
        <v>0</v>
      </c>
      <c r="GO259">
        <v>0</v>
      </c>
      <c r="GP259">
        <v>2</v>
      </c>
      <c r="GQ259" t="s">
        <v>463</v>
      </c>
      <c r="GR259">
        <v>3.13219</v>
      </c>
      <c r="GS259">
        <v>2.71081</v>
      </c>
      <c r="GT259">
        <v>0.1416</v>
      </c>
      <c r="GU259">
        <v>0.147105</v>
      </c>
      <c r="GV259">
        <v>0.0996292</v>
      </c>
      <c r="GW259">
        <v>0.0932431</v>
      </c>
      <c r="GX259">
        <v>32307.4</v>
      </c>
      <c r="GY259">
        <v>34386.7</v>
      </c>
      <c r="GZ259">
        <v>34054.6</v>
      </c>
      <c r="HA259">
        <v>36507</v>
      </c>
      <c r="HB259">
        <v>43315.8</v>
      </c>
      <c r="HC259">
        <v>47537.8</v>
      </c>
      <c r="HD259">
        <v>53128.8</v>
      </c>
      <c r="HE259">
        <v>58351.4</v>
      </c>
      <c r="HF259">
        <v>1.95098</v>
      </c>
      <c r="HG259">
        <v>1.78665</v>
      </c>
      <c r="HH259">
        <v>0.135701</v>
      </c>
      <c r="HI259">
        <v>0</v>
      </c>
      <c r="HJ259">
        <v>27.8069</v>
      </c>
      <c r="HK259">
        <v>999.9</v>
      </c>
      <c r="HL259">
        <v>50.348</v>
      </c>
      <c r="HM259">
        <v>30.796</v>
      </c>
      <c r="HN259">
        <v>24.741</v>
      </c>
      <c r="HO259">
        <v>54.5431</v>
      </c>
      <c r="HP259">
        <v>45.5048</v>
      </c>
      <c r="HQ259">
        <v>1</v>
      </c>
      <c r="HR259">
        <v>0.106814</v>
      </c>
      <c r="HS259">
        <v>0.294597</v>
      </c>
      <c r="HT259">
        <v>20.1115</v>
      </c>
      <c r="HU259">
        <v>5.19348</v>
      </c>
      <c r="HV259">
        <v>12.004</v>
      </c>
      <c r="HW259">
        <v>4.9746</v>
      </c>
      <c r="HX259">
        <v>3.29398</v>
      </c>
      <c r="HY259">
        <v>999.9</v>
      </c>
      <c r="HZ259">
        <v>9999</v>
      </c>
      <c r="IA259">
        <v>9999</v>
      </c>
      <c r="IB259">
        <v>9999</v>
      </c>
      <c r="IC259">
        <v>1.86325</v>
      </c>
      <c r="ID259">
        <v>1.86813</v>
      </c>
      <c r="IE259">
        <v>1.8679</v>
      </c>
      <c r="IF259">
        <v>1.86905</v>
      </c>
      <c r="IG259">
        <v>1.86983</v>
      </c>
      <c r="IH259">
        <v>1.86598</v>
      </c>
      <c r="II259">
        <v>1.86704</v>
      </c>
      <c r="IJ259">
        <v>1.86844</v>
      </c>
      <c r="IK259">
        <v>5</v>
      </c>
      <c r="IL259">
        <v>0</v>
      </c>
      <c r="IM259">
        <v>0</v>
      </c>
      <c r="IN259">
        <v>0</v>
      </c>
      <c r="IO259" t="s">
        <v>441</v>
      </c>
      <c r="IP259" t="s">
        <v>442</v>
      </c>
      <c r="IQ259" t="s">
        <v>443</v>
      </c>
      <c r="IR259" t="s">
        <v>443</v>
      </c>
      <c r="IS259" t="s">
        <v>443</v>
      </c>
      <c r="IT259" t="s">
        <v>443</v>
      </c>
      <c r="IU259">
        <v>0</v>
      </c>
      <c r="IV259">
        <v>100</v>
      </c>
      <c r="IW259">
        <v>100</v>
      </c>
      <c r="IX259">
        <v>3.402</v>
      </c>
      <c r="IY259">
        <v>0.3096</v>
      </c>
      <c r="IZ259">
        <v>0.735386519928015</v>
      </c>
      <c r="JA259">
        <v>0.00382527381972642</v>
      </c>
      <c r="JB259">
        <v>-7.52988299776221e-07</v>
      </c>
      <c r="JC259">
        <v>2.3530235652091e-10</v>
      </c>
      <c r="JD259">
        <v>-0.102343420517576</v>
      </c>
      <c r="JE259">
        <v>-0.0169045395245839</v>
      </c>
      <c r="JF259">
        <v>0.00204458040624254</v>
      </c>
      <c r="JG259">
        <v>-2.13992253470799e-05</v>
      </c>
      <c r="JH259">
        <v>5</v>
      </c>
      <c r="JI259">
        <v>2167</v>
      </c>
      <c r="JJ259">
        <v>1</v>
      </c>
      <c r="JK259">
        <v>29</v>
      </c>
      <c r="JL259">
        <v>29323827.2</v>
      </c>
      <c r="JM259">
        <v>29323827.2</v>
      </c>
      <c r="JN259">
        <v>1.77002</v>
      </c>
      <c r="JO259">
        <v>2.63672</v>
      </c>
      <c r="JP259">
        <v>1.54785</v>
      </c>
      <c r="JQ259">
        <v>2.31079</v>
      </c>
      <c r="JR259">
        <v>1.64673</v>
      </c>
      <c r="JS259">
        <v>2.29492</v>
      </c>
      <c r="JT259">
        <v>34.6692</v>
      </c>
      <c r="JU259">
        <v>24.1838</v>
      </c>
      <c r="JV259">
        <v>18</v>
      </c>
      <c r="JW259">
        <v>506.761</v>
      </c>
      <c r="JX259">
        <v>400.457</v>
      </c>
      <c r="JY259">
        <v>26.7335</v>
      </c>
      <c r="JZ259">
        <v>28.7394</v>
      </c>
      <c r="KA259">
        <v>30</v>
      </c>
      <c r="KB259">
        <v>28.694</v>
      </c>
      <c r="KC259">
        <v>28.6423</v>
      </c>
      <c r="KD259">
        <v>35.4278</v>
      </c>
      <c r="KE259">
        <v>18.1826</v>
      </c>
      <c r="KF259">
        <v>49.2984</v>
      </c>
      <c r="KG259">
        <v>26.7217</v>
      </c>
      <c r="KH259">
        <v>859.242</v>
      </c>
      <c r="KI259">
        <v>20.7153</v>
      </c>
      <c r="KJ259">
        <v>96.5743</v>
      </c>
      <c r="KK259">
        <v>94.5388</v>
      </c>
    </row>
    <row r="260" spans="1:297">
      <c r="A260">
        <v>244</v>
      </c>
      <c r="B260">
        <v>1759429640</v>
      </c>
      <c r="C260">
        <v>10419.9000000954</v>
      </c>
      <c r="D260" t="s">
        <v>932</v>
      </c>
      <c r="E260" t="s">
        <v>933</v>
      </c>
      <c r="F260">
        <v>5</v>
      </c>
      <c r="G260" t="s">
        <v>831</v>
      </c>
      <c r="H260" t="s">
        <v>436</v>
      </c>
      <c r="I260">
        <v>1759429631.84615</v>
      </c>
      <c r="J260">
        <f>(K260)/1000</f>
        <v>0</v>
      </c>
      <c r="K260">
        <f>IF(DP260, AN260, AH260)</f>
        <v>0</v>
      </c>
      <c r="L260">
        <f>IF(DP260, AI260, AG260)</f>
        <v>0</v>
      </c>
      <c r="M260">
        <f>DR260 - IF(AU260&gt;1, L260*DL260*100.0/(AW260), 0)</f>
        <v>0</v>
      </c>
      <c r="N260">
        <f>((T260-J260/2)*M260-L260)/(T260+J260/2)</f>
        <v>0</v>
      </c>
      <c r="O260">
        <f>N260*(DY260+DZ260)/1000.0</f>
        <v>0</v>
      </c>
      <c r="P260">
        <f>(DR260 - IF(AU260&gt;1, L260*DL260*100.0/(AW260), 0))*(DY260+DZ260)/1000.0</f>
        <v>0</v>
      </c>
      <c r="Q260">
        <f>2.0/((1/S260-1/R260)+SIGN(S260)*SQRT((1/S260-1/R260)*(1/S260-1/R260) + 4*DM260/((DM260+1)*(DM260+1))*(2*1/S260*1/R260-1/R260*1/R260)))</f>
        <v>0</v>
      </c>
      <c r="R260">
        <f>IF(LEFT(DN260,1)&lt;&gt;"0",IF(LEFT(DN260,1)="1",3.0,DO260),$D$5+$E$5*(EF260*DY260/($K$5*1000))+$F$5*(EF260*DY260/($K$5*1000))*MAX(MIN(DL260,$J$5),$I$5)*MAX(MIN(DL260,$J$5),$I$5)+$G$5*MAX(MIN(DL260,$J$5),$I$5)*(EF260*DY260/($K$5*1000))+$H$5*(EF260*DY260/($K$5*1000))*(EF260*DY260/($K$5*1000)))</f>
        <v>0</v>
      </c>
      <c r="S260">
        <f>J260*(1000-(1000*0.61365*exp(17.502*W260/(240.97+W260))/(DY260+DZ260)+DT260)/2)/(1000*0.61365*exp(17.502*W260/(240.97+W260))/(DY260+DZ260)-DT260)</f>
        <v>0</v>
      </c>
      <c r="T260">
        <f>1/((DM260+1)/(Q260/1.6)+1/(R260/1.37)) + DM260/((DM260+1)/(Q260/1.6) + DM260/(R260/1.37))</f>
        <v>0</v>
      </c>
      <c r="U260">
        <f>(DH260*DK260)</f>
        <v>0</v>
      </c>
      <c r="V260">
        <f>(EA260+(U260+2*0.95*5.67E-8*(((EA260+$B$7)+273)^4-(EA260+273)^4)-44100*J260)/(1.84*29.3*R260+8*0.95*5.67E-8*(EA260+273)^3))</f>
        <v>0</v>
      </c>
      <c r="W260">
        <f>($C$7*EB260+$D$7*EC260+$E$7*V260)</f>
        <v>0</v>
      </c>
      <c r="X260">
        <f>0.61365*exp(17.502*W260/(240.97+W260))</f>
        <v>0</v>
      </c>
      <c r="Y260">
        <f>(Z260/AA260*100)</f>
        <v>0</v>
      </c>
      <c r="Z260">
        <f>DT260*(DY260+DZ260)/1000</f>
        <v>0</v>
      </c>
      <c r="AA260">
        <f>0.61365*exp(17.502*EA260/(240.97+EA260))</f>
        <v>0</v>
      </c>
      <c r="AB260">
        <f>(X260-DT260*(DY260+DZ260)/1000)</f>
        <v>0</v>
      </c>
      <c r="AC260">
        <f>(-J260*44100)</f>
        <v>0</v>
      </c>
      <c r="AD260">
        <f>2*29.3*R260*0.92*(EA260-W260)</f>
        <v>0</v>
      </c>
      <c r="AE260">
        <f>2*0.95*5.67E-8*(((EA260+$B$7)+273)^4-(W260+273)^4)</f>
        <v>0</v>
      </c>
      <c r="AF260">
        <f>U260+AE260+AC260+AD260</f>
        <v>0</v>
      </c>
      <c r="AG260">
        <f>DX260*AU260*(DS260-DR260*(1000-AU260*DU260)/(1000-AU260*DT260))/(100*DL260)</f>
        <v>0</v>
      </c>
      <c r="AH260">
        <f>1000*DX260*AU260*(DT260-DU260)/(100*DL260*(1000-AU260*DT260))</f>
        <v>0</v>
      </c>
      <c r="AI260">
        <f>(AJ260 - AK260 - DY260*1E3/(8.314*(EA260+273.15)) * AM260/DX260 * AL260) * DX260/(100*DL260) * (1000 - DU260)/1000</f>
        <v>0</v>
      </c>
      <c r="AJ260">
        <v>858.441832000325</v>
      </c>
      <c r="AK260">
        <v>824.568818181818</v>
      </c>
      <c r="AL260">
        <v>3.27083545454543</v>
      </c>
      <c r="AM260">
        <v>64.6</v>
      </c>
      <c r="AN260">
        <f>(AP260 - AO260 + DY260*1E3/(8.314*(EA260+273.15)) * AR260/DX260 * AQ260) * DX260/(100*DL260) * 1000/(1000 - AP260)</f>
        <v>0</v>
      </c>
      <c r="AO260">
        <v>20.6497395329713</v>
      </c>
      <c r="AP260">
        <v>22.828263030303</v>
      </c>
      <c r="AQ260">
        <v>-1.70364106707563e-05</v>
      </c>
      <c r="AR260">
        <v>120.659579915445</v>
      </c>
      <c r="AS260">
        <v>0</v>
      </c>
      <c r="AT260">
        <v>0</v>
      </c>
      <c r="AU260">
        <f>IF(AS260*$H$13&gt;=AW260,1.0,(AW260/(AW260-AS260*$H$13)))</f>
        <v>0</v>
      </c>
      <c r="AV260">
        <f>(AU260-1)*100</f>
        <v>0</v>
      </c>
      <c r="AW260">
        <f>MAX(0,($B$13+$C$13*EF260)/(1+$D$13*EF260)*DY260/(EA260+273)*$E$13)</f>
        <v>0</v>
      </c>
      <c r="AX260" t="s">
        <v>437</v>
      </c>
      <c r="AY260" t="s">
        <v>437</v>
      </c>
      <c r="AZ260">
        <v>0</v>
      </c>
      <c r="BA260">
        <v>0</v>
      </c>
      <c r="BB260">
        <f>1-AZ260/BA260</f>
        <v>0</v>
      </c>
      <c r="BC260">
        <v>0</v>
      </c>
      <c r="BD260" t="s">
        <v>437</v>
      </c>
      <c r="BE260" t="s">
        <v>437</v>
      </c>
      <c r="BF260">
        <v>0</v>
      </c>
      <c r="BG260">
        <v>0</v>
      </c>
      <c r="BH260">
        <f>1-BF260/BG260</f>
        <v>0</v>
      </c>
      <c r="BI260">
        <v>0.5</v>
      </c>
      <c r="BJ260">
        <f>DI260</f>
        <v>0</v>
      </c>
      <c r="BK260">
        <f>L260</f>
        <v>0</v>
      </c>
      <c r="BL260">
        <f>BH260*BI260*BJ260</f>
        <v>0</v>
      </c>
      <c r="BM260">
        <f>(BK260-BC260)/BJ260</f>
        <v>0</v>
      </c>
      <c r="BN260">
        <f>(BA260-BG260)/BG260</f>
        <v>0</v>
      </c>
      <c r="BO260">
        <f>AZ260/(BB260+AZ260/BG260)</f>
        <v>0</v>
      </c>
      <c r="BP260" t="s">
        <v>437</v>
      </c>
      <c r="BQ260">
        <v>0</v>
      </c>
      <c r="BR260">
        <f>IF(BQ260&lt;&gt;0, BQ260, BO260)</f>
        <v>0</v>
      </c>
      <c r="BS260">
        <f>1-BR260/BG260</f>
        <v>0</v>
      </c>
      <c r="BT260">
        <f>(BG260-BF260)/(BG260-BR260)</f>
        <v>0</v>
      </c>
      <c r="BU260">
        <f>(BA260-BG260)/(BA260-BR260)</f>
        <v>0</v>
      </c>
      <c r="BV260">
        <f>(BG260-BF260)/(BG260-AZ260)</f>
        <v>0</v>
      </c>
      <c r="BW260">
        <f>(BA260-BG260)/(BA260-AZ260)</f>
        <v>0</v>
      </c>
      <c r="BX260">
        <f>(BT260*BR260/BF260)</f>
        <v>0</v>
      </c>
      <c r="BY260">
        <f>(1-BX260)</f>
        <v>0</v>
      </c>
      <c r="DH260">
        <f>$B$11*EG260+$C$11*EH260+$F$11*ES260*(1-EV260)</f>
        <v>0</v>
      </c>
      <c r="DI260">
        <f>DH260*DJ260</f>
        <v>0</v>
      </c>
      <c r="DJ260">
        <f>($B$11*$D$9+$C$11*$D$9+$F$11*((FF260+EX260)/MAX(FF260+EX260+FG260, 0.1)*$I$9+FG260/MAX(FF260+EX260+FG260, 0.1)*$J$9))/($B$11+$C$11+$F$11)</f>
        <v>0</v>
      </c>
      <c r="DK260">
        <f>($B$11*$K$9+$C$11*$K$9+$F$11*((FF260+EX260)/MAX(FF260+EX260+FG260, 0.1)*$P$9+FG260/MAX(FF260+EX260+FG260, 0.1)*$Q$9))/($B$11+$C$11+$F$11)</f>
        <v>0</v>
      </c>
      <c r="DL260">
        <v>4.16</v>
      </c>
      <c r="DM260">
        <v>0.5</v>
      </c>
      <c r="DN260" t="s">
        <v>438</v>
      </c>
      <c r="DO260">
        <v>2</v>
      </c>
      <c r="DP260" t="b">
        <v>1</v>
      </c>
      <c r="DQ260">
        <v>1759429631.84615</v>
      </c>
      <c r="DR260">
        <v>782.191076923077</v>
      </c>
      <c r="DS260">
        <v>825.240615384615</v>
      </c>
      <c r="DT260">
        <v>22.8297230769231</v>
      </c>
      <c r="DU260">
        <v>20.6246615384615</v>
      </c>
      <c r="DV260">
        <v>778.822307692308</v>
      </c>
      <c r="DW260">
        <v>22.5202307692308</v>
      </c>
      <c r="DX260">
        <v>500.004461538462</v>
      </c>
      <c r="DY260">
        <v>90.7462846153846</v>
      </c>
      <c r="DZ260">
        <v>0.0332511461538462</v>
      </c>
      <c r="EA260">
        <v>29.5588307692308</v>
      </c>
      <c r="EB260">
        <v>30.0105461538462</v>
      </c>
      <c r="EC260">
        <v>999.9</v>
      </c>
      <c r="ED260">
        <v>0</v>
      </c>
      <c r="EE260">
        <v>0</v>
      </c>
      <c r="EF260">
        <v>10007.5</v>
      </c>
      <c r="EG260">
        <v>0</v>
      </c>
      <c r="EH260">
        <v>15.0046</v>
      </c>
      <c r="EI260">
        <v>-43.0493692307692</v>
      </c>
      <c r="EJ260">
        <v>800.465615384615</v>
      </c>
      <c r="EK260">
        <v>842.619692307692</v>
      </c>
      <c r="EL260">
        <v>2.20505076923077</v>
      </c>
      <c r="EM260">
        <v>825.240615384615</v>
      </c>
      <c r="EN260">
        <v>20.6246615384615</v>
      </c>
      <c r="EO260">
        <v>2.07171230769231</v>
      </c>
      <c r="EP260">
        <v>1.87161230769231</v>
      </c>
      <c r="EQ260">
        <v>18.0033307692308</v>
      </c>
      <c r="ER260">
        <v>16.3980615384615</v>
      </c>
      <c r="ES260">
        <v>1999.98846153846</v>
      </c>
      <c r="ET260">
        <v>0.980005307692308</v>
      </c>
      <c r="EU260">
        <v>0.0199950461538462</v>
      </c>
      <c r="EV260">
        <v>0</v>
      </c>
      <c r="EW260">
        <v>569.126153846154</v>
      </c>
      <c r="EX260">
        <v>5.00059</v>
      </c>
      <c r="EY260">
        <v>11451.3307692308</v>
      </c>
      <c r="EZ260">
        <v>17360.2461538462</v>
      </c>
      <c r="FA260">
        <v>41.8604615384615</v>
      </c>
      <c r="FB260">
        <v>41.687</v>
      </c>
      <c r="FC260">
        <v>41.3072307692308</v>
      </c>
      <c r="FD260">
        <v>41.0524615384615</v>
      </c>
      <c r="FE260">
        <v>42.687</v>
      </c>
      <c r="FF260">
        <v>1955.09615384615</v>
      </c>
      <c r="FG260">
        <v>39.8923076923077</v>
      </c>
      <c r="FH260">
        <v>0</v>
      </c>
      <c r="FI260">
        <v>1759429638.4</v>
      </c>
      <c r="FJ260">
        <v>0</v>
      </c>
      <c r="FK260">
        <v>568.999384615385</v>
      </c>
      <c r="FL260">
        <v>3.87241026073654</v>
      </c>
      <c r="FM260">
        <v>77.6341880691641</v>
      </c>
      <c r="FN260">
        <v>11452.3846153846</v>
      </c>
      <c r="FO260">
        <v>15</v>
      </c>
      <c r="FP260">
        <v>0</v>
      </c>
      <c r="FQ260" t="s">
        <v>439</v>
      </c>
      <c r="FR260">
        <v>0</v>
      </c>
      <c r="FS260">
        <v>0</v>
      </c>
      <c r="FT260">
        <v>0</v>
      </c>
      <c r="FU260">
        <v>0</v>
      </c>
      <c r="FV260">
        <v>0</v>
      </c>
      <c r="FW260">
        <v>0</v>
      </c>
      <c r="FX260">
        <v>0</v>
      </c>
      <c r="FY260">
        <v>0</v>
      </c>
      <c r="FZ260">
        <v>0</v>
      </c>
      <c r="GA260">
        <v>0</v>
      </c>
      <c r="GB260">
        <v>0</v>
      </c>
      <c r="GC260">
        <v>-43.197485</v>
      </c>
      <c r="GD260">
        <v>2.98880751879697</v>
      </c>
      <c r="GE260">
        <v>0.548897417806824</v>
      </c>
      <c r="GF260">
        <v>0</v>
      </c>
      <c r="GG260">
        <v>568.797176470588</v>
      </c>
      <c r="GH260">
        <v>3.79981665725169</v>
      </c>
      <c r="GI260">
        <v>0.43434971479267</v>
      </c>
      <c r="GJ260">
        <v>-1</v>
      </c>
      <c r="GK260">
        <v>2.214476</v>
      </c>
      <c r="GL260">
        <v>-0.23323037593985</v>
      </c>
      <c r="GM260">
        <v>0.0236275573007452</v>
      </c>
      <c r="GN260">
        <v>0</v>
      </c>
      <c r="GO260">
        <v>0</v>
      </c>
      <c r="GP260">
        <v>2</v>
      </c>
      <c r="GQ260" t="s">
        <v>463</v>
      </c>
      <c r="GR260">
        <v>3.13174</v>
      </c>
      <c r="GS260">
        <v>2.71127</v>
      </c>
      <c r="GT260">
        <v>0.14354</v>
      </c>
      <c r="GU260">
        <v>0.149114</v>
      </c>
      <c r="GV260">
        <v>0.0996271</v>
      </c>
      <c r="GW260">
        <v>0.0934353</v>
      </c>
      <c r="GX260">
        <v>32234.7</v>
      </c>
      <c r="GY260">
        <v>34305.8</v>
      </c>
      <c r="GZ260">
        <v>34054.9</v>
      </c>
      <c r="HA260">
        <v>36507</v>
      </c>
      <c r="HB260">
        <v>43316.4</v>
      </c>
      <c r="HC260">
        <v>47527.9</v>
      </c>
      <c r="HD260">
        <v>53129.2</v>
      </c>
      <c r="HE260">
        <v>58351.5</v>
      </c>
      <c r="HF260">
        <v>1.95002</v>
      </c>
      <c r="HG260">
        <v>1.78762</v>
      </c>
      <c r="HH260">
        <v>0.135146</v>
      </c>
      <c r="HI260">
        <v>0</v>
      </c>
      <c r="HJ260">
        <v>27.8075</v>
      </c>
      <c r="HK260">
        <v>999.9</v>
      </c>
      <c r="HL260">
        <v>50.348</v>
      </c>
      <c r="HM260">
        <v>30.776</v>
      </c>
      <c r="HN260">
        <v>24.71</v>
      </c>
      <c r="HO260">
        <v>54.5231</v>
      </c>
      <c r="HP260">
        <v>45.3285</v>
      </c>
      <c r="HQ260">
        <v>1</v>
      </c>
      <c r="HR260">
        <v>0.106936</v>
      </c>
      <c r="HS260">
        <v>0.33902</v>
      </c>
      <c r="HT260">
        <v>20.1115</v>
      </c>
      <c r="HU260">
        <v>5.19348</v>
      </c>
      <c r="HV260">
        <v>12.004</v>
      </c>
      <c r="HW260">
        <v>4.97465</v>
      </c>
      <c r="HX260">
        <v>3.2939</v>
      </c>
      <c r="HY260">
        <v>999.9</v>
      </c>
      <c r="HZ260">
        <v>9999</v>
      </c>
      <c r="IA260">
        <v>9999</v>
      </c>
      <c r="IB260">
        <v>9999</v>
      </c>
      <c r="IC260">
        <v>1.86325</v>
      </c>
      <c r="ID260">
        <v>1.86813</v>
      </c>
      <c r="IE260">
        <v>1.86788</v>
      </c>
      <c r="IF260">
        <v>1.86906</v>
      </c>
      <c r="IG260">
        <v>1.86985</v>
      </c>
      <c r="IH260">
        <v>1.86595</v>
      </c>
      <c r="II260">
        <v>1.86705</v>
      </c>
      <c r="IJ260">
        <v>1.86844</v>
      </c>
      <c r="IK260">
        <v>5</v>
      </c>
      <c r="IL260">
        <v>0</v>
      </c>
      <c r="IM260">
        <v>0</v>
      </c>
      <c r="IN260">
        <v>0</v>
      </c>
      <c r="IO260" t="s">
        <v>441</v>
      </c>
      <c r="IP260" t="s">
        <v>442</v>
      </c>
      <c r="IQ260" t="s">
        <v>443</v>
      </c>
      <c r="IR260" t="s">
        <v>443</v>
      </c>
      <c r="IS260" t="s">
        <v>443</v>
      </c>
      <c r="IT260" t="s">
        <v>443</v>
      </c>
      <c r="IU260">
        <v>0</v>
      </c>
      <c r="IV260">
        <v>100</v>
      </c>
      <c r="IW260">
        <v>100</v>
      </c>
      <c r="IX260">
        <v>3.451</v>
      </c>
      <c r="IY260">
        <v>0.3096</v>
      </c>
      <c r="IZ260">
        <v>0.735386519928015</v>
      </c>
      <c r="JA260">
        <v>0.00382527381972642</v>
      </c>
      <c r="JB260">
        <v>-7.52988299776221e-07</v>
      </c>
      <c r="JC260">
        <v>2.3530235652091e-10</v>
      </c>
      <c r="JD260">
        <v>-0.102343420517576</v>
      </c>
      <c r="JE260">
        <v>-0.0169045395245839</v>
      </c>
      <c r="JF260">
        <v>0.00204458040624254</v>
      </c>
      <c r="JG260">
        <v>-2.13992253470799e-05</v>
      </c>
      <c r="JH260">
        <v>5</v>
      </c>
      <c r="JI260">
        <v>2167</v>
      </c>
      <c r="JJ260">
        <v>1</v>
      </c>
      <c r="JK260">
        <v>29</v>
      </c>
      <c r="JL260">
        <v>29323827.3</v>
      </c>
      <c r="JM260">
        <v>29323827.3</v>
      </c>
      <c r="JN260">
        <v>1.80054</v>
      </c>
      <c r="JO260">
        <v>2.62451</v>
      </c>
      <c r="JP260">
        <v>1.54785</v>
      </c>
      <c r="JQ260">
        <v>2.31079</v>
      </c>
      <c r="JR260">
        <v>1.64551</v>
      </c>
      <c r="JS260">
        <v>2.36084</v>
      </c>
      <c r="JT260">
        <v>34.6692</v>
      </c>
      <c r="JU260">
        <v>24.1926</v>
      </c>
      <c r="JV260">
        <v>18</v>
      </c>
      <c r="JW260">
        <v>506.133</v>
      </c>
      <c r="JX260">
        <v>400.996</v>
      </c>
      <c r="JY260">
        <v>26.7255</v>
      </c>
      <c r="JZ260">
        <v>28.7394</v>
      </c>
      <c r="KA260">
        <v>30.0004</v>
      </c>
      <c r="KB260">
        <v>28.6942</v>
      </c>
      <c r="KC260">
        <v>28.6426</v>
      </c>
      <c r="KD260">
        <v>36.056</v>
      </c>
      <c r="KE260">
        <v>18.1826</v>
      </c>
      <c r="KF260">
        <v>49.2984</v>
      </c>
      <c r="KG260">
        <v>26.7047</v>
      </c>
      <c r="KH260">
        <v>872.711</v>
      </c>
      <c r="KI260">
        <v>20.7284</v>
      </c>
      <c r="KJ260">
        <v>96.575</v>
      </c>
      <c r="KK260">
        <v>94.539</v>
      </c>
    </row>
    <row r="261" spans="1:297">
      <c r="A261">
        <v>245</v>
      </c>
      <c r="B261">
        <v>1759429645</v>
      </c>
      <c r="C261">
        <v>10424.9000000954</v>
      </c>
      <c r="D261" t="s">
        <v>934</v>
      </c>
      <c r="E261" t="s">
        <v>935</v>
      </c>
      <c r="F261">
        <v>5</v>
      </c>
      <c r="G261" t="s">
        <v>831</v>
      </c>
      <c r="H261" t="s">
        <v>436</v>
      </c>
      <c r="I261">
        <v>1759429636.84615</v>
      </c>
      <c r="J261">
        <f>(K261)/1000</f>
        <v>0</v>
      </c>
      <c r="K261">
        <f>IF(DP261, AN261, AH261)</f>
        <v>0</v>
      </c>
      <c r="L261">
        <f>IF(DP261, AI261, AG261)</f>
        <v>0</v>
      </c>
      <c r="M261">
        <f>DR261 - IF(AU261&gt;1, L261*DL261*100.0/(AW261), 0)</f>
        <v>0</v>
      </c>
      <c r="N261">
        <f>((T261-J261/2)*M261-L261)/(T261+J261/2)</f>
        <v>0</v>
      </c>
      <c r="O261">
        <f>N261*(DY261+DZ261)/1000.0</f>
        <v>0</v>
      </c>
      <c r="P261">
        <f>(DR261 - IF(AU261&gt;1, L261*DL261*100.0/(AW261), 0))*(DY261+DZ261)/1000.0</f>
        <v>0</v>
      </c>
      <c r="Q261">
        <f>2.0/((1/S261-1/R261)+SIGN(S261)*SQRT((1/S261-1/R261)*(1/S261-1/R261) + 4*DM261/((DM261+1)*(DM261+1))*(2*1/S261*1/R261-1/R261*1/R261)))</f>
        <v>0</v>
      </c>
      <c r="R261">
        <f>IF(LEFT(DN261,1)&lt;&gt;"0",IF(LEFT(DN261,1)="1",3.0,DO261),$D$5+$E$5*(EF261*DY261/($K$5*1000))+$F$5*(EF261*DY261/($K$5*1000))*MAX(MIN(DL261,$J$5),$I$5)*MAX(MIN(DL261,$J$5),$I$5)+$G$5*MAX(MIN(DL261,$J$5),$I$5)*(EF261*DY261/($K$5*1000))+$H$5*(EF261*DY261/($K$5*1000))*(EF261*DY261/($K$5*1000)))</f>
        <v>0</v>
      </c>
      <c r="S261">
        <f>J261*(1000-(1000*0.61365*exp(17.502*W261/(240.97+W261))/(DY261+DZ261)+DT261)/2)/(1000*0.61365*exp(17.502*W261/(240.97+W261))/(DY261+DZ261)-DT261)</f>
        <v>0</v>
      </c>
      <c r="T261">
        <f>1/((DM261+1)/(Q261/1.6)+1/(R261/1.37)) + DM261/((DM261+1)/(Q261/1.6) + DM261/(R261/1.37))</f>
        <v>0</v>
      </c>
      <c r="U261">
        <f>(DH261*DK261)</f>
        <v>0</v>
      </c>
      <c r="V261">
        <f>(EA261+(U261+2*0.95*5.67E-8*(((EA261+$B$7)+273)^4-(EA261+273)^4)-44100*J261)/(1.84*29.3*R261+8*0.95*5.67E-8*(EA261+273)^3))</f>
        <v>0</v>
      </c>
      <c r="W261">
        <f>($C$7*EB261+$D$7*EC261+$E$7*V261)</f>
        <v>0</v>
      </c>
      <c r="X261">
        <f>0.61365*exp(17.502*W261/(240.97+W261))</f>
        <v>0</v>
      </c>
      <c r="Y261">
        <f>(Z261/AA261*100)</f>
        <v>0</v>
      </c>
      <c r="Z261">
        <f>DT261*(DY261+DZ261)/1000</f>
        <v>0</v>
      </c>
      <c r="AA261">
        <f>0.61365*exp(17.502*EA261/(240.97+EA261))</f>
        <v>0</v>
      </c>
      <c r="AB261">
        <f>(X261-DT261*(DY261+DZ261)/1000)</f>
        <v>0</v>
      </c>
      <c r="AC261">
        <f>(-J261*44100)</f>
        <v>0</v>
      </c>
      <c r="AD261">
        <f>2*29.3*R261*0.92*(EA261-W261)</f>
        <v>0</v>
      </c>
      <c r="AE261">
        <f>2*0.95*5.67E-8*(((EA261+$B$7)+273)^4-(W261+273)^4)</f>
        <v>0</v>
      </c>
      <c r="AF261">
        <f>U261+AE261+AC261+AD261</f>
        <v>0</v>
      </c>
      <c r="AG261">
        <f>DX261*AU261*(DS261-DR261*(1000-AU261*DU261)/(1000-AU261*DT261))/(100*DL261)</f>
        <v>0</v>
      </c>
      <c r="AH261">
        <f>1000*DX261*AU261*(DT261-DU261)/(100*DL261*(1000-AU261*DT261))</f>
        <v>0</v>
      </c>
      <c r="AI261">
        <f>(AJ261 - AK261 - DY261*1E3/(8.314*(EA261+273.15)) * AM261/DX261 * AL261) * DX261/(100*DL261) * (1000 - DU261)/1000</f>
        <v>0</v>
      </c>
      <c r="AJ261">
        <v>876.3889093</v>
      </c>
      <c r="AK261">
        <v>841.974345454545</v>
      </c>
      <c r="AL261">
        <v>3.49946863636359</v>
      </c>
      <c r="AM261">
        <v>64.6</v>
      </c>
      <c r="AN261">
        <f>(AP261 - AO261 + DY261*1E3/(8.314*(EA261+273.15)) * AR261/DX261 * AQ261) * DX261/(100*DL261) * 1000/(1000 - AP261)</f>
        <v>0</v>
      </c>
      <c r="AO261">
        <v>20.6996214184616</v>
      </c>
      <c r="AP261">
        <v>22.8433757575757</v>
      </c>
      <c r="AQ261">
        <v>5.77881798961766e-05</v>
      </c>
      <c r="AR261">
        <v>120.659579915445</v>
      </c>
      <c r="AS261">
        <v>0</v>
      </c>
      <c r="AT261">
        <v>0</v>
      </c>
      <c r="AU261">
        <f>IF(AS261*$H$13&gt;=AW261,1.0,(AW261/(AW261-AS261*$H$13)))</f>
        <v>0</v>
      </c>
      <c r="AV261">
        <f>(AU261-1)*100</f>
        <v>0</v>
      </c>
      <c r="AW261">
        <f>MAX(0,($B$13+$C$13*EF261)/(1+$D$13*EF261)*DY261/(EA261+273)*$E$13)</f>
        <v>0</v>
      </c>
      <c r="AX261" t="s">
        <v>437</v>
      </c>
      <c r="AY261" t="s">
        <v>437</v>
      </c>
      <c r="AZ261">
        <v>0</v>
      </c>
      <c r="BA261">
        <v>0</v>
      </c>
      <c r="BB261">
        <f>1-AZ261/BA261</f>
        <v>0</v>
      </c>
      <c r="BC261">
        <v>0</v>
      </c>
      <c r="BD261" t="s">
        <v>437</v>
      </c>
      <c r="BE261" t="s">
        <v>437</v>
      </c>
      <c r="BF261">
        <v>0</v>
      </c>
      <c r="BG261">
        <v>0</v>
      </c>
      <c r="BH261">
        <f>1-BF261/BG261</f>
        <v>0</v>
      </c>
      <c r="BI261">
        <v>0.5</v>
      </c>
      <c r="BJ261">
        <f>DI261</f>
        <v>0</v>
      </c>
      <c r="BK261">
        <f>L261</f>
        <v>0</v>
      </c>
      <c r="BL261">
        <f>BH261*BI261*BJ261</f>
        <v>0</v>
      </c>
      <c r="BM261">
        <f>(BK261-BC261)/BJ261</f>
        <v>0</v>
      </c>
      <c r="BN261">
        <f>(BA261-BG261)/BG261</f>
        <v>0</v>
      </c>
      <c r="BO261">
        <f>AZ261/(BB261+AZ261/BG261)</f>
        <v>0</v>
      </c>
      <c r="BP261" t="s">
        <v>437</v>
      </c>
      <c r="BQ261">
        <v>0</v>
      </c>
      <c r="BR261">
        <f>IF(BQ261&lt;&gt;0, BQ261, BO261)</f>
        <v>0</v>
      </c>
      <c r="BS261">
        <f>1-BR261/BG261</f>
        <v>0</v>
      </c>
      <c r="BT261">
        <f>(BG261-BF261)/(BG261-BR261)</f>
        <v>0</v>
      </c>
      <c r="BU261">
        <f>(BA261-BG261)/(BA261-BR261)</f>
        <v>0</v>
      </c>
      <c r="BV261">
        <f>(BG261-BF261)/(BG261-AZ261)</f>
        <v>0</v>
      </c>
      <c r="BW261">
        <f>(BA261-BG261)/(BA261-AZ261)</f>
        <v>0</v>
      </c>
      <c r="BX261">
        <f>(BT261*BR261/BF261)</f>
        <v>0</v>
      </c>
      <c r="BY261">
        <f>(1-BX261)</f>
        <v>0</v>
      </c>
      <c r="DH261">
        <f>$B$11*EG261+$C$11*EH261+$F$11*ES261*(1-EV261)</f>
        <v>0</v>
      </c>
      <c r="DI261">
        <f>DH261*DJ261</f>
        <v>0</v>
      </c>
      <c r="DJ261">
        <f>($B$11*$D$9+$C$11*$D$9+$F$11*((FF261+EX261)/MAX(FF261+EX261+FG261, 0.1)*$I$9+FG261/MAX(FF261+EX261+FG261, 0.1)*$J$9))/($B$11+$C$11+$F$11)</f>
        <v>0</v>
      </c>
      <c r="DK261">
        <f>($B$11*$K$9+$C$11*$K$9+$F$11*((FF261+EX261)/MAX(FF261+EX261+FG261, 0.1)*$P$9+FG261/MAX(FF261+EX261+FG261, 0.1)*$Q$9))/($B$11+$C$11+$F$11)</f>
        <v>0</v>
      </c>
      <c r="DL261">
        <v>4.16</v>
      </c>
      <c r="DM261">
        <v>0.5</v>
      </c>
      <c r="DN261" t="s">
        <v>438</v>
      </c>
      <c r="DO261">
        <v>2</v>
      </c>
      <c r="DP261" t="b">
        <v>1</v>
      </c>
      <c r="DQ261">
        <v>1759429636.84615</v>
      </c>
      <c r="DR261">
        <v>798.839692307692</v>
      </c>
      <c r="DS261">
        <v>842.118076923077</v>
      </c>
      <c r="DT261">
        <v>22.8329076923077</v>
      </c>
      <c r="DU261">
        <v>20.6547923076923</v>
      </c>
      <c r="DV261">
        <v>795.419769230769</v>
      </c>
      <c r="DW261">
        <v>22.5232923076923</v>
      </c>
      <c r="DX261">
        <v>500.011769230769</v>
      </c>
      <c r="DY261">
        <v>90.7460230769231</v>
      </c>
      <c r="DZ261">
        <v>0.0332610538461538</v>
      </c>
      <c r="EA261">
        <v>29.5602076923077</v>
      </c>
      <c r="EB261">
        <v>30.0159846153846</v>
      </c>
      <c r="EC261">
        <v>999.9</v>
      </c>
      <c r="ED261">
        <v>0</v>
      </c>
      <c r="EE261">
        <v>0</v>
      </c>
      <c r="EF261">
        <v>10001.3407692308</v>
      </c>
      <c r="EG261">
        <v>0</v>
      </c>
      <c r="EH261">
        <v>15.0046</v>
      </c>
      <c r="EI261">
        <v>-43.2783461538462</v>
      </c>
      <c r="EJ261">
        <v>817.505769230769</v>
      </c>
      <c r="EK261">
        <v>859.879153846154</v>
      </c>
      <c r="EL261">
        <v>2.17811923076923</v>
      </c>
      <c r="EM261">
        <v>842.118076923077</v>
      </c>
      <c r="EN261">
        <v>20.6547923076923</v>
      </c>
      <c r="EO261">
        <v>2.07199538461539</v>
      </c>
      <c r="EP261">
        <v>1.87434</v>
      </c>
      <c r="EQ261">
        <v>18.0055230769231</v>
      </c>
      <c r="ER261">
        <v>16.4209307692308</v>
      </c>
      <c r="ES261">
        <v>1999.98692307692</v>
      </c>
      <c r="ET261">
        <v>0.980005307692308</v>
      </c>
      <c r="EU261">
        <v>0.0199950461538462</v>
      </c>
      <c r="EV261">
        <v>0</v>
      </c>
      <c r="EW261">
        <v>569.356923076923</v>
      </c>
      <c r="EX261">
        <v>5.00059</v>
      </c>
      <c r="EY261">
        <v>11457.8153846154</v>
      </c>
      <c r="EZ261">
        <v>17360.2307692308</v>
      </c>
      <c r="FA261">
        <v>41.8507692307692</v>
      </c>
      <c r="FB261">
        <v>41.687</v>
      </c>
      <c r="FC261">
        <v>41.3072307692308</v>
      </c>
      <c r="FD261">
        <v>41.0476923076923</v>
      </c>
      <c r="FE261">
        <v>42.687</v>
      </c>
      <c r="FF261">
        <v>1955.09461538462</v>
      </c>
      <c r="FG261">
        <v>39.8923076923077</v>
      </c>
      <c r="FH261">
        <v>0</v>
      </c>
      <c r="FI261">
        <v>1759429643.8</v>
      </c>
      <c r="FJ261">
        <v>0</v>
      </c>
      <c r="FK261">
        <v>569.328</v>
      </c>
      <c r="FL261">
        <v>2.80530771009547</v>
      </c>
      <c r="FM261">
        <v>72.8307693414987</v>
      </c>
      <c r="FN261">
        <v>11459.444</v>
      </c>
      <c r="FO261">
        <v>15</v>
      </c>
      <c r="FP261">
        <v>0</v>
      </c>
      <c r="FQ261" t="s">
        <v>439</v>
      </c>
      <c r="FR261">
        <v>0</v>
      </c>
      <c r="FS261">
        <v>0</v>
      </c>
      <c r="FT261">
        <v>0</v>
      </c>
      <c r="FU261">
        <v>0</v>
      </c>
      <c r="FV261">
        <v>0</v>
      </c>
      <c r="FW261">
        <v>0</v>
      </c>
      <c r="FX261">
        <v>0</v>
      </c>
      <c r="FY261">
        <v>0</v>
      </c>
      <c r="FZ261">
        <v>0</v>
      </c>
      <c r="GA261">
        <v>0</v>
      </c>
      <c r="GB261">
        <v>0</v>
      </c>
      <c r="GC261">
        <v>-43.204880952381</v>
      </c>
      <c r="GD261">
        <v>-0.89043116883125</v>
      </c>
      <c r="GE261">
        <v>0.532679890132407</v>
      </c>
      <c r="GF261">
        <v>0</v>
      </c>
      <c r="GG261">
        <v>569.107058823529</v>
      </c>
      <c r="GH261">
        <v>3.59101604764117</v>
      </c>
      <c r="GI261">
        <v>0.422596452003175</v>
      </c>
      <c r="GJ261">
        <v>-1</v>
      </c>
      <c r="GK261">
        <v>2.19158476190476</v>
      </c>
      <c r="GL261">
        <v>-0.315772987012987</v>
      </c>
      <c r="GM261">
        <v>0.0333697187537626</v>
      </c>
      <c r="GN261">
        <v>0</v>
      </c>
      <c r="GO261">
        <v>0</v>
      </c>
      <c r="GP261">
        <v>2</v>
      </c>
      <c r="GQ261" t="s">
        <v>463</v>
      </c>
      <c r="GR261">
        <v>3.13189</v>
      </c>
      <c r="GS261">
        <v>2.71126</v>
      </c>
      <c r="GT261">
        <v>0.145564</v>
      </c>
      <c r="GU261">
        <v>0.151017</v>
      </c>
      <c r="GV261">
        <v>0.0996628</v>
      </c>
      <c r="GW261">
        <v>0.093485</v>
      </c>
      <c r="GX261">
        <v>32158.2</v>
      </c>
      <c r="GY261">
        <v>34228.9</v>
      </c>
      <c r="GZ261">
        <v>34054.5</v>
      </c>
      <c r="HA261">
        <v>36506.8</v>
      </c>
      <c r="HB261">
        <v>43314.6</v>
      </c>
      <c r="HC261">
        <v>47525.2</v>
      </c>
      <c r="HD261">
        <v>53128.9</v>
      </c>
      <c r="HE261">
        <v>58351.1</v>
      </c>
      <c r="HF261">
        <v>1.95017</v>
      </c>
      <c r="HG261">
        <v>1.78732</v>
      </c>
      <c r="HH261">
        <v>0.136159</v>
      </c>
      <c r="HI261">
        <v>0</v>
      </c>
      <c r="HJ261">
        <v>27.8075</v>
      </c>
      <c r="HK261">
        <v>999.9</v>
      </c>
      <c r="HL261">
        <v>50.324</v>
      </c>
      <c r="HM261">
        <v>30.796</v>
      </c>
      <c r="HN261">
        <v>24.7299</v>
      </c>
      <c r="HO261">
        <v>55.1031</v>
      </c>
      <c r="HP261">
        <v>45.3365</v>
      </c>
      <c r="HQ261">
        <v>1</v>
      </c>
      <c r="HR261">
        <v>0.106977</v>
      </c>
      <c r="HS261">
        <v>0.375106</v>
      </c>
      <c r="HT261">
        <v>20.1114</v>
      </c>
      <c r="HU261">
        <v>5.19348</v>
      </c>
      <c r="HV261">
        <v>12.004</v>
      </c>
      <c r="HW261">
        <v>4.97495</v>
      </c>
      <c r="HX261">
        <v>3.29395</v>
      </c>
      <c r="HY261">
        <v>999.9</v>
      </c>
      <c r="HZ261">
        <v>9999</v>
      </c>
      <c r="IA261">
        <v>9999</v>
      </c>
      <c r="IB261">
        <v>9999</v>
      </c>
      <c r="IC261">
        <v>1.86326</v>
      </c>
      <c r="ID261">
        <v>1.86813</v>
      </c>
      <c r="IE261">
        <v>1.86787</v>
      </c>
      <c r="IF261">
        <v>1.86905</v>
      </c>
      <c r="IG261">
        <v>1.86986</v>
      </c>
      <c r="IH261">
        <v>1.86593</v>
      </c>
      <c r="II261">
        <v>1.86704</v>
      </c>
      <c r="IJ261">
        <v>1.86844</v>
      </c>
      <c r="IK261">
        <v>5</v>
      </c>
      <c r="IL261">
        <v>0</v>
      </c>
      <c r="IM261">
        <v>0</v>
      </c>
      <c r="IN261">
        <v>0</v>
      </c>
      <c r="IO261" t="s">
        <v>441</v>
      </c>
      <c r="IP261" t="s">
        <v>442</v>
      </c>
      <c r="IQ261" t="s">
        <v>443</v>
      </c>
      <c r="IR261" t="s">
        <v>443</v>
      </c>
      <c r="IS261" t="s">
        <v>443</v>
      </c>
      <c r="IT261" t="s">
        <v>443</v>
      </c>
      <c r="IU261">
        <v>0</v>
      </c>
      <c r="IV261">
        <v>100</v>
      </c>
      <c r="IW261">
        <v>100</v>
      </c>
      <c r="IX261">
        <v>3.503</v>
      </c>
      <c r="IY261">
        <v>0.31</v>
      </c>
      <c r="IZ261">
        <v>0.735386519928015</v>
      </c>
      <c r="JA261">
        <v>0.00382527381972642</v>
      </c>
      <c r="JB261">
        <v>-7.52988299776221e-07</v>
      </c>
      <c r="JC261">
        <v>2.3530235652091e-10</v>
      </c>
      <c r="JD261">
        <v>-0.102343420517576</v>
      </c>
      <c r="JE261">
        <v>-0.0169045395245839</v>
      </c>
      <c r="JF261">
        <v>0.00204458040624254</v>
      </c>
      <c r="JG261">
        <v>-2.13992253470799e-05</v>
      </c>
      <c r="JH261">
        <v>5</v>
      </c>
      <c r="JI261">
        <v>2167</v>
      </c>
      <c r="JJ261">
        <v>1</v>
      </c>
      <c r="JK261">
        <v>29</v>
      </c>
      <c r="JL261">
        <v>29323827.4</v>
      </c>
      <c r="JM261">
        <v>29323827.4</v>
      </c>
      <c r="JN261">
        <v>1.82617</v>
      </c>
      <c r="JO261">
        <v>2.61963</v>
      </c>
      <c r="JP261">
        <v>1.54785</v>
      </c>
      <c r="JQ261">
        <v>2.31079</v>
      </c>
      <c r="JR261">
        <v>1.64673</v>
      </c>
      <c r="JS261">
        <v>2.32422</v>
      </c>
      <c r="JT261">
        <v>34.6692</v>
      </c>
      <c r="JU261">
        <v>24.1838</v>
      </c>
      <c r="JV261">
        <v>18</v>
      </c>
      <c r="JW261">
        <v>506.245</v>
      </c>
      <c r="JX261">
        <v>400.847</v>
      </c>
      <c r="JY261">
        <v>26.7099</v>
      </c>
      <c r="JZ261">
        <v>28.7398</v>
      </c>
      <c r="KA261">
        <v>30.0002</v>
      </c>
      <c r="KB261">
        <v>28.6958</v>
      </c>
      <c r="KC261">
        <v>28.645</v>
      </c>
      <c r="KD261">
        <v>36.5707</v>
      </c>
      <c r="KE261">
        <v>18.1826</v>
      </c>
      <c r="KF261">
        <v>49.2984</v>
      </c>
      <c r="KG261">
        <v>26.6829</v>
      </c>
      <c r="KH261">
        <v>893.005</v>
      </c>
      <c r="KI261">
        <v>20.7333</v>
      </c>
      <c r="KJ261">
        <v>96.5743</v>
      </c>
      <c r="KK261">
        <v>94.5384</v>
      </c>
    </row>
    <row r="262" spans="1:297">
      <c r="A262">
        <v>246</v>
      </c>
      <c r="B262">
        <v>1759429650</v>
      </c>
      <c r="C262">
        <v>10429.9000000954</v>
      </c>
      <c r="D262" t="s">
        <v>936</v>
      </c>
      <c r="E262" t="s">
        <v>937</v>
      </c>
      <c r="F262">
        <v>5</v>
      </c>
      <c r="G262" t="s">
        <v>831</v>
      </c>
      <c r="H262" t="s">
        <v>436</v>
      </c>
      <c r="I262">
        <v>1759429641.84615</v>
      </c>
      <c r="J262">
        <f>(K262)/1000</f>
        <v>0</v>
      </c>
      <c r="K262">
        <f>IF(DP262, AN262, AH262)</f>
        <v>0</v>
      </c>
      <c r="L262">
        <f>IF(DP262, AI262, AG262)</f>
        <v>0</v>
      </c>
      <c r="M262">
        <f>DR262 - IF(AU262&gt;1, L262*DL262*100.0/(AW262), 0)</f>
        <v>0</v>
      </c>
      <c r="N262">
        <f>((T262-J262/2)*M262-L262)/(T262+J262/2)</f>
        <v>0</v>
      </c>
      <c r="O262">
        <f>N262*(DY262+DZ262)/1000.0</f>
        <v>0</v>
      </c>
      <c r="P262">
        <f>(DR262 - IF(AU262&gt;1, L262*DL262*100.0/(AW262), 0))*(DY262+DZ262)/1000.0</f>
        <v>0</v>
      </c>
      <c r="Q262">
        <f>2.0/((1/S262-1/R262)+SIGN(S262)*SQRT((1/S262-1/R262)*(1/S262-1/R262) + 4*DM262/((DM262+1)*(DM262+1))*(2*1/S262*1/R262-1/R262*1/R262)))</f>
        <v>0</v>
      </c>
      <c r="R262">
        <f>IF(LEFT(DN262,1)&lt;&gt;"0",IF(LEFT(DN262,1)="1",3.0,DO262),$D$5+$E$5*(EF262*DY262/($K$5*1000))+$F$5*(EF262*DY262/($K$5*1000))*MAX(MIN(DL262,$J$5),$I$5)*MAX(MIN(DL262,$J$5),$I$5)+$G$5*MAX(MIN(DL262,$J$5),$I$5)*(EF262*DY262/($K$5*1000))+$H$5*(EF262*DY262/($K$5*1000))*(EF262*DY262/($K$5*1000)))</f>
        <v>0</v>
      </c>
      <c r="S262">
        <f>J262*(1000-(1000*0.61365*exp(17.502*W262/(240.97+W262))/(DY262+DZ262)+DT262)/2)/(1000*0.61365*exp(17.502*W262/(240.97+W262))/(DY262+DZ262)-DT262)</f>
        <v>0</v>
      </c>
      <c r="T262">
        <f>1/((DM262+1)/(Q262/1.6)+1/(R262/1.37)) + DM262/((DM262+1)/(Q262/1.6) + DM262/(R262/1.37))</f>
        <v>0</v>
      </c>
      <c r="U262">
        <f>(DH262*DK262)</f>
        <v>0</v>
      </c>
      <c r="V262">
        <f>(EA262+(U262+2*0.95*5.67E-8*(((EA262+$B$7)+273)^4-(EA262+273)^4)-44100*J262)/(1.84*29.3*R262+8*0.95*5.67E-8*(EA262+273)^3))</f>
        <v>0</v>
      </c>
      <c r="W262">
        <f>($C$7*EB262+$D$7*EC262+$E$7*V262)</f>
        <v>0</v>
      </c>
      <c r="X262">
        <f>0.61365*exp(17.502*W262/(240.97+W262))</f>
        <v>0</v>
      </c>
      <c r="Y262">
        <f>(Z262/AA262*100)</f>
        <v>0</v>
      </c>
      <c r="Z262">
        <f>DT262*(DY262+DZ262)/1000</f>
        <v>0</v>
      </c>
      <c r="AA262">
        <f>0.61365*exp(17.502*EA262/(240.97+EA262))</f>
        <v>0</v>
      </c>
      <c r="AB262">
        <f>(X262-DT262*(DY262+DZ262)/1000)</f>
        <v>0</v>
      </c>
      <c r="AC262">
        <f>(-J262*44100)</f>
        <v>0</v>
      </c>
      <c r="AD262">
        <f>2*29.3*R262*0.92*(EA262-W262)</f>
        <v>0</v>
      </c>
      <c r="AE262">
        <f>2*0.95*5.67E-8*(((EA262+$B$7)+273)^4-(W262+273)^4)</f>
        <v>0</v>
      </c>
      <c r="AF262">
        <f>U262+AE262+AC262+AD262</f>
        <v>0</v>
      </c>
      <c r="AG262">
        <f>DX262*AU262*(DS262-DR262*(1000-AU262*DU262)/(1000-AU262*DT262))/(100*DL262)</f>
        <v>0</v>
      </c>
      <c r="AH262">
        <f>1000*DX262*AU262*(DT262-DU262)/(100*DL262*(1000-AU262*DT262))</f>
        <v>0</v>
      </c>
      <c r="AI262">
        <f>(AJ262 - AK262 - DY262*1E3/(8.314*(EA262+273.15)) * AM262/DX262 * AL262) * DX262/(100*DL262) * (1000 - DU262)/1000</f>
        <v>0</v>
      </c>
      <c r="AJ262">
        <v>892.87879909697</v>
      </c>
      <c r="AK262">
        <v>858.782648484848</v>
      </c>
      <c r="AL262">
        <v>3.34572287878781</v>
      </c>
      <c r="AM262">
        <v>64.6</v>
      </c>
      <c r="AN262">
        <f>(AP262 - AO262 + DY262*1E3/(8.314*(EA262+273.15)) * AR262/DX262 * AQ262) * DX262/(100*DL262) * 1000/(1000 - AP262)</f>
        <v>0</v>
      </c>
      <c r="AO262">
        <v>20.7027005217486</v>
      </c>
      <c r="AP262">
        <v>22.8423721212121</v>
      </c>
      <c r="AQ262">
        <v>-4.28551583872052e-06</v>
      </c>
      <c r="AR262">
        <v>120.659579915445</v>
      </c>
      <c r="AS262">
        <v>0</v>
      </c>
      <c r="AT262">
        <v>0</v>
      </c>
      <c r="AU262">
        <f>IF(AS262*$H$13&gt;=AW262,1.0,(AW262/(AW262-AS262*$H$13)))</f>
        <v>0</v>
      </c>
      <c r="AV262">
        <f>(AU262-1)*100</f>
        <v>0</v>
      </c>
      <c r="AW262">
        <f>MAX(0,($B$13+$C$13*EF262)/(1+$D$13*EF262)*DY262/(EA262+273)*$E$13)</f>
        <v>0</v>
      </c>
      <c r="AX262" t="s">
        <v>437</v>
      </c>
      <c r="AY262" t="s">
        <v>437</v>
      </c>
      <c r="AZ262">
        <v>0</v>
      </c>
      <c r="BA262">
        <v>0</v>
      </c>
      <c r="BB262">
        <f>1-AZ262/BA262</f>
        <v>0</v>
      </c>
      <c r="BC262">
        <v>0</v>
      </c>
      <c r="BD262" t="s">
        <v>437</v>
      </c>
      <c r="BE262" t="s">
        <v>437</v>
      </c>
      <c r="BF262">
        <v>0</v>
      </c>
      <c r="BG262">
        <v>0</v>
      </c>
      <c r="BH262">
        <f>1-BF262/BG262</f>
        <v>0</v>
      </c>
      <c r="BI262">
        <v>0.5</v>
      </c>
      <c r="BJ262">
        <f>DI262</f>
        <v>0</v>
      </c>
      <c r="BK262">
        <f>L262</f>
        <v>0</v>
      </c>
      <c r="BL262">
        <f>BH262*BI262*BJ262</f>
        <v>0</v>
      </c>
      <c r="BM262">
        <f>(BK262-BC262)/BJ262</f>
        <v>0</v>
      </c>
      <c r="BN262">
        <f>(BA262-BG262)/BG262</f>
        <v>0</v>
      </c>
      <c r="BO262">
        <f>AZ262/(BB262+AZ262/BG262)</f>
        <v>0</v>
      </c>
      <c r="BP262" t="s">
        <v>437</v>
      </c>
      <c r="BQ262">
        <v>0</v>
      </c>
      <c r="BR262">
        <f>IF(BQ262&lt;&gt;0, BQ262, BO262)</f>
        <v>0</v>
      </c>
      <c r="BS262">
        <f>1-BR262/BG262</f>
        <v>0</v>
      </c>
      <c r="BT262">
        <f>(BG262-BF262)/(BG262-BR262)</f>
        <v>0</v>
      </c>
      <c r="BU262">
        <f>(BA262-BG262)/(BA262-BR262)</f>
        <v>0</v>
      </c>
      <c r="BV262">
        <f>(BG262-BF262)/(BG262-AZ262)</f>
        <v>0</v>
      </c>
      <c r="BW262">
        <f>(BA262-BG262)/(BA262-AZ262)</f>
        <v>0</v>
      </c>
      <c r="BX262">
        <f>(BT262*BR262/BF262)</f>
        <v>0</v>
      </c>
      <c r="BY262">
        <f>(1-BX262)</f>
        <v>0</v>
      </c>
      <c r="DH262">
        <f>$B$11*EG262+$C$11*EH262+$F$11*ES262*(1-EV262)</f>
        <v>0</v>
      </c>
      <c r="DI262">
        <f>DH262*DJ262</f>
        <v>0</v>
      </c>
      <c r="DJ262">
        <f>($B$11*$D$9+$C$11*$D$9+$F$11*((FF262+EX262)/MAX(FF262+EX262+FG262, 0.1)*$I$9+FG262/MAX(FF262+EX262+FG262, 0.1)*$J$9))/($B$11+$C$11+$F$11)</f>
        <v>0</v>
      </c>
      <c r="DK262">
        <f>($B$11*$K$9+$C$11*$K$9+$F$11*((FF262+EX262)/MAX(FF262+EX262+FG262, 0.1)*$P$9+FG262/MAX(FF262+EX262+FG262, 0.1)*$Q$9))/($B$11+$C$11+$F$11)</f>
        <v>0</v>
      </c>
      <c r="DL262">
        <v>4.16</v>
      </c>
      <c r="DM262">
        <v>0.5</v>
      </c>
      <c r="DN262" t="s">
        <v>438</v>
      </c>
      <c r="DO262">
        <v>2</v>
      </c>
      <c r="DP262" t="b">
        <v>1</v>
      </c>
      <c r="DQ262">
        <v>1759429641.84615</v>
      </c>
      <c r="DR262">
        <v>815.464461538462</v>
      </c>
      <c r="DS262">
        <v>858.519307692308</v>
      </c>
      <c r="DT262">
        <v>22.8367769230769</v>
      </c>
      <c r="DU262">
        <v>20.6786076923077</v>
      </c>
      <c r="DV262">
        <v>811.993538461538</v>
      </c>
      <c r="DW262">
        <v>22.5270076923077</v>
      </c>
      <c r="DX262">
        <v>500.007461538462</v>
      </c>
      <c r="DY262">
        <v>90.7456153846154</v>
      </c>
      <c r="DZ262">
        <v>0.0333294538461539</v>
      </c>
      <c r="EA262">
        <v>29.5606153846154</v>
      </c>
      <c r="EB262">
        <v>30.0214538461538</v>
      </c>
      <c r="EC262">
        <v>999.9</v>
      </c>
      <c r="ED262">
        <v>0</v>
      </c>
      <c r="EE262">
        <v>0</v>
      </c>
      <c r="EF262">
        <v>9991.68307692308</v>
      </c>
      <c r="EG262">
        <v>0</v>
      </c>
      <c r="EH262">
        <v>15.0046</v>
      </c>
      <c r="EI262">
        <v>-43.0547230769231</v>
      </c>
      <c r="EJ262">
        <v>834.522307692308</v>
      </c>
      <c r="EK262">
        <v>876.647461538461</v>
      </c>
      <c r="EL262">
        <v>2.15816923076923</v>
      </c>
      <c r="EM262">
        <v>858.519307692308</v>
      </c>
      <c r="EN262">
        <v>20.6786076923077</v>
      </c>
      <c r="EO262">
        <v>2.07233615384615</v>
      </c>
      <c r="EP262">
        <v>1.87649153846154</v>
      </c>
      <c r="EQ262">
        <v>18.0081384615385</v>
      </c>
      <c r="ER262">
        <v>16.4389769230769</v>
      </c>
      <c r="ES262">
        <v>2000.01384615385</v>
      </c>
      <c r="ET262">
        <v>0.980005538461538</v>
      </c>
      <c r="EU262">
        <v>0.0199948076923077</v>
      </c>
      <c r="EV262">
        <v>0</v>
      </c>
      <c r="EW262">
        <v>569.572923076923</v>
      </c>
      <c r="EX262">
        <v>5.00059</v>
      </c>
      <c r="EY262">
        <v>11463.8923076923</v>
      </c>
      <c r="EZ262">
        <v>17360.4615384615</v>
      </c>
      <c r="FA262">
        <v>41.8362307692308</v>
      </c>
      <c r="FB262">
        <v>41.687</v>
      </c>
      <c r="FC262">
        <v>41.312</v>
      </c>
      <c r="FD262">
        <v>41.0476923076923</v>
      </c>
      <c r="FE262">
        <v>42.687</v>
      </c>
      <c r="FF262">
        <v>1955.12153846154</v>
      </c>
      <c r="FG262">
        <v>39.8923076923077</v>
      </c>
      <c r="FH262">
        <v>0</v>
      </c>
      <c r="FI262">
        <v>1759429648.6</v>
      </c>
      <c r="FJ262">
        <v>0</v>
      </c>
      <c r="FK262">
        <v>569.56792</v>
      </c>
      <c r="FL262">
        <v>2.67684616516419</v>
      </c>
      <c r="FM262">
        <v>67.8692308672658</v>
      </c>
      <c r="FN262">
        <v>11465.124</v>
      </c>
      <c r="FO262">
        <v>15</v>
      </c>
      <c r="FP262">
        <v>0</v>
      </c>
      <c r="FQ262" t="s">
        <v>439</v>
      </c>
      <c r="FR262">
        <v>0</v>
      </c>
      <c r="FS262">
        <v>0</v>
      </c>
      <c r="FT262">
        <v>0</v>
      </c>
      <c r="FU262">
        <v>0</v>
      </c>
      <c r="FV262">
        <v>0</v>
      </c>
      <c r="FW262">
        <v>0</v>
      </c>
      <c r="FX262">
        <v>0</v>
      </c>
      <c r="FY262">
        <v>0</v>
      </c>
      <c r="FZ262">
        <v>0</v>
      </c>
      <c r="GA262">
        <v>0</v>
      </c>
      <c r="GB262">
        <v>0</v>
      </c>
      <c r="GC262">
        <v>-43.176445</v>
      </c>
      <c r="GD262">
        <v>0.8307473684211</v>
      </c>
      <c r="GE262">
        <v>0.541533741769615</v>
      </c>
      <c r="GF262">
        <v>0</v>
      </c>
      <c r="GG262">
        <v>569.3505</v>
      </c>
      <c r="GH262">
        <v>2.83145913080337</v>
      </c>
      <c r="GI262">
        <v>0.340478491157922</v>
      </c>
      <c r="GJ262">
        <v>-1</v>
      </c>
      <c r="GK262">
        <v>2.168413</v>
      </c>
      <c r="GL262">
        <v>-0.278326917293231</v>
      </c>
      <c r="GM262">
        <v>0.0292535883439964</v>
      </c>
      <c r="GN262">
        <v>0</v>
      </c>
      <c r="GO262">
        <v>0</v>
      </c>
      <c r="GP262">
        <v>2</v>
      </c>
      <c r="GQ262" t="s">
        <v>463</v>
      </c>
      <c r="GR262">
        <v>3.13182</v>
      </c>
      <c r="GS262">
        <v>2.7119</v>
      </c>
      <c r="GT262">
        <v>0.147499</v>
      </c>
      <c r="GU262">
        <v>0.152995</v>
      </c>
      <c r="GV262">
        <v>0.0996573</v>
      </c>
      <c r="GW262">
        <v>0.0934885</v>
      </c>
      <c r="GX262">
        <v>32085.1</v>
      </c>
      <c r="GY262">
        <v>34148.9</v>
      </c>
      <c r="GZ262">
        <v>34054.2</v>
      </c>
      <c r="HA262">
        <v>36506.6</v>
      </c>
      <c r="HB262">
        <v>43314.6</v>
      </c>
      <c r="HC262">
        <v>47525</v>
      </c>
      <c r="HD262">
        <v>53128.2</v>
      </c>
      <c r="HE262">
        <v>58350.8</v>
      </c>
      <c r="HF262">
        <v>1.94993</v>
      </c>
      <c r="HG262">
        <v>1.78747</v>
      </c>
      <c r="HH262">
        <v>0.135869</v>
      </c>
      <c r="HI262">
        <v>0</v>
      </c>
      <c r="HJ262">
        <v>27.8075</v>
      </c>
      <c r="HK262">
        <v>999.9</v>
      </c>
      <c r="HL262">
        <v>50.324</v>
      </c>
      <c r="HM262">
        <v>30.776</v>
      </c>
      <c r="HN262">
        <v>24.7017</v>
      </c>
      <c r="HO262">
        <v>54.9031</v>
      </c>
      <c r="HP262">
        <v>45.5529</v>
      </c>
      <c r="HQ262">
        <v>1</v>
      </c>
      <c r="HR262">
        <v>0.107081</v>
      </c>
      <c r="HS262">
        <v>0.41549</v>
      </c>
      <c r="HT262">
        <v>20.1112</v>
      </c>
      <c r="HU262">
        <v>5.19363</v>
      </c>
      <c r="HV262">
        <v>12.004</v>
      </c>
      <c r="HW262">
        <v>4.9748</v>
      </c>
      <c r="HX262">
        <v>3.29395</v>
      </c>
      <c r="HY262">
        <v>999.9</v>
      </c>
      <c r="HZ262">
        <v>9999</v>
      </c>
      <c r="IA262">
        <v>9999</v>
      </c>
      <c r="IB262">
        <v>9999</v>
      </c>
      <c r="IC262">
        <v>1.86325</v>
      </c>
      <c r="ID262">
        <v>1.86813</v>
      </c>
      <c r="IE262">
        <v>1.86788</v>
      </c>
      <c r="IF262">
        <v>1.86906</v>
      </c>
      <c r="IG262">
        <v>1.86987</v>
      </c>
      <c r="IH262">
        <v>1.8659</v>
      </c>
      <c r="II262">
        <v>1.86705</v>
      </c>
      <c r="IJ262">
        <v>1.86844</v>
      </c>
      <c r="IK262">
        <v>5</v>
      </c>
      <c r="IL262">
        <v>0</v>
      </c>
      <c r="IM262">
        <v>0</v>
      </c>
      <c r="IN262">
        <v>0</v>
      </c>
      <c r="IO262" t="s">
        <v>441</v>
      </c>
      <c r="IP262" t="s">
        <v>442</v>
      </c>
      <c r="IQ262" t="s">
        <v>443</v>
      </c>
      <c r="IR262" t="s">
        <v>443</v>
      </c>
      <c r="IS262" t="s">
        <v>443</v>
      </c>
      <c r="IT262" t="s">
        <v>443</v>
      </c>
      <c r="IU262">
        <v>0</v>
      </c>
      <c r="IV262">
        <v>100</v>
      </c>
      <c r="IW262">
        <v>100</v>
      </c>
      <c r="IX262">
        <v>3.553</v>
      </c>
      <c r="IY262">
        <v>0.3099</v>
      </c>
      <c r="IZ262">
        <v>0.735386519928015</v>
      </c>
      <c r="JA262">
        <v>0.00382527381972642</v>
      </c>
      <c r="JB262">
        <v>-7.52988299776221e-07</v>
      </c>
      <c r="JC262">
        <v>2.3530235652091e-10</v>
      </c>
      <c r="JD262">
        <v>-0.102343420517576</v>
      </c>
      <c r="JE262">
        <v>-0.0169045395245839</v>
      </c>
      <c r="JF262">
        <v>0.00204458040624254</v>
      </c>
      <c r="JG262">
        <v>-2.13992253470799e-05</v>
      </c>
      <c r="JH262">
        <v>5</v>
      </c>
      <c r="JI262">
        <v>2167</v>
      </c>
      <c r="JJ262">
        <v>1</v>
      </c>
      <c r="JK262">
        <v>29</v>
      </c>
      <c r="JL262">
        <v>29323827.5</v>
      </c>
      <c r="JM262">
        <v>29323827.5</v>
      </c>
      <c r="JN262">
        <v>1.85913</v>
      </c>
      <c r="JO262">
        <v>2.63184</v>
      </c>
      <c r="JP262">
        <v>1.54785</v>
      </c>
      <c r="JQ262">
        <v>2.31079</v>
      </c>
      <c r="JR262">
        <v>1.64673</v>
      </c>
      <c r="JS262">
        <v>2.26807</v>
      </c>
      <c r="JT262">
        <v>34.6692</v>
      </c>
      <c r="JU262">
        <v>24.1838</v>
      </c>
      <c r="JV262">
        <v>18</v>
      </c>
      <c r="JW262">
        <v>506.087</v>
      </c>
      <c r="JX262">
        <v>400.929</v>
      </c>
      <c r="JY262">
        <v>26.6888</v>
      </c>
      <c r="JZ262">
        <v>28.7419</v>
      </c>
      <c r="KA262">
        <v>30.0002</v>
      </c>
      <c r="KB262">
        <v>28.6966</v>
      </c>
      <c r="KC262">
        <v>28.645</v>
      </c>
      <c r="KD262">
        <v>37.2065</v>
      </c>
      <c r="KE262">
        <v>18.1826</v>
      </c>
      <c r="KF262">
        <v>49.2984</v>
      </c>
      <c r="KG262">
        <v>26.6567</v>
      </c>
      <c r="KH262">
        <v>906.58</v>
      </c>
      <c r="KI262">
        <v>20.745</v>
      </c>
      <c r="KJ262">
        <v>96.5732</v>
      </c>
      <c r="KK262">
        <v>94.5378</v>
      </c>
    </row>
    <row r="263" spans="1:297">
      <c r="A263">
        <v>247</v>
      </c>
      <c r="B263">
        <v>1759429655</v>
      </c>
      <c r="C263">
        <v>10434.9000000954</v>
      </c>
      <c r="D263" t="s">
        <v>938</v>
      </c>
      <c r="E263" t="s">
        <v>939</v>
      </c>
      <c r="F263">
        <v>5</v>
      </c>
      <c r="G263" t="s">
        <v>831</v>
      </c>
      <c r="H263" t="s">
        <v>436</v>
      </c>
      <c r="I263">
        <v>1759429646.84615</v>
      </c>
      <c r="J263">
        <f>(K263)/1000</f>
        <v>0</v>
      </c>
      <c r="K263">
        <f>IF(DP263, AN263, AH263)</f>
        <v>0</v>
      </c>
      <c r="L263">
        <f>IF(DP263, AI263, AG263)</f>
        <v>0</v>
      </c>
      <c r="M263">
        <f>DR263 - IF(AU263&gt;1, L263*DL263*100.0/(AW263), 0)</f>
        <v>0</v>
      </c>
      <c r="N263">
        <f>((T263-J263/2)*M263-L263)/(T263+J263/2)</f>
        <v>0</v>
      </c>
      <c r="O263">
        <f>N263*(DY263+DZ263)/1000.0</f>
        <v>0</v>
      </c>
      <c r="P263">
        <f>(DR263 - IF(AU263&gt;1, L263*DL263*100.0/(AW263), 0))*(DY263+DZ263)/1000.0</f>
        <v>0</v>
      </c>
      <c r="Q263">
        <f>2.0/((1/S263-1/R263)+SIGN(S263)*SQRT((1/S263-1/R263)*(1/S263-1/R263) + 4*DM263/((DM263+1)*(DM263+1))*(2*1/S263*1/R263-1/R263*1/R263)))</f>
        <v>0</v>
      </c>
      <c r="R263">
        <f>IF(LEFT(DN263,1)&lt;&gt;"0",IF(LEFT(DN263,1)="1",3.0,DO263),$D$5+$E$5*(EF263*DY263/($K$5*1000))+$F$5*(EF263*DY263/($K$5*1000))*MAX(MIN(DL263,$J$5),$I$5)*MAX(MIN(DL263,$J$5),$I$5)+$G$5*MAX(MIN(DL263,$J$5),$I$5)*(EF263*DY263/($K$5*1000))+$H$5*(EF263*DY263/($K$5*1000))*(EF263*DY263/($K$5*1000)))</f>
        <v>0</v>
      </c>
      <c r="S263">
        <f>J263*(1000-(1000*0.61365*exp(17.502*W263/(240.97+W263))/(DY263+DZ263)+DT263)/2)/(1000*0.61365*exp(17.502*W263/(240.97+W263))/(DY263+DZ263)-DT263)</f>
        <v>0</v>
      </c>
      <c r="T263">
        <f>1/((DM263+1)/(Q263/1.6)+1/(R263/1.37)) + DM263/((DM263+1)/(Q263/1.6) + DM263/(R263/1.37))</f>
        <v>0</v>
      </c>
      <c r="U263">
        <f>(DH263*DK263)</f>
        <v>0</v>
      </c>
      <c r="V263">
        <f>(EA263+(U263+2*0.95*5.67E-8*(((EA263+$B$7)+273)^4-(EA263+273)^4)-44100*J263)/(1.84*29.3*R263+8*0.95*5.67E-8*(EA263+273)^3))</f>
        <v>0</v>
      </c>
      <c r="W263">
        <f>($C$7*EB263+$D$7*EC263+$E$7*V263)</f>
        <v>0</v>
      </c>
      <c r="X263">
        <f>0.61365*exp(17.502*W263/(240.97+W263))</f>
        <v>0</v>
      </c>
      <c r="Y263">
        <f>(Z263/AA263*100)</f>
        <v>0</v>
      </c>
      <c r="Z263">
        <f>DT263*(DY263+DZ263)/1000</f>
        <v>0</v>
      </c>
      <c r="AA263">
        <f>0.61365*exp(17.502*EA263/(240.97+EA263))</f>
        <v>0</v>
      </c>
      <c r="AB263">
        <f>(X263-DT263*(DY263+DZ263)/1000)</f>
        <v>0</v>
      </c>
      <c r="AC263">
        <f>(-J263*44100)</f>
        <v>0</v>
      </c>
      <c r="AD263">
        <f>2*29.3*R263*0.92*(EA263-W263)</f>
        <v>0</v>
      </c>
      <c r="AE263">
        <f>2*0.95*5.67E-8*(((EA263+$B$7)+273)^4-(W263+273)^4)</f>
        <v>0</v>
      </c>
      <c r="AF263">
        <f>U263+AE263+AC263+AD263</f>
        <v>0</v>
      </c>
      <c r="AG263">
        <f>DX263*AU263*(DS263-DR263*(1000-AU263*DU263)/(1000-AU263*DT263))/(100*DL263)</f>
        <v>0</v>
      </c>
      <c r="AH263">
        <f>1000*DX263*AU263*(DT263-DU263)/(100*DL263*(1000-AU263*DT263))</f>
        <v>0</v>
      </c>
      <c r="AI263">
        <f>(AJ263 - AK263 - DY263*1E3/(8.314*(EA263+273.15)) * AM263/DX263 * AL263) * DX263/(100*DL263) * (1000 - DU263)/1000</f>
        <v>0</v>
      </c>
      <c r="AJ263">
        <v>910.822860212013</v>
      </c>
      <c r="AK263">
        <v>876.221787878788</v>
      </c>
      <c r="AL263">
        <v>3.50112136363634</v>
      </c>
      <c r="AM263">
        <v>64.6</v>
      </c>
      <c r="AN263">
        <f>(AP263 - AO263 + DY263*1E3/(8.314*(EA263+273.15)) * AR263/DX263 * AQ263) * DX263/(100*DL263) * 1000/(1000 - AP263)</f>
        <v>0</v>
      </c>
      <c r="AO263">
        <v>20.7030042977125</v>
      </c>
      <c r="AP263">
        <v>22.8326254545455</v>
      </c>
      <c r="AQ263">
        <v>-4.18013972625161e-05</v>
      </c>
      <c r="AR263">
        <v>120.659579915445</v>
      </c>
      <c r="AS263">
        <v>0</v>
      </c>
      <c r="AT263">
        <v>0</v>
      </c>
      <c r="AU263">
        <f>IF(AS263*$H$13&gt;=AW263,1.0,(AW263/(AW263-AS263*$H$13)))</f>
        <v>0</v>
      </c>
      <c r="AV263">
        <f>(AU263-1)*100</f>
        <v>0</v>
      </c>
      <c r="AW263">
        <f>MAX(0,($B$13+$C$13*EF263)/(1+$D$13*EF263)*DY263/(EA263+273)*$E$13)</f>
        <v>0</v>
      </c>
      <c r="AX263" t="s">
        <v>437</v>
      </c>
      <c r="AY263" t="s">
        <v>437</v>
      </c>
      <c r="AZ263">
        <v>0</v>
      </c>
      <c r="BA263">
        <v>0</v>
      </c>
      <c r="BB263">
        <f>1-AZ263/BA263</f>
        <v>0</v>
      </c>
      <c r="BC263">
        <v>0</v>
      </c>
      <c r="BD263" t="s">
        <v>437</v>
      </c>
      <c r="BE263" t="s">
        <v>437</v>
      </c>
      <c r="BF263">
        <v>0</v>
      </c>
      <c r="BG263">
        <v>0</v>
      </c>
      <c r="BH263">
        <f>1-BF263/BG263</f>
        <v>0</v>
      </c>
      <c r="BI263">
        <v>0.5</v>
      </c>
      <c r="BJ263">
        <f>DI263</f>
        <v>0</v>
      </c>
      <c r="BK263">
        <f>L263</f>
        <v>0</v>
      </c>
      <c r="BL263">
        <f>BH263*BI263*BJ263</f>
        <v>0</v>
      </c>
      <c r="BM263">
        <f>(BK263-BC263)/BJ263</f>
        <v>0</v>
      </c>
      <c r="BN263">
        <f>(BA263-BG263)/BG263</f>
        <v>0</v>
      </c>
      <c r="BO263">
        <f>AZ263/(BB263+AZ263/BG263)</f>
        <v>0</v>
      </c>
      <c r="BP263" t="s">
        <v>437</v>
      </c>
      <c r="BQ263">
        <v>0</v>
      </c>
      <c r="BR263">
        <f>IF(BQ263&lt;&gt;0, BQ263, BO263)</f>
        <v>0</v>
      </c>
      <c r="BS263">
        <f>1-BR263/BG263</f>
        <v>0</v>
      </c>
      <c r="BT263">
        <f>(BG263-BF263)/(BG263-BR263)</f>
        <v>0</v>
      </c>
      <c r="BU263">
        <f>(BA263-BG263)/(BA263-BR263)</f>
        <v>0</v>
      </c>
      <c r="BV263">
        <f>(BG263-BF263)/(BG263-AZ263)</f>
        <v>0</v>
      </c>
      <c r="BW263">
        <f>(BA263-BG263)/(BA263-AZ263)</f>
        <v>0</v>
      </c>
      <c r="BX263">
        <f>(BT263*BR263/BF263)</f>
        <v>0</v>
      </c>
      <c r="BY263">
        <f>(1-BX263)</f>
        <v>0</v>
      </c>
      <c r="DH263">
        <f>$B$11*EG263+$C$11*EH263+$F$11*ES263*(1-EV263)</f>
        <v>0</v>
      </c>
      <c r="DI263">
        <f>DH263*DJ263</f>
        <v>0</v>
      </c>
      <c r="DJ263">
        <f>($B$11*$D$9+$C$11*$D$9+$F$11*((FF263+EX263)/MAX(FF263+EX263+FG263, 0.1)*$I$9+FG263/MAX(FF263+EX263+FG263, 0.1)*$J$9))/($B$11+$C$11+$F$11)</f>
        <v>0</v>
      </c>
      <c r="DK263">
        <f>($B$11*$K$9+$C$11*$K$9+$F$11*((FF263+EX263)/MAX(FF263+EX263+FG263, 0.1)*$P$9+FG263/MAX(FF263+EX263+FG263, 0.1)*$Q$9))/($B$11+$C$11+$F$11)</f>
        <v>0</v>
      </c>
      <c r="DL263">
        <v>4.16</v>
      </c>
      <c r="DM263">
        <v>0.5</v>
      </c>
      <c r="DN263" t="s">
        <v>438</v>
      </c>
      <c r="DO263">
        <v>2</v>
      </c>
      <c r="DP263" t="b">
        <v>1</v>
      </c>
      <c r="DQ263">
        <v>1759429646.84615</v>
      </c>
      <c r="DR263">
        <v>832.113923076923</v>
      </c>
      <c r="DS263">
        <v>875.600846153846</v>
      </c>
      <c r="DT263">
        <v>22.8387</v>
      </c>
      <c r="DU263">
        <v>20.6987923076923</v>
      </c>
      <c r="DV263">
        <v>828.592</v>
      </c>
      <c r="DW263">
        <v>22.5288461538462</v>
      </c>
      <c r="DX263">
        <v>499.981076923077</v>
      </c>
      <c r="DY263">
        <v>90.7456307692308</v>
      </c>
      <c r="DZ263">
        <v>0.0334975384615385</v>
      </c>
      <c r="EA263">
        <v>29.5605769230769</v>
      </c>
      <c r="EB263">
        <v>30.0194230769231</v>
      </c>
      <c r="EC263">
        <v>999.9</v>
      </c>
      <c r="ED263">
        <v>0</v>
      </c>
      <c r="EE263">
        <v>0</v>
      </c>
      <c r="EF263">
        <v>10006.1061538462</v>
      </c>
      <c r="EG263">
        <v>0</v>
      </c>
      <c r="EH263">
        <v>15.0046</v>
      </c>
      <c r="EI263">
        <v>-43.4869</v>
      </c>
      <c r="EJ263">
        <v>851.562461538462</v>
      </c>
      <c r="EK263">
        <v>894.107692307692</v>
      </c>
      <c r="EL263">
        <v>2.1399</v>
      </c>
      <c r="EM263">
        <v>875.600846153846</v>
      </c>
      <c r="EN263">
        <v>20.6987923076923</v>
      </c>
      <c r="EO263">
        <v>2.07251076923077</v>
      </c>
      <c r="EP263">
        <v>1.87832307692308</v>
      </c>
      <c r="EQ263">
        <v>18.0094769230769</v>
      </c>
      <c r="ER263">
        <v>16.4543153846154</v>
      </c>
      <c r="ES263">
        <v>1999.96615384615</v>
      </c>
      <c r="ET263">
        <v>0.980006230769231</v>
      </c>
      <c r="EU263">
        <v>0.0199941615384615</v>
      </c>
      <c r="EV263">
        <v>0</v>
      </c>
      <c r="EW263">
        <v>569.807769230769</v>
      </c>
      <c r="EX263">
        <v>5.00059</v>
      </c>
      <c r="EY263">
        <v>11469.0307692308</v>
      </c>
      <c r="EZ263">
        <v>17360.0461538462</v>
      </c>
      <c r="FA263">
        <v>41.8265384615385</v>
      </c>
      <c r="FB263">
        <v>41.687</v>
      </c>
      <c r="FC263">
        <v>41.312</v>
      </c>
      <c r="FD263">
        <v>41.0476923076923</v>
      </c>
      <c r="FE263">
        <v>42.687</v>
      </c>
      <c r="FF263">
        <v>1955.07615384615</v>
      </c>
      <c r="FG263">
        <v>39.89</v>
      </c>
      <c r="FH263">
        <v>0</v>
      </c>
      <c r="FI263">
        <v>1759429653.4</v>
      </c>
      <c r="FJ263">
        <v>0</v>
      </c>
      <c r="FK263">
        <v>569.81376</v>
      </c>
      <c r="FL263">
        <v>3.32146152956992</v>
      </c>
      <c r="FM263">
        <v>63.1769230170747</v>
      </c>
      <c r="FN263">
        <v>11470.256</v>
      </c>
      <c r="FO263">
        <v>15</v>
      </c>
      <c r="FP263">
        <v>0</v>
      </c>
      <c r="FQ263" t="s">
        <v>439</v>
      </c>
      <c r="FR263">
        <v>0</v>
      </c>
      <c r="FS263">
        <v>0</v>
      </c>
      <c r="FT263">
        <v>0</v>
      </c>
      <c r="FU263">
        <v>0</v>
      </c>
      <c r="FV263">
        <v>0</v>
      </c>
      <c r="FW263">
        <v>0</v>
      </c>
      <c r="FX263">
        <v>0</v>
      </c>
      <c r="FY263">
        <v>0</v>
      </c>
      <c r="FZ263">
        <v>0</v>
      </c>
      <c r="GA263">
        <v>0</v>
      </c>
      <c r="GB263">
        <v>0</v>
      </c>
      <c r="GC263">
        <v>-43.21921</v>
      </c>
      <c r="GD263">
        <v>-3.69649624060147</v>
      </c>
      <c r="GE263">
        <v>0.583267038242347</v>
      </c>
      <c r="GF263">
        <v>0</v>
      </c>
      <c r="GG263">
        <v>569.586088235294</v>
      </c>
      <c r="GH263">
        <v>3.26971734616622</v>
      </c>
      <c r="GI263">
        <v>0.377381720281694</v>
      </c>
      <c r="GJ263">
        <v>-1</v>
      </c>
      <c r="GK263">
        <v>2.154619</v>
      </c>
      <c r="GL263">
        <v>-0.215623759398498</v>
      </c>
      <c r="GM263">
        <v>0.0247838564190483</v>
      </c>
      <c r="GN263">
        <v>0</v>
      </c>
      <c r="GO263">
        <v>0</v>
      </c>
      <c r="GP263">
        <v>2</v>
      </c>
      <c r="GQ263" t="s">
        <v>463</v>
      </c>
      <c r="GR263">
        <v>3.13213</v>
      </c>
      <c r="GS263">
        <v>2.7115</v>
      </c>
      <c r="GT263">
        <v>0.14949</v>
      </c>
      <c r="GU263">
        <v>0.154898</v>
      </c>
      <c r="GV263">
        <v>0.0996228</v>
      </c>
      <c r="GW263">
        <v>0.0934876</v>
      </c>
      <c r="GX263">
        <v>32010.2</v>
      </c>
      <c r="GY263">
        <v>34072.4</v>
      </c>
      <c r="GZ263">
        <v>34054.2</v>
      </c>
      <c r="HA263">
        <v>36506.8</v>
      </c>
      <c r="HB263">
        <v>43316.3</v>
      </c>
      <c r="HC263">
        <v>47525.6</v>
      </c>
      <c r="HD263">
        <v>53128</v>
      </c>
      <c r="HE263">
        <v>58351.2</v>
      </c>
      <c r="HF263">
        <v>1.9506</v>
      </c>
      <c r="HG263">
        <v>1.7868</v>
      </c>
      <c r="HH263">
        <v>0.135191</v>
      </c>
      <c r="HI263">
        <v>0</v>
      </c>
      <c r="HJ263">
        <v>27.8075</v>
      </c>
      <c r="HK263">
        <v>999.9</v>
      </c>
      <c r="HL263">
        <v>50.324</v>
      </c>
      <c r="HM263">
        <v>30.796</v>
      </c>
      <c r="HN263">
        <v>24.7303</v>
      </c>
      <c r="HO263">
        <v>54.9131</v>
      </c>
      <c r="HP263">
        <v>45.2284</v>
      </c>
      <c r="HQ263">
        <v>1</v>
      </c>
      <c r="HR263">
        <v>0.106994</v>
      </c>
      <c r="HS263">
        <v>0.443467</v>
      </c>
      <c r="HT263">
        <v>20.1114</v>
      </c>
      <c r="HU263">
        <v>5.19528</v>
      </c>
      <c r="HV263">
        <v>12.004</v>
      </c>
      <c r="HW263">
        <v>4.97475</v>
      </c>
      <c r="HX263">
        <v>3.294</v>
      </c>
      <c r="HY263">
        <v>999.9</v>
      </c>
      <c r="HZ263">
        <v>9999</v>
      </c>
      <c r="IA263">
        <v>9999</v>
      </c>
      <c r="IB263">
        <v>9999</v>
      </c>
      <c r="IC263">
        <v>1.86325</v>
      </c>
      <c r="ID263">
        <v>1.86813</v>
      </c>
      <c r="IE263">
        <v>1.86791</v>
      </c>
      <c r="IF263">
        <v>1.86905</v>
      </c>
      <c r="IG263">
        <v>1.86986</v>
      </c>
      <c r="IH263">
        <v>1.86592</v>
      </c>
      <c r="II263">
        <v>1.86705</v>
      </c>
      <c r="IJ263">
        <v>1.86844</v>
      </c>
      <c r="IK263">
        <v>5</v>
      </c>
      <c r="IL263">
        <v>0</v>
      </c>
      <c r="IM263">
        <v>0</v>
      </c>
      <c r="IN263">
        <v>0</v>
      </c>
      <c r="IO263" t="s">
        <v>441</v>
      </c>
      <c r="IP263" t="s">
        <v>442</v>
      </c>
      <c r="IQ263" t="s">
        <v>443</v>
      </c>
      <c r="IR263" t="s">
        <v>443</v>
      </c>
      <c r="IS263" t="s">
        <v>443</v>
      </c>
      <c r="IT263" t="s">
        <v>443</v>
      </c>
      <c r="IU263">
        <v>0</v>
      </c>
      <c r="IV263">
        <v>100</v>
      </c>
      <c r="IW263">
        <v>100</v>
      </c>
      <c r="IX263">
        <v>3.606</v>
      </c>
      <c r="IY263">
        <v>0.3096</v>
      </c>
      <c r="IZ263">
        <v>0.735386519928015</v>
      </c>
      <c r="JA263">
        <v>0.00382527381972642</v>
      </c>
      <c r="JB263">
        <v>-7.52988299776221e-07</v>
      </c>
      <c r="JC263">
        <v>2.3530235652091e-10</v>
      </c>
      <c r="JD263">
        <v>-0.102343420517576</v>
      </c>
      <c r="JE263">
        <v>-0.0169045395245839</v>
      </c>
      <c r="JF263">
        <v>0.00204458040624254</v>
      </c>
      <c r="JG263">
        <v>-2.13992253470799e-05</v>
      </c>
      <c r="JH263">
        <v>5</v>
      </c>
      <c r="JI263">
        <v>2167</v>
      </c>
      <c r="JJ263">
        <v>1</v>
      </c>
      <c r="JK263">
        <v>29</v>
      </c>
      <c r="JL263">
        <v>29323827.6</v>
      </c>
      <c r="JM263">
        <v>29323827.6</v>
      </c>
      <c r="JN263">
        <v>1.88354</v>
      </c>
      <c r="JO263">
        <v>2.62939</v>
      </c>
      <c r="JP263">
        <v>1.54785</v>
      </c>
      <c r="JQ263">
        <v>2.31079</v>
      </c>
      <c r="JR263">
        <v>1.64673</v>
      </c>
      <c r="JS263">
        <v>2.34009</v>
      </c>
      <c r="JT263">
        <v>34.6692</v>
      </c>
      <c r="JU263">
        <v>24.1926</v>
      </c>
      <c r="JV263">
        <v>18</v>
      </c>
      <c r="JW263">
        <v>506.538</v>
      </c>
      <c r="JX263">
        <v>400.568</v>
      </c>
      <c r="JY263">
        <v>26.6597</v>
      </c>
      <c r="JZ263">
        <v>28.7419</v>
      </c>
      <c r="KA263">
        <v>30.0001</v>
      </c>
      <c r="KB263">
        <v>28.697</v>
      </c>
      <c r="KC263">
        <v>28.6465</v>
      </c>
      <c r="KD263">
        <v>37.7121</v>
      </c>
      <c r="KE263">
        <v>18.1826</v>
      </c>
      <c r="KF263">
        <v>49.2984</v>
      </c>
      <c r="KG263">
        <v>26.6445</v>
      </c>
      <c r="KH263">
        <v>926.775</v>
      </c>
      <c r="KI263">
        <v>20.7659</v>
      </c>
      <c r="KJ263">
        <v>96.573</v>
      </c>
      <c r="KK263">
        <v>94.5385</v>
      </c>
    </row>
    <row r="264" spans="1:297">
      <c r="A264">
        <v>248</v>
      </c>
      <c r="B264">
        <v>1759429660</v>
      </c>
      <c r="C264">
        <v>10439.9000000954</v>
      </c>
      <c r="D264" t="s">
        <v>940</v>
      </c>
      <c r="E264" t="s">
        <v>941</v>
      </c>
      <c r="F264">
        <v>5</v>
      </c>
      <c r="G264" t="s">
        <v>831</v>
      </c>
      <c r="H264" t="s">
        <v>436</v>
      </c>
      <c r="I264">
        <v>1759429651.84615</v>
      </c>
      <c r="J264">
        <f>(K264)/1000</f>
        <v>0</v>
      </c>
      <c r="K264">
        <f>IF(DP264, AN264, AH264)</f>
        <v>0</v>
      </c>
      <c r="L264">
        <f>IF(DP264, AI264, AG264)</f>
        <v>0</v>
      </c>
      <c r="M264">
        <f>DR264 - IF(AU264&gt;1, L264*DL264*100.0/(AW264), 0)</f>
        <v>0</v>
      </c>
      <c r="N264">
        <f>((T264-J264/2)*M264-L264)/(T264+J264/2)</f>
        <v>0</v>
      </c>
      <c r="O264">
        <f>N264*(DY264+DZ264)/1000.0</f>
        <v>0</v>
      </c>
      <c r="P264">
        <f>(DR264 - IF(AU264&gt;1, L264*DL264*100.0/(AW264), 0))*(DY264+DZ264)/1000.0</f>
        <v>0</v>
      </c>
      <c r="Q264">
        <f>2.0/((1/S264-1/R264)+SIGN(S264)*SQRT((1/S264-1/R264)*(1/S264-1/R264) + 4*DM264/((DM264+1)*(DM264+1))*(2*1/S264*1/R264-1/R264*1/R264)))</f>
        <v>0</v>
      </c>
      <c r="R264">
        <f>IF(LEFT(DN264,1)&lt;&gt;"0",IF(LEFT(DN264,1)="1",3.0,DO264),$D$5+$E$5*(EF264*DY264/($K$5*1000))+$F$5*(EF264*DY264/($K$5*1000))*MAX(MIN(DL264,$J$5),$I$5)*MAX(MIN(DL264,$J$5),$I$5)+$G$5*MAX(MIN(DL264,$J$5),$I$5)*(EF264*DY264/($K$5*1000))+$H$5*(EF264*DY264/($K$5*1000))*(EF264*DY264/($K$5*1000)))</f>
        <v>0</v>
      </c>
      <c r="S264">
        <f>J264*(1000-(1000*0.61365*exp(17.502*W264/(240.97+W264))/(DY264+DZ264)+DT264)/2)/(1000*0.61365*exp(17.502*W264/(240.97+W264))/(DY264+DZ264)-DT264)</f>
        <v>0</v>
      </c>
      <c r="T264">
        <f>1/((DM264+1)/(Q264/1.6)+1/(R264/1.37)) + DM264/((DM264+1)/(Q264/1.6) + DM264/(R264/1.37))</f>
        <v>0</v>
      </c>
      <c r="U264">
        <f>(DH264*DK264)</f>
        <v>0</v>
      </c>
      <c r="V264">
        <f>(EA264+(U264+2*0.95*5.67E-8*(((EA264+$B$7)+273)^4-(EA264+273)^4)-44100*J264)/(1.84*29.3*R264+8*0.95*5.67E-8*(EA264+273)^3))</f>
        <v>0</v>
      </c>
      <c r="W264">
        <f>($C$7*EB264+$D$7*EC264+$E$7*V264)</f>
        <v>0</v>
      </c>
      <c r="X264">
        <f>0.61365*exp(17.502*W264/(240.97+W264))</f>
        <v>0</v>
      </c>
      <c r="Y264">
        <f>(Z264/AA264*100)</f>
        <v>0</v>
      </c>
      <c r="Z264">
        <f>DT264*(DY264+DZ264)/1000</f>
        <v>0</v>
      </c>
      <c r="AA264">
        <f>0.61365*exp(17.502*EA264/(240.97+EA264))</f>
        <v>0</v>
      </c>
      <c r="AB264">
        <f>(X264-DT264*(DY264+DZ264)/1000)</f>
        <v>0</v>
      </c>
      <c r="AC264">
        <f>(-J264*44100)</f>
        <v>0</v>
      </c>
      <c r="AD264">
        <f>2*29.3*R264*0.92*(EA264-W264)</f>
        <v>0</v>
      </c>
      <c r="AE264">
        <f>2*0.95*5.67E-8*(((EA264+$B$7)+273)^4-(W264+273)^4)</f>
        <v>0</v>
      </c>
      <c r="AF264">
        <f>U264+AE264+AC264+AD264</f>
        <v>0</v>
      </c>
      <c r="AG264">
        <f>DX264*AU264*(DS264-DR264*(1000-AU264*DU264)/(1000-AU264*DT264))/(100*DL264)</f>
        <v>0</v>
      </c>
      <c r="AH264">
        <f>1000*DX264*AU264*(DT264-DU264)/(100*DL264*(1000-AU264*DT264))</f>
        <v>0</v>
      </c>
      <c r="AI264">
        <f>(AJ264 - AK264 - DY264*1E3/(8.314*(EA264+273.15)) * AM264/DX264 * AL264) * DX264/(100*DL264) * (1000 - DU264)/1000</f>
        <v>0</v>
      </c>
      <c r="AJ264">
        <v>927.612996824784</v>
      </c>
      <c r="AK264">
        <v>893.258412121212</v>
      </c>
      <c r="AL264">
        <v>3.39719030303022</v>
      </c>
      <c r="AM264">
        <v>64.6</v>
      </c>
      <c r="AN264">
        <f>(AP264 - AO264 + DY264*1E3/(8.314*(EA264+273.15)) * AR264/DX264 * AQ264) * DX264/(100*DL264) * 1000/(1000 - AP264)</f>
        <v>0</v>
      </c>
      <c r="AO264">
        <v>20.7028014027458</v>
      </c>
      <c r="AP264">
        <v>22.820983030303</v>
      </c>
      <c r="AQ264">
        <v>-4.51232237377055e-05</v>
      </c>
      <c r="AR264">
        <v>120.659579915445</v>
      </c>
      <c r="AS264">
        <v>0</v>
      </c>
      <c r="AT264">
        <v>0</v>
      </c>
      <c r="AU264">
        <f>IF(AS264*$H$13&gt;=AW264,1.0,(AW264/(AW264-AS264*$H$13)))</f>
        <v>0</v>
      </c>
      <c r="AV264">
        <f>(AU264-1)*100</f>
        <v>0</v>
      </c>
      <c r="AW264">
        <f>MAX(0,($B$13+$C$13*EF264)/(1+$D$13*EF264)*DY264/(EA264+273)*$E$13)</f>
        <v>0</v>
      </c>
      <c r="AX264" t="s">
        <v>437</v>
      </c>
      <c r="AY264" t="s">
        <v>437</v>
      </c>
      <c r="AZ264">
        <v>0</v>
      </c>
      <c r="BA264">
        <v>0</v>
      </c>
      <c r="BB264">
        <f>1-AZ264/BA264</f>
        <v>0</v>
      </c>
      <c r="BC264">
        <v>0</v>
      </c>
      <c r="BD264" t="s">
        <v>437</v>
      </c>
      <c r="BE264" t="s">
        <v>437</v>
      </c>
      <c r="BF264">
        <v>0</v>
      </c>
      <c r="BG264">
        <v>0</v>
      </c>
      <c r="BH264">
        <f>1-BF264/BG264</f>
        <v>0</v>
      </c>
      <c r="BI264">
        <v>0.5</v>
      </c>
      <c r="BJ264">
        <f>DI264</f>
        <v>0</v>
      </c>
      <c r="BK264">
        <f>L264</f>
        <v>0</v>
      </c>
      <c r="BL264">
        <f>BH264*BI264*BJ264</f>
        <v>0</v>
      </c>
      <c r="BM264">
        <f>(BK264-BC264)/BJ264</f>
        <v>0</v>
      </c>
      <c r="BN264">
        <f>(BA264-BG264)/BG264</f>
        <v>0</v>
      </c>
      <c r="BO264">
        <f>AZ264/(BB264+AZ264/BG264)</f>
        <v>0</v>
      </c>
      <c r="BP264" t="s">
        <v>437</v>
      </c>
      <c r="BQ264">
        <v>0</v>
      </c>
      <c r="BR264">
        <f>IF(BQ264&lt;&gt;0, BQ264, BO264)</f>
        <v>0</v>
      </c>
      <c r="BS264">
        <f>1-BR264/BG264</f>
        <v>0</v>
      </c>
      <c r="BT264">
        <f>(BG264-BF264)/(BG264-BR264)</f>
        <v>0</v>
      </c>
      <c r="BU264">
        <f>(BA264-BG264)/(BA264-BR264)</f>
        <v>0</v>
      </c>
      <c r="BV264">
        <f>(BG264-BF264)/(BG264-AZ264)</f>
        <v>0</v>
      </c>
      <c r="BW264">
        <f>(BA264-BG264)/(BA264-AZ264)</f>
        <v>0</v>
      </c>
      <c r="BX264">
        <f>(BT264*BR264/BF264)</f>
        <v>0</v>
      </c>
      <c r="BY264">
        <f>(1-BX264)</f>
        <v>0</v>
      </c>
      <c r="DH264">
        <f>$B$11*EG264+$C$11*EH264+$F$11*ES264*(1-EV264)</f>
        <v>0</v>
      </c>
      <c r="DI264">
        <f>DH264*DJ264</f>
        <v>0</v>
      </c>
      <c r="DJ264">
        <f>($B$11*$D$9+$C$11*$D$9+$F$11*((FF264+EX264)/MAX(FF264+EX264+FG264, 0.1)*$I$9+FG264/MAX(FF264+EX264+FG264, 0.1)*$J$9))/($B$11+$C$11+$F$11)</f>
        <v>0</v>
      </c>
      <c r="DK264">
        <f>($B$11*$K$9+$C$11*$K$9+$F$11*((FF264+EX264)/MAX(FF264+EX264+FG264, 0.1)*$P$9+FG264/MAX(FF264+EX264+FG264, 0.1)*$Q$9))/($B$11+$C$11+$F$11)</f>
        <v>0</v>
      </c>
      <c r="DL264">
        <v>4.16</v>
      </c>
      <c r="DM264">
        <v>0.5</v>
      </c>
      <c r="DN264" t="s">
        <v>438</v>
      </c>
      <c r="DO264">
        <v>2</v>
      </c>
      <c r="DP264" t="b">
        <v>1</v>
      </c>
      <c r="DQ264">
        <v>1759429651.84615</v>
      </c>
      <c r="DR264">
        <v>848.902923076923</v>
      </c>
      <c r="DS264">
        <v>892.291230769231</v>
      </c>
      <c r="DT264">
        <v>22.8355615384615</v>
      </c>
      <c r="DU264">
        <v>20.7025769230769</v>
      </c>
      <c r="DV264">
        <v>845.329846153846</v>
      </c>
      <c r="DW264">
        <v>22.5258384615385</v>
      </c>
      <c r="DX264">
        <v>500.021230769231</v>
      </c>
      <c r="DY264">
        <v>90.7451153846154</v>
      </c>
      <c r="DZ264">
        <v>0.0335791692307692</v>
      </c>
      <c r="EA264">
        <v>29.5599076923077</v>
      </c>
      <c r="EB264">
        <v>30.0212076923077</v>
      </c>
      <c r="EC264">
        <v>999.9</v>
      </c>
      <c r="ED264">
        <v>0</v>
      </c>
      <c r="EE264">
        <v>0</v>
      </c>
      <c r="EF264">
        <v>10006.3976923077</v>
      </c>
      <c r="EG264">
        <v>0</v>
      </c>
      <c r="EH264">
        <v>15.0003538461538</v>
      </c>
      <c r="EI264">
        <v>-43.3881461538462</v>
      </c>
      <c r="EJ264">
        <v>868.741</v>
      </c>
      <c r="EK264">
        <v>911.154230769231</v>
      </c>
      <c r="EL264">
        <v>2.13298307692308</v>
      </c>
      <c r="EM264">
        <v>892.291230769231</v>
      </c>
      <c r="EN264">
        <v>20.7025769230769</v>
      </c>
      <c r="EO264">
        <v>2.07221538461538</v>
      </c>
      <c r="EP264">
        <v>1.87865615384615</v>
      </c>
      <c r="EQ264">
        <v>18.0071923076923</v>
      </c>
      <c r="ER264">
        <v>16.4571153846154</v>
      </c>
      <c r="ES264">
        <v>1999.96538461538</v>
      </c>
      <c r="ET264">
        <v>0.980006230769231</v>
      </c>
      <c r="EU264">
        <v>0.0199941615384615</v>
      </c>
      <c r="EV264">
        <v>0</v>
      </c>
      <c r="EW264">
        <v>570.059769230769</v>
      </c>
      <c r="EX264">
        <v>5.00059</v>
      </c>
      <c r="EY264">
        <v>11473.9923076923</v>
      </c>
      <c r="EZ264">
        <v>17360.0461538461</v>
      </c>
      <c r="FA264">
        <v>41.8216923076923</v>
      </c>
      <c r="FB264">
        <v>41.687</v>
      </c>
      <c r="FC264">
        <v>41.3024615384615</v>
      </c>
      <c r="FD264">
        <v>41.0524615384615</v>
      </c>
      <c r="FE264">
        <v>42.687</v>
      </c>
      <c r="FF264">
        <v>1955.07538461538</v>
      </c>
      <c r="FG264">
        <v>39.89</v>
      </c>
      <c r="FH264">
        <v>0</v>
      </c>
      <c r="FI264">
        <v>1759429658.2</v>
      </c>
      <c r="FJ264">
        <v>0</v>
      </c>
      <c r="FK264">
        <v>570.04172</v>
      </c>
      <c r="FL264">
        <v>3.41161537763491</v>
      </c>
      <c r="FM264">
        <v>55.6923077320362</v>
      </c>
      <c r="FN264">
        <v>11474.948</v>
      </c>
      <c r="FO264">
        <v>15</v>
      </c>
      <c r="FP264">
        <v>0</v>
      </c>
      <c r="FQ264" t="s">
        <v>439</v>
      </c>
      <c r="FR264">
        <v>0</v>
      </c>
      <c r="FS264">
        <v>0</v>
      </c>
      <c r="FT264">
        <v>0</v>
      </c>
      <c r="FU264">
        <v>0</v>
      </c>
      <c r="FV264">
        <v>0</v>
      </c>
      <c r="FW264">
        <v>0</v>
      </c>
      <c r="FX264">
        <v>0</v>
      </c>
      <c r="FY264">
        <v>0</v>
      </c>
      <c r="FZ264">
        <v>0</v>
      </c>
      <c r="GA264">
        <v>0</v>
      </c>
      <c r="GB264">
        <v>0</v>
      </c>
      <c r="GC264">
        <v>-43.3935238095238</v>
      </c>
      <c r="GD264">
        <v>-0.771600000000088</v>
      </c>
      <c r="GE264">
        <v>0.448420385145523</v>
      </c>
      <c r="GF264">
        <v>0</v>
      </c>
      <c r="GG264">
        <v>569.827852941177</v>
      </c>
      <c r="GH264">
        <v>3.12215431480173</v>
      </c>
      <c r="GI264">
        <v>0.362081980671019</v>
      </c>
      <c r="GJ264">
        <v>-1</v>
      </c>
      <c r="GK264">
        <v>2.13904380952381</v>
      </c>
      <c r="GL264">
        <v>-0.0953337662337686</v>
      </c>
      <c r="GM264">
        <v>0.0112471839761022</v>
      </c>
      <c r="GN264">
        <v>1</v>
      </c>
      <c r="GO264">
        <v>1</v>
      </c>
      <c r="GP264">
        <v>2</v>
      </c>
      <c r="GQ264" t="s">
        <v>448</v>
      </c>
      <c r="GR264">
        <v>3.13196</v>
      </c>
      <c r="GS264">
        <v>2.71141</v>
      </c>
      <c r="GT264">
        <v>0.151414</v>
      </c>
      <c r="GU264">
        <v>0.156798</v>
      </c>
      <c r="GV264">
        <v>0.0995751</v>
      </c>
      <c r="GW264">
        <v>0.0934905</v>
      </c>
      <c r="GX264">
        <v>31937.9</v>
      </c>
      <c r="GY264">
        <v>33996</v>
      </c>
      <c r="GZ264">
        <v>34054.4</v>
      </c>
      <c r="HA264">
        <v>36507</v>
      </c>
      <c r="HB264">
        <v>43318.9</v>
      </c>
      <c r="HC264">
        <v>47525.8</v>
      </c>
      <c r="HD264">
        <v>53128.1</v>
      </c>
      <c r="HE264">
        <v>58351.4</v>
      </c>
      <c r="HF264">
        <v>1.95065</v>
      </c>
      <c r="HG264">
        <v>1.78723</v>
      </c>
      <c r="HH264">
        <v>0.136226</v>
      </c>
      <c r="HI264">
        <v>0</v>
      </c>
      <c r="HJ264">
        <v>27.8083</v>
      </c>
      <c r="HK264">
        <v>999.9</v>
      </c>
      <c r="HL264">
        <v>50.324</v>
      </c>
      <c r="HM264">
        <v>30.776</v>
      </c>
      <c r="HN264">
        <v>24.703</v>
      </c>
      <c r="HO264">
        <v>54.5631</v>
      </c>
      <c r="HP264">
        <v>45.2564</v>
      </c>
      <c r="HQ264">
        <v>1</v>
      </c>
      <c r="HR264">
        <v>0.107114</v>
      </c>
      <c r="HS264">
        <v>0.423339</v>
      </c>
      <c r="HT264">
        <v>20.1115</v>
      </c>
      <c r="HU264">
        <v>5.19558</v>
      </c>
      <c r="HV264">
        <v>12.004</v>
      </c>
      <c r="HW264">
        <v>4.97445</v>
      </c>
      <c r="HX264">
        <v>3.29393</v>
      </c>
      <c r="HY264">
        <v>999.9</v>
      </c>
      <c r="HZ264">
        <v>9999</v>
      </c>
      <c r="IA264">
        <v>9999</v>
      </c>
      <c r="IB264">
        <v>9999</v>
      </c>
      <c r="IC264">
        <v>1.86326</v>
      </c>
      <c r="ID264">
        <v>1.86813</v>
      </c>
      <c r="IE264">
        <v>1.86793</v>
      </c>
      <c r="IF264">
        <v>1.86905</v>
      </c>
      <c r="IG264">
        <v>1.86985</v>
      </c>
      <c r="IH264">
        <v>1.86596</v>
      </c>
      <c r="II264">
        <v>1.86705</v>
      </c>
      <c r="IJ264">
        <v>1.86844</v>
      </c>
      <c r="IK264">
        <v>5</v>
      </c>
      <c r="IL264">
        <v>0</v>
      </c>
      <c r="IM264">
        <v>0</v>
      </c>
      <c r="IN264">
        <v>0</v>
      </c>
      <c r="IO264" t="s">
        <v>441</v>
      </c>
      <c r="IP264" t="s">
        <v>442</v>
      </c>
      <c r="IQ264" t="s">
        <v>443</v>
      </c>
      <c r="IR264" t="s">
        <v>443</v>
      </c>
      <c r="IS264" t="s">
        <v>443</v>
      </c>
      <c r="IT264" t="s">
        <v>443</v>
      </c>
      <c r="IU264">
        <v>0</v>
      </c>
      <c r="IV264">
        <v>100</v>
      </c>
      <c r="IW264">
        <v>100</v>
      </c>
      <c r="IX264">
        <v>3.656</v>
      </c>
      <c r="IY264">
        <v>0.3089</v>
      </c>
      <c r="IZ264">
        <v>0.735386519928015</v>
      </c>
      <c r="JA264">
        <v>0.00382527381972642</v>
      </c>
      <c r="JB264">
        <v>-7.52988299776221e-07</v>
      </c>
      <c r="JC264">
        <v>2.3530235652091e-10</v>
      </c>
      <c r="JD264">
        <v>-0.102343420517576</v>
      </c>
      <c r="JE264">
        <v>-0.0169045395245839</v>
      </c>
      <c r="JF264">
        <v>0.00204458040624254</v>
      </c>
      <c r="JG264">
        <v>-2.13992253470799e-05</v>
      </c>
      <c r="JH264">
        <v>5</v>
      </c>
      <c r="JI264">
        <v>2167</v>
      </c>
      <c r="JJ264">
        <v>1</v>
      </c>
      <c r="JK264">
        <v>29</v>
      </c>
      <c r="JL264">
        <v>29323827.7</v>
      </c>
      <c r="JM264">
        <v>29323827.7</v>
      </c>
      <c r="JN264">
        <v>1.91284</v>
      </c>
      <c r="JO264">
        <v>2.61841</v>
      </c>
      <c r="JP264">
        <v>1.54785</v>
      </c>
      <c r="JQ264">
        <v>2.31079</v>
      </c>
      <c r="JR264">
        <v>1.64673</v>
      </c>
      <c r="JS264">
        <v>2.3584</v>
      </c>
      <c r="JT264">
        <v>34.6692</v>
      </c>
      <c r="JU264">
        <v>24.1926</v>
      </c>
      <c r="JV264">
        <v>18</v>
      </c>
      <c r="JW264">
        <v>506.589</v>
      </c>
      <c r="JX264">
        <v>400.808</v>
      </c>
      <c r="JY264">
        <v>26.6427</v>
      </c>
      <c r="JZ264">
        <v>28.7419</v>
      </c>
      <c r="KA264">
        <v>30.0002</v>
      </c>
      <c r="KB264">
        <v>28.699</v>
      </c>
      <c r="KC264">
        <v>28.6474</v>
      </c>
      <c r="KD264">
        <v>38.2961</v>
      </c>
      <c r="KE264">
        <v>18.1826</v>
      </c>
      <c r="KF264">
        <v>49.2984</v>
      </c>
      <c r="KG264">
        <v>26.6202</v>
      </c>
      <c r="KH264">
        <v>940.32</v>
      </c>
      <c r="KI264">
        <v>20.7985</v>
      </c>
      <c r="KJ264">
        <v>96.5732</v>
      </c>
      <c r="KK264">
        <v>94.5389</v>
      </c>
    </row>
    <row r="265" spans="1:297">
      <c r="A265">
        <v>249</v>
      </c>
      <c r="B265">
        <v>1759429665</v>
      </c>
      <c r="C265">
        <v>10444.9000000954</v>
      </c>
      <c r="D265" t="s">
        <v>942</v>
      </c>
      <c r="E265" t="s">
        <v>943</v>
      </c>
      <c r="F265">
        <v>5</v>
      </c>
      <c r="G265" t="s">
        <v>831</v>
      </c>
      <c r="H265" t="s">
        <v>436</v>
      </c>
      <c r="I265">
        <v>1759429656.84615</v>
      </c>
      <c r="J265">
        <f>(K265)/1000</f>
        <v>0</v>
      </c>
      <c r="K265">
        <f>IF(DP265, AN265, AH265)</f>
        <v>0</v>
      </c>
      <c r="L265">
        <f>IF(DP265, AI265, AG265)</f>
        <v>0</v>
      </c>
      <c r="M265">
        <f>DR265 - IF(AU265&gt;1, L265*DL265*100.0/(AW265), 0)</f>
        <v>0</v>
      </c>
      <c r="N265">
        <f>((T265-J265/2)*M265-L265)/(T265+J265/2)</f>
        <v>0</v>
      </c>
      <c r="O265">
        <f>N265*(DY265+DZ265)/1000.0</f>
        <v>0</v>
      </c>
      <c r="P265">
        <f>(DR265 - IF(AU265&gt;1, L265*DL265*100.0/(AW265), 0))*(DY265+DZ265)/1000.0</f>
        <v>0</v>
      </c>
      <c r="Q265">
        <f>2.0/((1/S265-1/R265)+SIGN(S265)*SQRT((1/S265-1/R265)*(1/S265-1/R265) + 4*DM265/((DM265+1)*(DM265+1))*(2*1/S265*1/R265-1/R265*1/R265)))</f>
        <v>0</v>
      </c>
      <c r="R265">
        <f>IF(LEFT(DN265,1)&lt;&gt;"0",IF(LEFT(DN265,1)="1",3.0,DO265),$D$5+$E$5*(EF265*DY265/($K$5*1000))+$F$5*(EF265*DY265/($K$5*1000))*MAX(MIN(DL265,$J$5),$I$5)*MAX(MIN(DL265,$J$5),$I$5)+$G$5*MAX(MIN(DL265,$J$5),$I$5)*(EF265*DY265/($K$5*1000))+$H$5*(EF265*DY265/($K$5*1000))*(EF265*DY265/($K$5*1000)))</f>
        <v>0</v>
      </c>
      <c r="S265">
        <f>J265*(1000-(1000*0.61365*exp(17.502*W265/(240.97+W265))/(DY265+DZ265)+DT265)/2)/(1000*0.61365*exp(17.502*W265/(240.97+W265))/(DY265+DZ265)-DT265)</f>
        <v>0</v>
      </c>
      <c r="T265">
        <f>1/((DM265+1)/(Q265/1.6)+1/(R265/1.37)) + DM265/((DM265+1)/(Q265/1.6) + DM265/(R265/1.37))</f>
        <v>0</v>
      </c>
      <c r="U265">
        <f>(DH265*DK265)</f>
        <v>0</v>
      </c>
      <c r="V265">
        <f>(EA265+(U265+2*0.95*5.67E-8*(((EA265+$B$7)+273)^4-(EA265+273)^4)-44100*J265)/(1.84*29.3*R265+8*0.95*5.67E-8*(EA265+273)^3))</f>
        <v>0</v>
      </c>
      <c r="W265">
        <f>($C$7*EB265+$D$7*EC265+$E$7*V265)</f>
        <v>0</v>
      </c>
      <c r="X265">
        <f>0.61365*exp(17.502*W265/(240.97+W265))</f>
        <v>0</v>
      </c>
      <c r="Y265">
        <f>(Z265/AA265*100)</f>
        <v>0</v>
      </c>
      <c r="Z265">
        <f>DT265*(DY265+DZ265)/1000</f>
        <v>0</v>
      </c>
      <c r="AA265">
        <f>0.61365*exp(17.502*EA265/(240.97+EA265))</f>
        <v>0</v>
      </c>
      <c r="AB265">
        <f>(X265-DT265*(DY265+DZ265)/1000)</f>
        <v>0</v>
      </c>
      <c r="AC265">
        <f>(-J265*44100)</f>
        <v>0</v>
      </c>
      <c r="AD265">
        <f>2*29.3*R265*0.92*(EA265-W265)</f>
        <v>0</v>
      </c>
      <c r="AE265">
        <f>2*0.95*5.67E-8*(((EA265+$B$7)+273)^4-(W265+273)^4)</f>
        <v>0</v>
      </c>
      <c r="AF265">
        <f>U265+AE265+AC265+AD265</f>
        <v>0</v>
      </c>
      <c r="AG265">
        <f>DX265*AU265*(DS265-DR265*(1000-AU265*DU265)/(1000-AU265*DT265))/(100*DL265)</f>
        <v>0</v>
      </c>
      <c r="AH265">
        <f>1000*DX265*AU265*(DT265-DU265)/(100*DL265*(1000-AU265*DT265))</f>
        <v>0</v>
      </c>
      <c r="AI265">
        <f>(AJ265 - AK265 - DY265*1E3/(8.314*(EA265+273.15)) * AM265/DX265 * AL265) * DX265/(100*DL265) * (1000 - DU265)/1000</f>
        <v>0</v>
      </c>
      <c r="AJ265">
        <v>944.667047197727</v>
      </c>
      <c r="AK265">
        <v>910.377993939394</v>
      </c>
      <c r="AL265">
        <v>3.40525484848479</v>
      </c>
      <c r="AM265">
        <v>64.6</v>
      </c>
      <c r="AN265">
        <f>(AP265 - AO265 + DY265*1E3/(8.314*(EA265+273.15)) * AR265/DX265 * AQ265) * DX265/(100*DL265) * 1000/(1000 - AP265)</f>
        <v>0</v>
      </c>
      <c r="AO265">
        <v>20.7047734130264</v>
      </c>
      <c r="AP265">
        <v>22.7996963636364</v>
      </c>
      <c r="AQ265">
        <v>-7.34927292852322e-05</v>
      </c>
      <c r="AR265">
        <v>120.659579915445</v>
      </c>
      <c r="AS265">
        <v>0</v>
      </c>
      <c r="AT265">
        <v>0</v>
      </c>
      <c r="AU265">
        <f>IF(AS265*$H$13&gt;=AW265,1.0,(AW265/(AW265-AS265*$H$13)))</f>
        <v>0</v>
      </c>
      <c r="AV265">
        <f>(AU265-1)*100</f>
        <v>0</v>
      </c>
      <c r="AW265">
        <f>MAX(0,($B$13+$C$13*EF265)/(1+$D$13*EF265)*DY265/(EA265+273)*$E$13)</f>
        <v>0</v>
      </c>
      <c r="AX265" t="s">
        <v>437</v>
      </c>
      <c r="AY265" t="s">
        <v>437</v>
      </c>
      <c r="AZ265">
        <v>0</v>
      </c>
      <c r="BA265">
        <v>0</v>
      </c>
      <c r="BB265">
        <f>1-AZ265/BA265</f>
        <v>0</v>
      </c>
      <c r="BC265">
        <v>0</v>
      </c>
      <c r="BD265" t="s">
        <v>437</v>
      </c>
      <c r="BE265" t="s">
        <v>437</v>
      </c>
      <c r="BF265">
        <v>0</v>
      </c>
      <c r="BG265">
        <v>0</v>
      </c>
      <c r="BH265">
        <f>1-BF265/BG265</f>
        <v>0</v>
      </c>
      <c r="BI265">
        <v>0.5</v>
      </c>
      <c r="BJ265">
        <f>DI265</f>
        <v>0</v>
      </c>
      <c r="BK265">
        <f>L265</f>
        <v>0</v>
      </c>
      <c r="BL265">
        <f>BH265*BI265*BJ265</f>
        <v>0</v>
      </c>
      <c r="BM265">
        <f>(BK265-BC265)/BJ265</f>
        <v>0</v>
      </c>
      <c r="BN265">
        <f>(BA265-BG265)/BG265</f>
        <v>0</v>
      </c>
      <c r="BO265">
        <f>AZ265/(BB265+AZ265/BG265)</f>
        <v>0</v>
      </c>
      <c r="BP265" t="s">
        <v>437</v>
      </c>
      <c r="BQ265">
        <v>0</v>
      </c>
      <c r="BR265">
        <f>IF(BQ265&lt;&gt;0, BQ265, BO265)</f>
        <v>0</v>
      </c>
      <c r="BS265">
        <f>1-BR265/BG265</f>
        <v>0</v>
      </c>
      <c r="BT265">
        <f>(BG265-BF265)/(BG265-BR265)</f>
        <v>0</v>
      </c>
      <c r="BU265">
        <f>(BA265-BG265)/(BA265-BR265)</f>
        <v>0</v>
      </c>
      <c r="BV265">
        <f>(BG265-BF265)/(BG265-AZ265)</f>
        <v>0</v>
      </c>
      <c r="BW265">
        <f>(BA265-BG265)/(BA265-AZ265)</f>
        <v>0</v>
      </c>
      <c r="BX265">
        <f>(BT265*BR265/BF265)</f>
        <v>0</v>
      </c>
      <c r="BY265">
        <f>(1-BX265)</f>
        <v>0</v>
      </c>
      <c r="DH265">
        <f>$B$11*EG265+$C$11*EH265+$F$11*ES265*(1-EV265)</f>
        <v>0</v>
      </c>
      <c r="DI265">
        <f>DH265*DJ265</f>
        <v>0</v>
      </c>
      <c r="DJ265">
        <f>($B$11*$D$9+$C$11*$D$9+$F$11*((FF265+EX265)/MAX(FF265+EX265+FG265, 0.1)*$I$9+FG265/MAX(FF265+EX265+FG265, 0.1)*$J$9))/($B$11+$C$11+$F$11)</f>
        <v>0</v>
      </c>
      <c r="DK265">
        <f>($B$11*$K$9+$C$11*$K$9+$F$11*((FF265+EX265)/MAX(FF265+EX265+FG265, 0.1)*$P$9+FG265/MAX(FF265+EX265+FG265, 0.1)*$Q$9))/($B$11+$C$11+$F$11)</f>
        <v>0</v>
      </c>
      <c r="DL265">
        <v>4.16</v>
      </c>
      <c r="DM265">
        <v>0.5</v>
      </c>
      <c r="DN265" t="s">
        <v>438</v>
      </c>
      <c r="DO265">
        <v>2</v>
      </c>
      <c r="DP265" t="b">
        <v>1</v>
      </c>
      <c r="DQ265">
        <v>1759429656.84615</v>
      </c>
      <c r="DR265">
        <v>865.664153846154</v>
      </c>
      <c r="DS265">
        <v>909.132692307692</v>
      </c>
      <c r="DT265">
        <v>22.8242230769231</v>
      </c>
      <c r="DU265">
        <v>20.7034076923077</v>
      </c>
      <c r="DV265">
        <v>862.040076923077</v>
      </c>
      <c r="DW265">
        <v>22.5149692307692</v>
      </c>
      <c r="DX265">
        <v>500.035076923077</v>
      </c>
      <c r="DY265">
        <v>90.7450692307692</v>
      </c>
      <c r="DZ265">
        <v>0.0334577076923077</v>
      </c>
      <c r="EA265">
        <v>29.5597076923077</v>
      </c>
      <c r="EB265">
        <v>30.0226384615385</v>
      </c>
      <c r="EC265">
        <v>999.9</v>
      </c>
      <c r="ED265">
        <v>0</v>
      </c>
      <c r="EE265">
        <v>0</v>
      </c>
      <c r="EF265">
        <v>10012.3569230769</v>
      </c>
      <c r="EG265">
        <v>0</v>
      </c>
      <c r="EH265">
        <v>14.9964307692308</v>
      </c>
      <c r="EI265">
        <v>-43.4685</v>
      </c>
      <c r="EJ265">
        <v>885.883538461538</v>
      </c>
      <c r="EK265">
        <v>928.352615384615</v>
      </c>
      <c r="EL265">
        <v>2.12082538461538</v>
      </c>
      <c r="EM265">
        <v>909.132692307692</v>
      </c>
      <c r="EN265">
        <v>20.7034076923077</v>
      </c>
      <c r="EO265">
        <v>2.07118692307692</v>
      </c>
      <c r="EP265">
        <v>1.87873076923077</v>
      </c>
      <c r="EQ265">
        <v>17.9992923076923</v>
      </c>
      <c r="ER265">
        <v>16.4577230769231</v>
      </c>
      <c r="ES265">
        <v>1999.96230769231</v>
      </c>
      <c r="ET265">
        <v>0.980005076923077</v>
      </c>
      <c r="EU265">
        <v>0.0199952846153846</v>
      </c>
      <c r="EV265">
        <v>0</v>
      </c>
      <c r="EW265">
        <v>570.274923076923</v>
      </c>
      <c r="EX265">
        <v>5.00059</v>
      </c>
      <c r="EY265">
        <v>11478.4923076923</v>
      </c>
      <c r="EZ265">
        <v>17360.0230769231</v>
      </c>
      <c r="FA265">
        <v>41.8168461538462</v>
      </c>
      <c r="FB265">
        <v>41.687</v>
      </c>
      <c r="FC265">
        <v>41.2976923076923</v>
      </c>
      <c r="FD265">
        <v>41.0524615384615</v>
      </c>
      <c r="FE265">
        <v>42.687</v>
      </c>
      <c r="FF265">
        <v>1955.07</v>
      </c>
      <c r="FG265">
        <v>39.8923076923077</v>
      </c>
      <c r="FH265">
        <v>0</v>
      </c>
      <c r="FI265">
        <v>1759429663.6</v>
      </c>
      <c r="FJ265">
        <v>0</v>
      </c>
      <c r="FK265">
        <v>570.300653846154</v>
      </c>
      <c r="FL265">
        <v>2.09350427164226</v>
      </c>
      <c r="FM265">
        <v>52.0786324949821</v>
      </c>
      <c r="FN265">
        <v>11479.5038461538</v>
      </c>
      <c r="FO265">
        <v>15</v>
      </c>
      <c r="FP265">
        <v>0</v>
      </c>
      <c r="FQ265" t="s">
        <v>439</v>
      </c>
      <c r="FR265">
        <v>0</v>
      </c>
      <c r="FS265">
        <v>0</v>
      </c>
      <c r="FT265">
        <v>0</v>
      </c>
      <c r="FU265">
        <v>0</v>
      </c>
      <c r="FV265">
        <v>0</v>
      </c>
      <c r="FW265">
        <v>0</v>
      </c>
      <c r="FX265">
        <v>0</v>
      </c>
      <c r="FY265">
        <v>0</v>
      </c>
      <c r="FZ265">
        <v>0</v>
      </c>
      <c r="GA265">
        <v>0</v>
      </c>
      <c r="GB265">
        <v>0</v>
      </c>
      <c r="GC265">
        <v>-43.3614714285714</v>
      </c>
      <c r="GD265">
        <v>-0.448690909090884</v>
      </c>
      <c r="GE265">
        <v>0.417909624705832</v>
      </c>
      <c r="GF265">
        <v>1</v>
      </c>
      <c r="GG265">
        <v>570.108764705882</v>
      </c>
      <c r="GH265">
        <v>2.8324522487208</v>
      </c>
      <c r="GI265">
        <v>0.332977658570766</v>
      </c>
      <c r="GJ265">
        <v>-1</v>
      </c>
      <c r="GK265">
        <v>2.12650571428571</v>
      </c>
      <c r="GL265">
        <v>-0.140301818181816</v>
      </c>
      <c r="GM265">
        <v>0.0148368824768768</v>
      </c>
      <c r="GN265">
        <v>0</v>
      </c>
      <c r="GO265">
        <v>1</v>
      </c>
      <c r="GP265">
        <v>2</v>
      </c>
      <c r="GQ265" t="s">
        <v>448</v>
      </c>
      <c r="GR265">
        <v>3.13203</v>
      </c>
      <c r="GS265">
        <v>2.71102</v>
      </c>
      <c r="GT265">
        <v>0.153314</v>
      </c>
      <c r="GU265">
        <v>0.158592</v>
      </c>
      <c r="GV265">
        <v>0.0995181</v>
      </c>
      <c r="GW265">
        <v>0.0935246</v>
      </c>
      <c r="GX265">
        <v>31866.4</v>
      </c>
      <c r="GY265">
        <v>33923.9</v>
      </c>
      <c r="GZ265">
        <v>34054.4</v>
      </c>
      <c r="HA265">
        <v>36507.2</v>
      </c>
      <c r="HB265">
        <v>43322.3</v>
      </c>
      <c r="HC265">
        <v>47524.6</v>
      </c>
      <c r="HD265">
        <v>53128.6</v>
      </c>
      <c r="HE265">
        <v>58351.9</v>
      </c>
      <c r="HF265">
        <v>1.9502</v>
      </c>
      <c r="HG265">
        <v>1.78762</v>
      </c>
      <c r="HH265">
        <v>0.1367</v>
      </c>
      <c r="HI265">
        <v>0</v>
      </c>
      <c r="HJ265">
        <v>27.8098</v>
      </c>
      <c r="HK265">
        <v>999.9</v>
      </c>
      <c r="HL265">
        <v>50.299</v>
      </c>
      <c r="HM265">
        <v>30.796</v>
      </c>
      <c r="HN265">
        <v>24.7161</v>
      </c>
      <c r="HO265">
        <v>54.4231</v>
      </c>
      <c r="HP265">
        <v>45.2324</v>
      </c>
      <c r="HQ265">
        <v>1</v>
      </c>
      <c r="HR265">
        <v>0.107081</v>
      </c>
      <c r="HS265">
        <v>0.455289</v>
      </c>
      <c r="HT265">
        <v>20.1116</v>
      </c>
      <c r="HU265">
        <v>5.19588</v>
      </c>
      <c r="HV265">
        <v>12.004</v>
      </c>
      <c r="HW265">
        <v>4.9744</v>
      </c>
      <c r="HX265">
        <v>3.29393</v>
      </c>
      <c r="HY265">
        <v>999.9</v>
      </c>
      <c r="HZ265">
        <v>9999</v>
      </c>
      <c r="IA265">
        <v>9999</v>
      </c>
      <c r="IB265">
        <v>9999</v>
      </c>
      <c r="IC265">
        <v>1.86325</v>
      </c>
      <c r="ID265">
        <v>1.86813</v>
      </c>
      <c r="IE265">
        <v>1.86791</v>
      </c>
      <c r="IF265">
        <v>1.86906</v>
      </c>
      <c r="IG265">
        <v>1.86986</v>
      </c>
      <c r="IH265">
        <v>1.86595</v>
      </c>
      <c r="II265">
        <v>1.86704</v>
      </c>
      <c r="IJ265">
        <v>1.86844</v>
      </c>
      <c r="IK265">
        <v>5</v>
      </c>
      <c r="IL265">
        <v>0</v>
      </c>
      <c r="IM265">
        <v>0</v>
      </c>
      <c r="IN265">
        <v>0</v>
      </c>
      <c r="IO265" t="s">
        <v>441</v>
      </c>
      <c r="IP265" t="s">
        <v>442</v>
      </c>
      <c r="IQ265" t="s">
        <v>443</v>
      </c>
      <c r="IR265" t="s">
        <v>443</v>
      </c>
      <c r="IS265" t="s">
        <v>443</v>
      </c>
      <c r="IT265" t="s">
        <v>443</v>
      </c>
      <c r="IU265">
        <v>0</v>
      </c>
      <c r="IV265">
        <v>100</v>
      </c>
      <c r="IW265">
        <v>100</v>
      </c>
      <c r="IX265">
        <v>3.707</v>
      </c>
      <c r="IY265">
        <v>0.3082</v>
      </c>
      <c r="IZ265">
        <v>0.735386519928015</v>
      </c>
      <c r="JA265">
        <v>0.00382527381972642</v>
      </c>
      <c r="JB265">
        <v>-7.52988299776221e-07</v>
      </c>
      <c r="JC265">
        <v>2.3530235652091e-10</v>
      </c>
      <c r="JD265">
        <v>-0.102343420517576</v>
      </c>
      <c r="JE265">
        <v>-0.0169045395245839</v>
      </c>
      <c r="JF265">
        <v>0.00204458040624254</v>
      </c>
      <c r="JG265">
        <v>-2.13992253470799e-05</v>
      </c>
      <c r="JH265">
        <v>5</v>
      </c>
      <c r="JI265">
        <v>2167</v>
      </c>
      <c r="JJ265">
        <v>1</v>
      </c>
      <c r="JK265">
        <v>29</v>
      </c>
      <c r="JL265">
        <v>29323827.8</v>
      </c>
      <c r="JM265">
        <v>29323827.8</v>
      </c>
      <c r="JN265">
        <v>1.9397</v>
      </c>
      <c r="JO265">
        <v>2.63428</v>
      </c>
      <c r="JP265">
        <v>1.54785</v>
      </c>
      <c r="JQ265">
        <v>2.31079</v>
      </c>
      <c r="JR265">
        <v>1.64673</v>
      </c>
      <c r="JS265">
        <v>2.26562</v>
      </c>
      <c r="JT265">
        <v>34.6692</v>
      </c>
      <c r="JU265">
        <v>24.1838</v>
      </c>
      <c r="JV265">
        <v>18</v>
      </c>
      <c r="JW265">
        <v>506.291</v>
      </c>
      <c r="JX265">
        <v>401.03</v>
      </c>
      <c r="JY265">
        <v>26.6217</v>
      </c>
      <c r="JZ265">
        <v>28.7429</v>
      </c>
      <c r="KA265">
        <v>30.0002</v>
      </c>
      <c r="KB265">
        <v>28.699</v>
      </c>
      <c r="KC265">
        <v>28.6477</v>
      </c>
      <c r="KD265">
        <v>38.841</v>
      </c>
      <c r="KE265">
        <v>17.8913</v>
      </c>
      <c r="KF265">
        <v>49.2984</v>
      </c>
      <c r="KG265">
        <v>26.587</v>
      </c>
      <c r="KH265">
        <v>953.772</v>
      </c>
      <c r="KI265">
        <v>20.836</v>
      </c>
      <c r="KJ265">
        <v>96.5738</v>
      </c>
      <c r="KK265">
        <v>94.5396</v>
      </c>
    </row>
    <row r="266" spans="1:297">
      <c r="A266">
        <v>250</v>
      </c>
      <c r="B266">
        <v>1759429670</v>
      </c>
      <c r="C266">
        <v>10449.9000000954</v>
      </c>
      <c r="D266" t="s">
        <v>944</v>
      </c>
      <c r="E266" t="s">
        <v>945</v>
      </c>
      <c r="F266">
        <v>5</v>
      </c>
      <c r="G266" t="s">
        <v>831</v>
      </c>
      <c r="H266" t="s">
        <v>436</v>
      </c>
      <c r="I266">
        <v>1759429661.84615</v>
      </c>
      <c r="J266">
        <f>(K266)/1000</f>
        <v>0</v>
      </c>
      <c r="K266">
        <f>IF(DP266, AN266, AH266)</f>
        <v>0</v>
      </c>
      <c r="L266">
        <f>IF(DP266, AI266, AG266)</f>
        <v>0</v>
      </c>
      <c r="M266">
        <f>DR266 - IF(AU266&gt;1, L266*DL266*100.0/(AW266), 0)</f>
        <v>0</v>
      </c>
      <c r="N266">
        <f>((T266-J266/2)*M266-L266)/(T266+J266/2)</f>
        <v>0</v>
      </c>
      <c r="O266">
        <f>N266*(DY266+DZ266)/1000.0</f>
        <v>0</v>
      </c>
      <c r="P266">
        <f>(DR266 - IF(AU266&gt;1, L266*DL266*100.0/(AW266), 0))*(DY266+DZ266)/1000.0</f>
        <v>0</v>
      </c>
      <c r="Q266">
        <f>2.0/((1/S266-1/R266)+SIGN(S266)*SQRT((1/S266-1/R266)*(1/S266-1/R266) + 4*DM266/((DM266+1)*(DM266+1))*(2*1/S266*1/R266-1/R266*1/R266)))</f>
        <v>0</v>
      </c>
      <c r="R266">
        <f>IF(LEFT(DN266,1)&lt;&gt;"0",IF(LEFT(DN266,1)="1",3.0,DO266),$D$5+$E$5*(EF266*DY266/($K$5*1000))+$F$5*(EF266*DY266/($K$5*1000))*MAX(MIN(DL266,$J$5),$I$5)*MAX(MIN(DL266,$J$5),$I$5)+$G$5*MAX(MIN(DL266,$J$5),$I$5)*(EF266*DY266/($K$5*1000))+$H$5*(EF266*DY266/($K$5*1000))*(EF266*DY266/($K$5*1000)))</f>
        <v>0</v>
      </c>
      <c r="S266">
        <f>J266*(1000-(1000*0.61365*exp(17.502*W266/(240.97+W266))/(DY266+DZ266)+DT266)/2)/(1000*0.61365*exp(17.502*W266/(240.97+W266))/(DY266+DZ266)-DT266)</f>
        <v>0</v>
      </c>
      <c r="T266">
        <f>1/((DM266+1)/(Q266/1.6)+1/(R266/1.37)) + DM266/((DM266+1)/(Q266/1.6) + DM266/(R266/1.37))</f>
        <v>0</v>
      </c>
      <c r="U266">
        <f>(DH266*DK266)</f>
        <v>0</v>
      </c>
      <c r="V266">
        <f>(EA266+(U266+2*0.95*5.67E-8*(((EA266+$B$7)+273)^4-(EA266+273)^4)-44100*J266)/(1.84*29.3*R266+8*0.95*5.67E-8*(EA266+273)^3))</f>
        <v>0</v>
      </c>
      <c r="W266">
        <f>($C$7*EB266+$D$7*EC266+$E$7*V266)</f>
        <v>0</v>
      </c>
      <c r="X266">
        <f>0.61365*exp(17.502*W266/(240.97+W266))</f>
        <v>0</v>
      </c>
      <c r="Y266">
        <f>(Z266/AA266*100)</f>
        <v>0</v>
      </c>
      <c r="Z266">
        <f>DT266*(DY266+DZ266)/1000</f>
        <v>0</v>
      </c>
      <c r="AA266">
        <f>0.61365*exp(17.502*EA266/(240.97+EA266))</f>
        <v>0</v>
      </c>
      <c r="AB266">
        <f>(X266-DT266*(DY266+DZ266)/1000)</f>
        <v>0</v>
      </c>
      <c r="AC266">
        <f>(-J266*44100)</f>
        <v>0</v>
      </c>
      <c r="AD266">
        <f>2*29.3*R266*0.92*(EA266-W266)</f>
        <v>0</v>
      </c>
      <c r="AE266">
        <f>2*0.95*5.67E-8*(((EA266+$B$7)+273)^4-(W266+273)^4)</f>
        <v>0</v>
      </c>
      <c r="AF266">
        <f>U266+AE266+AC266+AD266</f>
        <v>0</v>
      </c>
      <c r="AG266">
        <f>DX266*AU266*(DS266-DR266*(1000-AU266*DU266)/(1000-AU266*DT266))/(100*DL266)</f>
        <v>0</v>
      </c>
      <c r="AH266">
        <f>1000*DX266*AU266*(DT266-DU266)/(100*DL266*(1000-AU266*DT266))</f>
        <v>0</v>
      </c>
      <c r="AI266">
        <f>(AJ266 - AK266 - DY266*1E3/(8.314*(EA266+273.15)) * AM266/DX266 * AL266) * DX266/(100*DL266) * (1000 - DU266)/1000</f>
        <v>0</v>
      </c>
      <c r="AJ266">
        <v>961.357108822511</v>
      </c>
      <c r="AK266">
        <v>927.136151515152</v>
      </c>
      <c r="AL266">
        <v>3.35911045454546</v>
      </c>
      <c r="AM266">
        <v>64.6</v>
      </c>
      <c r="AN266">
        <f>(AP266 - AO266 + DY266*1E3/(8.314*(EA266+273.15)) * AR266/DX266 * AQ266) * DX266/(100*DL266) * 1000/(1000 - AP266)</f>
        <v>0</v>
      </c>
      <c r="AO266">
        <v>20.7322400473827</v>
      </c>
      <c r="AP266">
        <v>22.7870884848485</v>
      </c>
      <c r="AQ266">
        <v>-3.85505914165073e-05</v>
      </c>
      <c r="AR266">
        <v>120.659579915445</v>
      </c>
      <c r="AS266">
        <v>0</v>
      </c>
      <c r="AT266">
        <v>0</v>
      </c>
      <c r="AU266">
        <f>IF(AS266*$H$13&gt;=AW266,1.0,(AW266/(AW266-AS266*$H$13)))</f>
        <v>0</v>
      </c>
      <c r="AV266">
        <f>(AU266-1)*100</f>
        <v>0</v>
      </c>
      <c r="AW266">
        <f>MAX(0,($B$13+$C$13*EF266)/(1+$D$13*EF266)*DY266/(EA266+273)*$E$13)</f>
        <v>0</v>
      </c>
      <c r="AX266" t="s">
        <v>437</v>
      </c>
      <c r="AY266" t="s">
        <v>437</v>
      </c>
      <c r="AZ266">
        <v>0</v>
      </c>
      <c r="BA266">
        <v>0</v>
      </c>
      <c r="BB266">
        <f>1-AZ266/BA266</f>
        <v>0</v>
      </c>
      <c r="BC266">
        <v>0</v>
      </c>
      <c r="BD266" t="s">
        <v>437</v>
      </c>
      <c r="BE266" t="s">
        <v>437</v>
      </c>
      <c r="BF266">
        <v>0</v>
      </c>
      <c r="BG266">
        <v>0</v>
      </c>
      <c r="BH266">
        <f>1-BF266/BG266</f>
        <v>0</v>
      </c>
      <c r="BI266">
        <v>0.5</v>
      </c>
      <c r="BJ266">
        <f>DI266</f>
        <v>0</v>
      </c>
      <c r="BK266">
        <f>L266</f>
        <v>0</v>
      </c>
      <c r="BL266">
        <f>BH266*BI266*BJ266</f>
        <v>0</v>
      </c>
      <c r="BM266">
        <f>(BK266-BC266)/BJ266</f>
        <v>0</v>
      </c>
      <c r="BN266">
        <f>(BA266-BG266)/BG266</f>
        <v>0</v>
      </c>
      <c r="BO266">
        <f>AZ266/(BB266+AZ266/BG266)</f>
        <v>0</v>
      </c>
      <c r="BP266" t="s">
        <v>437</v>
      </c>
      <c r="BQ266">
        <v>0</v>
      </c>
      <c r="BR266">
        <f>IF(BQ266&lt;&gt;0, BQ266, BO266)</f>
        <v>0</v>
      </c>
      <c r="BS266">
        <f>1-BR266/BG266</f>
        <v>0</v>
      </c>
      <c r="BT266">
        <f>(BG266-BF266)/(BG266-BR266)</f>
        <v>0</v>
      </c>
      <c r="BU266">
        <f>(BA266-BG266)/(BA266-BR266)</f>
        <v>0</v>
      </c>
      <c r="BV266">
        <f>(BG266-BF266)/(BG266-AZ266)</f>
        <v>0</v>
      </c>
      <c r="BW266">
        <f>(BA266-BG266)/(BA266-AZ266)</f>
        <v>0</v>
      </c>
      <c r="BX266">
        <f>(BT266*BR266/BF266)</f>
        <v>0</v>
      </c>
      <c r="BY266">
        <f>(1-BX266)</f>
        <v>0</v>
      </c>
      <c r="DH266">
        <f>$B$11*EG266+$C$11*EH266+$F$11*ES266*(1-EV266)</f>
        <v>0</v>
      </c>
      <c r="DI266">
        <f>DH266*DJ266</f>
        <v>0</v>
      </c>
      <c r="DJ266">
        <f>($B$11*$D$9+$C$11*$D$9+$F$11*((FF266+EX266)/MAX(FF266+EX266+FG266, 0.1)*$I$9+FG266/MAX(FF266+EX266+FG266, 0.1)*$J$9))/($B$11+$C$11+$F$11)</f>
        <v>0</v>
      </c>
      <c r="DK266">
        <f>($B$11*$K$9+$C$11*$K$9+$F$11*((FF266+EX266)/MAX(FF266+EX266+FG266, 0.1)*$P$9+FG266/MAX(FF266+EX266+FG266, 0.1)*$Q$9))/($B$11+$C$11+$F$11)</f>
        <v>0</v>
      </c>
      <c r="DL266">
        <v>4.16</v>
      </c>
      <c r="DM266">
        <v>0.5</v>
      </c>
      <c r="DN266" t="s">
        <v>438</v>
      </c>
      <c r="DO266">
        <v>2</v>
      </c>
      <c r="DP266" t="b">
        <v>1</v>
      </c>
      <c r="DQ266">
        <v>1759429661.84615</v>
      </c>
      <c r="DR266">
        <v>882.365153846154</v>
      </c>
      <c r="DS266">
        <v>925.662538461538</v>
      </c>
      <c r="DT266">
        <v>22.8090230769231</v>
      </c>
      <c r="DU266">
        <v>20.7124923076923</v>
      </c>
      <c r="DV266">
        <v>878.690384615384</v>
      </c>
      <c r="DW266">
        <v>22.5003923076923</v>
      </c>
      <c r="DX266">
        <v>500.059615384615</v>
      </c>
      <c r="DY266">
        <v>90.7453461538462</v>
      </c>
      <c r="DZ266">
        <v>0.0333708</v>
      </c>
      <c r="EA266">
        <v>29.5585461538462</v>
      </c>
      <c r="EB266">
        <v>30.0315846153846</v>
      </c>
      <c r="EC266">
        <v>999.9</v>
      </c>
      <c r="ED266">
        <v>0</v>
      </c>
      <c r="EE266">
        <v>0</v>
      </c>
      <c r="EF266">
        <v>9998.69538461538</v>
      </c>
      <c r="EG266">
        <v>0</v>
      </c>
      <c r="EH266">
        <v>14.9895307692308</v>
      </c>
      <c r="EI266">
        <v>-43.2972384615385</v>
      </c>
      <c r="EJ266">
        <v>902.960538461538</v>
      </c>
      <c r="EK266">
        <v>945.240769230769</v>
      </c>
      <c r="EL266">
        <v>2.09653384615385</v>
      </c>
      <c r="EM266">
        <v>925.662538461538</v>
      </c>
      <c r="EN266">
        <v>20.7124923076923</v>
      </c>
      <c r="EO266">
        <v>2.06981384615385</v>
      </c>
      <c r="EP266">
        <v>1.87956307692308</v>
      </c>
      <c r="EQ266">
        <v>17.9887461538462</v>
      </c>
      <c r="ER266">
        <v>16.4646538461538</v>
      </c>
      <c r="ES266">
        <v>1999.98</v>
      </c>
      <c r="ET266">
        <v>0.980004153846154</v>
      </c>
      <c r="EU266">
        <v>0.0199961692307692</v>
      </c>
      <c r="EV266">
        <v>0</v>
      </c>
      <c r="EW266">
        <v>570.519615384615</v>
      </c>
      <c r="EX266">
        <v>5.00059</v>
      </c>
      <c r="EY266">
        <v>11483.2</v>
      </c>
      <c r="EZ266">
        <v>17360.1769230769</v>
      </c>
      <c r="FA266">
        <v>41.8216923076923</v>
      </c>
      <c r="FB266">
        <v>41.687</v>
      </c>
      <c r="FC266">
        <v>41.2976923076923</v>
      </c>
      <c r="FD266">
        <v>41.0572307692308</v>
      </c>
      <c r="FE266">
        <v>42.687</v>
      </c>
      <c r="FF266">
        <v>1955.08538461538</v>
      </c>
      <c r="FG266">
        <v>39.8946153846154</v>
      </c>
      <c r="FH266">
        <v>0</v>
      </c>
      <c r="FI266">
        <v>1759429668.4</v>
      </c>
      <c r="FJ266">
        <v>0</v>
      </c>
      <c r="FK266">
        <v>570.519846153846</v>
      </c>
      <c r="FL266">
        <v>3.49299145186312</v>
      </c>
      <c r="FM266">
        <v>54.2119658804607</v>
      </c>
      <c r="FN266">
        <v>11483.8961538462</v>
      </c>
      <c r="FO266">
        <v>15</v>
      </c>
      <c r="FP266">
        <v>0</v>
      </c>
      <c r="FQ266" t="s">
        <v>439</v>
      </c>
      <c r="FR266">
        <v>0</v>
      </c>
      <c r="FS266">
        <v>0</v>
      </c>
      <c r="FT266">
        <v>0</v>
      </c>
      <c r="FU266">
        <v>0</v>
      </c>
      <c r="FV266">
        <v>0</v>
      </c>
      <c r="FW266">
        <v>0</v>
      </c>
      <c r="FX266">
        <v>0</v>
      </c>
      <c r="FY266">
        <v>0</v>
      </c>
      <c r="FZ266">
        <v>0</v>
      </c>
      <c r="GA266">
        <v>0</v>
      </c>
      <c r="GB266">
        <v>0</v>
      </c>
      <c r="GC266">
        <v>-43.443115</v>
      </c>
      <c r="GD266">
        <v>2.28326165413543</v>
      </c>
      <c r="GE266">
        <v>0.321171938803813</v>
      </c>
      <c r="GF266">
        <v>0</v>
      </c>
      <c r="GG266">
        <v>570.367323529412</v>
      </c>
      <c r="GH266">
        <v>2.74183345900631</v>
      </c>
      <c r="GI266">
        <v>0.320190267018562</v>
      </c>
      <c r="GJ266">
        <v>-1</v>
      </c>
      <c r="GK266">
        <v>2.1060635</v>
      </c>
      <c r="GL266">
        <v>-0.284265112781957</v>
      </c>
      <c r="GM266">
        <v>0.0286716796290346</v>
      </c>
      <c r="GN266">
        <v>0</v>
      </c>
      <c r="GO266">
        <v>0</v>
      </c>
      <c r="GP266">
        <v>2</v>
      </c>
      <c r="GQ266" t="s">
        <v>463</v>
      </c>
      <c r="GR266">
        <v>3.13183</v>
      </c>
      <c r="GS266">
        <v>2.71136</v>
      </c>
      <c r="GT266">
        <v>0.155179</v>
      </c>
      <c r="GU266">
        <v>0.160375</v>
      </c>
      <c r="GV266">
        <v>0.0994843</v>
      </c>
      <c r="GW266">
        <v>0.0936517</v>
      </c>
      <c r="GX266">
        <v>31795.9</v>
      </c>
      <c r="GY266">
        <v>33851.7</v>
      </c>
      <c r="GZ266">
        <v>34054.1</v>
      </c>
      <c r="HA266">
        <v>36507</v>
      </c>
      <c r="HB266">
        <v>43323.8</v>
      </c>
      <c r="HC266">
        <v>47517.7</v>
      </c>
      <c r="HD266">
        <v>53128.1</v>
      </c>
      <c r="HE266">
        <v>58351.4</v>
      </c>
      <c r="HF266">
        <v>1.95015</v>
      </c>
      <c r="HG266">
        <v>1.78795</v>
      </c>
      <c r="HH266">
        <v>0.137195</v>
      </c>
      <c r="HI266">
        <v>0</v>
      </c>
      <c r="HJ266">
        <v>27.8098</v>
      </c>
      <c r="HK266">
        <v>999.9</v>
      </c>
      <c r="HL266">
        <v>50.299</v>
      </c>
      <c r="HM266">
        <v>30.796</v>
      </c>
      <c r="HN266">
        <v>24.7157</v>
      </c>
      <c r="HO266">
        <v>54.4931</v>
      </c>
      <c r="HP266">
        <v>45.5649</v>
      </c>
      <c r="HQ266">
        <v>1</v>
      </c>
      <c r="HR266">
        <v>0.107198</v>
      </c>
      <c r="HS266">
        <v>0.514581</v>
      </c>
      <c r="HT266">
        <v>20.1112</v>
      </c>
      <c r="HU266">
        <v>5.19498</v>
      </c>
      <c r="HV266">
        <v>12.004</v>
      </c>
      <c r="HW266">
        <v>4.9738</v>
      </c>
      <c r="HX266">
        <v>3.2939</v>
      </c>
      <c r="HY266">
        <v>999.9</v>
      </c>
      <c r="HZ266">
        <v>9999</v>
      </c>
      <c r="IA266">
        <v>9999</v>
      </c>
      <c r="IB266">
        <v>9999</v>
      </c>
      <c r="IC266">
        <v>1.86325</v>
      </c>
      <c r="ID266">
        <v>1.86813</v>
      </c>
      <c r="IE266">
        <v>1.86788</v>
      </c>
      <c r="IF266">
        <v>1.86905</v>
      </c>
      <c r="IG266">
        <v>1.86983</v>
      </c>
      <c r="IH266">
        <v>1.86592</v>
      </c>
      <c r="II266">
        <v>1.86702</v>
      </c>
      <c r="IJ266">
        <v>1.86844</v>
      </c>
      <c r="IK266">
        <v>5</v>
      </c>
      <c r="IL266">
        <v>0</v>
      </c>
      <c r="IM266">
        <v>0</v>
      </c>
      <c r="IN266">
        <v>0</v>
      </c>
      <c r="IO266" t="s">
        <v>441</v>
      </c>
      <c r="IP266" t="s">
        <v>442</v>
      </c>
      <c r="IQ266" t="s">
        <v>443</v>
      </c>
      <c r="IR266" t="s">
        <v>443</v>
      </c>
      <c r="IS266" t="s">
        <v>443</v>
      </c>
      <c r="IT266" t="s">
        <v>443</v>
      </c>
      <c r="IU266">
        <v>0</v>
      </c>
      <c r="IV266">
        <v>100</v>
      </c>
      <c r="IW266">
        <v>100</v>
      </c>
      <c r="IX266">
        <v>3.757</v>
      </c>
      <c r="IY266">
        <v>0.3077</v>
      </c>
      <c r="IZ266">
        <v>0.735386519928015</v>
      </c>
      <c r="JA266">
        <v>0.00382527381972642</v>
      </c>
      <c r="JB266">
        <v>-7.52988299776221e-07</v>
      </c>
      <c r="JC266">
        <v>2.3530235652091e-10</v>
      </c>
      <c r="JD266">
        <v>-0.102343420517576</v>
      </c>
      <c r="JE266">
        <v>-0.0169045395245839</v>
      </c>
      <c r="JF266">
        <v>0.00204458040624254</v>
      </c>
      <c r="JG266">
        <v>-2.13992253470799e-05</v>
      </c>
      <c r="JH266">
        <v>5</v>
      </c>
      <c r="JI266">
        <v>2167</v>
      </c>
      <c r="JJ266">
        <v>1</v>
      </c>
      <c r="JK266">
        <v>29</v>
      </c>
      <c r="JL266">
        <v>29323827.8</v>
      </c>
      <c r="JM266">
        <v>29323827.8</v>
      </c>
      <c r="JN266">
        <v>1.96899</v>
      </c>
      <c r="JO266">
        <v>2.62817</v>
      </c>
      <c r="JP266">
        <v>1.54785</v>
      </c>
      <c r="JQ266">
        <v>2.31079</v>
      </c>
      <c r="JR266">
        <v>1.64551</v>
      </c>
      <c r="JS266">
        <v>2.33154</v>
      </c>
      <c r="JT266">
        <v>34.6692</v>
      </c>
      <c r="JU266">
        <v>24.1838</v>
      </c>
      <c r="JV266">
        <v>18</v>
      </c>
      <c r="JW266">
        <v>506.267</v>
      </c>
      <c r="JX266">
        <v>401.224</v>
      </c>
      <c r="JY266">
        <v>26.5929</v>
      </c>
      <c r="JZ266">
        <v>28.7444</v>
      </c>
      <c r="KA266">
        <v>30</v>
      </c>
      <c r="KB266">
        <v>28.7001</v>
      </c>
      <c r="KC266">
        <v>28.6499</v>
      </c>
      <c r="KD266">
        <v>39.4081</v>
      </c>
      <c r="KE266">
        <v>17.6078</v>
      </c>
      <c r="KF266">
        <v>49.2984</v>
      </c>
      <c r="KG266">
        <v>26.541</v>
      </c>
      <c r="KH266">
        <v>973.978</v>
      </c>
      <c r="KI266">
        <v>20.8702</v>
      </c>
      <c r="KJ266">
        <v>96.5729</v>
      </c>
      <c r="KK266">
        <v>94.5388</v>
      </c>
    </row>
    <row r="267" spans="1:297">
      <c r="A267">
        <v>251</v>
      </c>
      <c r="B267">
        <v>1759429675</v>
      </c>
      <c r="C267">
        <v>10454.9000000954</v>
      </c>
      <c r="D267" t="s">
        <v>946</v>
      </c>
      <c r="E267" t="s">
        <v>947</v>
      </c>
      <c r="F267">
        <v>5</v>
      </c>
      <c r="G267" t="s">
        <v>831</v>
      </c>
      <c r="H267" t="s">
        <v>436</v>
      </c>
      <c r="I267">
        <v>1759429666.84615</v>
      </c>
      <c r="J267">
        <f>(K267)/1000</f>
        <v>0</v>
      </c>
      <c r="K267">
        <f>IF(DP267, AN267, AH267)</f>
        <v>0</v>
      </c>
      <c r="L267">
        <f>IF(DP267, AI267, AG267)</f>
        <v>0</v>
      </c>
      <c r="M267">
        <f>DR267 - IF(AU267&gt;1, L267*DL267*100.0/(AW267), 0)</f>
        <v>0</v>
      </c>
      <c r="N267">
        <f>((T267-J267/2)*M267-L267)/(T267+J267/2)</f>
        <v>0</v>
      </c>
      <c r="O267">
        <f>N267*(DY267+DZ267)/1000.0</f>
        <v>0</v>
      </c>
      <c r="P267">
        <f>(DR267 - IF(AU267&gt;1, L267*DL267*100.0/(AW267), 0))*(DY267+DZ267)/1000.0</f>
        <v>0</v>
      </c>
      <c r="Q267">
        <f>2.0/((1/S267-1/R267)+SIGN(S267)*SQRT((1/S267-1/R267)*(1/S267-1/R267) + 4*DM267/((DM267+1)*(DM267+1))*(2*1/S267*1/R267-1/R267*1/R267)))</f>
        <v>0</v>
      </c>
      <c r="R267">
        <f>IF(LEFT(DN267,1)&lt;&gt;"0",IF(LEFT(DN267,1)="1",3.0,DO267),$D$5+$E$5*(EF267*DY267/($K$5*1000))+$F$5*(EF267*DY267/($K$5*1000))*MAX(MIN(DL267,$J$5),$I$5)*MAX(MIN(DL267,$J$5),$I$5)+$G$5*MAX(MIN(DL267,$J$5),$I$5)*(EF267*DY267/($K$5*1000))+$H$5*(EF267*DY267/($K$5*1000))*(EF267*DY267/($K$5*1000)))</f>
        <v>0</v>
      </c>
      <c r="S267">
        <f>J267*(1000-(1000*0.61365*exp(17.502*W267/(240.97+W267))/(DY267+DZ267)+DT267)/2)/(1000*0.61365*exp(17.502*W267/(240.97+W267))/(DY267+DZ267)-DT267)</f>
        <v>0</v>
      </c>
      <c r="T267">
        <f>1/((DM267+1)/(Q267/1.6)+1/(R267/1.37)) + DM267/((DM267+1)/(Q267/1.6) + DM267/(R267/1.37))</f>
        <v>0</v>
      </c>
      <c r="U267">
        <f>(DH267*DK267)</f>
        <v>0</v>
      </c>
      <c r="V267">
        <f>(EA267+(U267+2*0.95*5.67E-8*(((EA267+$B$7)+273)^4-(EA267+273)^4)-44100*J267)/(1.84*29.3*R267+8*0.95*5.67E-8*(EA267+273)^3))</f>
        <v>0</v>
      </c>
      <c r="W267">
        <f>($C$7*EB267+$D$7*EC267+$E$7*V267)</f>
        <v>0</v>
      </c>
      <c r="X267">
        <f>0.61365*exp(17.502*W267/(240.97+W267))</f>
        <v>0</v>
      </c>
      <c r="Y267">
        <f>(Z267/AA267*100)</f>
        <v>0</v>
      </c>
      <c r="Z267">
        <f>DT267*(DY267+DZ267)/1000</f>
        <v>0</v>
      </c>
      <c r="AA267">
        <f>0.61365*exp(17.502*EA267/(240.97+EA267))</f>
        <v>0</v>
      </c>
      <c r="AB267">
        <f>(X267-DT267*(DY267+DZ267)/1000)</f>
        <v>0</v>
      </c>
      <c r="AC267">
        <f>(-J267*44100)</f>
        <v>0</v>
      </c>
      <c r="AD267">
        <f>2*29.3*R267*0.92*(EA267-W267)</f>
        <v>0</v>
      </c>
      <c r="AE267">
        <f>2*0.95*5.67E-8*(((EA267+$B$7)+273)^4-(W267+273)^4)</f>
        <v>0</v>
      </c>
      <c r="AF267">
        <f>U267+AE267+AC267+AD267</f>
        <v>0</v>
      </c>
      <c r="AG267">
        <f>DX267*AU267*(DS267-DR267*(1000-AU267*DU267)/(1000-AU267*DT267))/(100*DL267)</f>
        <v>0</v>
      </c>
      <c r="AH267">
        <f>1000*DX267*AU267*(DT267-DU267)/(100*DL267*(1000-AU267*DT267))</f>
        <v>0</v>
      </c>
      <c r="AI267">
        <f>(AJ267 - AK267 - DY267*1E3/(8.314*(EA267+273.15)) * AM267/DX267 * AL267) * DX267/(100*DL267) * (1000 - DU267)/1000</f>
        <v>0</v>
      </c>
      <c r="AJ267">
        <v>977.71646606342</v>
      </c>
      <c r="AK267">
        <v>943.711139393939</v>
      </c>
      <c r="AL267">
        <v>3.29905015151508</v>
      </c>
      <c r="AM267">
        <v>64.6</v>
      </c>
      <c r="AN267">
        <f>(AP267 - AO267 + DY267*1E3/(8.314*(EA267+273.15)) * AR267/DX267 * AQ267) * DX267/(100*DL267) * 1000/(1000 - AP267)</f>
        <v>0</v>
      </c>
      <c r="AO267">
        <v>20.7911584387214</v>
      </c>
      <c r="AP267">
        <v>22.7874933333333</v>
      </c>
      <c r="AQ267">
        <v>8.57945508774294e-06</v>
      </c>
      <c r="AR267">
        <v>120.659579915445</v>
      </c>
      <c r="AS267">
        <v>0</v>
      </c>
      <c r="AT267">
        <v>0</v>
      </c>
      <c r="AU267">
        <f>IF(AS267*$H$13&gt;=AW267,1.0,(AW267/(AW267-AS267*$H$13)))</f>
        <v>0</v>
      </c>
      <c r="AV267">
        <f>(AU267-1)*100</f>
        <v>0</v>
      </c>
      <c r="AW267">
        <f>MAX(0,($B$13+$C$13*EF267)/(1+$D$13*EF267)*DY267/(EA267+273)*$E$13)</f>
        <v>0</v>
      </c>
      <c r="AX267" t="s">
        <v>437</v>
      </c>
      <c r="AY267" t="s">
        <v>437</v>
      </c>
      <c r="AZ267">
        <v>0</v>
      </c>
      <c r="BA267">
        <v>0</v>
      </c>
      <c r="BB267">
        <f>1-AZ267/BA267</f>
        <v>0</v>
      </c>
      <c r="BC267">
        <v>0</v>
      </c>
      <c r="BD267" t="s">
        <v>437</v>
      </c>
      <c r="BE267" t="s">
        <v>437</v>
      </c>
      <c r="BF267">
        <v>0</v>
      </c>
      <c r="BG267">
        <v>0</v>
      </c>
      <c r="BH267">
        <f>1-BF267/BG267</f>
        <v>0</v>
      </c>
      <c r="BI267">
        <v>0.5</v>
      </c>
      <c r="BJ267">
        <f>DI267</f>
        <v>0</v>
      </c>
      <c r="BK267">
        <f>L267</f>
        <v>0</v>
      </c>
      <c r="BL267">
        <f>BH267*BI267*BJ267</f>
        <v>0</v>
      </c>
      <c r="BM267">
        <f>(BK267-BC267)/BJ267</f>
        <v>0</v>
      </c>
      <c r="BN267">
        <f>(BA267-BG267)/BG267</f>
        <v>0</v>
      </c>
      <c r="BO267">
        <f>AZ267/(BB267+AZ267/BG267)</f>
        <v>0</v>
      </c>
      <c r="BP267" t="s">
        <v>437</v>
      </c>
      <c r="BQ267">
        <v>0</v>
      </c>
      <c r="BR267">
        <f>IF(BQ267&lt;&gt;0, BQ267, BO267)</f>
        <v>0</v>
      </c>
      <c r="BS267">
        <f>1-BR267/BG267</f>
        <v>0</v>
      </c>
      <c r="BT267">
        <f>(BG267-BF267)/(BG267-BR267)</f>
        <v>0</v>
      </c>
      <c r="BU267">
        <f>(BA267-BG267)/(BA267-BR267)</f>
        <v>0</v>
      </c>
      <c r="BV267">
        <f>(BG267-BF267)/(BG267-AZ267)</f>
        <v>0</v>
      </c>
      <c r="BW267">
        <f>(BA267-BG267)/(BA267-AZ267)</f>
        <v>0</v>
      </c>
      <c r="BX267">
        <f>(BT267*BR267/BF267)</f>
        <v>0</v>
      </c>
      <c r="BY267">
        <f>(1-BX267)</f>
        <v>0</v>
      </c>
      <c r="DH267">
        <f>$B$11*EG267+$C$11*EH267+$F$11*ES267*(1-EV267)</f>
        <v>0</v>
      </c>
      <c r="DI267">
        <f>DH267*DJ267</f>
        <v>0</v>
      </c>
      <c r="DJ267">
        <f>($B$11*$D$9+$C$11*$D$9+$F$11*((FF267+EX267)/MAX(FF267+EX267+FG267, 0.1)*$I$9+FG267/MAX(FF267+EX267+FG267, 0.1)*$J$9))/($B$11+$C$11+$F$11)</f>
        <v>0</v>
      </c>
      <c r="DK267">
        <f>($B$11*$K$9+$C$11*$K$9+$F$11*((FF267+EX267)/MAX(FF267+EX267+FG267, 0.1)*$P$9+FG267/MAX(FF267+EX267+FG267, 0.1)*$Q$9))/($B$11+$C$11+$F$11)</f>
        <v>0</v>
      </c>
      <c r="DL267">
        <v>4.16</v>
      </c>
      <c r="DM267">
        <v>0.5</v>
      </c>
      <c r="DN267" t="s">
        <v>438</v>
      </c>
      <c r="DO267">
        <v>2</v>
      </c>
      <c r="DP267" t="b">
        <v>1</v>
      </c>
      <c r="DQ267">
        <v>1759429666.84615</v>
      </c>
      <c r="DR267">
        <v>898.874692307692</v>
      </c>
      <c r="DS267">
        <v>942.010307692308</v>
      </c>
      <c r="DT267">
        <v>22.7960307692308</v>
      </c>
      <c r="DU267">
        <v>20.7395769230769</v>
      </c>
      <c r="DV267">
        <v>895.149692307692</v>
      </c>
      <c r="DW267">
        <v>22.4879230769231</v>
      </c>
      <c r="DX267">
        <v>500.017153846154</v>
      </c>
      <c r="DY267">
        <v>90.7458923076923</v>
      </c>
      <c r="DZ267">
        <v>0.0334144538461538</v>
      </c>
      <c r="EA267">
        <v>29.5570615384615</v>
      </c>
      <c r="EB267">
        <v>30.0390384615385</v>
      </c>
      <c r="EC267">
        <v>999.9</v>
      </c>
      <c r="ED267">
        <v>0</v>
      </c>
      <c r="EE267">
        <v>0</v>
      </c>
      <c r="EF267">
        <v>9993.74615384615</v>
      </c>
      <c r="EG267">
        <v>0</v>
      </c>
      <c r="EH267">
        <v>14.9874076923077</v>
      </c>
      <c r="EI267">
        <v>-43.1354692307692</v>
      </c>
      <c r="EJ267">
        <v>919.843307692308</v>
      </c>
      <c r="EK267">
        <v>961.961307692308</v>
      </c>
      <c r="EL267">
        <v>2.05645153846154</v>
      </c>
      <c r="EM267">
        <v>942.010307692308</v>
      </c>
      <c r="EN267">
        <v>20.7395769230769</v>
      </c>
      <c r="EO267">
        <v>2.06864615384615</v>
      </c>
      <c r="EP267">
        <v>1.88203230769231</v>
      </c>
      <c r="EQ267">
        <v>17.9797923076923</v>
      </c>
      <c r="ER267">
        <v>16.4852538461538</v>
      </c>
      <c r="ES267">
        <v>2000.00230769231</v>
      </c>
      <c r="ET267">
        <v>0.980003230769231</v>
      </c>
      <c r="EU267">
        <v>0.0199970538461538</v>
      </c>
      <c r="EV267">
        <v>0</v>
      </c>
      <c r="EW267">
        <v>570.698461538462</v>
      </c>
      <c r="EX267">
        <v>5.00059</v>
      </c>
      <c r="EY267">
        <v>11487.4153846154</v>
      </c>
      <c r="EZ267">
        <v>17360.3692307692</v>
      </c>
      <c r="FA267">
        <v>41.8168461538462</v>
      </c>
      <c r="FB267">
        <v>41.687</v>
      </c>
      <c r="FC267">
        <v>41.3024615384615</v>
      </c>
      <c r="FD267">
        <v>41.0572307692308</v>
      </c>
      <c r="FE267">
        <v>42.687</v>
      </c>
      <c r="FF267">
        <v>1955.10538461538</v>
      </c>
      <c r="FG267">
        <v>39.8969230769231</v>
      </c>
      <c r="FH267">
        <v>0</v>
      </c>
      <c r="FI267">
        <v>1759429673.2</v>
      </c>
      <c r="FJ267">
        <v>0</v>
      </c>
      <c r="FK267">
        <v>570.717115384615</v>
      </c>
      <c r="FL267">
        <v>3.08769231318103</v>
      </c>
      <c r="FM267">
        <v>48.3692308341676</v>
      </c>
      <c r="FN267">
        <v>11487.7461538462</v>
      </c>
      <c r="FO267">
        <v>15</v>
      </c>
      <c r="FP267">
        <v>0</v>
      </c>
      <c r="FQ267" t="s">
        <v>439</v>
      </c>
      <c r="FR267">
        <v>0</v>
      </c>
      <c r="FS267">
        <v>0</v>
      </c>
      <c r="FT267">
        <v>0</v>
      </c>
      <c r="FU267">
        <v>0</v>
      </c>
      <c r="FV267">
        <v>0</v>
      </c>
      <c r="FW267">
        <v>0</v>
      </c>
      <c r="FX267">
        <v>0</v>
      </c>
      <c r="FY267">
        <v>0</v>
      </c>
      <c r="FZ267">
        <v>0</v>
      </c>
      <c r="GA267">
        <v>0</v>
      </c>
      <c r="GB267">
        <v>0</v>
      </c>
      <c r="GC267">
        <v>-43.2040380952381</v>
      </c>
      <c r="GD267">
        <v>1.9712181818182</v>
      </c>
      <c r="GE267">
        <v>0.347413123742834</v>
      </c>
      <c r="GF267">
        <v>0</v>
      </c>
      <c r="GG267">
        <v>570.584029411765</v>
      </c>
      <c r="GH267">
        <v>2.86140565544854</v>
      </c>
      <c r="GI267">
        <v>0.327220692328411</v>
      </c>
      <c r="GJ267">
        <v>-1</v>
      </c>
      <c r="GK267">
        <v>2.07580285714286</v>
      </c>
      <c r="GL267">
        <v>-0.461382077922074</v>
      </c>
      <c r="GM267">
        <v>0.04828729864969</v>
      </c>
      <c r="GN267">
        <v>0</v>
      </c>
      <c r="GO267">
        <v>0</v>
      </c>
      <c r="GP267">
        <v>2</v>
      </c>
      <c r="GQ267" t="s">
        <v>463</v>
      </c>
      <c r="GR267">
        <v>3.132</v>
      </c>
      <c r="GS267">
        <v>2.71149</v>
      </c>
      <c r="GT267">
        <v>0.156993</v>
      </c>
      <c r="GU267">
        <v>0.162242</v>
      </c>
      <c r="GV267">
        <v>0.0994973</v>
      </c>
      <c r="GW267">
        <v>0.0938483</v>
      </c>
      <c r="GX267">
        <v>31727.9</v>
      </c>
      <c r="GY267">
        <v>33776.4</v>
      </c>
      <c r="GZ267">
        <v>34054.3</v>
      </c>
      <c r="HA267">
        <v>36506.9</v>
      </c>
      <c r="HB267">
        <v>43323.7</v>
      </c>
      <c r="HC267">
        <v>47507.3</v>
      </c>
      <c r="HD267">
        <v>53128.5</v>
      </c>
      <c r="HE267">
        <v>58351.3</v>
      </c>
      <c r="HF267">
        <v>1.95035</v>
      </c>
      <c r="HG267">
        <v>1.78767</v>
      </c>
      <c r="HH267">
        <v>0.136957</v>
      </c>
      <c r="HI267">
        <v>0</v>
      </c>
      <c r="HJ267">
        <v>27.8122</v>
      </c>
      <c r="HK267">
        <v>999.9</v>
      </c>
      <c r="HL267">
        <v>50.299</v>
      </c>
      <c r="HM267">
        <v>30.776</v>
      </c>
      <c r="HN267">
        <v>24.6866</v>
      </c>
      <c r="HO267">
        <v>54.6831</v>
      </c>
      <c r="HP267">
        <v>45.2845</v>
      </c>
      <c r="HQ267">
        <v>1</v>
      </c>
      <c r="HR267">
        <v>0.107287</v>
      </c>
      <c r="HS267">
        <v>0.597266</v>
      </c>
      <c r="HT267">
        <v>20.111</v>
      </c>
      <c r="HU267">
        <v>5.19558</v>
      </c>
      <c r="HV267">
        <v>12.004</v>
      </c>
      <c r="HW267">
        <v>4.97375</v>
      </c>
      <c r="HX267">
        <v>3.29395</v>
      </c>
      <c r="HY267">
        <v>999.9</v>
      </c>
      <c r="HZ267">
        <v>9999</v>
      </c>
      <c r="IA267">
        <v>9999</v>
      </c>
      <c r="IB267">
        <v>9999</v>
      </c>
      <c r="IC267">
        <v>1.86326</v>
      </c>
      <c r="ID267">
        <v>1.86813</v>
      </c>
      <c r="IE267">
        <v>1.86791</v>
      </c>
      <c r="IF267">
        <v>1.86906</v>
      </c>
      <c r="IG267">
        <v>1.86984</v>
      </c>
      <c r="IH267">
        <v>1.86592</v>
      </c>
      <c r="II267">
        <v>1.86703</v>
      </c>
      <c r="IJ267">
        <v>1.86844</v>
      </c>
      <c r="IK267">
        <v>5</v>
      </c>
      <c r="IL267">
        <v>0</v>
      </c>
      <c r="IM267">
        <v>0</v>
      </c>
      <c r="IN267">
        <v>0</v>
      </c>
      <c r="IO267" t="s">
        <v>441</v>
      </c>
      <c r="IP267" t="s">
        <v>442</v>
      </c>
      <c r="IQ267" t="s">
        <v>443</v>
      </c>
      <c r="IR267" t="s">
        <v>443</v>
      </c>
      <c r="IS267" t="s">
        <v>443</v>
      </c>
      <c r="IT267" t="s">
        <v>443</v>
      </c>
      <c r="IU267">
        <v>0</v>
      </c>
      <c r="IV267">
        <v>100</v>
      </c>
      <c r="IW267">
        <v>100</v>
      </c>
      <c r="IX267">
        <v>3.805</v>
      </c>
      <c r="IY267">
        <v>0.3079</v>
      </c>
      <c r="IZ267">
        <v>0.735386519928015</v>
      </c>
      <c r="JA267">
        <v>0.00382527381972642</v>
      </c>
      <c r="JB267">
        <v>-7.52988299776221e-07</v>
      </c>
      <c r="JC267">
        <v>2.3530235652091e-10</v>
      </c>
      <c r="JD267">
        <v>-0.102343420517576</v>
      </c>
      <c r="JE267">
        <v>-0.0169045395245839</v>
      </c>
      <c r="JF267">
        <v>0.00204458040624254</v>
      </c>
      <c r="JG267">
        <v>-2.13992253470799e-05</v>
      </c>
      <c r="JH267">
        <v>5</v>
      </c>
      <c r="JI267">
        <v>2167</v>
      </c>
      <c r="JJ267">
        <v>1</v>
      </c>
      <c r="JK267">
        <v>29</v>
      </c>
      <c r="JL267">
        <v>29323827.9</v>
      </c>
      <c r="JM267">
        <v>29323827.9</v>
      </c>
      <c r="JN267">
        <v>1.99463</v>
      </c>
      <c r="JO267">
        <v>2.61963</v>
      </c>
      <c r="JP267">
        <v>1.54785</v>
      </c>
      <c r="JQ267">
        <v>2.31079</v>
      </c>
      <c r="JR267">
        <v>1.64551</v>
      </c>
      <c r="JS267">
        <v>2.36816</v>
      </c>
      <c r="JT267">
        <v>34.6692</v>
      </c>
      <c r="JU267">
        <v>24.1926</v>
      </c>
      <c r="JV267">
        <v>18</v>
      </c>
      <c r="JW267">
        <v>506.412</v>
      </c>
      <c r="JX267">
        <v>401.072</v>
      </c>
      <c r="JY267">
        <v>26.5503</v>
      </c>
      <c r="JZ267">
        <v>28.7444</v>
      </c>
      <c r="KA267">
        <v>30.0002</v>
      </c>
      <c r="KB267">
        <v>28.7015</v>
      </c>
      <c r="KC267">
        <v>28.6499</v>
      </c>
      <c r="KD267">
        <v>39.9332</v>
      </c>
      <c r="KE267">
        <v>17.6078</v>
      </c>
      <c r="KF267">
        <v>49.2984</v>
      </c>
      <c r="KG267">
        <v>26.4981</v>
      </c>
      <c r="KH267">
        <v>987.405</v>
      </c>
      <c r="KI267">
        <v>20.8912</v>
      </c>
      <c r="KJ267">
        <v>96.5737</v>
      </c>
      <c r="KK267">
        <v>94.5386</v>
      </c>
    </row>
    <row r="268" spans="1:297">
      <c r="A268">
        <v>252</v>
      </c>
      <c r="B268">
        <v>1759429680</v>
      </c>
      <c r="C268">
        <v>10459.9000000954</v>
      </c>
      <c r="D268" t="s">
        <v>948</v>
      </c>
      <c r="E268" t="s">
        <v>949</v>
      </c>
      <c r="F268">
        <v>5</v>
      </c>
      <c r="G268" t="s">
        <v>831</v>
      </c>
      <c r="H268" t="s">
        <v>436</v>
      </c>
      <c r="I268">
        <v>1759429671.84615</v>
      </c>
      <c r="J268">
        <f>(K268)/1000</f>
        <v>0</v>
      </c>
      <c r="K268">
        <f>IF(DP268, AN268, AH268)</f>
        <v>0</v>
      </c>
      <c r="L268">
        <f>IF(DP268, AI268, AG268)</f>
        <v>0</v>
      </c>
      <c r="M268">
        <f>DR268 - IF(AU268&gt;1, L268*DL268*100.0/(AW268), 0)</f>
        <v>0</v>
      </c>
      <c r="N268">
        <f>((T268-J268/2)*M268-L268)/(T268+J268/2)</f>
        <v>0</v>
      </c>
      <c r="O268">
        <f>N268*(DY268+DZ268)/1000.0</f>
        <v>0</v>
      </c>
      <c r="P268">
        <f>(DR268 - IF(AU268&gt;1, L268*DL268*100.0/(AW268), 0))*(DY268+DZ268)/1000.0</f>
        <v>0</v>
      </c>
      <c r="Q268">
        <f>2.0/((1/S268-1/R268)+SIGN(S268)*SQRT((1/S268-1/R268)*(1/S268-1/R268) + 4*DM268/((DM268+1)*(DM268+1))*(2*1/S268*1/R268-1/R268*1/R268)))</f>
        <v>0</v>
      </c>
      <c r="R268">
        <f>IF(LEFT(DN268,1)&lt;&gt;"0",IF(LEFT(DN268,1)="1",3.0,DO268),$D$5+$E$5*(EF268*DY268/($K$5*1000))+$F$5*(EF268*DY268/($K$5*1000))*MAX(MIN(DL268,$J$5),$I$5)*MAX(MIN(DL268,$J$5),$I$5)+$G$5*MAX(MIN(DL268,$J$5),$I$5)*(EF268*DY268/($K$5*1000))+$H$5*(EF268*DY268/($K$5*1000))*(EF268*DY268/($K$5*1000)))</f>
        <v>0</v>
      </c>
      <c r="S268">
        <f>J268*(1000-(1000*0.61365*exp(17.502*W268/(240.97+W268))/(DY268+DZ268)+DT268)/2)/(1000*0.61365*exp(17.502*W268/(240.97+W268))/(DY268+DZ268)-DT268)</f>
        <v>0</v>
      </c>
      <c r="T268">
        <f>1/((DM268+1)/(Q268/1.6)+1/(R268/1.37)) + DM268/((DM268+1)/(Q268/1.6) + DM268/(R268/1.37))</f>
        <v>0</v>
      </c>
      <c r="U268">
        <f>(DH268*DK268)</f>
        <v>0</v>
      </c>
      <c r="V268">
        <f>(EA268+(U268+2*0.95*5.67E-8*(((EA268+$B$7)+273)^4-(EA268+273)^4)-44100*J268)/(1.84*29.3*R268+8*0.95*5.67E-8*(EA268+273)^3))</f>
        <v>0</v>
      </c>
      <c r="W268">
        <f>($C$7*EB268+$D$7*EC268+$E$7*V268)</f>
        <v>0</v>
      </c>
      <c r="X268">
        <f>0.61365*exp(17.502*W268/(240.97+W268))</f>
        <v>0</v>
      </c>
      <c r="Y268">
        <f>(Z268/AA268*100)</f>
        <v>0</v>
      </c>
      <c r="Z268">
        <f>DT268*(DY268+DZ268)/1000</f>
        <v>0</v>
      </c>
      <c r="AA268">
        <f>0.61365*exp(17.502*EA268/(240.97+EA268))</f>
        <v>0</v>
      </c>
      <c r="AB268">
        <f>(X268-DT268*(DY268+DZ268)/1000)</f>
        <v>0</v>
      </c>
      <c r="AC268">
        <f>(-J268*44100)</f>
        <v>0</v>
      </c>
      <c r="AD268">
        <f>2*29.3*R268*0.92*(EA268-W268)</f>
        <v>0</v>
      </c>
      <c r="AE268">
        <f>2*0.95*5.67E-8*(((EA268+$B$7)+273)^4-(W268+273)^4)</f>
        <v>0</v>
      </c>
      <c r="AF268">
        <f>U268+AE268+AC268+AD268</f>
        <v>0</v>
      </c>
      <c r="AG268">
        <f>DX268*AU268*(DS268-DR268*(1000-AU268*DU268)/(1000-AU268*DT268))/(100*DL268)</f>
        <v>0</v>
      </c>
      <c r="AH268">
        <f>1000*DX268*AU268*(DT268-DU268)/(100*DL268*(1000-AU268*DT268))</f>
        <v>0</v>
      </c>
      <c r="AI268">
        <f>(AJ268 - AK268 - DY268*1E3/(8.314*(EA268+273.15)) * AM268/DX268 * AL268) * DX268/(100*DL268) * (1000 - DU268)/1000</f>
        <v>0</v>
      </c>
      <c r="AJ268">
        <v>995.380664847402</v>
      </c>
      <c r="AK268">
        <v>960.872933333333</v>
      </c>
      <c r="AL268">
        <v>3.4490433333332</v>
      </c>
      <c r="AM268">
        <v>64.6</v>
      </c>
      <c r="AN268">
        <f>(AP268 - AO268 + DY268*1E3/(8.314*(EA268+273.15)) * AR268/DX268 * AQ268) * DX268/(100*DL268) * 1000/(1000 - AP268)</f>
        <v>0</v>
      </c>
      <c r="AO268">
        <v>20.8200177100581</v>
      </c>
      <c r="AP268">
        <v>22.7924090909091</v>
      </c>
      <c r="AQ268">
        <v>1.03252880705198e-05</v>
      </c>
      <c r="AR268">
        <v>120.659579915445</v>
      </c>
      <c r="AS268">
        <v>0</v>
      </c>
      <c r="AT268">
        <v>0</v>
      </c>
      <c r="AU268">
        <f>IF(AS268*$H$13&gt;=AW268,1.0,(AW268/(AW268-AS268*$H$13)))</f>
        <v>0</v>
      </c>
      <c r="AV268">
        <f>(AU268-1)*100</f>
        <v>0</v>
      </c>
      <c r="AW268">
        <f>MAX(0,($B$13+$C$13*EF268)/(1+$D$13*EF268)*DY268/(EA268+273)*$E$13)</f>
        <v>0</v>
      </c>
      <c r="AX268" t="s">
        <v>437</v>
      </c>
      <c r="AY268" t="s">
        <v>437</v>
      </c>
      <c r="AZ268">
        <v>0</v>
      </c>
      <c r="BA268">
        <v>0</v>
      </c>
      <c r="BB268">
        <f>1-AZ268/BA268</f>
        <v>0</v>
      </c>
      <c r="BC268">
        <v>0</v>
      </c>
      <c r="BD268" t="s">
        <v>437</v>
      </c>
      <c r="BE268" t="s">
        <v>437</v>
      </c>
      <c r="BF268">
        <v>0</v>
      </c>
      <c r="BG268">
        <v>0</v>
      </c>
      <c r="BH268">
        <f>1-BF268/BG268</f>
        <v>0</v>
      </c>
      <c r="BI268">
        <v>0.5</v>
      </c>
      <c r="BJ268">
        <f>DI268</f>
        <v>0</v>
      </c>
      <c r="BK268">
        <f>L268</f>
        <v>0</v>
      </c>
      <c r="BL268">
        <f>BH268*BI268*BJ268</f>
        <v>0</v>
      </c>
      <c r="BM268">
        <f>(BK268-BC268)/BJ268</f>
        <v>0</v>
      </c>
      <c r="BN268">
        <f>(BA268-BG268)/BG268</f>
        <v>0</v>
      </c>
      <c r="BO268">
        <f>AZ268/(BB268+AZ268/BG268)</f>
        <v>0</v>
      </c>
      <c r="BP268" t="s">
        <v>437</v>
      </c>
      <c r="BQ268">
        <v>0</v>
      </c>
      <c r="BR268">
        <f>IF(BQ268&lt;&gt;0, BQ268, BO268)</f>
        <v>0</v>
      </c>
      <c r="BS268">
        <f>1-BR268/BG268</f>
        <v>0</v>
      </c>
      <c r="BT268">
        <f>(BG268-BF268)/(BG268-BR268)</f>
        <v>0</v>
      </c>
      <c r="BU268">
        <f>(BA268-BG268)/(BA268-BR268)</f>
        <v>0</v>
      </c>
      <c r="BV268">
        <f>(BG268-BF268)/(BG268-AZ268)</f>
        <v>0</v>
      </c>
      <c r="BW268">
        <f>(BA268-BG268)/(BA268-AZ268)</f>
        <v>0</v>
      </c>
      <c r="BX268">
        <f>(BT268*BR268/BF268)</f>
        <v>0</v>
      </c>
      <c r="BY268">
        <f>(1-BX268)</f>
        <v>0</v>
      </c>
      <c r="DH268">
        <f>$B$11*EG268+$C$11*EH268+$F$11*ES268*(1-EV268)</f>
        <v>0</v>
      </c>
      <c r="DI268">
        <f>DH268*DJ268</f>
        <v>0</v>
      </c>
      <c r="DJ268">
        <f>($B$11*$D$9+$C$11*$D$9+$F$11*((FF268+EX268)/MAX(FF268+EX268+FG268, 0.1)*$I$9+FG268/MAX(FF268+EX268+FG268, 0.1)*$J$9))/($B$11+$C$11+$F$11)</f>
        <v>0</v>
      </c>
      <c r="DK268">
        <f>($B$11*$K$9+$C$11*$K$9+$F$11*((FF268+EX268)/MAX(FF268+EX268+FG268, 0.1)*$P$9+FG268/MAX(FF268+EX268+FG268, 0.1)*$Q$9))/($B$11+$C$11+$F$11)</f>
        <v>0</v>
      </c>
      <c r="DL268">
        <v>4.16</v>
      </c>
      <c r="DM268">
        <v>0.5</v>
      </c>
      <c r="DN268" t="s">
        <v>438</v>
      </c>
      <c r="DO268">
        <v>2</v>
      </c>
      <c r="DP268" t="b">
        <v>1</v>
      </c>
      <c r="DQ268">
        <v>1759429671.84615</v>
      </c>
      <c r="DR268">
        <v>915.310076923077</v>
      </c>
      <c r="DS268">
        <v>958.539</v>
      </c>
      <c r="DT268">
        <v>22.7900692307692</v>
      </c>
      <c r="DU268">
        <v>20.7746538461538</v>
      </c>
      <c r="DV268">
        <v>911.535307692308</v>
      </c>
      <c r="DW268">
        <v>22.4822</v>
      </c>
      <c r="DX268">
        <v>499.996923076923</v>
      </c>
      <c r="DY268">
        <v>90.7467923076923</v>
      </c>
      <c r="DZ268">
        <v>0.0335478538461538</v>
      </c>
      <c r="EA268">
        <v>29.5563769230769</v>
      </c>
      <c r="EB268">
        <v>30.0444923076923</v>
      </c>
      <c r="EC268">
        <v>999.9</v>
      </c>
      <c r="ED268">
        <v>0</v>
      </c>
      <c r="EE268">
        <v>0</v>
      </c>
      <c r="EF268">
        <v>9987.68461538461</v>
      </c>
      <c r="EG268">
        <v>0</v>
      </c>
      <c r="EH268">
        <v>14.9830538461538</v>
      </c>
      <c r="EI268">
        <v>-43.2286692307692</v>
      </c>
      <c r="EJ268">
        <v>936.656538461538</v>
      </c>
      <c r="EK268">
        <v>978.875538461538</v>
      </c>
      <c r="EL268">
        <v>2.0154</v>
      </c>
      <c r="EM268">
        <v>958.539</v>
      </c>
      <c r="EN268">
        <v>20.7746538461538</v>
      </c>
      <c r="EO268">
        <v>2.06812461538461</v>
      </c>
      <c r="EP268">
        <v>1.88523461538462</v>
      </c>
      <c r="EQ268">
        <v>17.9757846153846</v>
      </c>
      <c r="ER268">
        <v>16.5119692307692</v>
      </c>
      <c r="ES268">
        <v>2000.00538461538</v>
      </c>
      <c r="ET268">
        <v>0.980003230769231</v>
      </c>
      <c r="EU268">
        <v>0.0199970538461538</v>
      </c>
      <c r="EV268">
        <v>0</v>
      </c>
      <c r="EW268">
        <v>570.940538461538</v>
      </c>
      <c r="EX268">
        <v>5.00059</v>
      </c>
      <c r="EY268">
        <v>11491.1230769231</v>
      </c>
      <c r="EZ268">
        <v>17360.3923076923</v>
      </c>
      <c r="FA268">
        <v>41.8168461538462</v>
      </c>
      <c r="FB268">
        <v>41.687</v>
      </c>
      <c r="FC268">
        <v>41.2976923076923</v>
      </c>
      <c r="FD268">
        <v>41.0524615384615</v>
      </c>
      <c r="FE268">
        <v>42.687</v>
      </c>
      <c r="FF268">
        <v>1955.10846153846</v>
      </c>
      <c r="FG268">
        <v>39.8969230769231</v>
      </c>
      <c r="FH268">
        <v>0</v>
      </c>
      <c r="FI268">
        <v>1759429678.6</v>
      </c>
      <c r="FJ268">
        <v>0</v>
      </c>
      <c r="FK268">
        <v>571.01268</v>
      </c>
      <c r="FL268">
        <v>2.36815384930726</v>
      </c>
      <c r="FM268">
        <v>37.9615385580078</v>
      </c>
      <c r="FN268">
        <v>11492.036</v>
      </c>
      <c r="FO268">
        <v>15</v>
      </c>
      <c r="FP268">
        <v>0</v>
      </c>
      <c r="FQ268" t="s">
        <v>439</v>
      </c>
      <c r="FR268">
        <v>0</v>
      </c>
      <c r="FS268">
        <v>0</v>
      </c>
      <c r="FT268">
        <v>0</v>
      </c>
      <c r="FU268">
        <v>0</v>
      </c>
      <c r="FV268">
        <v>0</v>
      </c>
      <c r="FW268">
        <v>0</v>
      </c>
      <c r="FX268">
        <v>0</v>
      </c>
      <c r="FY268">
        <v>0</v>
      </c>
      <c r="FZ268">
        <v>0</v>
      </c>
      <c r="GA268">
        <v>0</v>
      </c>
      <c r="GB268">
        <v>0</v>
      </c>
      <c r="GC268">
        <v>-43.24526</v>
      </c>
      <c r="GD268">
        <v>-0.666198496240617</v>
      </c>
      <c r="GE268">
        <v>0.379090823418347</v>
      </c>
      <c r="GF268">
        <v>0</v>
      </c>
      <c r="GG268">
        <v>570.815588235294</v>
      </c>
      <c r="GH268">
        <v>3.01112299210147</v>
      </c>
      <c r="GI268">
        <v>0.332697364480364</v>
      </c>
      <c r="GJ268">
        <v>-1</v>
      </c>
      <c r="GK268">
        <v>2.035915</v>
      </c>
      <c r="GL268">
        <v>-0.529689924812028</v>
      </c>
      <c r="GM268">
        <v>0.0518534445818212</v>
      </c>
      <c r="GN268">
        <v>0</v>
      </c>
      <c r="GO268">
        <v>0</v>
      </c>
      <c r="GP268">
        <v>2</v>
      </c>
      <c r="GQ268" t="s">
        <v>463</v>
      </c>
      <c r="GR268">
        <v>3.13185</v>
      </c>
      <c r="GS268">
        <v>2.71156</v>
      </c>
      <c r="GT268">
        <v>0.158861</v>
      </c>
      <c r="GU268">
        <v>0.163946</v>
      </c>
      <c r="GV268">
        <v>0.0994992</v>
      </c>
      <c r="GW268">
        <v>0.0938777</v>
      </c>
      <c r="GX268">
        <v>31657.6</v>
      </c>
      <c r="GY268">
        <v>33707.7</v>
      </c>
      <c r="GZ268">
        <v>34054.4</v>
      </c>
      <c r="HA268">
        <v>36506.8</v>
      </c>
      <c r="HB268">
        <v>43323.9</v>
      </c>
      <c r="HC268">
        <v>47506.1</v>
      </c>
      <c r="HD268">
        <v>53128.6</v>
      </c>
      <c r="HE268">
        <v>58351.4</v>
      </c>
      <c r="HF268">
        <v>1.9501</v>
      </c>
      <c r="HG268">
        <v>1.7882</v>
      </c>
      <c r="HH268">
        <v>0.137467</v>
      </c>
      <c r="HI268">
        <v>0</v>
      </c>
      <c r="HJ268">
        <v>27.8122</v>
      </c>
      <c r="HK268">
        <v>999.9</v>
      </c>
      <c r="HL268">
        <v>50.299</v>
      </c>
      <c r="HM268">
        <v>30.796</v>
      </c>
      <c r="HN268">
        <v>24.7181</v>
      </c>
      <c r="HO268">
        <v>54.3631</v>
      </c>
      <c r="HP268">
        <v>45.2364</v>
      </c>
      <c r="HQ268">
        <v>1</v>
      </c>
      <c r="HR268">
        <v>0.107099</v>
      </c>
      <c r="HS268">
        <v>0.631103</v>
      </c>
      <c r="HT268">
        <v>20.1106</v>
      </c>
      <c r="HU268">
        <v>5.19558</v>
      </c>
      <c r="HV268">
        <v>12.004</v>
      </c>
      <c r="HW268">
        <v>4.97345</v>
      </c>
      <c r="HX268">
        <v>3.29385</v>
      </c>
      <c r="HY268">
        <v>999.9</v>
      </c>
      <c r="HZ268">
        <v>9999</v>
      </c>
      <c r="IA268">
        <v>9999</v>
      </c>
      <c r="IB268">
        <v>9999</v>
      </c>
      <c r="IC268">
        <v>1.86325</v>
      </c>
      <c r="ID268">
        <v>1.86813</v>
      </c>
      <c r="IE268">
        <v>1.8679</v>
      </c>
      <c r="IF268">
        <v>1.86906</v>
      </c>
      <c r="IG268">
        <v>1.86983</v>
      </c>
      <c r="IH268">
        <v>1.86591</v>
      </c>
      <c r="II268">
        <v>1.86702</v>
      </c>
      <c r="IJ268">
        <v>1.86844</v>
      </c>
      <c r="IK268">
        <v>5</v>
      </c>
      <c r="IL268">
        <v>0</v>
      </c>
      <c r="IM268">
        <v>0</v>
      </c>
      <c r="IN268">
        <v>0</v>
      </c>
      <c r="IO268" t="s">
        <v>441</v>
      </c>
      <c r="IP268" t="s">
        <v>442</v>
      </c>
      <c r="IQ268" t="s">
        <v>443</v>
      </c>
      <c r="IR268" t="s">
        <v>443</v>
      </c>
      <c r="IS268" t="s">
        <v>443</v>
      </c>
      <c r="IT268" t="s">
        <v>443</v>
      </c>
      <c r="IU268">
        <v>0</v>
      </c>
      <c r="IV268">
        <v>100</v>
      </c>
      <c r="IW268">
        <v>100</v>
      </c>
      <c r="IX268">
        <v>3.857</v>
      </c>
      <c r="IY268">
        <v>0.3079</v>
      </c>
      <c r="IZ268">
        <v>0.735386519928015</v>
      </c>
      <c r="JA268">
        <v>0.00382527381972642</v>
      </c>
      <c r="JB268">
        <v>-7.52988299776221e-07</v>
      </c>
      <c r="JC268">
        <v>2.3530235652091e-10</v>
      </c>
      <c r="JD268">
        <v>-0.102343420517576</v>
      </c>
      <c r="JE268">
        <v>-0.0169045395245839</v>
      </c>
      <c r="JF268">
        <v>0.00204458040624254</v>
      </c>
      <c r="JG268">
        <v>-2.13992253470799e-05</v>
      </c>
      <c r="JH268">
        <v>5</v>
      </c>
      <c r="JI268">
        <v>2167</v>
      </c>
      <c r="JJ268">
        <v>1</v>
      </c>
      <c r="JK268">
        <v>29</v>
      </c>
      <c r="JL268">
        <v>29323828</v>
      </c>
      <c r="JM268">
        <v>29323828</v>
      </c>
      <c r="JN268">
        <v>2.02271</v>
      </c>
      <c r="JO268">
        <v>2.62817</v>
      </c>
      <c r="JP268">
        <v>1.54785</v>
      </c>
      <c r="JQ268">
        <v>2.31079</v>
      </c>
      <c r="JR268">
        <v>1.64673</v>
      </c>
      <c r="JS268">
        <v>2.27905</v>
      </c>
      <c r="JT268">
        <v>34.6692</v>
      </c>
      <c r="JU268">
        <v>24.1838</v>
      </c>
      <c r="JV268">
        <v>18</v>
      </c>
      <c r="JW268">
        <v>506.249</v>
      </c>
      <c r="JX268">
        <v>401.378</v>
      </c>
      <c r="JY268">
        <v>26.5029</v>
      </c>
      <c r="JZ268">
        <v>28.7444</v>
      </c>
      <c r="KA268">
        <v>30.0001</v>
      </c>
      <c r="KB268">
        <v>28.7019</v>
      </c>
      <c r="KC268">
        <v>28.6523</v>
      </c>
      <c r="KD268">
        <v>40.4844</v>
      </c>
      <c r="KE268">
        <v>17.3326</v>
      </c>
      <c r="KF268">
        <v>49.2984</v>
      </c>
      <c r="KG268">
        <v>26.4495</v>
      </c>
      <c r="KH268">
        <v>1007.68</v>
      </c>
      <c r="KI268">
        <v>20.9221</v>
      </c>
      <c r="KJ268">
        <v>96.5738</v>
      </c>
      <c r="KK268">
        <v>94.5387</v>
      </c>
    </row>
    <row r="269" spans="1:297">
      <c r="A269">
        <v>253</v>
      </c>
      <c r="B269">
        <v>1759429685</v>
      </c>
      <c r="C269">
        <v>10464.9000000954</v>
      </c>
      <c r="D269" t="s">
        <v>950</v>
      </c>
      <c r="E269" t="s">
        <v>951</v>
      </c>
      <c r="F269">
        <v>5</v>
      </c>
      <c r="G269" t="s">
        <v>831</v>
      </c>
      <c r="H269" t="s">
        <v>436</v>
      </c>
      <c r="I269">
        <v>1759429676.84615</v>
      </c>
      <c r="J269">
        <f>(K269)/1000</f>
        <v>0</v>
      </c>
      <c r="K269">
        <f>IF(DP269, AN269, AH269)</f>
        <v>0</v>
      </c>
      <c r="L269">
        <f>IF(DP269, AI269, AG269)</f>
        <v>0</v>
      </c>
      <c r="M269">
        <f>DR269 - IF(AU269&gt;1, L269*DL269*100.0/(AW269), 0)</f>
        <v>0</v>
      </c>
      <c r="N269">
        <f>((T269-J269/2)*M269-L269)/(T269+J269/2)</f>
        <v>0</v>
      </c>
      <c r="O269">
        <f>N269*(DY269+DZ269)/1000.0</f>
        <v>0</v>
      </c>
      <c r="P269">
        <f>(DR269 - IF(AU269&gt;1, L269*DL269*100.0/(AW269), 0))*(DY269+DZ269)/1000.0</f>
        <v>0</v>
      </c>
      <c r="Q269">
        <f>2.0/((1/S269-1/R269)+SIGN(S269)*SQRT((1/S269-1/R269)*(1/S269-1/R269) + 4*DM269/((DM269+1)*(DM269+1))*(2*1/S269*1/R269-1/R269*1/R269)))</f>
        <v>0</v>
      </c>
      <c r="R269">
        <f>IF(LEFT(DN269,1)&lt;&gt;"0",IF(LEFT(DN269,1)="1",3.0,DO269),$D$5+$E$5*(EF269*DY269/($K$5*1000))+$F$5*(EF269*DY269/($K$5*1000))*MAX(MIN(DL269,$J$5),$I$5)*MAX(MIN(DL269,$J$5),$I$5)+$G$5*MAX(MIN(DL269,$J$5),$I$5)*(EF269*DY269/($K$5*1000))+$H$5*(EF269*DY269/($K$5*1000))*(EF269*DY269/($K$5*1000)))</f>
        <v>0</v>
      </c>
      <c r="S269">
        <f>J269*(1000-(1000*0.61365*exp(17.502*W269/(240.97+W269))/(DY269+DZ269)+DT269)/2)/(1000*0.61365*exp(17.502*W269/(240.97+W269))/(DY269+DZ269)-DT269)</f>
        <v>0</v>
      </c>
      <c r="T269">
        <f>1/((DM269+1)/(Q269/1.6)+1/(R269/1.37)) + DM269/((DM269+1)/(Q269/1.6) + DM269/(R269/1.37))</f>
        <v>0</v>
      </c>
      <c r="U269">
        <f>(DH269*DK269)</f>
        <v>0</v>
      </c>
      <c r="V269">
        <f>(EA269+(U269+2*0.95*5.67E-8*(((EA269+$B$7)+273)^4-(EA269+273)^4)-44100*J269)/(1.84*29.3*R269+8*0.95*5.67E-8*(EA269+273)^3))</f>
        <v>0</v>
      </c>
      <c r="W269">
        <f>($C$7*EB269+$D$7*EC269+$E$7*V269)</f>
        <v>0</v>
      </c>
      <c r="X269">
        <f>0.61365*exp(17.502*W269/(240.97+W269))</f>
        <v>0</v>
      </c>
      <c r="Y269">
        <f>(Z269/AA269*100)</f>
        <v>0</v>
      </c>
      <c r="Z269">
        <f>DT269*(DY269+DZ269)/1000</f>
        <v>0</v>
      </c>
      <c r="AA269">
        <f>0.61365*exp(17.502*EA269/(240.97+EA269))</f>
        <v>0</v>
      </c>
      <c r="AB269">
        <f>(X269-DT269*(DY269+DZ269)/1000)</f>
        <v>0</v>
      </c>
      <c r="AC269">
        <f>(-J269*44100)</f>
        <v>0</v>
      </c>
      <c r="AD269">
        <f>2*29.3*R269*0.92*(EA269-W269)</f>
        <v>0</v>
      </c>
      <c r="AE269">
        <f>2*0.95*5.67E-8*(((EA269+$B$7)+273)^4-(W269+273)^4)</f>
        <v>0</v>
      </c>
      <c r="AF269">
        <f>U269+AE269+AC269+AD269</f>
        <v>0</v>
      </c>
      <c r="AG269">
        <f>DX269*AU269*(DS269-DR269*(1000-AU269*DU269)/(1000-AU269*DT269))/(100*DL269)</f>
        <v>0</v>
      </c>
      <c r="AH269">
        <f>1000*DX269*AU269*(DT269-DU269)/(100*DL269*(1000-AU269*DT269))</f>
        <v>0</v>
      </c>
      <c r="AI269">
        <f>(AJ269 - AK269 - DY269*1E3/(8.314*(EA269+273.15)) * AM269/DX269 * AL269) * DX269/(100*DL269) * (1000 - DU269)/1000</f>
        <v>0</v>
      </c>
      <c r="AJ269">
        <v>1011.1350024816</v>
      </c>
      <c r="AK269">
        <v>977.247806060606</v>
      </c>
      <c r="AL269">
        <v>3.24925681818179</v>
      </c>
      <c r="AM269">
        <v>64.6</v>
      </c>
      <c r="AN269">
        <f>(AP269 - AO269 + DY269*1E3/(8.314*(EA269+273.15)) * AR269/DX269 * AQ269) * DX269/(100*DL269) * 1000/(1000 - AP269)</f>
        <v>0</v>
      </c>
      <c r="AO269">
        <v>20.840314536033</v>
      </c>
      <c r="AP269">
        <v>22.786936969697</v>
      </c>
      <c r="AQ269">
        <v>-1.45863769638545e-05</v>
      </c>
      <c r="AR269">
        <v>120.659579915445</v>
      </c>
      <c r="AS269">
        <v>0</v>
      </c>
      <c r="AT269">
        <v>0</v>
      </c>
      <c r="AU269">
        <f>IF(AS269*$H$13&gt;=AW269,1.0,(AW269/(AW269-AS269*$H$13)))</f>
        <v>0</v>
      </c>
      <c r="AV269">
        <f>(AU269-1)*100</f>
        <v>0</v>
      </c>
      <c r="AW269">
        <f>MAX(0,($B$13+$C$13*EF269)/(1+$D$13*EF269)*DY269/(EA269+273)*$E$13)</f>
        <v>0</v>
      </c>
      <c r="AX269" t="s">
        <v>437</v>
      </c>
      <c r="AY269" t="s">
        <v>437</v>
      </c>
      <c r="AZ269">
        <v>0</v>
      </c>
      <c r="BA269">
        <v>0</v>
      </c>
      <c r="BB269">
        <f>1-AZ269/BA269</f>
        <v>0</v>
      </c>
      <c r="BC269">
        <v>0</v>
      </c>
      <c r="BD269" t="s">
        <v>437</v>
      </c>
      <c r="BE269" t="s">
        <v>437</v>
      </c>
      <c r="BF269">
        <v>0</v>
      </c>
      <c r="BG269">
        <v>0</v>
      </c>
      <c r="BH269">
        <f>1-BF269/BG269</f>
        <v>0</v>
      </c>
      <c r="BI269">
        <v>0.5</v>
      </c>
      <c r="BJ269">
        <f>DI269</f>
        <v>0</v>
      </c>
      <c r="BK269">
        <f>L269</f>
        <v>0</v>
      </c>
      <c r="BL269">
        <f>BH269*BI269*BJ269</f>
        <v>0</v>
      </c>
      <c r="BM269">
        <f>(BK269-BC269)/BJ269</f>
        <v>0</v>
      </c>
      <c r="BN269">
        <f>(BA269-BG269)/BG269</f>
        <v>0</v>
      </c>
      <c r="BO269">
        <f>AZ269/(BB269+AZ269/BG269)</f>
        <v>0</v>
      </c>
      <c r="BP269" t="s">
        <v>437</v>
      </c>
      <c r="BQ269">
        <v>0</v>
      </c>
      <c r="BR269">
        <f>IF(BQ269&lt;&gt;0, BQ269, BO269)</f>
        <v>0</v>
      </c>
      <c r="BS269">
        <f>1-BR269/BG269</f>
        <v>0</v>
      </c>
      <c r="BT269">
        <f>(BG269-BF269)/(BG269-BR269)</f>
        <v>0</v>
      </c>
      <c r="BU269">
        <f>(BA269-BG269)/(BA269-BR269)</f>
        <v>0</v>
      </c>
      <c r="BV269">
        <f>(BG269-BF269)/(BG269-AZ269)</f>
        <v>0</v>
      </c>
      <c r="BW269">
        <f>(BA269-BG269)/(BA269-AZ269)</f>
        <v>0</v>
      </c>
      <c r="BX269">
        <f>(BT269*BR269/BF269)</f>
        <v>0</v>
      </c>
      <c r="BY269">
        <f>(1-BX269)</f>
        <v>0</v>
      </c>
      <c r="DH269">
        <f>$B$11*EG269+$C$11*EH269+$F$11*ES269*(1-EV269)</f>
        <v>0</v>
      </c>
      <c r="DI269">
        <f>DH269*DJ269</f>
        <v>0</v>
      </c>
      <c r="DJ269">
        <f>($B$11*$D$9+$C$11*$D$9+$F$11*((FF269+EX269)/MAX(FF269+EX269+FG269, 0.1)*$I$9+FG269/MAX(FF269+EX269+FG269, 0.1)*$J$9))/($B$11+$C$11+$F$11)</f>
        <v>0</v>
      </c>
      <c r="DK269">
        <f>($B$11*$K$9+$C$11*$K$9+$F$11*((FF269+EX269)/MAX(FF269+EX269+FG269, 0.1)*$P$9+FG269/MAX(FF269+EX269+FG269, 0.1)*$Q$9))/($B$11+$C$11+$F$11)</f>
        <v>0</v>
      </c>
      <c r="DL269">
        <v>4.16</v>
      </c>
      <c r="DM269">
        <v>0.5</v>
      </c>
      <c r="DN269" t="s">
        <v>438</v>
      </c>
      <c r="DO269">
        <v>2</v>
      </c>
      <c r="DP269" t="b">
        <v>1</v>
      </c>
      <c r="DQ269">
        <v>1759429676.84615</v>
      </c>
      <c r="DR269">
        <v>931.705461538462</v>
      </c>
      <c r="DS269">
        <v>974.732615384615</v>
      </c>
      <c r="DT269">
        <v>22.7886461538462</v>
      </c>
      <c r="DU269">
        <v>20.8104384615385</v>
      </c>
      <c r="DV269">
        <v>927.881</v>
      </c>
      <c r="DW269">
        <v>22.4808384615385</v>
      </c>
      <c r="DX269">
        <v>500.005307692308</v>
      </c>
      <c r="DY269">
        <v>90.7463153846154</v>
      </c>
      <c r="DZ269">
        <v>0.0334731230769231</v>
      </c>
      <c r="EA269">
        <v>29.5542846153846</v>
      </c>
      <c r="EB269">
        <v>30.0459076923077</v>
      </c>
      <c r="EC269">
        <v>999.9</v>
      </c>
      <c r="ED269">
        <v>0</v>
      </c>
      <c r="EE269">
        <v>0</v>
      </c>
      <c r="EF269">
        <v>10005.8153846154</v>
      </c>
      <c r="EG269">
        <v>0</v>
      </c>
      <c r="EH269">
        <v>14.9870923076923</v>
      </c>
      <c r="EI269">
        <v>-43.0269</v>
      </c>
      <c r="EJ269">
        <v>953.432923076923</v>
      </c>
      <c r="EK269">
        <v>995.448538461538</v>
      </c>
      <c r="EL269">
        <v>1.97820769230769</v>
      </c>
      <c r="EM269">
        <v>974.732615384615</v>
      </c>
      <c r="EN269">
        <v>20.8104384615385</v>
      </c>
      <c r="EO269">
        <v>2.06798461538461</v>
      </c>
      <c r="EP269">
        <v>1.88847076923077</v>
      </c>
      <c r="EQ269">
        <v>17.9747076923077</v>
      </c>
      <c r="ER269">
        <v>16.5389538461538</v>
      </c>
      <c r="ES269">
        <v>2000.01076923077</v>
      </c>
      <c r="ET269">
        <v>0.980003230769231</v>
      </c>
      <c r="EU269">
        <v>0.0199970538461538</v>
      </c>
      <c r="EV269">
        <v>0</v>
      </c>
      <c r="EW269">
        <v>571.178538461538</v>
      </c>
      <c r="EX269">
        <v>5.00059</v>
      </c>
      <c r="EY269">
        <v>11494.5923076923</v>
      </c>
      <c r="EZ269">
        <v>17360.4230769231</v>
      </c>
      <c r="FA269">
        <v>41.8168461538462</v>
      </c>
      <c r="FB269">
        <v>41.687</v>
      </c>
      <c r="FC269">
        <v>41.3024615384615</v>
      </c>
      <c r="FD269">
        <v>41.0381538461538</v>
      </c>
      <c r="FE269">
        <v>42.687</v>
      </c>
      <c r="FF269">
        <v>1955.11384615385</v>
      </c>
      <c r="FG269">
        <v>39.8969230769231</v>
      </c>
      <c r="FH269">
        <v>0</v>
      </c>
      <c r="FI269">
        <v>1759429683.4</v>
      </c>
      <c r="FJ269">
        <v>0</v>
      </c>
      <c r="FK269">
        <v>571.18424</v>
      </c>
      <c r="FL269">
        <v>2.62715385191005</v>
      </c>
      <c r="FM269">
        <v>39.3461538066146</v>
      </c>
      <c r="FN269">
        <v>11495.028</v>
      </c>
      <c r="FO269">
        <v>15</v>
      </c>
      <c r="FP269">
        <v>0</v>
      </c>
      <c r="FQ269" t="s">
        <v>439</v>
      </c>
      <c r="FR269">
        <v>0</v>
      </c>
      <c r="FS269">
        <v>0</v>
      </c>
      <c r="FT269">
        <v>0</v>
      </c>
      <c r="FU269">
        <v>0</v>
      </c>
      <c r="FV269">
        <v>0</v>
      </c>
      <c r="FW269">
        <v>0</v>
      </c>
      <c r="FX269">
        <v>0</v>
      </c>
      <c r="FY269">
        <v>0</v>
      </c>
      <c r="FZ269">
        <v>0</v>
      </c>
      <c r="GA269">
        <v>0</v>
      </c>
      <c r="GB269">
        <v>0</v>
      </c>
      <c r="GC269">
        <v>-43.0804523809524</v>
      </c>
      <c r="GD269">
        <v>0.919605194805143</v>
      </c>
      <c r="GE269">
        <v>0.508317555057904</v>
      </c>
      <c r="GF269">
        <v>0</v>
      </c>
      <c r="GG269">
        <v>571.041882352941</v>
      </c>
      <c r="GH269">
        <v>2.4817112338444</v>
      </c>
      <c r="GI269">
        <v>0.297571124933964</v>
      </c>
      <c r="GJ269">
        <v>-1</v>
      </c>
      <c r="GK269">
        <v>2.00251333333333</v>
      </c>
      <c r="GL269">
        <v>-0.448572467532465</v>
      </c>
      <c r="GM269">
        <v>0.0468710027459697</v>
      </c>
      <c r="GN269">
        <v>0</v>
      </c>
      <c r="GO269">
        <v>0</v>
      </c>
      <c r="GP269">
        <v>2</v>
      </c>
      <c r="GQ269" t="s">
        <v>463</v>
      </c>
      <c r="GR269">
        <v>3.13214</v>
      </c>
      <c r="GS269">
        <v>2.71106</v>
      </c>
      <c r="GT269">
        <v>0.160622</v>
      </c>
      <c r="GU269">
        <v>0.165814</v>
      </c>
      <c r="GV269">
        <v>0.0994815</v>
      </c>
      <c r="GW269">
        <v>0.0939747</v>
      </c>
      <c r="GX269">
        <v>31591.3</v>
      </c>
      <c r="GY269">
        <v>33632.4</v>
      </c>
      <c r="GZ269">
        <v>34054.3</v>
      </c>
      <c r="HA269">
        <v>36506.9</v>
      </c>
      <c r="HB269">
        <v>43325.1</v>
      </c>
      <c r="HC269">
        <v>47500.9</v>
      </c>
      <c r="HD269">
        <v>53128.8</v>
      </c>
      <c r="HE269">
        <v>58351.1</v>
      </c>
      <c r="HF269">
        <v>1.95082</v>
      </c>
      <c r="HG269">
        <v>1.7878</v>
      </c>
      <c r="HH269">
        <v>0.136375</v>
      </c>
      <c r="HI269">
        <v>0</v>
      </c>
      <c r="HJ269">
        <v>27.8119</v>
      </c>
      <c r="HK269">
        <v>999.9</v>
      </c>
      <c r="HL269">
        <v>50.275</v>
      </c>
      <c r="HM269">
        <v>30.796</v>
      </c>
      <c r="HN269">
        <v>24.7062</v>
      </c>
      <c r="HO269">
        <v>54.5231</v>
      </c>
      <c r="HP269">
        <v>45.4127</v>
      </c>
      <c r="HQ269">
        <v>1</v>
      </c>
      <c r="HR269">
        <v>0.10747</v>
      </c>
      <c r="HS269">
        <v>0.680098</v>
      </c>
      <c r="HT269">
        <v>20.1107</v>
      </c>
      <c r="HU269">
        <v>5.19647</v>
      </c>
      <c r="HV269">
        <v>12.004</v>
      </c>
      <c r="HW269">
        <v>4.97385</v>
      </c>
      <c r="HX269">
        <v>3.294</v>
      </c>
      <c r="HY269">
        <v>999.9</v>
      </c>
      <c r="HZ269">
        <v>9999</v>
      </c>
      <c r="IA269">
        <v>9999</v>
      </c>
      <c r="IB269">
        <v>9999</v>
      </c>
      <c r="IC269">
        <v>1.86327</v>
      </c>
      <c r="ID269">
        <v>1.86813</v>
      </c>
      <c r="IE269">
        <v>1.86791</v>
      </c>
      <c r="IF269">
        <v>1.86906</v>
      </c>
      <c r="IG269">
        <v>1.86984</v>
      </c>
      <c r="IH269">
        <v>1.86592</v>
      </c>
      <c r="II269">
        <v>1.86701</v>
      </c>
      <c r="IJ269">
        <v>1.86844</v>
      </c>
      <c r="IK269">
        <v>5</v>
      </c>
      <c r="IL269">
        <v>0</v>
      </c>
      <c r="IM269">
        <v>0</v>
      </c>
      <c r="IN269">
        <v>0</v>
      </c>
      <c r="IO269" t="s">
        <v>441</v>
      </c>
      <c r="IP269" t="s">
        <v>442</v>
      </c>
      <c r="IQ269" t="s">
        <v>443</v>
      </c>
      <c r="IR269" t="s">
        <v>443</v>
      </c>
      <c r="IS269" t="s">
        <v>443</v>
      </c>
      <c r="IT269" t="s">
        <v>443</v>
      </c>
      <c r="IU269">
        <v>0</v>
      </c>
      <c r="IV269">
        <v>100</v>
      </c>
      <c r="IW269">
        <v>100</v>
      </c>
      <c r="IX269">
        <v>3.905</v>
      </c>
      <c r="IY269">
        <v>0.3077</v>
      </c>
      <c r="IZ269">
        <v>0.735386519928015</v>
      </c>
      <c r="JA269">
        <v>0.00382527381972642</v>
      </c>
      <c r="JB269">
        <v>-7.52988299776221e-07</v>
      </c>
      <c r="JC269">
        <v>2.3530235652091e-10</v>
      </c>
      <c r="JD269">
        <v>-0.102343420517576</v>
      </c>
      <c r="JE269">
        <v>-0.0169045395245839</v>
      </c>
      <c r="JF269">
        <v>0.00204458040624254</v>
      </c>
      <c r="JG269">
        <v>-2.13992253470799e-05</v>
      </c>
      <c r="JH269">
        <v>5</v>
      </c>
      <c r="JI269">
        <v>2167</v>
      </c>
      <c r="JJ269">
        <v>1</v>
      </c>
      <c r="JK269">
        <v>29</v>
      </c>
      <c r="JL269">
        <v>29323828.1</v>
      </c>
      <c r="JM269">
        <v>29323828.1</v>
      </c>
      <c r="JN269">
        <v>2.05078</v>
      </c>
      <c r="JO269">
        <v>2.62817</v>
      </c>
      <c r="JP269">
        <v>1.54785</v>
      </c>
      <c r="JQ269">
        <v>2.31079</v>
      </c>
      <c r="JR269">
        <v>1.64551</v>
      </c>
      <c r="JS269">
        <v>2.29248</v>
      </c>
      <c r="JT269">
        <v>34.6692</v>
      </c>
      <c r="JU269">
        <v>24.1838</v>
      </c>
      <c r="JV269">
        <v>18</v>
      </c>
      <c r="JW269">
        <v>506.749</v>
      </c>
      <c r="JX269">
        <v>401.158</v>
      </c>
      <c r="JY269">
        <v>26.4541</v>
      </c>
      <c r="JZ269">
        <v>28.7466</v>
      </c>
      <c r="KA269">
        <v>30.0001</v>
      </c>
      <c r="KB269">
        <v>28.7039</v>
      </c>
      <c r="KC269">
        <v>28.6523</v>
      </c>
      <c r="KD269">
        <v>41.0372</v>
      </c>
      <c r="KE269">
        <v>17.0279</v>
      </c>
      <c r="KF269">
        <v>49.2984</v>
      </c>
      <c r="KG269">
        <v>26.4048</v>
      </c>
      <c r="KH269">
        <v>1021.22</v>
      </c>
      <c r="KI269">
        <v>20.9577</v>
      </c>
      <c r="KJ269">
        <v>96.5739</v>
      </c>
      <c r="KK269">
        <v>94.5384</v>
      </c>
    </row>
    <row r="270" spans="1:297">
      <c r="A270">
        <v>254</v>
      </c>
      <c r="B270">
        <v>1759429690</v>
      </c>
      <c r="C270">
        <v>10469.9000000954</v>
      </c>
      <c r="D270" t="s">
        <v>952</v>
      </c>
      <c r="E270" t="s">
        <v>953</v>
      </c>
      <c r="F270">
        <v>5</v>
      </c>
      <c r="G270" t="s">
        <v>831</v>
      </c>
      <c r="H270" t="s">
        <v>436</v>
      </c>
      <c r="I270">
        <v>1759429681.84615</v>
      </c>
      <c r="J270">
        <f>(K270)/1000</f>
        <v>0</v>
      </c>
      <c r="K270">
        <f>IF(DP270, AN270, AH270)</f>
        <v>0</v>
      </c>
      <c r="L270">
        <f>IF(DP270, AI270, AG270)</f>
        <v>0</v>
      </c>
      <c r="M270">
        <f>DR270 - IF(AU270&gt;1, L270*DL270*100.0/(AW270), 0)</f>
        <v>0</v>
      </c>
      <c r="N270">
        <f>((T270-J270/2)*M270-L270)/(T270+J270/2)</f>
        <v>0</v>
      </c>
      <c r="O270">
        <f>N270*(DY270+DZ270)/1000.0</f>
        <v>0</v>
      </c>
      <c r="P270">
        <f>(DR270 - IF(AU270&gt;1, L270*DL270*100.0/(AW270), 0))*(DY270+DZ270)/1000.0</f>
        <v>0</v>
      </c>
      <c r="Q270">
        <f>2.0/((1/S270-1/R270)+SIGN(S270)*SQRT((1/S270-1/R270)*(1/S270-1/R270) + 4*DM270/((DM270+1)*(DM270+1))*(2*1/S270*1/R270-1/R270*1/R270)))</f>
        <v>0</v>
      </c>
      <c r="R270">
        <f>IF(LEFT(DN270,1)&lt;&gt;"0",IF(LEFT(DN270,1)="1",3.0,DO270),$D$5+$E$5*(EF270*DY270/($K$5*1000))+$F$5*(EF270*DY270/($K$5*1000))*MAX(MIN(DL270,$J$5),$I$5)*MAX(MIN(DL270,$J$5),$I$5)+$G$5*MAX(MIN(DL270,$J$5),$I$5)*(EF270*DY270/($K$5*1000))+$H$5*(EF270*DY270/($K$5*1000))*(EF270*DY270/($K$5*1000)))</f>
        <v>0</v>
      </c>
      <c r="S270">
        <f>J270*(1000-(1000*0.61365*exp(17.502*W270/(240.97+W270))/(DY270+DZ270)+DT270)/2)/(1000*0.61365*exp(17.502*W270/(240.97+W270))/(DY270+DZ270)-DT270)</f>
        <v>0</v>
      </c>
      <c r="T270">
        <f>1/((DM270+1)/(Q270/1.6)+1/(R270/1.37)) + DM270/((DM270+1)/(Q270/1.6) + DM270/(R270/1.37))</f>
        <v>0</v>
      </c>
      <c r="U270">
        <f>(DH270*DK270)</f>
        <v>0</v>
      </c>
      <c r="V270">
        <f>(EA270+(U270+2*0.95*5.67E-8*(((EA270+$B$7)+273)^4-(EA270+273)^4)-44100*J270)/(1.84*29.3*R270+8*0.95*5.67E-8*(EA270+273)^3))</f>
        <v>0</v>
      </c>
      <c r="W270">
        <f>($C$7*EB270+$D$7*EC270+$E$7*V270)</f>
        <v>0</v>
      </c>
      <c r="X270">
        <f>0.61365*exp(17.502*W270/(240.97+W270))</f>
        <v>0</v>
      </c>
      <c r="Y270">
        <f>(Z270/AA270*100)</f>
        <v>0</v>
      </c>
      <c r="Z270">
        <f>DT270*(DY270+DZ270)/1000</f>
        <v>0</v>
      </c>
      <c r="AA270">
        <f>0.61365*exp(17.502*EA270/(240.97+EA270))</f>
        <v>0</v>
      </c>
      <c r="AB270">
        <f>(X270-DT270*(DY270+DZ270)/1000)</f>
        <v>0</v>
      </c>
      <c r="AC270">
        <f>(-J270*44100)</f>
        <v>0</v>
      </c>
      <c r="AD270">
        <f>2*29.3*R270*0.92*(EA270-W270)</f>
        <v>0</v>
      </c>
      <c r="AE270">
        <f>2*0.95*5.67E-8*(((EA270+$B$7)+273)^4-(W270+273)^4)</f>
        <v>0</v>
      </c>
      <c r="AF270">
        <f>U270+AE270+AC270+AD270</f>
        <v>0</v>
      </c>
      <c r="AG270">
        <f>DX270*AU270*(DS270-DR270*(1000-AU270*DU270)/(1000-AU270*DT270))/(100*DL270)</f>
        <v>0</v>
      </c>
      <c r="AH270">
        <f>1000*DX270*AU270*(DT270-DU270)/(100*DL270*(1000-AU270*DT270))</f>
        <v>0</v>
      </c>
      <c r="AI270">
        <f>(AJ270 - AK270 - DY270*1E3/(8.314*(EA270+273.15)) * AM270/DX270 * AL270) * DX270/(100*DL270) * (1000 - DU270)/1000</f>
        <v>0</v>
      </c>
      <c r="AJ270">
        <v>1029.40908581494</v>
      </c>
      <c r="AK270">
        <v>994.718927272727</v>
      </c>
      <c r="AL270">
        <v>3.51881651515132</v>
      </c>
      <c r="AM270">
        <v>64.6</v>
      </c>
      <c r="AN270">
        <f>(AP270 - AO270 + DY270*1E3/(8.314*(EA270+273.15)) * AR270/DX270 * AQ270) * DX270/(100*DL270) * 1000/(1000 - AP270)</f>
        <v>0</v>
      </c>
      <c r="AO270">
        <v>20.8648151833207</v>
      </c>
      <c r="AP270">
        <v>22.7775448484848</v>
      </c>
      <c r="AQ270">
        <v>-3.20822615799443e-05</v>
      </c>
      <c r="AR270">
        <v>120.659579915445</v>
      </c>
      <c r="AS270">
        <v>0</v>
      </c>
      <c r="AT270">
        <v>0</v>
      </c>
      <c r="AU270">
        <f>IF(AS270*$H$13&gt;=AW270,1.0,(AW270/(AW270-AS270*$H$13)))</f>
        <v>0</v>
      </c>
      <c r="AV270">
        <f>(AU270-1)*100</f>
        <v>0</v>
      </c>
      <c r="AW270">
        <f>MAX(0,($B$13+$C$13*EF270)/(1+$D$13*EF270)*DY270/(EA270+273)*$E$13)</f>
        <v>0</v>
      </c>
      <c r="AX270" t="s">
        <v>437</v>
      </c>
      <c r="AY270" t="s">
        <v>437</v>
      </c>
      <c r="AZ270">
        <v>0</v>
      </c>
      <c r="BA270">
        <v>0</v>
      </c>
      <c r="BB270">
        <f>1-AZ270/BA270</f>
        <v>0</v>
      </c>
      <c r="BC270">
        <v>0</v>
      </c>
      <c r="BD270" t="s">
        <v>437</v>
      </c>
      <c r="BE270" t="s">
        <v>437</v>
      </c>
      <c r="BF270">
        <v>0</v>
      </c>
      <c r="BG270">
        <v>0</v>
      </c>
      <c r="BH270">
        <f>1-BF270/BG270</f>
        <v>0</v>
      </c>
      <c r="BI270">
        <v>0.5</v>
      </c>
      <c r="BJ270">
        <f>DI270</f>
        <v>0</v>
      </c>
      <c r="BK270">
        <f>L270</f>
        <v>0</v>
      </c>
      <c r="BL270">
        <f>BH270*BI270*BJ270</f>
        <v>0</v>
      </c>
      <c r="BM270">
        <f>(BK270-BC270)/BJ270</f>
        <v>0</v>
      </c>
      <c r="BN270">
        <f>(BA270-BG270)/BG270</f>
        <v>0</v>
      </c>
      <c r="BO270">
        <f>AZ270/(BB270+AZ270/BG270)</f>
        <v>0</v>
      </c>
      <c r="BP270" t="s">
        <v>437</v>
      </c>
      <c r="BQ270">
        <v>0</v>
      </c>
      <c r="BR270">
        <f>IF(BQ270&lt;&gt;0, BQ270, BO270)</f>
        <v>0</v>
      </c>
      <c r="BS270">
        <f>1-BR270/BG270</f>
        <v>0</v>
      </c>
      <c r="BT270">
        <f>(BG270-BF270)/(BG270-BR270)</f>
        <v>0</v>
      </c>
      <c r="BU270">
        <f>(BA270-BG270)/(BA270-BR270)</f>
        <v>0</v>
      </c>
      <c r="BV270">
        <f>(BG270-BF270)/(BG270-AZ270)</f>
        <v>0</v>
      </c>
      <c r="BW270">
        <f>(BA270-BG270)/(BA270-AZ270)</f>
        <v>0</v>
      </c>
      <c r="BX270">
        <f>(BT270*BR270/BF270)</f>
        <v>0</v>
      </c>
      <c r="BY270">
        <f>(1-BX270)</f>
        <v>0</v>
      </c>
      <c r="DH270">
        <f>$B$11*EG270+$C$11*EH270+$F$11*ES270*(1-EV270)</f>
        <v>0</v>
      </c>
      <c r="DI270">
        <f>DH270*DJ270</f>
        <v>0</v>
      </c>
      <c r="DJ270">
        <f>($B$11*$D$9+$C$11*$D$9+$F$11*((FF270+EX270)/MAX(FF270+EX270+FG270, 0.1)*$I$9+FG270/MAX(FF270+EX270+FG270, 0.1)*$J$9))/($B$11+$C$11+$F$11)</f>
        <v>0</v>
      </c>
      <c r="DK270">
        <f>($B$11*$K$9+$C$11*$K$9+$F$11*((FF270+EX270)/MAX(FF270+EX270+FG270, 0.1)*$P$9+FG270/MAX(FF270+EX270+FG270, 0.1)*$Q$9))/($B$11+$C$11+$F$11)</f>
        <v>0</v>
      </c>
      <c r="DL270">
        <v>4.16</v>
      </c>
      <c r="DM270">
        <v>0.5</v>
      </c>
      <c r="DN270" t="s">
        <v>438</v>
      </c>
      <c r="DO270">
        <v>2</v>
      </c>
      <c r="DP270" t="b">
        <v>1</v>
      </c>
      <c r="DQ270">
        <v>1759429681.84615</v>
      </c>
      <c r="DR270">
        <v>948.171923076923</v>
      </c>
      <c r="DS270">
        <v>991.596923076923</v>
      </c>
      <c r="DT270">
        <v>22.7871461538462</v>
      </c>
      <c r="DU270">
        <v>20.8378461538462</v>
      </c>
      <c r="DV270">
        <v>944.297615384615</v>
      </c>
      <c r="DW270">
        <v>22.4794076923077</v>
      </c>
      <c r="DX270">
        <v>500.030230769231</v>
      </c>
      <c r="DY270">
        <v>90.7452923076923</v>
      </c>
      <c r="DZ270">
        <v>0.0333351923076923</v>
      </c>
      <c r="EA270">
        <v>29.5525076923077</v>
      </c>
      <c r="EB270">
        <v>30.0451153846154</v>
      </c>
      <c r="EC270">
        <v>999.9</v>
      </c>
      <c r="ED270">
        <v>0</v>
      </c>
      <c r="EE270">
        <v>0</v>
      </c>
      <c r="EF270">
        <v>10007.2076923077</v>
      </c>
      <c r="EG270">
        <v>0</v>
      </c>
      <c r="EH270">
        <v>14.9866692307692</v>
      </c>
      <c r="EI270">
        <v>-43.4250923076923</v>
      </c>
      <c r="EJ270">
        <v>970.281769230769</v>
      </c>
      <c r="EK270">
        <v>1012.70038461538</v>
      </c>
      <c r="EL270">
        <v>1.94930461538462</v>
      </c>
      <c r="EM270">
        <v>991.596923076923</v>
      </c>
      <c r="EN270">
        <v>20.8378461538462</v>
      </c>
      <c r="EO270">
        <v>2.06782615384615</v>
      </c>
      <c r="EP270">
        <v>1.89093692307692</v>
      </c>
      <c r="EQ270">
        <v>17.9734769230769</v>
      </c>
      <c r="ER270">
        <v>16.5594923076923</v>
      </c>
      <c r="ES270">
        <v>2000.03923076923</v>
      </c>
      <c r="ET270">
        <v>0.980002307692307</v>
      </c>
      <c r="EU270">
        <v>0.0199979384615385</v>
      </c>
      <c r="EV270">
        <v>0</v>
      </c>
      <c r="EW270">
        <v>571.293846153846</v>
      </c>
      <c r="EX270">
        <v>5.00059</v>
      </c>
      <c r="EY270">
        <v>11497.8923076923</v>
      </c>
      <c r="EZ270">
        <v>17360.6538461538</v>
      </c>
      <c r="FA270">
        <v>41.8168461538462</v>
      </c>
      <c r="FB270">
        <v>41.687</v>
      </c>
      <c r="FC270">
        <v>41.2976923076923</v>
      </c>
      <c r="FD270">
        <v>41.0286153846154</v>
      </c>
      <c r="FE270">
        <v>42.687</v>
      </c>
      <c r="FF270">
        <v>1955.14</v>
      </c>
      <c r="FG270">
        <v>39.8992307692308</v>
      </c>
      <c r="FH270">
        <v>0</v>
      </c>
      <c r="FI270">
        <v>1759429688.2</v>
      </c>
      <c r="FJ270">
        <v>0</v>
      </c>
      <c r="FK270">
        <v>571.33056</v>
      </c>
      <c r="FL270">
        <v>0.982769240934124</v>
      </c>
      <c r="FM270">
        <v>37.8461538797863</v>
      </c>
      <c r="FN270">
        <v>11498.152</v>
      </c>
      <c r="FO270">
        <v>15</v>
      </c>
      <c r="FP270">
        <v>0</v>
      </c>
      <c r="FQ270" t="s">
        <v>439</v>
      </c>
      <c r="FR270">
        <v>0</v>
      </c>
      <c r="FS270">
        <v>0</v>
      </c>
      <c r="FT270">
        <v>0</v>
      </c>
      <c r="FU270">
        <v>0</v>
      </c>
      <c r="FV270">
        <v>0</v>
      </c>
      <c r="FW270">
        <v>0</v>
      </c>
      <c r="FX270">
        <v>0</v>
      </c>
      <c r="FY270">
        <v>0</v>
      </c>
      <c r="FZ270">
        <v>0</v>
      </c>
      <c r="GA270">
        <v>0</v>
      </c>
      <c r="GB270">
        <v>0</v>
      </c>
      <c r="GC270">
        <v>-43.275405</v>
      </c>
      <c r="GD270">
        <v>-3.17720751879701</v>
      </c>
      <c r="GE270">
        <v>0.687885994533251</v>
      </c>
      <c r="GF270">
        <v>0</v>
      </c>
      <c r="GG270">
        <v>571.212058823529</v>
      </c>
      <c r="GH270">
        <v>1.90392666948152</v>
      </c>
      <c r="GI270">
        <v>0.26757065489945</v>
      </c>
      <c r="GJ270">
        <v>-1</v>
      </c>
      <c r="GK270">
        <v>1.9626565</v>
      </c>
      <c r="GL270">
        <v>-0.329986015037592</v>
      </c>
      <c r="GM270">
        <v>0.0326239556576145</v>
      </c>
      <c r="GN270">
        <v>0</v>
      </c>
      <c r="GO270">
        <v>0</v>
      </c>
      <c r="GP270">
        <v>2</v>
      </c>
      <c r="GQ270" t="s">
        <v>463</v>
      </c>
      <c r="GR270">
        <v>3.13189</v>
      </c>
      <c r="GS270">
        <v>2.71128</v>
      </c>
      <c r="GT270">
        <v>0.162493</v>
      </c>
      <c r="GU270">
        <v>0.167533</v>
      </c>
      <c r="GV270">
        <v>0.099455</v>
      </c>
      <c r="GW270">
        <v>0.0941024</v>
      </c>
      <c r="GX270">
        <v>31520.9</v>
      </c>
      <c r="GY270">
        <v>33563.4</v>
      </c>
      <c r="GZ270">
        <v>34054.3</v>
      </c>
      <c r="HA270">
        <v>36507.2</v>
      </c>
      <c r="HB270">
        <v>43326.7</v>
      </c>
      <c r="HC270">
        <v>47494.8</v>
      </c>
      <c r="HD270">
        <v>53128.9</v>
      </c>
      <c r="HE270">
        <v>58351.7</v>
      </c>
      <c r="HF270">
        <v>1.94977</v>
      </c>
      <c r="HG270">
        <v>1.7881</v>
      </c>
      <c r="HH270">
        <v>0.137292</v>
      </c>
      <c r="HI270">
        <v>0</v>
      </c>
      <c r="HJ270">
        <v>27.8098</v>
      </c>
      <c r="HK270">
        <v>999.9</v>
      </c>
      <c r="HL270">
        <v>50.275</v>
      </c>
      <c r="HM270">
        <v>30.796</v>
      </c>
      <c r="HN270">
        <v>24.7045</v>
      </c>
      <c r="HO270">
        <v>54.5931</v>
      </c>
      <c r="HP270">
        <v>45.5008</v>
      </c>
      <c r="HQ270">
        <v>1</v>
      </c>
      <c r="HR270">
        <v>0.107518</v>
      </c>
      <c r="HS270">
        <v>0.692511</v>
      </c>
      <c r="HT270">
        <v>20.1106</v>
      </c>
      <c r="HU270">
        <v>5.19543</v>
      </c>
      <c r="HV270">
        <v>12.004</v>
      </c>
      <c r="HW270">
        <v>4.9735</v>
      </c>
      <c r="HX270">
        <v>3.2939</v>
      </c>
      <c r="HY270">
        <v>999.9</v>
      </c>
      <c r="HZ270">
        <v>9999</v>
      </c>
      <c r="IA270">
        <v>9999</v>
      </c>
      <c r="IB270">
        <v>9999</v>
      </c>
      <c r="IC270">
        <v>1.86326</v>
      </c>
      <c r="ID270">
        <v>1.86813</v>
      </c>
      <c r="IE270">
        <v>1.86792</v>
      </c>
      <c r="IF270">
        <v>1.86905</v>
      </c>
      <c r="IG270">
        <v>1.86985</v>
      </c>
      <c r="IH270">
        <v>1.86594</v>
      </c>
      <c r="II270">
        <v>1.86704</v>
      </c>
      <c r="IJ270">
        <v>1.86844</v>
      </c>
      <c r="IK270">
        <v>5</v>
      </c>
      <c r="IL270">
        <v>0</v>
      </c>
      <c r="IM270">
        <v>0</v>
      </c>
      <c r="IN270">
        <v>0</v>
      </c>
      <c r="IO270" t="s">
        <v>441</v>
      </c>
      <c r="IP270" t="s">
        <v>442</v>
      </c>
      <c r="IQ270" t="s">
        <v>443</v>
      </c>
      <c r="IR270" t="s">
        <v>443</v>
      </c>
      <c r="IS270" t="s">
        <v>443</v>
      </c>
      <c r="IT270" t="s">
        <v>443</v>
      </c>
      <c r="IU270">
        <v>0</v>
      </c>
      <c r="IV270">
        <v>100</v>
      </c>
      <c r="IW270">
        <v>100</v>
      </c>
      <c r="IX270">
        <v>3.956</v>
      </c>
      <c r="IY270">
        <v>0.3073</v>
      </c>
      <c r="IZ270">
        <v>0.735386519928015</v>
      </c>
      <c r="JA270">
        <v>0.00382527381972642</v>
      </c>
      <c r="JB270">
        <v>-7.52988299776221e-07</v>
      </c>
      <c r="JC270">
        <v>2.3530235652091e-10</v>
      </c>
      <c r="JD270">
        <v>-0.102343420517576</v>
      </c>
      <c r="JE270">
        <v>-0.0169045395245839</v>
      </c>
      <c r="JF270">
        <v>0.00204458040624254</v>
      </c>
      <c r="JG270">
        <v>-2.13992253470799e-05</v>
      </c>
      <c r="JH270">
        <v>5</v>
      </c>
      <c r="JI270">
        <v>2167</v>
      </c>
      <c r="JJ270">
        <v>1</v>
      </c>
      <c r="JK270">
        <v>29</v>
      </c>
      <c r="JL270">
        <v>29323828.2</v>
      </c>
      <c r="JM270">
        <v>29323828.2</v>
      </c>
      <c r="JN270">
        <v>2.07886</v>
      </c>
      <c r="JO270">
        <v>2.62207</v>
      </c>
      <c r="JP270">
        <v>1.54785</v>
      </c>
      <c r="JQ270">
        <v>2.31079</v>
      </c>
      <c r="JR270">
        <v>1.64673</v>
      </c>
      <c r="JS270">
        <v>2.36572</v>
      </c>
      <c r="JT270">
        <v>34.6692</v>
      </c>
      <c r="JU270">
        <v>24.1926</v>
      </c>
      <c r="JV270">
        <v>18</v>
      </c>
      <c r="JW270">
        <v>506.052</v>
      </c>
      <c r="JX270">
        <v>401.333</v>
      </c>
      <c r="JY270">
        <v>26.4049</v>
      </c>
      <c r="JZ270">
        <v>28.7468</v>
      </c>
      <c r="KA270">
        <v>30.0003</v>
      </c>
      <c r="KB270">
        <v>28.7039</v>
      </c>
      <c r="KC270">
        <v>28.6538</v>
      </c>
      <c r="KD270">
        <v>41.6</v>
      </c>
      <c r="KE270">
        <v>17.0279</v>
      </c>
      <c r="KF270">
        <v>49.2984</v>
      </c>
      <c r="KG270">
        <v>26.3622</v>
      </c>
      <c r="KH270">
        <v>1041.42</v>
      </c>
      <c r="KI270">
        <v>20.992</v>
      </c>
      <c r="KJ270">
        <v>96.5741</v>
      </c>
      <c r="KK270">
        <v>94.5393</v>
      </c>
    </row>
    <row r="271" spans="1:297">
      <c r="A271">
        <v>255</v>
      </c>
      <c r="B271">
        <v>1759429695</v>
      </c>
      <c r="C271">
        <v>10474.9000000954</v>
      </c>
      <c r="D271" t="s">
        <v>954</v>
      </c>
      <c r="E271" t="s">
        <v>955</v>
      </c>
      <c r="F271">
        <v>5</v>
      </c>
      <c r="G271" t="s">
        <v>831</v>
      </c>
      <c r="H271" t="s">
        <v>436</v>
      </c>
      <c r="I271">
        <v>1759429686.84615</v>
      </c>
      <c r="J271">
        <f>(K271)/1000</f>
        <v>0</v>
      </c>
      <c r="K271">
        <f>IF(DP271, AN271, AH271)</f>
        <v>0</v>
      </c>
      <c r="L271">
        <f>IF(DP271, AI271, AG271)</f>
        <v>0</v>
      </c>
      <c r="M271">
        <f>DR271 - IF(AU271&gt;1, L271*DL271*100.0/(AW271), 0)</f>
        <v>0</v>
      </c>
      <c r="N271">
        <f>((T271-J271/2)*M271-L271)/(T271+J271/2)</f>
        <v>0</v>
      </c>
      <c r="O271">
        <f>N271*(DY271+DZ271)/1000.0</f>
        <v>0</v>
      </c>
      <c r="P271">
        <f>(DR271 - IF(AU271&gt;1, L271*DL271*100.0/(AW271), 0))*(DY271+DZ271)/1000.0</f>
        <v>0</v>
      </c>
      <c r="Q271">
        <f>2.0/((1/S271-1/R271)+SIGN(S271)*SQRT((1/S271-1/R271)*(1/S271-1/R271) + 4*DM271/((DM271+1)*(DM271+1))*(2*1/S271*1/R271-1/R271*1/R271)))</f>
        <v>0</v>
      </c>
      <c r="R271">
        <f>IF(LEFT(DN271,1)&lt;&gt;"0",IF(LEFT(DN271,1)="1",3.0,DO271),$D$5+$E$5*(EF271*DY271/($K$5*1000))+$F$5*(EF271*DY271/($K$5*1000))*MAX(MIN(DL271,$J$5),$I$5)*MAX(MIN(DL271,$J$5),$I$5)+$G$5*MAX(MIN(DL271,$J$5),$I$5)*(EF271*DY271/($K$5*1000))+$H$5*(EF271*DY271/($K$5*1000))*(EF271*DY271/($K$5*1000)))</f>
        <v>0</v>
      </c>
      <c r="S271">
        <f>J271*(1000-(1000*0.61365*exp(17.502*W271/(240.97+W271))/(DY271+DZ271)+DT271)/2)/(1000*0.61365*exp(17.502*W271/(240.97+W271))/(DY271+DZ271)-DT271)</f>
        <v>0</v>
      </c>
      <c r="T271">
        <f>1/((DM271+1)/(Q271/1.6)+1/(R271/1.37)) + DM271/((DM271+1)/(Q271/1.6) + DM271/(R271/1.37))</f>
        <v>0</v>
      </c>
      <c r="U271">
        <f>(DH271*DK271)</f>
        <v>0</v>
      </c>
      <c r="V271">
        <f>(EA271+(U271+2*0.95*5.67E-8*(((EA271+$B$7)+273)^4-(EA271+273)^4)-44100*J271)/(1.84*29.3*R271+8*0.95*5.67E-8*(EA271+273)^3))</f>
        <v>0</v>
      </c>
      <c r="W271">
        <f>($C$7*EB271+$D$7*EC271+$E$7*V271)</f>
        <v>0</v>
      </c>
      <c r="X271">
        <f>0.61365*exp(17.502*W271/(240.97+W271))</f>
        <v>0</v>
      </c>
      <c r="Y271">
        <f>(Z271/AA271*100)</f>
        <v>0</v>
      </c>
      <c r="Z271">
        <f>DT271*(DY271+DZ271)/1000</f>
        <v>0</v>
      </c>
      <c r="AA271">
        <f>0.61365*exp(17.502*EA271/(240.97+EA271))</f>
        <v>0</v>
      </c>
      <c r="AB271">
        <f>(X271-DT271*(DY271+DZ271)/1000)</f>
        <v>0</v>
      </c>
      <c r="AC271">
        <f>(-J271*44100)</f>
        <v>0</v>
      </c>
      <c r="AD271">
        <f>2*29.3*R271*0.92*(EA271-W271)</f>
        <v>0</v>
      </c>
      <c r="AE271">
        <f>2*0.95*5.67E-8*(((EA271+$B$7)+273)^4-(W271+273)^4)</f>
        <v>0</v>
      </c>
      <c r="AF271">
        <f>U271+AE271+AC271+AD271</f>
        <v>0</v>
      </c>
      <c r="AG271">
        <f>DX271*AU271*(DS271-DR271*(1000-AU271*DU271)/(1000-AU271*DT271))/(100*DL271)</f>
        <v>0</v>
      </c>
      <c r="AH271">
        <f>1000*DX271*AU271*(DT271-DU271)/(100*DL271*(1000-AU271*DT271))</f>
        <v>0</v>
      </c>
      <c r="AI271">
        <f>(AJ271 - AK271 - DY271*1E3/(8.314*(EA271+273.15)) * AM271/DX271 * AL271) * DX271/(100*DL271) * (1000 - DU271)/1000</f>
        <v>0</v>
      </c>
      <c r="AJ271">
        <v>1045.54033711147</v>
      </c>
      <c r="AK271">
        <v>1011.37306666667</v>
      </c>
      <c r="AL271">
        <v>3.30522166666665</v>
      </c>
      <c r="AM271">
        <v>64.6</v>
      </c>
      <c r="AN271">
        <f>(AP271 - AO271 + DY271*1E3/(8.314*(EA271+273.15)) * AR271/DX271 * AQ271) * DX271/(100*DL271) * 1000/(1000 - AP271)</f>
        <v>0</v>
      </c>
      <c r="AO271">
        <v>20.9227125228599</v>
      </c>
      <c r="AP271">
        <v>22.7823721212121</v>
      </c>
      <c r="AQ271">
        <v>1.95852908044165e-05</v>
      </c>
      <c r="AR271">
        <v>120.659579915445</v>
      </c>
      <c r="AS271">
        <v>0</v>
      </c>
      <c r="AT271">
        <v>0</v>
      </c>
      <c r="AU271">
        <f>IF(AS271*$H$13&gt;=AW271,1.0,(AW271/(AW271-AS271*$H$13)))</f>
        <v>0</v>
      </c>
      <c r="AV271">
        <f>(AU271-1)*100</f>
        <v>0</v>
      </c>
      <c r="AW271">
        <f>MAX(0,($B$13+$C$13*EF271)/(1+$D$13*EF271)*DY271/(EA271+273)*$E$13)</f>
        <v>0</v>
      </c>
      <c r="AX271" t="s">
        <v>437</v>
      </c>
      <c r="AY271" t="s">
        <v>437</v>
      </c>
      <c r="AZ271">
        <v>0</v>
      </c>
      <c r="BA271">
        <v>0</v>
      </c>
      <c r="BB271">
        <f>1-AZ271/BA271</f>
        <v>0</v>
      </c>
      <c r="BC271">
        <v>0</v>
      </c>
      <c r="BD271" t="s">
        <v>437</v>
      </c>
      <c r="BE271" t="s">
        <v>437</v>
      </c>
      <c r="BF271">
        <v>0</v>
      </c>
      <c r="BG271">
        <v>0</v>
      </c>
      <c r="BH271">
        <f>1-BF271/BG271</f>
        <v>0</v>
      </c>
      <c r="BI271">
        <v>0.5</v>
      </c>
      <c r="BJ271">
        <f>DI271</f>
        <v>0</v>
      </c>
      <c r="BK271">
        <f>L271</f>
        <v>0</v>
      </c>
      <c r="BL271">
        <f>BH271*BI271*BJ271</f>
        <v>0</v>
      </c>
      <c r="BM271">
        <f>(BK271-BC271)/BJ271</f>
        <v>0</v>
      </c>
      <c r="BN271">
        <f>(BA271-BG271)/BG271</f>
        <v>0</v>
      </c>
      <c r="BO271">
        <f>AZ271/(BB271+AZ271/BG271)</f>
        <v>0</v>
      </c>
      <c r="BP271" t="s">
        <v>437</v>
      </c>
      <c r="BQ271">
        <v>0</v>
      </c>
      <c r="BR271">
        <f>IF(BQ271&lt;&gt;0, BQ271, BO271)</f>
        <v>0</v>
      </c>
      <c r="BS271">
        <f>1-BR271/BG271</f>
        <v>0</v>
      </c>
      <c r="BT271">
        <f>(BG271-BF271)/(BG271-BR271)</f>
        <v>0</v>
      </c>
      <c r="BU271">
        <f>(BA271-BG271)/(BA271-BR271)</f>
        <v>0</v>
      </c>
      <c r="BV271">
        <f>(BG271-BF271)/(BG271-AZ271)</f>
        <v>0</v>
      </c>
      <c r="BW271">
        <f>(BA271-BG271)/(BA271-AZ271)</f>
        <v>0</v>
      </c>
      <c r="BX271">
        <f>(BT271*BR271/BF271)</f>
        <v>0</v>
      </c>
      <c r="BY271">
        <f>(1-BX271)</f>
        <v>0</v>
      </c>
      <c r="DH271">
        <f>$B$11*EG271+$C$11*EH271+$F$11*ES271*(1-EV271)</f>
        <v>0</v>
      </c>
      <c r="DI271">
        <f>DH271*DJ271</f>
        <v>0</v>
      </c>
      <c r="DJ271">
        <f>($B$11*$D$9+$C$11*$D$9+$F$11*((FF271+EX271)/MAX(FF271+EX271+FG271, 0.1)*$I$9+FG271/MAX(FF271+EX271+FG271, 0.1)*$J$9))/($B$11+$C$11+$F$11)</f>
        <v>0</v>
      </c>
      <c r="DK271">
        <f>($B$11*$K$9+$C$11*$K$9+$F$11*((FF271+EX271)/MAX(FF271+EX271+FG271, 0.1)*$P$9+FG271/MAX(FF271+EX271+FG271, 0.1)*$Q$9))/($B$11+$C$11+$F$11)</f>
        <v>0</v>
      </c>
      <c r="DL271">
        <v>4.16</v>
      </c>
      <c r="DM271">
        <v>0.5</v>
      </c>
      <c r="DN271" t="s">
        <v>438</v>
      </c>
      <c r="DO271">
        <v>2</v>
      </c>
      <c r="DP271" t="b">
        <v>1</v>
      </c>
      <c r="DQ271">
        <v>1759429686.84615</v>
      </c>
      <c r="DR271">
        <v>964.733615384615</v>
      </c>
      <c r="DS271">
        <v>1007.94638461538</v>
      </c>
      <c r="DT271">
        <v>22.7835769230769</v>
      </c>
      <c r="DU271">
        <v>20.8710076923077</v>
      </c>
      <c r="DV271">
        <v>960.809384615385</v>
      </c>
      <c r="DW271">
        <v>22.4759846153846</v>
      </c>
      <c r="DX271">
        <v>500.016</v>
      </c>
      <c r="DY271">
        <v>90.7443230769231</v>
      </c>
      <c r="DZ271">
        <v>0.0333046153846154</v>
      </c>
      <c r="EA271">
        <v>29.5472384615385</v>
      </c>
      <c r="EB271">
        <v>30.0441076923077</v>
      </c>
      <c r="EC271">
        <v>999.9</v>
      </c>
      <c r="ED271">
        <v>0</v>
      </c>
      <c r="EE271">
        <v>0</v>
      </c>
      <c r="EF271">
        <v>10005.7692307692</v>
      </c>
      <c r="EG271">
        <v>0</v>
      </c>
      <c r="EH271">
        <v>14.9901692307692</v>
      </c>
      <c r="EI271">
        <v>-43.2137307692308</v>
      </c>
      <c r="EJ271">
        <v>987.226923076923</v>
      </c>
      <c r="EK271">
        <v>1029.43384615385</v>
      </c>
      <c r="EL271">
        <v>1.91258846153846</v>
      </c>
      <c r="EM271">
        <v>1007.94638461538</v>
      </c>
      <c r="EN271">
        <v>20.8710076923077</v>
      </c>
      <c r="EO271">
        <v>2.06748</v>
      </c>
      <c r="EP271">
        <v>1.89392461538462</v>
      </c>
      <c r="EQ271">
        <v>17.9708153846154</v>
      </c>
      <c r="ER271">
        <v>16.5843153846154</v>
      </c>
      <c r="ES271">
        <v>2000.01153846154</v>
      </c>
      <c r="ET271">
        <v>0.980003230769231</v>
      </c>
      <c r="EU271">
        <v>0.0199970538461538</v>
      </c>
      <c r="EV271">
        <v>0</v>
      </c>
      <c r="EW271">
        <v>571.437692307692</v>
      </c>
      <c r="EX271">
        <v>5.00059</v>
      </c>
      <c r="EY271">
        <v>11500.6538461538</v>
      </c>
      <c r="EZ271">
        <v>17360.4230769231</v>
      </c>
      <c r="FA271">
        <v>41.8168461538462</v>
      </c>
      <c r="FB271">
        <v>41.687</v>
      </c>
      <c r="FC271">
        <v>41.3072307692308</v>
      </c>
      <c r="FD271">
        <v>41.0238461538462</v>
      </c>
      <c r="FE271">
        <v>42.687</v>
      </c>
      <c r="FF271">
        <v>1955.11461538462</v>
      </c>
      <c r="FG271">
        <v>39.8969230769231</v>
      </c>
      <c r="FH271">
        <v>0</v>
      </c>
      <c r="FI271">
        <v>1759429693.6</v>
      </c>
      <c r="FJ271">
        <v>0</v>
      </c>
      <c r="FK271">
        <v>571.454346153846</v>
      </c>
      <c r="FL271">
        <v>1.14047864793076</v>
      </c>
      <c r="FM271">
        <v>30.1162393675578</v>
      </c>
      <c r="FN271">
        <v>11500.9730769231</v>
      </c>
      <c r="FO271">
        <v>15</v>
      </c>
      <c r="FP271">
        <v>0</v>
      </c>
      <c r="FQ271" t="s">
        <v>439</v>
      </c>
      <c r="FR271">
        <v>0</v>
      </c>
      <c r="FS271">
        <v>0</v>
      </c>
      <c r="FT271">
        <v>0</v>
      </c>
      <c r="FU271">
        <v>0</v>
      </c>
      <c r="FV271">
        <v>0</v>
      </c>
      <c r="FW271">
        <v>0</v>
      </c>
      <c r="FX271">
        <v>0</v>
      </c>
      <c r="FY271">
        <v>0</v>
      </c>
      <c r="FZ271">
        <v>0</v>
      </c>
      <c r="GA271">
        <v>0</v>
      </c>
      <c r="GB271">
        <v>0</v>
      </c>
      <c r="GC271">
        <v>-43.3205571428571</v>
      </c>
      <c r="GD271">
        <v>0.374953246753408</v>
      </c>
      <c r="GE271">
        <v>0.670869319168316</v>
      </c>
      <c r="GF271">
        <v>1</v>
      </c>
      <c r="GG271">
        <v>571.366441176471</v>
      </c>
      <c r="GH271">
        <v>1.59610390124625</v>
      </c>
      <c r="GI271">
        <v>0.243156472398343</v>
      </c>
      <c r="GJ271">
        <v>-1</v>
      </c>
      <c r="GK271">
        <v>1.92997952380952</v>
      </c>
      <c r="GL271">
        <v>-0.418477402597401</v>
      </c>
      <c r="GM271">
        <v>0.0437742712513043</v>
      </c>
      <c r="GN271">
        <v>0</v>
      </c>
      <c r="GO271">
        <v>1</v>
      </c>
      <c r="GP271">
        <v>2</v>
      </c>
      <c r="GQ271" t="s">
        <v>448</v>
      </c>
      <c r="GR271">
        <v>3.13199</v>
      </c>
      <c r="GS271">
        <v>2.71123</v>
      </c>
      <c r="GT271">
        <v>0.164257</v>
      </c>
      <c r="GU271">
        <v>0.169394</v>
      </c>
      <c r="GV271">
        <v>0.0994746</v>
      </c>
      <c r="GW271">
        <v>0.0942338</v>
      </c>
      <c r="GX271">
        <v>31454.4</v>
      </c>
      <c r="GY271">
        <v>33488.2</v>
      </c>
      <c r="GZ271">
        <v>34054.1</v>
      </c>
      <c r="HA271">
        <v>36506.9</v>
      </c>
      <c r="HB271">
        <v>43325.7</v>
      </c>
      <c r="HC271">
        <v>47487.6</v>
      </c>
      <c r="HD271">
        <v>53128.5</v>
      </c>
      <c r="HE271">
        <v>58351.1</v>
      </c>
      <c r="HF271">
        <v>1.9503</v>
      </c>
      <c r="HG271">
        <v>1.78805</v>
      </c>
      <c r="HH271">
        <v>0.136733</v>
      </c>
      <c r="HI271">
        <v>0</v>
      </c>
      <c r="HJ271">
        <v>27.8078</v>
      </c>
      <c r="HK271">
        <v>999.9</v>
      </c>
      <c r="HL271">
        <v>50.25</v>
      </c>
      <c r="HM271">
        <v>30.796</v>
      </c>
      <c r="HN271">
        <v>24.6947</v>
      </c>
      <c r="HO271">
        <v>55.0231</v>
      </c>
      <c r="HP271">
        <v>45.2123</v>
      </c>
      <c r="HQ271">
        <v>1</v>
      </c>
      <c r="HR271">
        <v>0.107467</v>
      </c>
      <c r="HS271">
        <v>0.710054</v>
      </c>
      <c r="HT271">
        <v>20.1105</v>
      </c>
      <c r="HU271">
        <v>5.19603</v>
      </c>
      <c r="HV271">
        <v>12.004</v>
      </c>
      <c r="HW271">
        <v>4.9736</v>
      </c>
      <c r="HX271">
        <v>3.2939</v>
      </c>
      <c r="HY271">
        <v>999.9</v>
      </c>
      <c r="HZ271">
        <v>9999</v>
      </c>
      <c r="IA271">
        <v>9999</v>
      </c>
      <c r="IB271">
        <v>9999</v>
      </c>
      <c r="IC271">
        <v>1.86325</v>
      </c>
      <c r="ID271">
        <v>1.86813</v>
      </c>
      <c r="IE271">
        <v>1.8679</v>
      </c>
      <c r="IF271">
        <v>1.86905</v>
      </c>
      <c r="IG271">
        <v>1.86982</v>
      </c>
      <c r="IH271">
        <v>1.86596</v>
      </c>
      <c r="II271">
        <v>1.86705</v>
      </c>
      <c r="IJ271">
        <v>1.86844</v>
      </c>
      <c r="IK271">
        <v>5</v>
      </c>
      <c r="IL271">
        <v>0</v>
      </c>
      <c r="IM271">
        <v>0</v>
      </c>
      <c r="IN271">
        <v>0</v>
      </c>
      <c r="IO271" t="s">
        <v>441</v>
      </c>
      <c r="IP271" t="s">
        <v>442</v>
      </c>
      <c r="IQ271" t="s">
        <v>443</v>
      </c>
      <c r="IR271" t="s">
        <v>443</v>
      </c>
      <c r="IS271" t="s">
        <v>443</v>
      </c>
      <c r="IT271" t="s">
        <v>443</v>
      </c>
      <c r="IU271">
        <v>0</v>
      </c>
      <c r="IV271">
        <v>100</v>
      </c>
      <c r="IW271">
        <v>100</v>
      </c>
      <c r="IX271">
        <v>4.005</v>
      </c>
      <c r="IY271">
        <v>0.3075</v>
      </c>
      <c r="IZ271">
        <v>0.735386519928015</v>
      </c>
      <c r="JA271">
        <v>0.00382527381972642</v>
      </c>
      <c r="JB271">
        <v>-7.52988299776221e-07</v>
      </c>
      <c r="JC271">
        <v>2.3530235652091e-10</v>
      </c>
      <c r="JD271">
        <v>-0.102343420517576</v>
      </c>
      <c r="JE271">
        <v>-0.0169045395245839</v>
      </c>
      <c r="JF271">
        <v>0.00204458040624254</v>
      </c>
      <c r="JG271">
        <v>-2.13992253470799e-05</v>
      </c>
      <c r="JH271">
        <v>5</v>
      </c>
      <c r="JI271">
        <v>2167</v>
      </c>
      <c r="JJ271">
        <v>1</v>
      </c>
      <c r="JK271">
        <v>29</v>
      </c>
      <c r="JL271">
        <v>29323828.2</v>
      </c>
      <c r="JM271">
        <v>29323828.2</v>
      </c>
      <c r="JN271">
        <v>2.10571</v>
      </c>
      <c r="JO271">
        <v>2.61475</v>
      </c>
      <c r="JP271">
        <v>1.54785</v>
      </c>
      <c r="JQ271">
        <v>2.31079</v>
      </c>
      <c r="JR271">
        <v>1.64673</v>
      </c>
      <c r="JS271">
        <v>2.35107</v>
      </c>
      <c r="JT271">
        <v>34.6692</v>
      </c>
      <c r="JU271">
        <v>24.1926</v>
      </c>
      <c r="JV271">
        <v>18</v>
      </c>
      <c r="JW271">
        <v>506.403</v>
      </c>
      <c r="JX271">
        <v>401.312</v>
      </c>
      <c r="JY271">
        <v>26.3617</v>
      </c>
      <c r="JZ271">
        <v>28.7468</v>
      </c>
      <c r="KA271">
        <v>30.0001</v>
      </c>
      <c r="KB271">
        <v>28.7043</v>
      </c>
      <c r="KC271">
        <v>28.6547</v>
      </c>
      <c r="KD271">
        <v>42.1569</v>
      </c>
      <c r="KE271">
        <v>17.0279</v>
      </c>
      <c r="KF271">
        <v>49.2984</v>
      </c>
      <c r="KG271">
        <v>26.3209</v>
      </c>
      <c r="KH271">
        <v>1054.9</v>
      </c>
      <c r="KI271">
        <v>21.0189</v>
      </c>
      <c r="KJ271">
        <v>96.5735</v>
      </c>
      <c r="KK271">
        <v>94.5385</v>
      </c>
    </row>
    <row r="272" spans="1:297">
      <c r="A272">
        <v>256</v>
      </c>
      <c r="B272">
        <v>1759429700</v>
      </c>
      <c r="C272">
        <v>10479.9000000954</v>
      </c>
      <c r="D272" t="s">
        <v>956</v>
      </c>
      <c r="E272" t="s">
        <v>957</v>
      </c>
      <c r="F272">
        <v>5</v>
      </c>
      <c r="G272" t="s">
        <v>831</v>
      </c>
      <c r="H272" t="s">
        <v>436</v>
      </c>
      <c r="I272">
        <v>1759429691.84615</v>
      </c>
      <c r="J272">
        <f>(K272)/1000</f>
        <v>0</v>
      </c>
      <c r="K272">
        <f>IF(DP272, AN272, AH272)</f>
        <v>0</v>
      </c>
      <c r="L272">
        <f>IF(DP272, AI272, AG272)</f>
        <v>0</v>
      </c>
      <c r="M272">
        <f>DR272 - IF(AU272&gt;1, L272*DL272*100.0/(AW272), 0)</f>
        <v>0</v>
      </c>
      <c r="N272">
        <f>((T272-J272/2)*M272-L272)/(T272+J272/2)</f>
        <v>0</v>
      </c>
      <c r="O272">
        <f>N272*(DY272+DZ272)/1000.0</f>
        <v>0</v>
      </c>
      <c r="P272">
        <f>(DR272 - IF(AU272&gt;1, L272*DL272*100.0/(AW272), 0))*(DY272+DZ272)/1000.0</f>
        <v>0</v>
      </c>
      <c r="Q272">
        <f>2.0/((1/S272-1/R272)+SIGN(S272)*SQRT((1/S272-1/R272)*(1/S272-1/R272) + 4*DM272/((DM272+1)*(DM272+1))*(2*1/S272*1/R272-1/R272*1/R272)))</f>
        <v>0</v>
      </c>
      <c r="R272">
        <f>IF(LEFT(DN272,1)&lt;&gt;"0",IF(LEFT(DN272,1)="1",3.0,DO272),$D$5+$E$5*(EF272*DY272/($K$5*1000))+$F$5*(EF272*DY272/($K$5*1000))*MAX(MIN(DL272,$J$5),$I$5)*MAX(MIN(DL272,$J$5),$I$5)+$G$5*MAX(MIN(DL272,$J$5),$I$5)*(EF272*DY272/($K$5*1000))+$H$5*(EF272*DY272/($K$5*1000))*(EF272*DY272/($K$5*1000)))</f>
        <v>0</v>
      </c>
      <c r="S272">
        <f>J272*(1000-(1000*0.61365*exp(17.502*W272/(240.97+W272))/(DY272+DZ272)+DT272)/2)/(1000*0.61365*exp(17.502*W272/(240.97+W272))/(DY272+DZ272)-DT272)</f>
        <v>0</v>
      </c>
      <c r="T272">
        <f>1/((DM272+1)/(Q272/1.6)+1/(R272/1.37)) + DM272/((DM272+1)/(Q272/1.6) + DM272/(R272/1.37))</f>
        <v>0</v>
      </c>
      <c r="U272">
        <f>(DH272*DK272)</f>
        <v>0</v>
      </c>
      <c r="V272">
        <f>(EA272+(U272+2*0.95*5.67E-8*(((EA272+$B$7)+273)^4-(EA272+273)^4)-44100*J272)/(1.84*29.3*R272+8*0.95*5.67E-8*(EA272+273)^3))</f>
        <v>0</v>
      </c>
      <c r="W272">
        <f>($C$7*EB272+$D$7*EC272+$E$7*V272)</f>
        <v>0</v>
      </c>
      <c r="X272">
        <f>0.61365*exp(17.502*W272/(240.97+W272))</f>
        <v>0</v>
      </c>
      <c r="Y272">
        <f>(Z272/AA272*100)</f>
        <v>0</v>
      </c>
      <c r="Z272">
        <f>DT272*(DY272+DZ272)/1000</f>
        <v>0</v>
      </c>
      <c r="AA272">
        <f>0.61365*exp(17.502*EA272/(240.97+EA272))</f>
        <v>0</v>
      </c>
      <c r="AB272">
        <f>(X272-DT272*(DY272+DZ272)/1000)</f>
        <v>0</v>
      </c>
      <c r="AC272">
        <f>(-J272*44100)</f>
        <v>0</v>
      </c>
      <c r="AD272">
        <f>2*29.3*R272*0.92*(EA272-W272)</f>
        <v>0</v>
      </c>
      <c r="AE272">
        <f>2*0.95*5.67E-8*(((EA272+$B$7)+273)^4-(W272+273)^4)</f>
        <v>0</v>
      </c>
      <c r="AF272">
        <f>U272+AE272+AC272+AD272</f>
        <v>0</v>
      </c>
      <c r="AG272">
        <f>DX272*AU272*(DS272-DR272*(1000-AU272*DU272)/(1000-AU272*DT272))/(100*DL272)</f>
        <v>0</v>
      </c>
      <c r="AH272">
        <f>1000*DX272*AU272*(DT272-DU272)/(100*DL272*(1000-AU272*DT272))</f>
        <v>0</v>
      </c>
      <c r="AI272">
        <f>(AJ272 - AK272 - DY272*1E3/(8.314*(EA272+273.15)) * AM272/DX272 * AL272) * DX272/(100*DL272) * (1000 - DU272)/1000</f>
        <v>0</v>
      </c>
      <c r="AJ272">
        <v>1063.96165086364</v>
      </c>
      <c r="AK272">
        <v>1029.14236363636</v>
      </c>
      <c r="AL272">
        <v>3.58410909090885</v>
      </c>
      <c r="AM272">
        <v>64.6</v>
      </c>
      <c r="AN272">
        <f>(AP272 - AO272 + DY272*1E3/(8.314*(EA272+273.15)) * AR272/DX272 * AQ272) * DX272/(100*DL272) * 1000/(1000 - AP272)</f>
        <v>0</v>
      </c>
      <c r="AO272">
        <v>20.9383859544639</v>
      </c>
      <c r="AP272">
        <v>22.7805896969697</v>
      </c>
      <c r="AQ272">
        <v>-9.1148003328398e-06</v>
      </c>
      <c r="AR272">
        <v>120.659579915445</v>
      </c>
      <c r="AS272">
        <v>0</v>
      </c>
      <c r="AT272">
        <v>0</v>
      </c>
      <c r="AU272">
        <f>IF(AS272*$H$13&gt;=AW272,1.0,(AW272/(AW272-AS272*$H$13)))</f>
        <v>0</v>
      </c>
      <c r="AV272">
        <f>(AU272-1)*100</f>
        <v>0</v>
      </c>
      <c r="AW272">
        <f>MAX(0,($B$13+$C$13*EF272)/(1+$D$13*EF272)*DY272/(EA272+273)*$E$13)</f>
        <v>0</v>
      </c>
      <c r="AX272" t="s">
        <v>437</v>
      </c>
      <c r="AY272" t="s">
        <v>437</v>
      </c>
      <c r="AZ272">
        <v>0</v>
      </c>
      <c r="BA272">
        <v>0</v>
      </c>
      <c r="BB272">
        <f>1-AZ272/BA272</f>
        <v>0</v>
      </c>
      <c r="BC272">
        <v>0</v>
      </c>
      <c r="BD272" t="s">
        <v>437</v>
      </c>
      <c r="BE272" t="s">
        <v>437</v>
      </c>
      <c r="BF272">
        <v>0</v>
      </c>
      <c r="BG272">
        <v>0</v>
      </c>
      <c r="BH272">
        <f>1-BF272/BG272</f>
        <v>0</v>
      </c>
      <c r="BI272">
        <v>0.5</v>
      </c>
      <c r="BJ272">
        <f>DI272</f>
        <v>0</v>
      </c>
      <c r="BK272">
        <f>L272</f>
        <v>0</v>
      </c>
      <c r="BL272">
        <f>BH272*BI272*BJ272</f>
        <v>0</v>
      </c>
      <c r="BM272">
        <f>(BK272-BC272)/BJ272</f>
        <v>0</v>
      </c>
      <c r="BN272">
        <f>(BA272-BG272)/BG272</f>
        <v>0</v>
      </c>
      <c r="BO272">
        <f>AZ272/(BB272+AZ272/BG272)</f>
        <v>0</v>
      </c>
      <c r="BP272" t="s">
        <v>437</v>
      </c>
      <c r="BQ272">
        <v>0</v>
      </c>
      <c r="BR272">
        <f>IF(BQ272&lt;&gt;0, BQ272, BO272)</f>
        <v>0</v>
      </c>
      <c r="BS272">
        <f>1-BR272/BG272</f>
        <v>0</v>
      </c>
      <c r="BT272">
        <f>(BG272-BF272)/(BG272-BR272)</f>
        <v>0</v>
      </c>
      <c r="BU272">
        <f>(BA272-BG272)/(BA272-BR272)</f>
        <v>0</v>
      </c>
      <c r="BV272">
        <f>(BG272-BF272)/(BG272-AZ272)</f>
        <v>0</v>
      </c>
      <c r="BW272">
        <f>(BA272-BG272)/(BA272-AZ272)</f>
        <v>0</v>
      </c>
      <c r="BX272">
        <f>(BT272*BR272/BF272)</f>
        <v>0</v>
      </c>
      <c r="BY272">
        <f>(1-BX272)</f>
        <v>0</v>
      </c>
      <c r="DH272">
        <f>$B$11*EG272+$C$11*EH272+$F$11*ES272*(1-EV272)</f>
        <v>0</v>
      </c>
      <c r="DI272">
        <f>DH272*DJ272</f>
        <v>0</v>
      </c>
      <c r="DJ272">
        <f>($B$11*$D$9+$C$11*$D$9+$F$11*((FF272+EX272)/MAX(FF272+EX272+FG272, 0.1)*$I$9+FG272/MAX(FF272+EX272+FG272, 0.1)*$J$9))/($B$11+$C$11+$F$11)</f>
        <v>0</v>
      </c>
      <c r="DK272">
        <f>($B$11*$K$9+$C$11*$K$9+$F$11*((FF272+EX272)/MAX(FF272+EX272+FG272, 0.1)*$P$9+FG272/MAX(FF272+EX272+FG272, 0.1)*$Q$9))/($B$11+$C$11+$F$11)</f>
        <v>0</v>
      </c>
      <c r="DL272">
        <v>4.16</v>
      </c>
      <c r="DM272">
        <v>0.5</v>
      </c>
      <c r="DN272" t="s">
        <v>438</v>
      </c>
      <c r="DO272">
        <v>2</v>
      </c>
      <c r="DP272" t="b">
        <v>1</v>
      </c>
      <c r="DQ272">
        <v>1759429691.84615</v>
      </c>
      <c r="DR272">
        <v>981.395538461538</v>
      </c>
      <c r="DS272">
        <v>1025.16476923077</v>
      </c>
      <c r="DT272">
        <v>22.7813538461538</v>
      </c>
      <c r="DU272">
        <v>20.9031615384615</v>
      </c>
      <c r="DV272">
        <v>977.420846153846</v>
      </c>
      <c r="DW272">
        <v>22.4738461538462</v>
      </c>
      <c r="DX272">
        <v>500.004615384615</v>
      </c>
      <c r="DY272">
        <v>90.7441153846154</v>
      </c>
      <c r="DZ272">
        <v>0.0332830153846154</v>
      </c>
      <c r="EA272">
        <v>29.5405846153846</v>
      </c>
      <c r="EB272">
        <v>30.0390846153846</v>
      </c>
      <c r="EC272">
        <v>999.9</v>
      </c>
      <c r="ED272">
        <v>0</v>
      </c>
      <c r="EE272">
        <v>0</v>
      </c>
      <c r="EF272">
        <v>9996.44615384615</v>
      </c>
      <c r="EG272">
        <v>0</v>
      </c>
      <c r="EH272">
        <v>14.9926076923077</v>
      </c>
      <c r="EI272">
        <v>-43.7702923076923</v>
      </c>
      <c r="EJ272">
        <v>1004.27469230769</v>
      </c>
      <c r="EK272">
        <v>1047.05307692308</v>
      </c>
      <c r="EL272">
        <v>1.87821076923077</v>
      </c>
      <c r="EM272">
        <v>1025.16476923077</v>
      </c>
      <c r="EN272">
        <v>20.9031615384615</v>
      </c>
      <c r="EO272">
        <v>2.06727384615385</v>
      </c>
      <c r="EP272">
        <v>1.89683846153846</v>
      </c>
      <c r="EQ272">
        <v>17.9692307692308</v>
      </c>
      <c r="ER272">
        <v>16.6085</v>
      </c>
      <c r="ES272">
        <v>2000.00692307692</v>
      </c>
      <c r="ET272">
        <v>0.980004384615385</v>
      </c>
      <c r="EU272">
        <v>0.0199959307692308</v>
      </c>
      <c r="EV272">
        <v>0</v>
      </c>
      <c r="EW272">
        <v>571.608384615385</v>
      </c>
      <c r="EX272">
        <v>5.00059</v>
      </c>
      <c r="EY272">
        <v>11503.0923076923</v>
      </c>
      <c r="EZ272">
        <v>17360.3846153846</v>
      </c>
      <c r="FA272">
        <v>41.8168461538462</v>
      </c>
      <c r="FB272">
        <v>41.687</v>
      </c>
      <c r="FC272">
        <v>41.3024615384615</v>
      </c>
      <c r="FD272">
        <v>41.0333846153846</v>
      </c>
      <c r="FE272">
        <v>42.687</v>
      </c>
      <c r="FF272">
        <v>1955.11230769231</v>
      </c>
      <c r="FG272">
        <v>39.8946153846154</v>
      </c>
      <c r="FH272">
        <v>0</v>
      </c>
      <c r="FI272">
        <v>1759429698.4</v>
      </c>
      <c r="FJ272">
        <v>0</v>
      </c>
      <c r="FK272">
        <v>571.590384615385</v>
      </c>
      <c r="FL272">
        <v>2.26406838242983</v>
      </c>
      <c r="FM272">
        <v>25.852991486404</v>
      </c>
      <c r="FN272">
        <v>11503.2769230769</v>
      </c>
      <c r="FO272">
        <v>15</v>
      </c>
      <c r="FP272">
        <v>0</v>
      </c>
      <c r="FQ272" t="s">
        <v>439</v>
      </c>
      <c r="FR272">
        <v>0</v>
      </c>
      <c r="FS272">
        <v>0</v>
      </c>
      <c r="FT272">
        <v>0</v>
      </c>
      <c r="FU272">
        <v>0</v>
      </c>
      <c r="FV272">
        <v>0</v>
      </c>
      <c r="FW272">
        <v>0</v>
      </c>
      <c r="FX272">
        <v>0</v>
      </c>
      <c r="FY272">
        <v>0</v>
      </c>
      <c r="FZ272">
        <v>0</v>
      </c>
      <c r="GA272">
        <v>0</v>
      </c>
      <c r="GB272">
        <v>0</v>
      </c>
      <c r="GC272">
        <v>-43.4581904761905</v>
      </c>
      <c r="GD272">
        <v>-3.83149870129881</v>
      </c>
      <c r="GE272">
        <v>0.790450151378352</v>
      </c>
      <c r="GF272">
        <v>0</v>
      </c>
      <c r="GG272">
        <v>571.482647058823</v>
      </c>
      <c r="GH272">
        <v>1.81469824781574</v>
      </c>
      <c r="GI272">
        <v>0.261404788915241</v>
      </c>
      <c r="GJ272">
        <v>-1</v>
      </c>
      <c r="GK272">
        <v>1.90549619047619</v>
      </c>
      <c r="GL272">
        <v>-0.452657142857143</v>
      </c>
      <c r="GM272">
        <v>0.04658741905342</v>
      </c>
      <c r="GN272">
        <v>0</v>
      </c>
      <c r="GO272">
        <v>0</v>
      </c>
      <c r="GP272">
        <v>2</v>
      </c>
      <c r="GQ272" t="s">
        <v>463</v>
      </c>
      <c r="GR272">
        <v>3.13214</v>
      </c>
      <c r="GS272">
        <v>2.71088</v>
      </c>
      <c r="GT272">
        <v>0.166127</v>
      </c>
      <c r="GU272">
        <v>0.17112</v>
      </c>
      <c r="GV272">
        <v>0.0994581</v>
      </c>
      <c r="GW272">
        <v>0.094299</v>
      </c>
      <c r="GX272">
        <v>31383.9</v>
      </c>
      <c r="GY272">
        <v>33418.5</v>
      </c>
      <c r="GZ272">
        <v>34054.1</v>
      </c>
      <c r="HA272">
        <v>36506.8</v>
      </c>
      <c r="HB272">
        <v>43326.4</v>
      </c>
      <c r="HC272">
        <v>47484.3</v>
      </c>
      <c r="HD272">
        <v>53128.1</v>
      </c>
      <c r="HE272">
        <v>58351</v>
      </c>
      <c r="HF272">
        <v>1.95042</v>
      </c>
      <c r="HG272">
        <v>1.78773</v>
      </c>
      <c r="HH272">
        <v>0.136517</v>
      </c>
      <c r="HI272">
        <v>0</v>
      </c>
      <c r="HJ272">
        <v>27.8066</v>
      </c>
      <c r="HK272">
        <v>999.9</v>
      </c>
      <c r="HL272">
        <v>50.275</v>
      </c>
      <c r="HM272">
        <v>30.796</v>
      </c>
      <c r="HN272">
        <v>24.707</v>
      </c>
      <c r="HO272">
        <v>54.5531</v>
      </c>
      <c r="HP272">
        <v>45.2804</v>
      </c>
      <c r="HQ272">
        <v>1</v>
      </c>
      <c r="HR272">
        <v>0.107597</v>
      </c>
      <c r="HS272">
        <v>0.726577</v>
      </c>
      <c r="HT272">
        <v>20.1104</v>
      </c>
      <c r="HU272">
        <v>5.19573</v>
      </c>
      <c r="HV272">
        <v>12.004</v>
      </c>
      <c r="HW272">
        <v>4.97355</v>
      </c>
      <c r="HX272">
        <v>3.29393</v>
      </c>
      <c r="HY272">
        <v>999.9</v>
      </c>
      <c r="HZ272">
        <v>9999</v>
      </c>
      <c r="IA272">
        <v>9999</v>
      </c>
      <c r="IB272">
        <v>9999</v>
      </c>
      <c r="IC272">
        <v>1.86325</v>
      </c>
      <c r="ID272">
        <v>1.86813</v>
      </c>
      <c r="IE272">
        <v>1.86791</v>
      </c>
      <c r="IF272">
        <v>1.86906</v>
      </c>
      <c r="IG272">
        <v>1.86985</v>
      </c>
      <c r="IH272">
        <v>1.86596</v>
      </c>
      <c r="II272">
        <v>1.86705</v>
      </c>
      <c r="IJ272">
        <v>1.86844</v>
      </c>
      <c r="IK272">
        <v>5</v>
      </c>
      <c r="IL272">
        <v>0</v>
      </c>
      <c r="IM272">
        <v>0</v>
      </c>
      <c r="IN272">
        <v>0</v>
      </c>
      <c r="IO272" t="s">
        <v>441</v>
      </c>
      <c r="IP272" t="s">
        <v>442</v>
      </c>
      <c r="IQ272" t="s">
        <v>443</v>
      </c>
      <c r="IR272" t="s">
        <v>443</v>
      </c>
      <c r="IS272" t="s">
        <v>443</v>
      </c>
      <c r="IT272" t="s">
        <v>443</v>
      </c>
      <c r="IU272">
        <v>0</v>
      </c>
      <c r="IV272">
        <v>100</v>
      </c>
      <c r="IW272">
        <v>100</v>
      </c>
      <c r="IX272">
        <v>4.06</v>
      </c>
      <c r="IY272">
        <v>0.3074</v>
      </c>
      <c r="IZ272">
        <v>0.735386519928015</v>
      </c>
      <c r="JA272">
        <v>0.00382527381972642</v>
      </c>
      <c r="JB272">
        <v>-7.52988299776221e-07</v>
      </c>
      <c r="JC272">
        <v>2.3530235652091e-10</v>
      </c>
      <c r="JD272">
        <v>-0.102343420517576</v>
      </c>
      <c r="JE272">
        <v>-0.0169045395245839</v>
      </c>
      <c r="JF272">
        <v>0.00204458040624254</v>
      </c>
      <c r="JG272">
        <v>-2.13992253470799e-05</v>
      </c>
      <c r="JH272">
        <v>5</v>
      </c>
      <c r="JI272">
        <v>2167</v>
      </c>
      <c r="JJ272">
        <v>1</v>
      </c>
      <c r="JK272">
        <v>29</v>
      </c>
      <c r="JL272">
        <v>29323828.3</v>
      </c>
      <c r="JM272">
        <v>29323828.3</v>
      </c>
      <c r="JN272">
        <v>2.13379</v>
      </c>
      <c r="JO272">
        <v>2.63062</v>
      </c>
      <c r="JP272">
        <v>1.54785</v>
      </c>
      <c r="JQ272">
        <v>2.31079</v>
      </c>
      <c r="JR272">
        <v>1.64673</v>
      </c>
      <c r="JS272">
        <v>2.2644</v>
      </c>
      <c r="JT272">
        <v>34.6692</v>
      </c>
      <c r="JU272">
        <v>24.1838</v>
      </c>
      <c r="JV272">
        <v>18</v>
      </c>
      <c r="JW272">
        <v>506.504</v>
      </c>
      <c r="JX272">
        <v>401.134</v>
      </c>
      <c r="JY272">
        <v>26.3201</v>
      </c>
      <c r="JZ272">
        <v>28.7468</v>
      </c>
      <c r="KA272">
        <v>30.0002</v>
      </c>
      <c r="KB272">
        <v>28.7063</v>
      </c>
      <c r="KC272">
        <v>28.655</v>
      </c>
      <c r="KD272">
        <v>42.7071</v>
      </c>
      <c r="KE272">
        <v>16.756</v>
      </c>
      <c r="KF272">
        <v>49.6754</v>
      </c>
      <c r="KG272">
        <v>26.2876</v>
      </c>
      <c r="KH272">
        <v>1075.2</v>
      </c>
      <c r="KI272">
        <v>21.0561</v>
      </c>
      <c r="KJ272">
        <v>96.573</v>
      </c>
      <c r="KK272">
        <v>94.5383</v>
      </c>
    </row>
    <row r="273" spans="1:297">
      <c r="A273">
        <v>257</v>
      </c>
      <c r="B273">
        <v>1759429705</v>
      </c>
      <c r="C273">
        <v>10484.9000000954</v>
      </c>
      <c r="D273" t="s">
        <v>958</v>
      </c>
      <c r="E273" t="s">
        <v>959</v>
      </c>
      <c r="F273">
        <v>5</v>
      </c>
      <c r="G273" t="s">
        <v>831</v>
      </c>
      <c r="H273" t="s">
        <v>436</v>
      </c>
      <c r="I273">
        <v>1759429696.84615</v>
      </c>
      <c r="J273">
        <f>(K273)/1000</f>
        <v>0</v>
      </c>
      <c r="K273">
        <f>IF(DP273, AN273, AH273)</f>
        <v>0</v>
      </c>
      <c r="L273">
        <f>IF(DP273, AI273, AG273)</f>
        <v>0</v>
      </c>
      <c r="M273">
        <f>DR273 - IF(AU273&gt;1, L273*DL273*100.0/(AW273), 0)</f>
        <v>0</v>
      </c>
      <c r="N273">
        <f>((T273-J273/2)*M273-L273)/(T273+J273/2)</f>
        <v>0</v>
      </c>
      <c r="O273">
        <f>N273*(DY273+DZ273)/1000.0</f>
        <v>0</v>
      </c>
      <c r="P273">
        <f>(DR273 - IF(AU273&gt;1, L273*DL273*100.0/(AW273), 0))*(DY273+DZ273)/1000.0</f>
        <v>0</v>
      </c>
      <c r="Q273">
        <f>2.0/((1/S273-1/R273)+SIGN(S273)*SQRT((1/S273-1/R273)*(1/S273-1/R273) + 4*DM273/((DM273+1)*(DM273+1))*(2*1/S273*1/R273-1/R273*1/R273)))</f>
        <v>0</v>
      </c>
      <c r="R273">
        <f>IF(LEFT(DN273,1)&lt;&gt;"0",IF(LEFT(DN273,1)="1",3.0,DO273),$D$5+$E$5*(EF273*DY273/($K$5*1000))+$F$5*(EF273*DY273/($K$5*1000))*MAX(MIN(DL273,$J$5),$I$5)*MAX(MIN(DL273,$J$5),$I$5)+$G$5*MAX(MIN(DL273,$J$5),$I$5)*(EF273*DY273/($K$5*1000))+$H$5*(EF273*DY273/($K$5*1000))*(EF273*DY273/($K$5*1000)))</f>
        <v>0</v>
      </c>
      <c r="S273">
        <f>J273*(1000-(1000*0.61365*exp(17.502*W273/(240.97+W273))/(DY273+DZ273)+DT273)/2)/(1000*0.61365*exp(17.502*W273/(240.97+W273))/(DY273+DZ273)-DT273)</f>
        <v>0</v>
      </c>
      <c r="T273">
        <f>1/((DM273+1)/(Q273/1.6)+1/(R273/1.37)) + DM273/((DM273+1)/(Q273/1.6) + DM273/(R273/1.37))</f>
        <v>0</v>
      </c>
      <c r="U273">
        <f>(DH273*DK273)</f>
        <v>0</v>
      </c>
      <c r="V273">
        <f>(EA273+(U273+2*0.95*5.67E-8*(((EA273+$B$7)+273)^4-(EA273+273)^4)-44100*J273)/(1.84*29.3*R273+8*0.95*5.67E-8*(EA273+273)^3))</f>
        <v>0</v>
      </c>
      <c r="W273">
        <f>($C$7*EB273+$D$7*EC273+$E$7*V273)</f>
        <v>0</v>
      </c>
      <c r="X273">
        <f>0.61365*exp(17.502*W273/(240.97+W273))</f>
        <v>0</v>
      </c>
      <c r="Y273">
        <f>(Z273/AA273*100)</f>
        <v>0</v>
      </c>
      <c r="Z273">
        <f>DT273*(DY273+DZ273)/1000</f>
        <v>0</v>
      </c>
      <c r="AA273">
        <f>0.61365*exp(17.502*EA273/(240.97+EA273))</f>
        <v>0</v>
      </c>
      <c r="AB273">
        <f>(X273-DT273*(DY273+DZ273)/1000)</f>
        <v>0</v>
      </c>
      <c r="AC273">
        <f>(-J273*44100)</f>
        <v>0</v>
      </c>
      <c r="AD273">
        <f>2*29.3*R273*0.92*(EA273-W273)</f>
        <v>0</v>
      </c>
      <c r="AE273">
        <f>2*0.95*5.67E-8*(((EA273+$B$7)+273)^4-(W273+273)^4)</f>
        <v>0</v>
      </c>
      <c r="AF273">
        <f>U273+AE273+AC273+AD273</f>
        <v>0</v>
      </c>
      <c r="AG273">
        <f>DX273*AU273*(DS273-DR273*(1000-AU273*DU273)/(1000-AU273*DT273))/(100*DL273)</f>
        <v>0</v>
      </c>
      <c r="AH273">
        <f>1000*DX273*AU273*(DT273-DU273)/(100*DL273*(1000-AU273*DT273))</f>
        <v>0</v>
      </c>
      <c r="AI273">
        <f>(AJ273 - AK273 - DY273*1E3/(8.314*(EA273+273.15)) * AM273/DX273 * AL273) * DX273/(100*DL273) * (1000 - DU273)/1000</f>
        <v>0</v>
      </c>
      <c r="AJ273">
        <v>1080.24609233225</v>
      </c>
      <c r="AK273">
        <v>1046.02666666667</v>
      </c>
      <c r="AL273">
        <v>3.34091666666657</v>
      </c>
      <c r="AM273">
        <v>64.6</v>
      </c>
      <c r="AN273">
        <f>(AP273 - AO273 + DY273*1E3/(8.314*(EA273+273.15)) * AR273/DX273 * AQ273) * DX273/(100*DL273) * 1000/(1000 - AP273)</f>
        <v>0</v>
      </c>
      <c r="AO273">
        <v>20.9958143924897</v>
      </c>
      <c r="AP273">
        <v>22.7791545454545</v>
      </c>
      <c r="AQ273">
        <v>2.52262254261655e-06</v>
      </c>
      <c r="AR273">
        <v>120.659579915445</v>
      </c>
      <c r="AS273">
        <v>0</v>
      </c>
      <c r="AT273">
        <v>0</v>
      </c>
      <c r="AU273">
        <f>IF(AS273*$H$13&gt;=AW273,1.0,(AW273/(AW273-AS273*$H$13)))</f>
        <v>0</v>
      </c>
      <c r="AV273">
        <f>(AU273-1)*100</f>
        <v>0</v>
      </c>
      <c r="AW273">
        <f>MAX(0,($B$13+$C$13*EF273)/(1+$D$13*EF273)*DY273/(EA273+273)*$E$13)</f>
        <v>0</v>
      </c>
      <c r="AX273" t="s">
        <v>437</v>
      </c>
      <c r="AY273" t="s">
        <v>437</v>
      </c>
      <c r="AZ273">
        <v>0</v>
      </c>
      <c r="BA273">
        <v>0</v>
      </c>
      <c r="BB273">
        <f>1-AZ273/BA273</f>
        <v>0</v>
      </c>
      <c r="BC273">
        <v>0</v>
      </c>
      <c r="BD273" t="s">
        <v>437</v>
      </c>
      <c r="BE273" t="s">
        <v>437</v>
      </c>
      <c r="BF273">
        <v>0</v>
      </c>
      <c r="BG273">
        <v>0</v>
      </c>
      <c r="BH273">
        <f>1-BF273/BG273</f>
        <v>0</v>
      </c>
      <c r="BI273">
        <v>0.5</v>
      </c>
      <c r="BJ273">
        <f>DI273</f>
        <v>0</v>
      </c>
      <c r="BK273">
        <f>L273</f>
        <v>0</v>
      </c>
      <c r="BL273">
        <f>BH273*BI273*BJ273</f>
        <v>0</v>
      </c>
      <c r="BM273">
        <f>(BK273-BC273)/BJ273</f>
        <v>0</v>
      </c>
      <c r="BN273">
        <f>(BA273-BG273)/BG273</f>
        <v>0</v>
      </c>
      <c r="BO273">
        <f>AZ273/(BB273+AZ273/BG273)</f>
        <v>0</v>
      </c>
      <c r="BP273" t="s">
        <v>437</v>
      </c>
      <c r="BQ273">
        <v>0</v>
      </c>
      <c r="BR273">
        <f>IF(BQ273&lt;&gt;0, BQ273, BO273)</f>
        <v>0</v>
      </c>
      <c r="BS273">
        <f>1-BR273/BG273</f>
        <v>0</v>
      </c>
      <c r="BT273">
        <f>(BG273-BF273)/(BG273-BR273)</f>
        <v>0</v>
      </c>
      <c r="BU273">
        <f>(BA273-BG273)/(BA273-BR273)</f>
        <v>0</v>
      </c>
      <c r="BV273">
        <f>(BG273-BF273)/(BG273-AZ273)</f>
        <v>0</v>
      </c>
      <c r="BW273">
        <f>(BA273-BG273)/(BA273-AZ273)</f>
        <v>0</v>
      </c>
      <c r="BX273">
        <f>(BT273*BR273/BF273)</f>
        <v>0</v>
      </c>
      <c r="BY273">
        <f>(1-BX273)</f>
        <v>0</v>
      </c>
      <c r="DH273">
        <f>$B$11*EG273+$C$11*EH273+$F$11*ES273*(1-EV273)</f>
        <v>0</v>
      </c>
      <c r="DI273">
        <f>DH273*DJ273</f>
        <v>0</v>
      </c>
      <c r="DJ273">
        <f>($B$11*$D$9+$C$11*$D$9+$F$11*((FF273+EX273)/MAX(FF273+EX273+FG273, 0.1)*$I$9+FG273/MAX(FF273+EX273+FG273, 0.1)*$J$9))/($B$11+$C$11+$F$11)</f>
        <v>0</v>
      </c>
      <c r="DK273">
        <f>($B$11*$K$9+$C$11*$K$9+$F$11*((FF273+EX273)/MAX(FF273+EX273+FG273, 0.1)*$P$9+FG273/MAX(FF273+EX273+FG273, 0.1)*$Q$9))/($B$11+$C$11+$F$11)</f>
        <v>0</v>
      </c>
      <c r="DL273">
        <v>4.16</v>
      </c>
      <c r="DM273">
        <v>0.5</v>
      </c>
      <c r="DN273" t="s">
        <v>438</v>
      </c>
      <c r="DO273">
        <v>2</v>
      </c>
      <c r="DP273" t="b">
        <v>1</v>
      </c>
      <c r="DQ273">
        <v>1759429696.84615</v>
      </c>
      <c r="DR273">
        <v>998.248153846154</v>
      </c>
      <c r="DS273">
        <v>1041.67384615385</v>
      </c>
      <c r="DT273">
        <v>22.7798461538462</v>
      </c>
      <c r="DU273">
        <v>20.9461461538462</v>
      </c>
      <c r="DV273">
        <v>994.222153846154</v>
      </c>
      <c r="DW273">
        <v>22.4724</v>
      </c>
      <c r="DX273">
        <v>500.010615384615</v>
      </c>
      <c r="DY273">
        <v>90.7444461538462</v>
      </c>
      <c r="DZ273">
        <v>0.0331707307692308</v>
      </c>
      <c r="EA273">
        <v>29.5334384615385</v>
      </c>
      <c r="EB273">
        <v>30.0383769230769</v>
      </c>
      <c r="EC273">
        <v>999.9</v>
      </c>
      <c r="ED273">
        <v>0</v>
      </c>
      <c r="EE273">
        <v>0</v>
      </c>
      <c r="EF273">
        <v>10002.6</v>
      </c>
      <c r="EG273">
        <v>0</v>
      </c>
      <c r="EH273">
        <v>14.9861307692308</v>
      </c>
      <c r="EI273">
        <v>-43.4262692307692</v>
      </c>
      <c r="EJ273">
        <v>1021.51823076923</v>
      </c>
      <c r="EK273">
        <v>1063.96076923077</v>
      </c>
      <c r="EL273">
        <v>1.83371846153846</v>
      </c>
      <c r="EM273">
        <v>1041.67384615385</v>
      </c>
      <c r="EN273">
        <v>20.9461461538462</v>
      </c>
      <c r="EO273">
        <v>2.06714384615385</v>
      </c>
      <c r="EP273">
        <v>1.90074615384615</v>
      </c>
      <c r="EQ273">
        <v>17.9682384615385</v>
      </c>
      <c r="ER273">
        <v>16.6408769230769</v>
      </c>
      <c r="ES273">
        <v>2000.03</v>
      </c>
      <c r="ET273">
        <v>0.980004615384615</v>
      </c>
      <c r="EU273">
        <v>0.0199956923076923</v>
      </c>
      <c r="EV273">
        <v>0</v>
      </c>
      <c r="EW273">
        <v>571.835615384615</v>
      </c>
      <c r="EX273">
        <v>5.00059</v>
      </c>
      <c r="EY273">
        <v>11505.3538461538</v>
      </c>
      <c r="EZ273">
        <v>17360.6</v>
      </c>
      <c r="FA273">
        <v>41.8168461538462</v>
      </c>
      <c r="FB273">
        <v>41.687</v>
      </c>
      <c r="FC273">
        <v>41.3072307692308</v>
      </c>
      <c r="FD273">
        <v>41.0238461538462</v>
      </c>
      <c r="FE273">
        <v>42.687</v>
      </c>
      <c r="FF273">
        <v>1955.13538461538</v>
      </c>
      <c r="FG273">
        <v>39.8946153846154</v>
      </c>
      <c r="FH273">
        <v>0</v>
      </c>
      <c r="FI273">
        <v>1759429703.2</v>
      </c>
      <c r="FJ273">
        <v>0</v>
      </c>
      <c r="FK273">
        <v>571.753846153846</v>
      </c>
      <c r="FL273">
        <v>2.09873504478675</v>
      </c>
      <c r="FM273">
        <v>23.4119658435863</v>
      </c>
      <c r="FN273">
        <v>11505.3307692308</v>
      </c>
      <c r="FO273">
        <v>15</v>
      </c>
      <c r="FP273">
        <v>0</v>
      </c>
      <c r="FQ273" t="s">
        <v>439</v>
      </c>
      <c r="FR273">
        <v>0</v>
      </c>
      <c r="FS273">
        <v>0</v>
      </c>
      <c r="FT273">
        <v>0</v>
      </c>
      <c r="FU273">
        <v>0</v>
      </c>
      <c r="FV273">
        <v>0</v>
      </c>
      <c r="FW273">
        <v>0</v>
      </c>
      <c r="FX273">
        <v>0</v>
      </c>
      <c r="FY273">
        <v>0</v>
      </c>
      <c r="FZ273">
        <v>0</v>
      </c>
      <c r="GA273">
        <v>0</v>
      </c>
      <c r="GB273">
        <v>0</v>
      </c>
      <c r="GC273">
        <v>-43.5815333333333</v>
      </c>
      <c r="GD273">
        <v>1.54221818181823</v>
      </c>
      <c r="GE273">
        <v>0.700730860182922</v>
      </c>
      <c r="GF273">
        <v>0</v>
      </c>
      <c r="GG273">
        <v>571.641794117647</v>
      </c>
      <c r="GH273">
        <v>1.9610848002892</v>
      </c>
      <c r="GI273">
        <v>0.277142114681454</v>
      </c>
      <c r="GJ273">
        <v>-1</v>
      </c>
      <c r="GK273">
        <v>1.85892666666667</v>
      </c>
      <c r="GL273">
        <v>-0.486725454545454</v>
      </c>
      <c r="GM273">
        <v>0.050464290848021</v>
      </c>
      <c r="GN273">
        <v>0</v>
      </c>
      <c r="GO273">
        <v>0</v>
      </c>
      <c r="GP273">
        <v>2</v>
      </c>
      <c r="GQ273" t="s">
        <v>463</v>
      </c>
      <c r="GR273">
        <v>3.13198</v>
      </c>
      <c r="GS273">
        <v>2.71111</v>
      </c>
      <c r="GT273">
        <v>0.167875</v>
      </c>
      <c r="GU273">
        <v>0.172927</v>
      </c>
      <c r="GV273">
        <v>0.0994749</v>
      </c>
      <c r="GW273">
        <v>0.0945263</v>
      </c>
      <c r="GX273">
        <v>31318</v>
      </c>
      <c r="GY273">
        <v>33345.5</v>
      </c>
      <c r="GZ273">
        <v>34053.9</v>
      </c>
      <c r="HA273">
        <v>36506.7</v>
      </c>
      <c r="HB273">
        <v>43325.8</v>
      </c>
      <c r="HC273">
        <v>47472.1</v>
      </c>
      <c r="HD273">
        <v>53128.2</v>
      </c>
      <c r="HE273">
        <v>58350.6</v>
      </c>
      <c r="HF273">
        <v>1.95023</v>
      </c>
      <c r="HG273">
        <v>1.7884</v>
      </c>
      <c r="HH273">
        <v>0.137199</v>
      </c>
      <c r="HI273">
        <v>0</v>
      </c>
      <c r="HJ273">
        <v>27.8051</v>
      </c>
      <c r="HK273">
        <v>999.9</v>
      </c>
      <c r="HL273">
        <v>50.275</v>
      </c>
      <c r="HM273">
        <v>30.806</v>
      </c>
      <c r="HN273">
        <v>24.7213</v>
      </c>
      <c r="HO273">
        <v>55.1631</v>
      </c>
      <c r="HP273">
        <v>45.5168</v>
      </c>
      <c r="HQ273">
        <v>1</v>
      </c>
      <c r="HR273">
        <v>0.107579</v>
      </c>
      <c r="HS273">
        <v>0.71521</v>
      </c>
      <c r="HT273">
        <v>20.1105</v>
      </c>
      <c r="HU273">
        <v>5.19632</v>
      </c>
      <c r="HV273">
        <v>12.004</v>
      </c>
      <c r="HW273">
        <v>4.97365</v>
      </c>
      <c r="HX273">
        <v>3.294</v>
      </c>
      <c r="HY273">
        <v>999.9</v>
      </c>
      <c r="HZ273">
        <v>9999</v>
      </c>
      <c r="IA273">
        <v>9999</v>
      </c>
      <c r="IB273">
        <v>9999</v>
      </c>
      <c r="IC273">
        <v>1.86326</v>
      </c>
      <c r="ID273">
        <v>1.86813</v>
      </c>
      <c r="IE273">
        <v>1.86788</v>
      </c>
      <c r="IF273">
        <v>1.86906</v>
      </c>
      <c r="IG273">
        <v>1.86985</v>
      </c>
      <c r="IH273">
        <v>1.86596</v>
      </c>
      <c r="II273">
        <v>1.86706</v>
      </c>
      <c r="IJ273">
        <v>1.86844</v>
      </c>
      <c r="IK273">
        <v>5</v>
      </c>
      <c r="IL273">
        <v>0</v>
      </c>
      <c r="IM273">
        <v>0</v>
      </c>
      <c r="IN273">
        <v>0</v>
      </c>
      <c r="IO273" t="s">
        <v>441</v>
      </c>
      <c r="IP273" t="s">
        <v>442</v>
      </c>
      <c r="IQ273" t="s">
        <v>443</v>
      </c>
      <c r="IR273" t="s">
        <v>443</v>
      </c>
      <c r="IS273" t="s">
        <v>443</v>
      </c>
      <c r="IT273" t="s">
        <v>443</v>
      </c>
      <c r="IU273">
        <v>0</v>
      </c>
      <c r="IV273">
        <v>100</v>
      </c>
      <c r="IW273">
        <v>100</v>
      </c>
      <c r="IX273">
        <v>4.11</v>
      </c>
      <c r="IY273">
        <v>0.3076</v>
      </c>
      <c r="IZ273">
        <v>0.735386519928015</v>
      </c>
      <c r="JA273">
        <v>0.00382527381972642</v>
      </c>
      <c r="JB273">
        <v>-7.52988299776221e-07</v>
      </c>
      <c r="JC273">
        <v>2.3530235652091e-10</v>
      </c>
      <c r="JD273">
        <v>-0.102343420517576</v>
      </c>
      <c r="JE273">
        <v>-0.0169045395245839</v>
      </c>
      <c r="JF273">
        <v>0.00204458040624254</v>
      </c>
      <c r="JG273">
        <v>-2.13992253470799e-05</v>
      </c>
      <c r="JH273">
        <v>5</v>
      </c>
      <c r="JI273">
        <v>2167</v>
      </c>
      <c r="JJ273">
        <v>1</v>
      </c>
      <c r="JK273">
        <v>29</v>
      </c>
      <c r="JL273">
        <v>29323828.4</v>
      </c>
      <c r="JM273">
        <v>29323828.4</v>
      </c>
      <c r="JN273">
        <v>2.16187</v>
      </c>
      <c r="JO273">
        <v>2.61841</v>
      </c>
      <c r="JP273">
        <v>1.54785</v>
      </c>
      <c r="JQ273">
        <v>2.31079</v>
      </c>
      <c r="JR273">
        <v>1.64673</v>
      </c>
      <c r="JS273">
        <v>2.38403</v>
      </c>
      <c r="JT273">
        <v>34.6692</v>
      </c>
      <c r="JU273">
        <v>24.1926</v>
      </c>
      <c r="JV273">
        <v>18</v>
      </c>
      <c r="JW273">
        <v>506.372</v>
      </c>
      <c r="JX273">
        <v>401.521</v>
      </c>
      <c r="JY273">
        <v>26.2839</v>
      </c>
      <c r="JZ273">
        <v>28.7491</v>
      </c>
      <c r="KA273">
        <v>30.0002</v>
      </c>
      <c r="KB273">
        <v>28.7063</v>
      </c>
      <c r="KC273">
        <v>28.6571</v>
      </c>
      <c r="KD273">
        <v>43.265</v>
      </c>
      <c r="KE273">
        <v>16.756</v>
      </c>
      <c r="KF273">
        <v>49.6754</v>
      </c>
      <c r="KG273">
        <v>26.2495</v>
      </c>
      <c r="KH273">
        <v>1088.63</v>
      </c>
      <c r="KI273">
        <v>21.0792</v>
      </c>
      <c r="KJ273">
        <v>96.5728</v>
      </c>
      <c r="KK273">
        <v>94.5378</v>
      </c>
    </row>
    <row r="274" spans="1:297">
      <c r="A274">
        <v>258</v>
      </c>
      <c r="B274">
        <v>1759429710</v>
      </c>
      <c r="C274">
        <v>10489.9000000954</v>
      </c>
      <c r="D274" t="s">
        <v>960</v>
      </c>
      <c r="E274" t="s">
        <v>961</v>
      </c>
      <c r="F274">
        <v>5</v>
      </c>
      <c r="G274" t="s">
        <v>831</v>
      </c>
      <c r="H274" t="s">
        <v>436</v>
      </c>
      <c r="I274">
        <v>1759429701.84615</v>
      </c>
      <c r="J274">
        <f>(K274)/1000</f>
        <v>0</v>
      </c>
      <c r="K274">
        <f>IF(DP274, AN274, AH274)</f>
        <v>0</v>
      </c>
      <c r="L274">
        <f>IF(DP274, AI274, AG274)</f>
        <v>0</v>
      </c>
      <c r="M274">
        <f>DR274 - IF(AU274&gt;1, L274*DL274*100.0/(AW274), 0)</f>
        <v>0</v>
      </c>
      <c r="N274">
        <f>((T274-J274/2)*M274-L274)/(T274+J274/2)</f>
        <v>0</v>
      </c>
      <c r="O274">
        <f>N274*(DY274+DZ274)/1000.0</f>
        <v>0</v>
      </c>
      <c r="P274">
        <f>(DR274 - IF(AU274&gt;1, L274*DL274*100.0/(AW274), 0))*(DY274+DZ274)/1000.0</f>
        <v>0</v>
      </c>
      <c r="Q274">
        <f>2.0/((1/S274-1/R274)+SIGN(S274)*SQRT((1/S274-1/R274)*(1/S274-1/R274) + 4*DM274/((DM274+1)*(DM274+1))*(2*1/S274*1/R274-1/R274*1/R274)))</f>
        <v>0</v>
      </c>
      <c r="R274">
        <f>IF(LEFT(DN274,1)&lt;&gt;"0",IF(LEFT(DN274,1)="1",3.0,DO274),$D$5+$E$5*(EF274*DY274/($K$5*1000))+$F$5*(EF274*DY274/($K$5*1000))*MAX(MIN(DL274,$J$5),$I$5)*MAX(MIN(DL274,$J$5),$I$5)+$G$5*MAX(MIN(DL274,$J$5),$I$5)*(EF274*DY274/($K$5*1000))+$H$5*(EF274*DY274/($K$5*1000))*(EF274*DY274/($K$5*1000)))</f>
        <v>0</v>
      </c>
      <c r="S274">
        <f>J274*(1000-(1000*0.61365*exp(17.502*W274/(240.97+W274))/(DY274+DZ274)+DT274)/2)/(1000*0.61365*exp(17.502*W274/(240.97+W274))/(DY274+DZ274)-DT274)</f>
        <v>0</v>
      </c>
      <c r="T274">
        <f>1/((DM274+1)/(Q274/1.6)+1/(R274/1.37)) + DM274/((DM274+1)/(Q274/1.6) + DM274/(R274/1.37))</f>
        <v>0</v>
      </c>
      <c r="U274">
        <f>(DH274*DK274)</f>
        <v>0</v>
      </c>
      <c r="V274">
        <f>(EA274+(U274+2*0.95*5.67E-8*(((EA274+$B$7)+273)^4-(EA274+273)^4)-44100*J274)/(1.84*29.3*R274+8*0.95*5.67E-8*(EA274+273)^3))</f>
        <v>0</v>
      </c>
      <c r="W274">
        <f>($C$7*EB274+$D$7*EC274+$E$7*V274)</f>
        <v>0</v>
      </c>
      <c r="X274">
        <f>0.61365*exp(17.502*W274/(240.97+W274))</f>
        <v>0</v>
      </c>
      <c r="Y274">
        <f>(Z274/AA274*100)</f>
        <v>0</v>
      </c>
      <c r="Z274">
        <f>DT274*(DY274+DZ274)/1000</f>
        <v>0</v>
      </c>
      <c r="AA274">
        <f>0.61365*exp(17.502*EA274/(240.97+EA274))</f>
        <v>0</v>
      </c>
      <c r="AB274">
        <f>(X274-DT274*(DY274+DZ274)/1000)</f>
        <v>0</v>
      </c>
      <c r="AC274">
        <f>(-J274*44100)</f>
        <v>0</v>
      </c>
      <c r="AD274">
        <f>2*29.3*R274*0.92*(EA274-W274)</f>
        <v>0</v>
      </c>
      <c r="AE274">
        <f>2*0.95*5.67E-8*(((EA274+$B$7)+273)^4-(W274+273)^4)</f>
        <v>0</v>
      </c>
      <c r="AF274">
        <f>U274+AE274+AC274+AD274</f>
        <v>0</v>
      </c>
      <c r="AG274">
        <f>DX274*AU274*(DS274-DR274*(1000-AU274*DU274)/(1000-AU274*DT274))/(100*DL274)</f>
        <v>0</v>
      </c>
      <c r="AH274">
        <f>1000*DX274*AU274*(DT274-DU274)/(100*DL274*(1000-AU274*DT274))</f>
        <v>0</v>
      </c>
      <c r="AI274">
        <f>(AJ274 - AK274 - DY274*1E3/(8.314*(EA274+273.15)) * AM274/DX274 * AL274) * DX274/(100*DL274) * (1000 - DU274)/1000</f>
        <v>0</v>
      </c>
      <c r="AJ274">
        <v>1098.60824575433</v>
      </c>
      <c r="AK274">
        <v>1063.77696969697</v>
      </c>
      <c r="AL274">
        <v>3.58562424242411</v>
      </c>
      <c r="AM274">
        <v>64.6</v>
      </c>
      <c r="AN274">
        <f>(AP274 - AO274 + DY274*1E3/(8.314*(EA274+273.15)) * AR274/DX274 * AQ274) * DX274/(100*DL274) * 1000/(1000 - AP274)</f>
        <v>0</v>
      </c>
      <c r="AO274">
        <v>21.0316851931708</v>
      </c>
      <c r="AP274">
        <v>22.7914915151515</v>
      </c>
      <c r="AQ274">
        <v>2.9805683459079e-05</v>
      </c>
      <c r="AR274">
        <v>120.659579915445</v>
      </c>
      <c r="AS274">
        <v>0</v>
      </c>
      <c r="AT274">
        <v>0</v>
      </c>
      <c r="AU274">
        <f>IF(AS274*$H$13&gt;=AW274,1.0,(AW274/(AW274-AS274*$H$13)))</f>
        <v>0</v>
      </c>
      <c r="AV274">
        <f>(AU274-1)*100</f>
        <v>0</v>
      </c>
      <c r="AW274">
        <f>MAX(0,($B$13+$C$13*EF274)/(1+$D$13*EF274)*DY274/(EA274+273)*$E$13)</f>
        <v>0</v>
      </c>
      <c r="AX274" t="s">
        <v>437</v>
      </c>
      <c r="AY274" t="s">
        <v>437</v>
      </c>
      <c r="AZ274">
        <v>0</v>
      </c>
      <c r="BA274">
        <v>0</v>
      </c>
      <c r="BB274">
        <f>1-AZ274/BA274</f>
        <v>0</v>
      </c>
      <c r="BC274">
        <v>0</v>
      </c>
      <c r="BD274" t="s">
        <v>437</v>
      </c>
      <c r="BE274" t="s">
        <v>437</v>
      </c>
      <c r="BF274">
        <v>0</v>
      </c>
      <c r="BG274">
        <v>0</v>
      </c>
      <c r="BH274">
        <f>1-BF274/BG274</f>
        <v>0</v>
      </c>
      <c r="BI274">
        <v>0.5</v>
      </c>
      <c r="BJ274">
        <f>DI274</f>
        <v>0</v>
      </c>
      <c r="BK274">
        <f>L274</f>
        <v>0</v>
      </c>
      <c r="BL274">
        <f>BH274*BI274*BJ274</f>
        <v>0</v>
      </c>
      <c r="BM274">
        <f>(BK274-BC274)/BJ274</f>
        <v>0</v>
      </c>
      <c r="BN274">
        <f>(BA274-BG274)/BG274</f>
        <v>0</v>
      </c>
      <c r="BO274">
        <f>AZ274/(BB274+AZ274/BG274)</f>
        <v>0</v>
      </c>
      <c r="BP274" t="s">
        <v>437</v>
      </c>
      <c r="BQ274">
        <v>0</v>
      </c>
      <c r="BR274">
        <f>IF(BQ274&lt;&gt;0, BQ274, BO274)</f>
        <v>0</v>
      </c>
      <c r="BS274">
        <f>1-BR274/BG274</f>
        <v>0</v>
      </c>
      <c r="BT274">
        <f>(BG274-BF274)/(BG274-BR274)</f>
        <v>0</v>
      </c>
      <c r="BU274">
        <f>(BA274-BG274)/(BA274-BR274)</f>
        <v>0</v>
      </c>
      <c r="BV274">
        <f>(BG274-BF274)/(BG274-AZ274)</f>
        <v>0</v>
      </c>
      <c r="BW274">
        <f>(BA274-BG274)/(BA274-AZ274)</f>
        <v>0</v>
      </c>
      <c r="BX274">
        <f>(BT274*BR274/BF274)</f>
        <v>0</v>
      </c>
      <c r="BY274">
        <f>(1-BX274)</f>
        <v>0</v>
      </c>
      <c r="DH274">
        <f>$B$11*EG274+$C$11*EH274+$F$11*ES274*(1-EV274)</f>
        <v>0</v>
      </c>
      <c r="DI274">
        <f>DH274*DJ274</f>
        <v>0</v>
      </c>
      <c r="DJ274">
        <f>($B$11*$D$9+$C$11*$D$9+$F$11*((FF274+EX274)/MAX(FF274+EX274+FG274, 0.1)*$I$9+FG274/MAX(FF274+EX274+FG274, 0.1)*$J$9))/($B$11+$C$11+$F$11)</f>
        <v>0</v>
      </c>
      <c r="DK274">
        <f>($B$11*$K$9+$C$11*$K$9+$F$11*((FF274+EX274)/MAX(FF274+EX274+FG274, 0.1)*$P$9+FG274/MAX(FF274+EX274+FG274, 0.1)*$Q$9))/($B$11+$C$11+$F$11)</f>
        <v>0</v>
      </c>
      <c r="DL274">
        <v>4.16</v>
      </c>
      <c r="DM274">
        <v>0.5</v>
      </c>
      <c r="DN274" t="s">
        <v>438</v>
      </c>
      <c r="DO274">
        <v>2</v>
      </c>
      <c r="DP274" t="b">
        <v>1</v>
      </c>
      <c r="DQ274">
        <v>1759429701.84615</v>
      </c>
      <c r="DR274">
        <v>1015.10146153846</v>
      </c>
      <c r="DS274">
        <v>1058.97230769231</v>
      </c>
      <c r="DT274">
        <v>22.7829538461539</v>
      </c>
      <c r="DU274">
        <v>20.9830846153846</v>
      </c>
      <c r="DV274">
        <v>1011.02415384615</v>
      </c>
      <c r="DW274">
        <v>22.4753692307692</v>
      </c>
      <c r="DX274">
        <v>499.988846153846</v>
      </c>
      <c r="DY274">
        <v>90.7443769230769</v>
      </c>
      <c r="DZ274">
        <v>0.0331736692307692</v>
      </c>
      <c r="EA274">
        <v>29.527</v>
      </c>
      <c r="EB274">
        <v>30.0332615384615</v>
      </c>
      <c r="EC274">
        <v>999.9</v>
      </c>
      <c r="ED274">
        <v>0</v>
      </c>
      <c r="EE274">
        <v>0</v>
      </c>
      <c r="EF274">
        <v>10004.0907692308</v>
      </c>
      <c r="EG274">
        <v>0</v>
      </c>
      <c r="EH274">
        <v>14.9909076923077</v>
      </c>
      <c r="EI274">
        <v>-43.8707846153846</v>
      </c>
      <c r="EJ274">
        <v>1038.76769230769</v>
      </c>
      <c r="EK274">
        <v>1081.66923076923</v>
      </c>
      <c r="EL274">
        <v>1.79986461538462</v>
      </c>
      <c r="EM274">
        <v>1058.97230769231</v>
      </c>
      <c r="EN274">
        <v>20.9830846153846</v>
      </c>
      <c r="EO274">
        <v>2.06742384615385</v>
      </c>
      <c r="EP274">
        <v>1.90409846153846</v>
      </c>
      <c r="EQ274">
        <v>17.9703923076923</v>
      </c>
      <c r="ER274">
        <v>16.6686</v>
      </c>
      <c r="ES274">
        <v>2000.02923076923</v>
      </c>
      <c r="ET274">
        <v>0.980004615384615</v>
      </c>
      <c r="EU274">
        <v>0.0199956923076923</v>
      </c>
      <c r="EV274">
        <v>0</v>
      </c>
      <c r="EW274">
        <v>571.909923076923</v>
      </c>
      <c r="EX274">
        <v>5.00059</v>
      </c>
      <c r="EY274">
        <v>11507.2230769231</v>
      </c>
      <c r="EZ274">
        <v>17360.5923076923</v>
      </c>
      <c r="FA274">
        <v>41.8168461538462</v>
      </c>
      <c r="FB274">
        <v>41.687</v>
      </c>
      <c r="FC274">
        <v>41.3024615384615</v>
      </c>
      <c r="FD274">
        <v>41.0238461538462</v>
      </c>
      <c r="FE274">
        <v>42.687</v>
      </c>
      <c r="FF274">
        <v>1955.13461538462</v>
      </c>
      <c r="FG274">
        <v>39.8946153846154</v>
      </c>
      <c r="FH274">
        <v>0</v>
      </c>
      <c r="FI274">
        <v>1759429708.6</v>
      </c>
      <c r="FJ274">
        <v>0</v>
      </c>
      <c r="FK274">
        <v>571.89164</v>
      </c>
      <c r="FL274">
        <v>0.718153839820574</v>
      </c>
      <c r="FM274">
        <v>17.9846153772235</v>
      </c>
      <c r="FN274">
        <v>11507.268</v>
      </c>
      <c r="FO274">
        <v>15</v>
      </c>
      <c r="FP274">
        <v>0</v>
      </c>
      <c r="FQ274" t="s">
        <v>439</v>
      </c>
      <c r="FR274">
        <v>0</v>
      </c>
      <c r="FS274">
        <v>0</v>
      </c>
      <c r="FT274">
        <v>0</v>
      </c>
      <c r="FU274">
        <v>0</v>
      </c>
      <c r="FV274">
        <v>0</v>
      </c>
      <c r="FW274">
        <v>0</v>
      </c>
      <c r="FX274">
        <v>0</v>
      </c>
      <c r="FY274">
        <v>0</v>
      </c>
      <c r="FZ274">
        <v>0</v>
      </c>
      <c r="GA274">
        <v>0</v>
      </c>
      <c r="GB274">
        <v>0</v>
      </c>
      <c r="GC274">
        <v>-43.65917</v>
      </c>
      <c r="GD274">
        <v>-3.35742857142854</v>
      </c>
      <c r="GE274">
        <v>0.770295638764754</v>
      </c>
      <c r="GF274">
        <v>0</v>
      </c>
      <c r="GG274">
        <v>571.78444117647</v>
      </c>
      <c r="GH274">
        <v>1.48065698628033</v>
      </c>
      <c r="GI274">
        <v>0.25740951479015</v>
      </c>
      <c r="GJ274">
        <v>-1</v>
      </c>
      <c r="GK274">
        <v>1.8147155</v>
      </c>
      <c r="GL274">
        <v>-0.434535789473685</v>
      </c>
      <c r="GM274">
        <v>0.0434885238281319</v>
      </c>
      <c r="GN274">
        <v>0</v>
      </c>
      <c r="GO274">
        <v>0</v>
      </c>
      <c r="GP274">
        <v>2</v>
      </c>
      <c r="GQ274" t="s">
        <v>463</v>
      </c>
      <c r="GR274">
        <v>3.13209</v>
      </c>
      <c r="GS274">
        <v>2.71142</v>
      </c>
      <c r="GT274">
        <v>0.169713</v>
      </c>
      <c r="GU274">
        <v>0.174629</v>
      </c>
      <c r="GV274">
        <v>0.0994899</v>
      </c>
      <c r="GW274">
        <v>0.0945487</v>
      </c>
      <c r="GX274">
        <v>31248.9</v>
      </c>
      <c r="GY274">
        <v>33276.8</v>
      </c>
      <c r="GZ274">
        <v>34054</v>
      </c>
      <c r="HA274">
        <v>36506.6</v>
      </c>
      <c r="HB274">
        <v>43325.5</v>
      </c>
      <c r="HC274">
        <v>47471.1</v>
      </c>
      <c r="HD274">
        <v>53128.6</v>
      </c>
      <c r="HE274">
        <v>58350.6</v>
      </c>
      <c r="HF274">
        <v>1.9501</v>
      </c>
      <c r="HG274">
        <v>1.78815</v>
      </c>
      <c r="HH274">
        <v>0.135843</v>
      </c>
      <c r="HI274">
        <v>0</v>
      </c>
      <c r="HJ274">
        <v>27.8051</v>
      </c>
      <c r="HK274">
        <v>999.9</v>
      </c>
      <c r="HL274">
        <v>50.299</v>
      </c>
      <c r="HM274">
        <v>30.796</v>
      </c>
      <c r="HN274">
        <v>24.717</v>
      </c>
      <c r="HO274">
        <v>54.7831</v>
      </c>
      <c r="HP274">
        <v>45.2925</v>
      </c>
      <c r="HQ274">
        <v>1</v>
      </c>
      <c r="HR274">
        <v>0.107716</v>
      </c>
      <c r="HS274">
        <v>0.742669</v>
      </c>
      <c r="HT274">
        <v>20.1102</v>
      </c>
      <c r="HU274">
        <v>5.19558</v>
      </c>
      <c r="HV274">
        <v>12.004</v>
      </c>
      <c r="HW274">
        <v>4.97355</v>
      </c>
      <c r="HX274">
        <v>3.29395</v>
      </c>
      <c r="HY274">
        <v>999.9</v>
      </c>
      <c r="HZ274">
        <v>9999</v>
      </c>
      <c r="IA274">
        <v>9999</v>
      </c>
      <c r="IB274">
        <v>9999</v>
      </c>
      <c r="IC274">
        <v>1.86325</v>
      </c>
      <c r="ID274">
        <v>1.86813</v>
      </c>
      <c r="IE274">
        <v>1.86789</v>
      </c>
      <c r="IF274">
        <v>1.86906</v>
      </c>
      <c r="IG274">
        <v>1.86987</v>
      </c>
      <c r="IH274">
        <v>1.86597</v>
      </c>
      <c r="II274">
        <v>1.86705</v>
      </c>
      <c r="IJ274">
        <v>1.86844</v>
      </c>
      <c r="IK274">
        <v>5</v>
      </c>
      <c r="IL274">
        <v>0</v>
      </c>
      <c r="IM274">
        <v>0</v>
      </c>
      <c r="IN274">
        <v>0</v>
      </c>
      <c r="IO274" t="s">
        <v>441</v>
      </c>
      <c r="IP274" t="s">
        <v>442</v>
      </c>
      <c r="IQ274" t="s">
        <v>443</v>
      </c>
      <c r="IR274" t="s">
        <v>443</v>
      </c>
      <c r="IS274" t="s">
        <v>443</v>
      </c>
      <c r="IT274" t="s">
        <v>443</v>
      </c>
      <c r="IU274">
        <v>0</v>
      </c>
      <c r="IV274">
        <v>100</v>
      </c>
      <c r="IW274">
        <v>100</v>
      </c>
      <c r="IX274">
        <v>4.16</v>
      </c>
      <c r="IY274">
        <v>0.3078</v>
      </c>
      <c r="IZ274">
        <v>0.735386519928015</v>
      </c>
      <c r="JA274">
        <v>0.00382527381972642</v>
      </c>
      <c r="JB274">
        <v>-7.52988299776221e-07</v>
      </c>
      <c r="JC274">
        <v>2.3530235652091e-10</v>
      </c>
      <c r="JD274">
        <v>-0.102343420517576</v>
      </c>
      <c r="JE274">
        <v>-0.0169045395245839</v>
      </c>
      <c r="JF274">
        <v>0.00204458040624254</v>
      </c>
      <c r="JG274">
        <v>-2.13992253470799e-05</v>
      </c>
      <c r="JH274">
        <v>5</v>
      </c>
      <c r="JI274">
        <v>2167</v>
      </c>
      <c r="JJ274">
        <v>1</v>
      </c>
      <c r="JK274">
        <v>29</v>
      </c>
      <c r="JL274">
        <v>29323828.5</v>
      </c>
      <c r="JM274">
        <v>29323828.5</v>
      </c>
      <c r="JN274">
        <v>2.18994</v>
      </c>
      <c r="JO274">
        <v>2.63916</v>
      </c>
      <c r="JP274">
        <v>1.54785</v>
      </c>
      <c r="JQ274">
        <v>2.31079</v>
      </c>
      <c r="JR274">
        <v>1.64673</v>
      </c>
      <c r="JS274">
        <v>2.40356</v>
      </c>
      <c r="JT274">
        <v>34.6692</v>
      </c>
      <c r="JU274">
        <v>24.1926</v>
      </c>
      <c r="JV274">
        <v>18</v>
      </c>
      <c r="JW274">
        <v>506.303</v>
      </c>
      <c r="JX274">
        <v>401.383</v>
      </c>
      <c r="JY274">
        <v>26.249</v>
      </c>
      <c r="JZ274">
        <v>28.7493</v>
      </c>
      <c r="KA274">
        <v>30.0002</v>
      </c>
      <c r="KB274">
        <v>28.708</v>
      </c>
      <c r="KC274">
        <v>28.6571</v>
      </c>
      <c r="KD274">
        <v>43.8039</v>
      </c>
      <c r="KE274">
        <v>16.756</v>
      </c>
      <c r="KF274">
        <v>49.6754</v>
      </c>
      <c r="KG274">
        <v>26.2231</v>
      </c>
      <c r="KH274">
        <v>1108.87</v>
      </c>
      <c r="KI274">
        <v>21.1077</v>
      </c>
      <c r="KJ274">
        <v>96.5734</v>
      </c>
      <c r="KK274">
        <v>94.5377</v>
      </c>
    </row>
    <row r="275" spans="1:297">
      <c r="A275">
        <v>259</v>
      </c>
      <c r="B275">
        <v>1759429715</v>
      </c>
      <c r="C275">
        <v>10494.9000000954</v>
      </c>
      <c r="D275" t="s">
        <v>962</v>
      </c>
      <c r="E275" t="s">
        <v>963</v>
      </c>
      <c r="F275">
        <v>5</v>
      </c>
      <c r="G275" t="s">
        <v>831</v>
      </c>
      <c r="H275" t="s">
        <v>436</v>
      </c>
      <c r="I275">
        <v>1759429706.84615</v>
      </c>
      <c r="J275">
        <f>(K275)/1000</f>
        <v>0</v>
      </c>
      <c r="K275">
        <f>IF(DP275, AN275, AH275)</f>
        <v>0</v>
      </c>
      <c r="L275">
        <f>IF(DP275, AI275, AG275)</f>
        <v>0</v>
      </c>
      <c r="M275">
        <f>DR275 - IF(AU275&gt;1, L275*DL275*100.0/(AW275), 0)</f>
        <v>0</v>
      </c>
      <c r="N275">
        <f>((T275-J275/2)*M275-L275)/(T275+J275/2)</f>
        <v>0</v>
      </c>
      <c r="O275">
        <f>N275*(DY275+DZ275)/1000.0</f>
        <v>0</v>
      </c>
      <c r="P275">
        <f>(DR275 - IF(AU275&gt;1, L275*DL275*100.0/(AW275), 0))*(DY275+DZ275)/1000.0</f>
        <v>0</v>
      </c>
      <c r="Q275">
        <f>2.0/((1/S275-1/R275)+SIGN(S275)*SQRT((1/S275-1/R275)*(1/S275-1/R275) + 4*DM275/((DM275+1)*(DM275+1))*(2*1/S275*1/R275-1/R275*1/R275)))</f>
        <v>0</v>
      </c>
      <c r="R275">
        <f>IF(LEFT(DN275,1)&lt;&gt;"0",IF(LEFT(DN275,1)="1",3.0,DO275),$D$5+$E$5*(EF275*DY275/($K$5*1000))+$F$5*(EF275*DY275/($K$5*1000))*MAX(MIN(DL275,$J$5),$I$5)*MAX(MIN(DL275,$J$5),$I$5)+$G$5*MAX(MIN(DL275,$J$5),$I$5)*(EF275*DY275/($K$5*1000))+$H$5*(EF275*DY275/($K$5*1000))*(EF275*DY275/($K$5*1000)))</f>
        <v>0</v>
      </c>
      <c r="S275">
        <f>J275*(1000-(1000*0.61365*exp(17.502*W275/(240.97+W275))/(DY275+DZ275)+DT275)/2)/(1000*0.61365*exp(17.502*W275/(240.97+W275))/(DY275+DZ275)-DT275)</f>
        <v>0</v>
      </c>
      <c r="T275">
        <f>1/((DM275+1)/(Q275/1.6)+1/(R275/1.37)) + DM275/((DM275+1)/(Q275/1.6) + DM275/(R275/1.37))</f>
        <v>0</v>
      </c>
      <c r="U275">
        <f>(DH275*DK275)</f>
        <v>0</v>
      </c>
      <c r="V275">
        <f>(EA275+(U275+2*0.95*5.67E-8*(((EA275+$B$7)+273)^4-(EA275+273)^4)-44100*J275)/(1.84*29.3*R275+8*0.95*5.67E-8*(EA275+273)^3))</f>
        <v>0</v>
      </c>
      <c r="W275">
        <f>($C$7*EB275+$D$7*EC275+$E$7*V275)</f>
        <v>0</v>
      </c>
      <c r="X275">
        <f>0.61365*exp(17.502*W275/(240.97+W275))</f>
        <v>0</v>
      </c>
      <c r="Y275">
        <f>(Z275/AA275*100)</f>
        <v>0</v>
      </c>
      <c r="Z275">
        <f>DT275*(DY275+DZ275)/1000</f>
        <v>0</v>
      </c>
      <c r="AA275">
        <f>0.61365*exp(17.502*EA275/(240.97+EA275))</f>
        <v>0</v>
      </c>
      <c r="AB275">
        <f>(X275-DT275*(DY275+DZ275)/1000)</f>
        <v>0</v>
      </c>
      <c r="AC275">
        <f>(-J275*44100)</f>
        <v>0</v>
      </c>
      <c r="AD275">
        <f>2*29.3*R275*0.92*(EA275-W275)</f>
        <v>0</v>
      </c>
      <c r="AE275">
        <f>2*0.95*5.67E-8*(((EA275+$B$7)+273)^4-(W275+273)^4)</f>
        <v>0</v>
      </c>
      <c r="AF275">
        <f>U275+AE275+AC275+AD275</f>
        <v>0</v>
      </c>
      <c r="AG275">
        <f>DX275*AU275*(DS275-DR275*(1000-AU275*DU275)/(1000-AU275*DT275))/(100*DL275)</f>
        <v>0</v>
      </c>
      <c r="AH275">
        <f>1000*DX275*AU275*(DT275-DU275)/(100*DL275*(1000-AU275*DT275))</f>
        <v>0</v>
      </c>
      <c r="AI275">
        <f>(AJ275 - AK275 - DY275*1E3/(8.314*(EA275+273.15)) * AM275/DX275 * AL275) * DX275/(100*DL275) * (1000 - DU275)/1000</f>
        <v>0</v>
      </c>
      <c r="AJ275">
        <v>1114.96789952056</v>
      </c>
      <c r="AK275">
        <v>1080.68581818182</v>
      </c>
      <c r="AL275">
        <v>3.34847878787879</v>
      </c>
      <c r="AM275">
        <v>64.6</v>
      </c>
      <c r="AN275">
        <f>(AP275 - AO275 + DY275*1E3/(8.314*(EA275+273.15)) * AR275/DX275 * AQ275) * DX275/(100*DL275) * 1000/(1000 - AP275)</f>
        <v>0</v>
      </c>
      <c r="AO275">
        <v>21.0329776597945</v>
      </c>
      <c r="AP275">
        <v>22.7778357575758</v>
      </c>
      <c r="AQ275">
        <v>-3.97683233032044e-05</v>
      </c>
      <c r="AR275">
        <v>120.659579915445</v>
      </c>
      <c r="AS275">
        <v>0</v>
      </c>
      <c r="AT275">
        <v>0</v>
      </c>
      <c r="AU275">
        <f>IF(AS275*$H$13&gt;=AW275,1.0,(AW275/(AW275-AS275*$H$13)))</f>
        <v>0</v>
      </c>
      <c r="AV275">
        <f>(AU275-1)*100</f>
        <v>0</v>
      </c>
      <c r="AW275">
        <f>MAX(0,($B$13+$C$13*EF275)/(1+$D$13*EF275)*DY275/(EA275+273)*$E$13)</f>
        <v>0</v>
      </c>
      <c r="AX275" t="s">
        <v>437</v>
      </c>
      <c r="AY275" t="s">
        <v>437</v>
      </c>
      <c r="AZ275">
        <v>0</v>
      </c>
      <c r="BA275">
        <v>0</v>
      </c>
      <c r="BB275">
        <f>1-AZ275/BA275</f>
        <v>0</v>
      </c>
      <c r="BC275">
        <v>0</v>
      </c>
      <c r="BD275" t="s">
        <v>437</v>
      </c>
      <c r="BE275" t="s">
        <v>437</v>
      </c>
      <c r="BF275">
        <v>0</v>
      </c>
      <c r="BG275">
        <v>0</v>
      </c>
      <c r="BH275">
        <f>1-BF275/BG275</f>
        <v>0</v>
      </c>
      <c r="BI275">
        <v>0.5</v>
      </c>
      <c r="BJ275">
        <f>DI275</f>
        <v>0</v>
      </c>
      <c r="BK275">
        <f>L275</f>
        <v>0</v>
      </c>
      <c r="BL275">
        <f>BH275*BI275*BJ275</f>
        <v>0</v>
      </c>
      <c r="BM275">
        <f>(BK275-BC275)/BJ275</f>
        <v>0</v>
      </c>
      <c r="BN275">
        <f>(BA275-BG275)/BG275</f>
        <v>0</v>
      </c>
      <c r="BO275">
        <f>AZ275/(BB275+AZ275/BG275)</f>
        <v>0</v>
      </c>
      <c r="BP275" t="s">
        <v>437</v>
      </c>
      <c r="BQ275">
        <v>0</v>
      </c>
      <c r="BR275">
        <f>IF(BQ275&lt;&gt;0, BQ275, BO275)</f>
        <v>0</v>
      </c>
      <c r="BS275">
        <f>1-BR275/BG275</f>
        <v>0</v>
      </c>
      <c r="BT275">
        <f>(BG275-BF275)/(BG275-BR275)</f>
        <v>0</v>
      </c>
      <c r="BU275">
        <f>(BA275-BG275)/(BA275-BR275)</f>
        <v>0</v>
      </c>
      <c r="BV275">
        <f>(BG275-BF275)/(BG275-AZ275)</f>
        <v>0</v>
      </c>
      <c r="BW275">
        <f>(BA275-BG275)/(BA275-AZ275)</f>
        <v>0</v>
      </c>
      <c r="BX275">
        <f>(BT275*BR275/BF275)</f>
        <v>0</v>
      </c>
      <c r="BY275">
        <f>(1-BX275)</f>
        <v>0</v>
      </c>
      <c r="DH275">
        <f>$B$11*EG275+$C$11*EH275+$F$11*ES275*(1-EV275)</f>
        <v>0</v>
      </c>
      <c r="DI275">
        <f>DH275*DJ275</f>
        <v>0</v>
      </c>
      <c r="DJ275">
        <f>($B$11*$D$9+$C$11*$D$9+$F$11*((FF275+EX275)/MAX(FF275+EX275+FG275, 0.1)*$I$9+FG275/MAX(FF275+EX275+FG275, 0.1)*$J$9))/($B$11+$C$11+$F$11)</f>
        <v>0</v>
      </c>
      <c r="DK275">
        <f>($B$11*$K$9+$C$11*$K$9+$F$11*((FF275+EX275)/MAX(FF275+EX275+FG275, 0.1)*$P$9+FG275/MAX(FF275+EX275+FG275, 0.1)*$Q$9))/($B$11+$C$11+$F$11)</f>
        <v>0</v>
      </c>
      <c r="DL275">
        <v>4.16</v>
      </c>
      <c r="DM275">
        <v>0.5</v>
      </c>
      <c r="DN275" t="s">
        <v>438</v>
      </c>
      <c r="DO275">
        <v>2</v>
      </c>
      <c r="DP275" t="b">
        <v>1</v>
      </c>
      <c r="DQ275">
        <v>1759429706.84615</v>
      </c>
      <c r="DR275">
        <v>1032.06846153846</v>
      </c>
      <c r="DS275">
        <v>1075.55615384615</v>
      </c>
      <c r="DT275">
        <v>22.7829692307692</v>
      </c>
      <c r="DU275">
        <v>21.0134461538462</v>
      </c>
      <c r="DV275">
        <v>1027.94076923077</v>
      </c>
      <c r="DW275">
        <v>22.4753846153846</v>
      </c>
      <c r="DX275">
        <v>500.007846153846</v>
      </c>
      <c r="DY275">
        <v>90.7443307692308</v>
      </c>
      <c r="DZ275">
        <v>0.0332601846153846</v>
      </c>
      <c r="EA275">
        <v>29.5222615384615</v>
      </c>
      <c r="EB275">
        <v>30.0302307692308</v>
      </c>
      <c r="EC275">
        <v>999.9</v>
      </c>
      <c r="ED275">
        <v>0</v>
      </c>
      <c r="EE275">
        <v>0</v>
      </c>
      <c r="EF275">
        <v>10002.7892307692</v>
      </c>
      <c r="EG275">
        <v>0</v>
      </c>
      <c r="EH275">
        <v>14.9860230769231</v>
      </c>
      <c r="EI275">
        <v>-43.4865076923077</v>
      </c>
      <c r="EJ275">
        <v>1056.13076923077</v>
      </c>
      <c r="EK275">
        <v>1098.64153846154</v>
      </c>
      <c r="EL275">
        <v>1.76950461538462</v>
      </c>
      <c r="EM275">
        <v>1075.55615384615</v>
      </c>
      <c r="EN275">
        <v>21.0134461538462</v>
      </c>
      <c r="EO275">
        <v>2.06742384615385</v>
      </c>
      <c r="EP275">
        <v>1.90685307692308</v>
      </c>
      <c r="EQ275">
        <v>17.9703923076923</v>
      </c>
      <c r="ER275">
        <v>16.6913692307692</v>
      </c>
      <c r="ES275">
        <v>2000.00538461538</v>
      </c>
      <c r="ET275">
        <v>0.980004384615385</v>
      </c>
      <c r="EU275">
        <v>0.0199959153846154</v>
      </c>
      <c r="EV275">
        <v>0</v>
      </c>
      <c r="EW275">
        <v>571.892538461538</v>
      </c>
      <c r="EX275">
        <v>5.00059</v>
      </c>
      <c r="EY275">
        <v>11508.6230769231</v>
      </c>
      <c r="EZ275">
        <v>17360.3846153846</v>
      </c>
      <c r="FA275">
        <v>41.812</v>
      </c>
      <c r="FB275">
        <v>41.687</v>
      </c>
      <c r="FC275">
        <v>41.3024615384615</v>
      </c>
      <c r="FD275">
        <v>41.0190769230769</v>
      </c>
      <c r="FE275">
        <v>42.687</v>
      </c>
      <c r="FF275">
        <v>1955.11076923077</v>
      </c>
      <c r="FG275">
        <v>39.8946153846154</v>
      </c>
      <c r="FH275">
        <v>0</v>
      </c>
      <c r="FI275">
        <v>1759429713.4</v>
      </c>
      <c r="FJ275">
        <v>0</v>
      </c>
      <c r="FK275">
        <v>571.91084</v>
      </c>
      <c r="FL275">
        <v>0.166000006494278</v>
      </c>
      <c r="FM275">
        <v>15.5769230201815</v>
      </c>
      <c r="FN275">
        <v>11508.74</v>
      </c>
      <c r="FO275">
        <v>15</v>
      </c>
      <c r="FP275">
        <v>0</v>
      </c>
      <c r="FQ275" t="s">
        <v>439</v>
      </c>
      <c r="FR275">
        <v>0</v>
      </c>
      <c r="FS275">
        <v>0</v>
      </c>
      <c r="FT275">
        <v>0</v>
      </c>
      <c r="FU275">
        <v>0</v>
      </c>
      <c r="FV275">
        <v>0</v>
      </c>
      <c r="FW275">
        <v>0</v>
      </c>
      <c r="FX275">
        <v>0</v>
      </c>
      <c r="FY275">
        <v>0</v>
      </c>
      <c r="FZ275">
        <v>0</v>
      </c>
      <c r="GA275">
        <v>0</v>
      </c>
      <c r="GB275">
        <v>0</v>
      </c>
      <c r="GC275">
        <v>-43.69403</v>
      </c>
      <c r="GD275">
        <v>2.69330526315791</v>
      </c>
      <c r="GE275">
        <v>0.732752100031109</v>
      </c>
      <c r="GF275">
        <v>0</v>
      </c>
      <c r="GG275">
        <v>571.843411764706</v>
      </c>
      <c r="GH275">
        <v>0.75605805896783</v>
      </c>
      <c r="GI275">
        <v>0.229996945970395</v>
      </c>
      <c r="GJ275">
        <v>-1</v>
      </c>
      <c r="GK275">
        <v>1.792267</v>
      </c>
      <c r="GL275">
        <v>-0.39042766917293</v>
      </c>
      <c r="GM275">
        <v>0.0401215989337414</v>
      </c>
      <c r="GN275">
        <v>0</v>
      </c>
      <c r="GO275">
        <v>0</v>
      </c>
      <c r="GP275">
        <v>2</v>
      </c>
      <c r="GQ275" t="s">
        <v>463</v>
      </c>
      <c r="GR275">
        <v>3.13209</v>
      </c>
      <c r="GS275">
        <v>2.71137</v>
      </c>
      <c r="GT275">
        <v>0.171436</v>
      </c>
      <c r="GU275">
        <v>0.176399</v>
      </c>
      <c r="GV275">
        <v>0.0994536</v>
      </c>
      <c r="GW275">
        <v>0.0945756</v>
      </c>
      <c r="GX275">
        <v>31184.2</v>
      </c>
      <c r="GY275">
        <v>33205.9</v>
      </c>
      <c r="GZ275">
        <v>34054.2</v>
      </c>
      <c r="HA275">
        <v>36507.1</v>
      </c>
      <c r="HB275">
        <v>43327.7</v>
      </c>
      <c r="HC275">
        <v>47470.1</v>
      </c>
      <c r="HD275">
        <v>53128.8</v>
      </c>
      <c r="HE275">
        <v>58350.9</v>
      </c>
      <c r="HF275">
        <v>1.9501</v>
      </c>
      <c r="HG275">
        <v>1.7884</v>
      </c>
      <c r="HH275">
        <v>0.136066</v>
      </c>
      <c r="HI275">
        <v>0</v>
      </c>
      <c r="HJ275">
        <v>27.8051</v>
      </c>
      <c r="HK275">
        <v>999.9</v>
      </c>
      <c r="HL275">
        <v>50.299</v>
      </c>
      <c r="HM275">
        <v>30.806</v>
      </c>
      <c r="HN275">
        <v>24.7287</v>
      </c>
      <c r="HO275">
        <v>54.6731</v>
      </c>
      <c r="HP275">
        <v>45.1723</v>
      </c>
      <c r="HQ275">
        <v>1</v>
      </c>
      <c r="HR275">
        <v>0.107698</v>
      </c>
      <c r="HS275">
        <v>0.718445</v>
      </c>
      <c r="HT275">
        <v>20.1105</v>
      </c>
      <c r="HU275">
        <v>5.19618</v>
      </c>
      <c r="HV275">
        <v>12.004</v>
      </c>
      <c r="HW275">
        <v>4.97365</v>
      </c>
      <c r="HX275">
        <v>3.29395</v>
      </c>
      <c r="HY275">
        <v>999.9</v>
      </c>
      <c r="HZ275">
        <v>9999</v>
      </c>
      <c r="IA275">
        <v>9999</v>
      </c>
      <c r="IB275">
        <v>9999</v>
      </c>
      <c r="IC275">
        <v>1.86325</v>
      </c>
      <c r="ID275">
        <v>1.86813</v>
      </c>
      <c r="IE275">
        <v>1.8679</v>
      </c>
      <c r="IF275">
        <v>1.86905</v>
      </c>
      <c r="IG275">
        <v>1.86986</v>
      </c>
      <c r="IH275">
        <v>1.86594</v>
      </c>
      <c r="II275">
        <v>1.86705</v>
      </c>
      <c r="IJ275">
        <v>1.86844</v>
      </c>
      <c r="IK275">
        <v>5</v>
      </c>
      <c r="IL275">
        <v>0</v>
      </c>
      <c r="IM275">
        <v>0</v>
      </c>
      <c r="IN275">
        <v>0</v>
      </c>
      <c r="IO275" t="s">
        <v>441</v>
      </c>
      <c r="IP275" t="s">
        <v>442</v>
      </c>
      <c r="IQ275" t="s">
        <v>443</v>
      </c>
      <c r="IR275" t="s">
        <v>443</v>
      </c>
      <c r="IS275" t="s">
        <v>443</v>
      </c>
      <c r="IT275" t="s">
        <v>443</v>
      </c>
      <c r="IU275">
        <v>0</v>
      </c>
      <c r="IV275">
        <v>100</v>
      </c>
      <c r="IW275">
        <v>100</v>
      </c>
      <c r="IX275">
        <v>4.21</v>
      </c>
      <c r="IY275">
        <v>0.3073</v>
      </c>
      <c r="IZ275">
        <v>0.735386519928015</v>
      </c>
      <c r="JA275">
        <v>0.00382527381972642</v>
      </c>
      <c r="JB275">
        <v>-7.52988299776221e-07</v>
      </c>
      <c r="JC275">
        <v>2.3530235652091e-10</v>
      </c>
      <c r="JD275">
        <v>-0.102343420517576</v>
      </c>
      <c r="JE275">
        <v>-0.0169045395245839</v>
      </c>
      <c r="JF275">
        <v>0.00204458040624254</v>
      </c>
      <c r="JG275">
        <v>-2.13992253470799e-05</v>
      </c>
      <c r="JH275">
        <v>5</v>
      </c>
      <c r="JI275">
        <v>2167</v>
      </c>
      <c r="JJ275">
        <v>1</v>
      </c>
      <c r="JK275">
        <v>29</v>
      </c>
      <c r="JL275">
        <v>29323828.6</v>
      </c>
      <c r="JM275">
        <v>29323828.6</v>
      </c>
      <c r="JN275">
        <v>2.21558</v>
      </c>
      <c r="JO275">
        <v>2.62695</v>
      </c>
      <c r="JP275">
        <v>1.54785</v>
      </c>
      <c r="JQ275">
        <v>2.31079</v>
      </c>
      <c r="JR275">
        <v>1.64673</v>
      </c>
      <c r="JS275">
        <v>2.24976</v>
      </c>
      <c r="JT275">
        <v>34.6692</v>
      </c>
      <c r="JU275">
        <v>24.1751</v>
      </c>
      <c r="JV275">
        <v>18</v>
      </c>
      <c r="JW275">
        <v>506.31</v>
      </c>
      <c r="JX275">
        <v>401.521</v>
      </c>
      <c r="JY275">
        <v>26.218</v>
      </c>
      <c r="JZ275">
        <v>28.7493</v>
      </c>
      <c r="KA275">
        <v>30.0002</v>
      </c>
      <c r="KB275">
        <v>28.7088</v>
      </c>
      <c r="KC275">
        <v>28.6571</v>
      </c>
      <c r="KD275">
        <v>44.3478</v>
      </c>
      <c r="KE275">
        <v>16.4729</v>
      </c>
      <c r="KF275">
        <v>50.0462</v>
      </c>
      <c r="KG275">
        <v>26.1987</v>
      </c>
      <c r="KH275">
        <v>1123.53</v>
      </c>
      <c r="KI275">
        <v>21.1484</v>
      </c>
      <c r="KJ275">
        <v>96.5738</v>
      </c>
      <c r="KK275">
        <v>94.5384</v>
      </c>
    </row>
    <row r="276" spans="1:297">
      <c r="A276">
        <v>260</v>
      </c>
      <c r="B276">
        <v>1759429720</v>
      </c>
      <c r="C276">
        <v>10499.9000000954</v>
      </c>
      <c r="D276" t="s">
        <v>964</v>
      </c>
      <c r="E276" t="s">
        <v>965</v>
      </c>
      <c r="F276">
        <v>5</v>
      </c>
      <c r="G276" t="s">
        <v>831</v>
      </c>
      <c r="H276" t="s">
        <v>436</v>
      </c>
      <c r="I276">
        <v>1759429711.84615</v>
      </c>
      <c r="J276">
        <f>(K276)/1000</f>
        <v>0</v>
      </c>
      <c r="K276">
        <f>IF(DP276, AN276, AH276)</f>
        <v>0</v>
      </c>
      <c r="L276">
        <f>IF(DP276, AI276, AG276)</f>
        <v>0</v>
      </c>
      <c r="M276">
        <f>DR276 - IF(AU276&gt;1, L276*DL276*100.0/(AW276), 0)</f>
        <v>0</v>
      </c>
      <c r="N276">
        <f>((T276-J276/2)*M276-L276)/(T276+J276/2)</f>
        <v>0</v>
      </c>
      <c r="O276">
        <f>N276*(DY276+DZ276)/1000.0</f>
        <v>0</v>
      </c>
      <c r="P276">
        <f>(DR276 - IF(AU276&gt;1, L276*DL276*100.0/(AW276), 0))*(DY276+DZ276)/1000.0</f>
        <v>0</v>
      </c>
      <c r="Q276">
        <f>2.0/((1/S276-1/R276)+SIGN(S276)*SQRT((1/S276-1/R276)*(1/S276-1/R276) + 4*DM276/((DM276+1)*(DM276+1))*(2*1/S276*1/R276-1/R276*1/R276)))</f>
        <v>0</v>
      </c>
      <c r="R276">
        <f>IF(LEFT(DN276,1)&lt;&gt;"0",IF(LEFT(DN276,1)="1",3.0,DO276),$D$5+$E$5*(EF276*DY276/($K$5*1000))+$F$5*(EF276*DY276/($K$5*1000))*MAX(MIN(DL276,$J$5),$I$5)*MAX(MIN(DL276,$J$5),$I$5)+$G$5*MAX(MIN(DL276,$J$5),$I$5)*(EF276*DY276/($K$5*1000))+$H$5*(EF276*DY276/($K$5*1000))*(EF276*DY276/($K$5*1000)))</f>
        <v>0</v>
      </c>
      <c r="S276">
        <f>J276*(1000-(1000*0.61365*exp(17.502*W276/(240.97+W276))/(DY276+DZ276)+DT276)/2)/(1000*0.61365*exp(17.502*W276/(240.97+W276))/(DY276+DZ276)-DT276)</f>
        <v>0</v>
      </c>
      <c r="T276">
        <f>1/((DM276+1)/(Q276/1.6)+1/(R276/1.37)) + DM276/((DM276+1)/(Q276/1.6) + DM276/(R276/1.37))</f>
        <v>0</v>
      </c>
      <c r="U276">
        <f>(DH276*DK276)</f>
        <v>0</v>
      </c>
      <c r="V276">
        <f>(EA276+(U276+2*0.95*5.67E-8*(((EA276+$B$7)+273)^4-(EA276+273)^4)-44100*J276)/(1.84*29.3*R276+8*0.95*5.67E-8*(EA276+273)^3))</f>
        <v>0</v>
      </c>
      <c r="W276">
        <f>($C$7*EB276+$D$7*EC276+$E$7*V276)</f>
        <v>0</v>
      </c>
      <c r="X276">
        <f>0.61365*exp(17.502*W276/(240.97+W276))</f>
        <v>0</v>
      </c>
      <c r="Y276">
        <f>(Z276/AA276*100)</f>
        <v>0</v>
      </c>
      <c r="Z276">
        <f>DT276*(DY276+DZ276)/1000</f>
        <v>0</v>
      </c>
      <c r="AA276">
        <f>0.61365*exp(17.502*EA276/(240.97+EA276))</f>
        <v>0</v>
      </c>
      <c r="AB276">
        <f>(X276-DT276*(DY276+DZ276)/1000)</f>
        <v>0</v>
      </c>
      <c r="AC276">
        <f>(-J276*44100)</f>
        <v>0</v>
      </c>
      <c r="AD276">
        <f>2*29.3*R276*0.92*(EA276-W276)</f>
        <v>0</v>
      </c>
      <c r="AE276">
        <f>2*0.95*5.67E-8*(((EA276+$B$7)+273)^4-(W276+273)^4)</f>
        <v>0</v>
      </c>
      <c r="AF276">
        <f>U276+AE276+AC276+AD276</f>
        <v>0</v>
      </c>
      <c r="AG276">
        <f>DX276*AU276*(DS276-DR276*(1000-AU276*DU276)/(1000-AU276*DT276))/(100*DL276)</f>
        <v>0</v>
      </c>
      <c r="AH276">
        <f>1000*DX276*AU276*(DT276-DU276)/(100*DL276*(1000-AU276*DT276))</f>
        <v>0</v>
      </c>
      <c r="AI276">
        <f>(AJ276 - AK276 - DY276*1E3/(8.314*(EA276+273.15)) * AM276/DX276 * AL276) * DX276/(100*DL276) * (1000 - DU276)/1000</f>
        <v>0</v>
      </c>
      <c r="AJ276">
        <v>1133.0207904448</v>
      </c>
      <c r="AK276">
        <v>1098.20442424242</v>
      </c>
      <c r="AL276">
        <v>3.52896060606056</v>
      </c>
      <c r="AM276">
        <v>64.6</v>
      </c>
      <c r="AN276">
        <f>(AP276 - AO276 + DY276*1E3/(8.314*(EA276+273.15)) * AR276/DX276 * AQ276) * DX276/(100*DL276) * 1000/(1000 - AP276)</f>
        <v>0</v>
      </c>
      <c r="AO276">
        <v>21.0803234258197</v>
      </c>
      <c r="AP276">
        <v>22.7707527272727</v>
      </c>
      <c r="AQ276">
        <v>-1.83048378015895e-05</v>
      </c>
      <c r="AR276">
        <v>120.659579915445</v>
      </c>
      <c r="AS276">
        <v>0</v>
      </c>
      <c r="AT276">
        <v>0</v>
      </c>
      <c r="AU276">
        <f>IF(AS276*$H$13&gt;=AW276,1.0,(AW276/(AW276-AS276*$H$13)))</f>
        <v>0</v>
      </c>
      <c r="AV276">
        <f>(AU276-1)*100</f>
        <v>0</v>
      </c>
      <c r="AW276">
        <f>MAX(0,($B$13+$C$13*EF276)/(1+$D$13*EF276)*DY276/(EA276+273)*$E$13)</f>
        <v>0</v>
      </c>
      <c r="AX276" t="s">
        <v>437</v>
      </c>
      <c r="AY276" t="s">
        <v>437</v>
      </c>
      <c r="AZ276">
        <v>0</v>
      </c>
      <c r="BA276">
        <v>0</v>
      </c>
      <c r="BB276">
        <f>1-AZ276/BA276</f>
        <v>0</v>
      </c>
      <c r="BC276">
        <v>0</v>
      </c>
      <c r="BD276" t="s">
        <v>437</v>
      </c>
      <c r="BE276" t="s">
        <v>437</v>
      </c>
      <c r="BF276">
        <v>0</v>
      </c>
      <c r="BG276">
        <v>0</v>
      </c>
      <c r="BH276">
        <f>1-BF276/BG276</f>
        <v>0</v>
      </c>
      <c r="BI276">
        <v>0.5</v>
      </c>
      <c r="BJ276">
        <f>DI276</f>
        <v>0</v>
      </c>
      <c r="BK276">
        <f>L276</f>
        <v>0</v>
      </c>
      <c r="BL276">
        <f>BH276*BI276*BJ276</f>
        <v>0</v>
      </c>
      <c r="BM276">
        <f>(BK276-BC276)/BJ276</f>
        <v>0</v>
      </c>
      <c r="BN276">
        <f>(BA276-BG276)/BG276</f>
        <v>0</v>
      </c>
      <c r="BO276">
        <f>AZ276/(BB276+AZ276/BG276)</f>
        <v>0</v>
      </c>
      <c r="BP276" t="s">
        <v>437</v>
      </c>
      <c r="BQ276">
        <v>0</v>
      </c>
      <c r="BR276">
        <f>IF(BQ276&lt;&gt;0, BQ276, BO276)</f>
        <v>0</v>
      </c>
      <c r="BS276">
        <f>1-BR276/BG276</f>
        <v>0</v>
      </c>
      <c r="BT276">
        <f>(BG276-BF276)/(BG276-BR276)</f>
        <v>0</v>
      </c>
      <c r="BU276">
        <f>(BA276-BG276)/(BA276-BR276)</f>
        <v>0</v>
      </c>
      <c r="BV276">
        <f>(BG276-BF276)/(BG276-AZ276)</f>
        <v>0</v>
      </c>
      <c r="BW276">
        <f>(BA276-BG276)/(BA276-AZ276)</f>
        <v>0</v>
      </c>
      <c r="BX276">
        <f>(BT276*BR276/BF276)</f>
        <v>0</v>
      </c>
      <c r="BY276">
        <f>(1-BX276)</f>
        <v>0</v>
      </c>
      <c r="DH276">
        <f>$B$11*EG276+$C$11*EH276+$F$11*ES276*(1-EV276)</f>
        <v>0</v>
      </c>
      <c r="DI276">
        <f>DH276*DJ276</f>
        <v>0</v>
      </c>
      <c r="DJ276">
        <f>($B$11*$D$9+$C$11*$D$9+$F$11*((FF276+EX276)/MAX(FF276+EX276+FG276, 0.1)*$I$9+FG276/MAX(FF276+EX276+FG276, 0.1)*$J$9))/($B$11+$C$11+$F$11)</f>
        <v>0</v>
      </c>
      <c r="DK276">
        <f>($B$11*$K$9+$C$11*$K$9+$F$11*((FF276+EX276)/MAX(FF276+EX276+FG276, 0.1)*$P$9+FG276/MAX(FF276+EX276+FG276, 0.1)*$Q$9))/($B$11+$C$11+$F$11)</f>
        <v>0</v>
      </c>
      <c r="DL276">
        <v>4.16</v>
      </c>
      <c r="DM276">
        <v>0.5</v>
      </c>
      <c r="DN276" t="s">
        <v>438</v>
      </c>
      <c r="DO276">
        <v>2</v>
      </c>
      <c r="DP276" t="b">
        <v>1</v>
      </c>
      <c r="DQ276">
        <v>1759429711.84615</v>
      </c>
      <c r="DR276">
        <v>1048.91307692308</v>
      </c>
      <c r="DS276">
        <v>1092.77692307692</v>
      </c>
      <c r="DT276">
        <v>22.7811230769231</v>
      </c>
      <c r="DU276">
        <v>21.0449692307692</v>
      </c>
      <c r="DV276">
        <v>1044.73538461538</v>
      </c>
      <c r="DW276">
        <v>22.4736153846154</v>
      </c>
      <c r="DX276">
        <v>499.987538461539</v>
      </c>
      <c r="DY276">
        <v>90.7446923076923</v>
      </c>
      <c r="DZ276">
        <v>0.0334760230769231</v>
      </c>
      <c r="EA276">
        <v>29.5177</v>
      </c>
      <c r="EB276">
        <v>30.0315615384615</v>
      </c>
      <c r="EC276">
        <v>999.9</v>
      </c>
      <c r="ED276">
        <v>0</v>
      </c>
      <c r="EE276">
        <v>0</v>
      </c>
      <c r="EF276">
        <v>9992.70076923077</v>
      </c>
      <c r="EG276">
        <v>0</v>
      </c>
      <c r="EH276">
        <v>14.9908</v>
      </c>
      <c r="EI276">
        <v>-43.8612384615385</v>
      </c>
      <c r="EJ276">
        <v>1073.36769230769</v>
      </c>
      <c r="EK276">
        <v>1116.26769230769</v>
      </c>
      <c r="EL276">
        <v>1.73614153846154</v>
      </c>
      <c r="EM276">
        <v>1092.77692307692</v>
      </c>
      <c r="EN276">
        <v>21.0449692307692</v>
      </c>
      <c r="EO276">
        <v>2.06726461538462</v>
      </c>
      <c r="EP276">
        <v>1.90972153846154</v>
      </c>
      <c r="EQ276">
        <v>17.9691692307692</v>
      </c>
      <c r="ER276">
        <v>16.7150230769231</v>
      </c>
      <c r="ES276">
        <v>2000.00769230769</v>
      </c>
      <c r="ET276">
        <v>0.980004384615385</v>
      </c>
      <c r="EU276">
        <v>0.0199959153846154</v>
      </c>
      <c r="EV276">
        <v>0</v>
      </c>
      <c r="EW276">
        <v>571.894615384615</v>
      </c>
      <c r="EX276">
        <v>5.00059</v>
      </c>
      <c r="EY276">
        <v>11509.8615384615</v>
      </c>
      <c r="EZ276">
        <v>17360.4153846154</v>
      </c>
      <c r="FA276">
        <v>41.812</v>
      </c>
      <c r="FB276">
        <v>41.687</v>
      </c>
      <c r="FC276">
        <v>41.2881538461538</v>
      </c>
      <c r="FD276">
        <v>41.0143076923077</v>
      </c>
      <c r="FE276">
        <v>42.687</v>
      </c>
      <c r="FF276">
        <v>1955.11307692308</v>
      </c>
      <c r="FG276">
        <v>39.8946153846154</v>
      </c>
      <c r="FH276">
        <v>0</v>
      </c>
      <c r="FI276">
        <v>1759429718.2</v>
      </c>
      <c r="FJ276">
        <v>0</v>
      </c>
      <c r="FK276">
        <v>571.93648</v>
      </c>
      <c r="FL276">
        <v>0.589538461184837</v>
      </c>
      <c r="FM276">
        <v>11.6538461324481</v>
      </c>
      <c r="FN276">
        <v>11509.74</v>
      </c>
      <c r="FO276">
        <v>15</v>
      </c>
      <c r="FP276">
        <v>0</v>
      </c>
      <c r="FQ276" t="s">
        <v>439</v>
      </c>
      <c r="FR276">
        <v>0</v>
      </c>
      <c r="FS276">
        <v>0</v>
      </c>
      <c r="FT276">
        <v>0</v>
      </c>
      <c r="FU276">
        <v>0</v>
      </c>
      <c r="FV276">
        <v>0</v>
      </c>
      <c r="FW276">
        <v>0</v>
      </c>
      <c r="FX276">
        <v>0</v>
      </c>
      <c r="FY276">
        <v>0</v>
      </c>
      <c r="FZ276">
        <v>0</v>
      </c>
      <c r="GA276">
        <v>0</v>
      </c>
      <c r="GB276">
        <v>0</v>
      </c>
      <c r="GC276">
        <v>-43.6938666666667</v>
      </c>
      <c r="GD276">
        <v>-1.2590649350649</v>
      </c>
      <c r="GE276">
        <v>0.705154280540847</v>
      </c>
      <c r="GF276">
        <v>0</v>
      </c>
      <c r="GG276">
        <v>571.930970588235</v>
      </c>
      <c r="GH276">
        <v>0.630970207746435</v>
      </c>
      <c r="GI276">
        <v>0.233706387601053</v>
      </c>
      <c r="GJ276">
        <v>-1</v>
      </c>
      <c r="GK276">
        <v>1.76379523809524</v>
      </c>
      <c r="GL276">
        <v>-0.3551548051948</v>
      </c>
      <c r="GM276">
        <v>0.038837741047919</v>
      </c>
      <c r="GN276">
        <v>0</v>
      </c>
      <c r="GO276">
        <v>0</v>
      </c>
      <c r="GP276">
        <v>2</v>
      </c>
      <c r="GQ276" t="s">
        <v>463</v>
      </c>
      <c r="GR276">
        <v>3.13206</v>
      </c>
      <c r="GS276">
        <v>2.71155</v>
      </c>
      <c r="GT276">
        <v>0.173221</v>
      </c>
      <c r="GU276">
        <v>0.178083</v>
      </c>
      <c r="GV276">
        <v>0.0994418</v>
      </c>
      <c r="GW276">
        <v>0.0948665</v>
      </c>
      <c r="GX276">
        <v>31117</v>
      </c>
      <c r="GY276">
        <v>33138.1</v>
      </c>
      <c r="GZ276">
        <v>34054.1</v>
      </c>
      <c r="HA276">
        <v>36507.1</v>
      </c>
      <c r="HB276">
        <v>43328.2</v>
      </c>
      <c r="HC276">
        <v>47454.8</v>
      </c>
      <c r="HD276">
        <v>53128.4</v>
      </c>
      <c r="HE276">
        <v>58350.8</v>
      </c>
      <c r="HF276">
        <v>1.94998</v>
      </c>
      <c r="HG276">
        <v>1.78865</v>
      </c>
      <c r="HH276">
        <v>0.137944</v>
      </c>
      <c r="HI276">
        <v>0</v>
      </c>
      <c r="HJ276">
        <v>27.8027</v>
      </c>
      <c r="HK276">
        <v>999.9</v>
      </c>
      <c r="HL276">
        <v>50.299</v>
      </c>
      <c r="HM276">
        <v>30.796</v>
      </c>
      <c r="HN276">
        <v>24.7159</v>
      </c>
      <c r="HO276">
        <v>54.6231</v>
      </c>
      <c r="HP276">
        <v>45.4327</v>
      </c>
      <c r="HQ276">
        <v>1</v>
      </c>
      <c r="HR276">
        <v>0.107635</v>
      </c>
      <c r="HS276">
        <v>0.715123</v>
      </c>
      <c r="HT276">
        <v>20.1106</v>
      </c>
      <c r="HU276">
        <v>5.19618</v>
      </c>
      <c r="HV276">
        <v>12.004</v>
      </c>
      <c r="HW276">
        <v>4.97375</v>
      </c>
      <c r="HX276">
        <v>3.29398</v>
      </c>
      <c r="HY276">
        <v>999.9</v>
      </c>
      <c r="HZ276">
        <v>9999</v>
      </c>
      <c r="IA276">
        <v>9999</v>
      </c>
      <c r="IB276">
        <v>9999</v>
      </c>
      <c r="IC276">
        <v>1.86325</v>
      </c>
      <c r="ID276">
        <v>1.86813</v>
      </c>
      <c r="IE276">
        <v>1.86791</v>
      </c>
      <c r="IF276">
        <v>1.86906</v>
      </c>
      <c r="IG276">
        <v>1.86983</v>
      </c>
      <c r="IH276">
        <v>1.86596</v>
      </c>
      <c r="II276">
        <v>1.86705</v>
      </c>
      <c r="IJ276">
        <v>1.86845</v>
      </c>
      <c r="IK276">
        <v>5</v>
      </c>
      <c r="IL276">
        <v>0</v>
      </c>
      <c r="IM276">
        <v>0</v>
      </c>
      <c r="IN276">
        <v>0</v>
      </c>
      <c r="IO276" t="s">
        <v>441</v>
      </c>
      <c r="IP276" t="s">
        <v>442</v>
      </c>
      <c r="IQ276" t="s">
        <v>443</v>
      </c>
      <c r="IR276" t="s">
        <v>443</v>
      </c>
      <c r="IS276" t="s">
        <v>443</v>
      </c>
      <c r="IT276" t="s">
        <v>443</v>
      </c>
      <c r="IU276">
        <v>0</v>
      </c>
      <c r="IV276">
        <v>100</v>
      </c>
      <c r="IW276">
        <v>100</v>
      </c>
      <c r="IX276">
        <v>4.26</v>
      </c>
      <c r="IY276">
        <v>0.3072</v>
      </c>
      <c r="IZ276">
        <v>0.735386519928015</v>
      </c>
      <c r="JA276">
        <v>0.00382527381972642</v>
      </c>
      <c r="JB276">
        <v>-7.52988299776221e-07</v>
      </c>
      <c r="JC276">
        <v>2.3530235652091e-10</v>
      </c>
      <c r="JD276">
        <v>-0.102343420517576</v>
      </c>
      <c r="JE276">
        <v>-0.0169045395245839</v>
      </c>
      <c r="JF276">
        <v>0.00204458040624254</v>
      </c>
      <c r="JG276">
        <v>-2.13992253470799e-05</v>
      </c>
      <c r="JH276">
        <v>5</v>
      </c>
      <c r="JI276">
        <v>2167</v>
      </c>
      <c r="JJ276">
        <v>1</v>
      </c>
      <c r="JK276">
        <v>29</v>
      </c>
      <c r="JL276">
        <v>29323828.7</v>
      </c>
      <c r="JM276">
        <v>29323828.7</v>
      </c>
      <c r="JN276">
        <v>2.24121</v>
      </c>
      <c r="JO276">
        <v>2.62817</v>
      </c>
      <c r="JP276">
        <v>1.54785</v>
      </c>
      <c r="JQ276">
        <v>2.31079</v>
      </c>
      <c r="JR276">
        <v>1.64673</v>
      </c>
      <c r="JS276">
        <v>2.31934</v>
      </c>
      <c r="JT276">
        <v>34.6692</v>
      </c>
      <c r="JU276">
        <v>24.1838</v>
      </c>
      <c r="JV276">
        <v>18</v>
      </c>
      <c r="JW276">
        <v>506.227</v>
      </c>
      <c r="JX276">
        <v>401.675</v>
      </c>
      <c r="JY276">
        <v>26.1949</v>
      </c>
      <c r="JZ276">
        <v>28.7493</v>
      </c>
      <c r="KA276">
        <v>30.0002</v>
      </c>
      <c r="KB276">
        <v>28.7088</v>
      </c>
      <c r="KC276">
        <v>28.6595</v>
      </c>
      <c r="KD276">
        <v>44.8505</v>
      </c>
      <c r="KE276">
        <v>16.4729</v>
      </c>
      <c r="KF276">
        <v>50.0462</v>
      </c>
      <c r="KG276">
        <v>26.1568</v>
      </c>
      <c r="KH276">
        <v>1136.99</v>
      </c>
      <c r="KI276">
        <v>21.18</v>
      </c>
      <c r="KJ276">
        <v>96.5733</v>
      </c>
      <c r="KK276">
        <v>94.5384</v>
      </c>
    </row>
    <row r="277" spans="1:297">
      <c r="A277">
        <v>261</v>
      </c>
      <c r="B277">
        <v>1759429725</v>
      </c>
      <c r="C277">
        <v>10504.9000000954</v>
      </c>
      <c r="D277" t="s">
        <v>966</v>
      </c>
      <c r="E277" t="s">
        <v>967</v>
      </c>
      <c r="F277">
        <v>5</v>
      </c>
      <c r="G277" t="s">
        <v>831</v>
      </c>
      <c r="H277" t="s">
        <v>436</v>
      </c>
      <c r="I277">
        <v>1759429716.84615</v>
      </c>
      <c r="J277">
        <f>(K277)/1000</f>
        <v>0</v>
      </c>
      <c r="K277">
        <f>IF(DP277, AN277, AH277)</f>
        <v>0</v>
      </c>
      <c r="L277">
        <f>IF(DP277, AI277, AG277)</f>
        <v>0</v>
      </c>
      <c r="M277">
        <f>DR277 - IF(AU277&gt;1, L277*DL277*100.0/(AW277), 0)</f>
        <v>0</v>
      </c>
      <c r="N277">
        <f>((T277-J277/2)*M277-L277)/(T277+J277/2)</f>
        <v>0</v>
      </c>
      <c r="O277">
        <f>N277*(DY277+DZ277)/1000.0</f>
        <v>0</v>
      </c>
      <c r="P277">
        <f>(DR277 - IF(AU277&gt;1, L277*DL277*100.0/(AW277), 0))*(DY277+DZ277)/1000.0</f>
        <v>0</v>
      </c>
      <c r="Q277">
        <f>2.0/((1/S277-1/R277)+SIGN(S277)*SQRT((1/S277-1/R277)*(1/S277-1/R277) + 4*DM277/((DM277+1)*(DM277+1))*(2*1/S277*1/R277-1/R277*1/R277)))</f>
        <v>0</v>
      </c>
      <c r="R277">
        <f>IF(LEFT(DN277,1)&lt;&gt;"0",IF(LEFT(DN277,1)="1",3.0,DO277),$D$5+$E$5*(EF277*DY277/($K$5*1000))+$F$5*(EF277*DY277/($K$5*1000))*MAX(MIN(DL277,$J$5),$I$5)*MAX(MIN(DL277,$J$5),$I$5)+$G$5*MAX(MIN(DL277,$J$5),$I$5)*(EF277*DY277/($K$5*1000))+$H$5*(EF277*DY277/($K$5*1000))*(EF277*DY277/($K$5*1000)))</f>
        <v>0</v>
      </c>
      <c r="S277">
        <f>J277*(1000-(1000*0.61365*exp(17.502*W277/(240.97+W277))/(DY277+DZ277)+DT277)/2)/(1000*0.61365*exp(17.502*W277/(240.97+W277))/(DY277+DZ277)-DT277)</f>
        <v>0</v>
      </c>
      <c r="T277">
        <f>1/((DM277+1)/(Q277/1.6)+1/(R277/1.37)) + DM277/((DM277+1)/(Q277/1.6) + DM277/(R277/1.37))</f>
        <v>0</v>
      </c>
      <c r="U277">
        <f>(DH277*DK277)</f>
        <v>0</v>
      </c>
      <c r="V277">
        <f>(EA277+(U277+2*0.95*5.67E-8*(((EA277+$B$7)+273)^4-(EA277+273)^4)-44100*J277)/(1.84*29.3*R277+8*0.95*5.67E-8*(EA277+273)^3))</f>
        <v>0</v>
      </c>
      <c r="W277">
        <f>($C$7*EB277+$D$7*EC277+$E$7*V277)</f>
        <v>0</v>
      </c>
      <c r="X277">
        <f>0.61365*exp(17.502*W277/(240.97+W277))</f>
        <v>0</v>
      </c>
      <c r="Y277">
        <f>(Z277/AA277*100)</f>
        <v>0</v>
      </c>
      <c r="Z277">
        <f>DT277*(DY277+DZ277)/1000</f>
        <v>0</v>
      </c>
      <c r="AA277">
        <f>0.61365*exp(17.502*EA277/(240.97+EA277))</f>
        <v>0</v>
      </c>
      <c r="AB277">
        <f>(X277-DT277*(DY277+DZ277)/1000)</f>
        <v>0</v>
      </c>
      <c r="AC277">
        <f>(-J277*44100)</f>
        <v>0</v>
      </c>
      <c r="AD277">
        <f>2*29.3*R277*0.92*(EA277-W277)</f>
        <v>0</v>
      </c>
      <c r="AE277">
        <f>2*0.95*5.67E-8*(((EA277+$B$7)+273)^4-(W277+273)^4)</f>
        <v>0</v>
      </c>
      <c r="AF277">
        <f>U277+AE277+AC277+AD277</f>
        <v>0</v>
      </c>
      <c r="AG277">
        <f>DX277*AU277*(DS277-DR277*(1000-AU277*DU277)/(1000-AU277*DT277))/(100*DL277)</f>
        <v>0</v>
      </c>
      <c r="AH277">
        <f>1000*DX277*AU277*(DT277-DU277)/(100*DL277*(1000-AU277*DT277))</f>
        <v>0</v>
      </c>
      <c r="AI277">
        <f>(AJ277 - AK277 - DY277*1E3/(8.314*(EA277+273.15)) * AM277/DX277 * AL277) * DX277/(100*DL277) * (1000 - DU277)/1000</f>
        <v>0</v>
      </c>
      <c r="AJ277">
        <v>1149.82313412662</v>
      </c>
      <c r="AK277">
        <v>1115.23563636364</v>
      </c>
      <c r="AL277">
        <v>3.3858409090909</v>
      </c>
      <c r="AM277">
        <v>64.6</v>
      </c>
      <c r="AN277">
        <f>(AP277 - AO277 + DY277*1E3/(8.314*(EA277+273.15)) * AR277/DX277 * AQ277) * DX277/(100*DL277) * 1000/(1000 - AP277)</f>
        <v>0</v>
      </c>
      <c r="AO277">
        <v>21.157861175037</v>
      </c>
      <c r="AP277">
        <v>22.7888660606061</v>
      </c>
      <c r="AQ277">
        <v>5.51517024381349e-05</v>
      </c>
      <c r="AR277">
        <v>120.659579915445</v>
      </c>
      <c r="AS277">
        <v>0</v>
      </c>
      <c r="AT277">
        <v>0</v>
      </c>
      <c r="AU277">
        <f>IF(AS277*$H$13&gt;=AW277,1.0,(AW277/(AW277-AS277*$H$13)))</f>
        <v>0</v>
      </c>
      <c r="AV277">
        <f>(AU277-1)*100</f>
        <v>0</v>
      </c>
      <c r="AW277">
        <f>MAX(0,($B$13+$C$13*EF277)/(1+$D$13*EF277)*DY277/(EA277+273)*$E$13)</f>
        <v>0</v>
      </c>
      <c r="AX277" t="s">
        <v>437</v>
      </c>
      <c r="AY277" t="s">
        <v>437</v>
      </c>
      <c r="AZ277">
        <v>0</v>
      </c>
      <c r="BA277">
        <v>0</v>
      </c>
      <c r="BB277">
        <f>1-AZ277/BA277</f>
        <v>0</v>
      </c>
      <c r="BC277">
        <v>0</v>
      </c>
      <c r="BD277" t="s">
        <v>437</v>
      </c>
      <c r="BE277" t="s">
        <v>437</v>
      </c>
      <c r="BF277">
        <v>0</v>
      </c>
      <c r="BG277">
        <v>0</v>
      </c>
      <c r="BH277">
        <f>1-BF277/BG277</f>
        <v>0</v>
      </c>
      <c r="BI277">
        <v>0.5</v>
      </c>
      <c r="BJ277">
        <f>DI277</f>
        <v>0</v>
      </c>
      <c r="BK277">
        <f>L277</f>
        <v>0</v>
      </c>
      <c r="BL277">
        <f>BH277*BI277*BJ277</f>
        <v>0</v>
      </c>
      <c r="BM277">
        <f>(BK277-BC277)/BJ277</f>
        <v>0</v>
      </c>
      <c r="BN277">
        <f>(BA277-BG277)/BG277</f>
        <v>0</v>
      </c>
      <c r="BO277">
        <f>AZ277/(BB277+AZ277/BG277)</f>
        <v>0</v>
      </c>
      <c r="BP277" t="s">
        <v>437</v>
      </c>
      <c r="BQ277">
        <v>0</v>
      </c>
      <c r="BR277">
        <f>IF(BQ277&lt;&gt;0, BQ277, BO277)</f>
        <v>0</v>
      </c>
      <c r="BS277">
        <f>1-BR277/BG277</f>
        <v>0</v>
      </c>
      <c r="BT277">
        <f>(BG277-BF277)/(BG277-BR277)</f>
        <v>0</v>
      </c>
      <c r="BU277">
        <f>(BA277-BG277)/(BA277-BR277)</f>
        <v>0</v>
      </c>
      <c r="BV277">
        <f>(BG277-BF277)/(BG277-AZ277)</f>
        <v>0</v>
      </c>
      <c r="BW277">
        <f>(BA277-BG277)/(BA277-AZ277)</f>
        <v>0</v>
      </c>
      <c r="BX277">
        <f>(BT277*BR277/BF277)</f>
        <v>0</v>
      </c>
      <c r="BY277">
        <f>(1-BX277)</f>
        <v>0</v>
      </c>
      <c r="DH277">
        <f>$B$11*EG277+$C$11*EH277+$F$11*ES277*(1-EV277)</f>
        <v>0</v>
      </c>
      <c r="DI277">
        <f>DH277*DJ277</f>
        <v>0</v>
      </c>
      <c r="DJ277">
        <f>($B$11*$D$9+$C$11*$D$9+$F$11*((FF277+EX277)/MAX(FF277+EX277+FG277, 0.1)*$I$9+FG277/MAX(FF277+EX277+FG277, 0.1)*$J$9))/($B$11+$C$11+$F$11)</f>
        <v>0</v>
      </c>
      <c r="DK277">
        <f>($B$11*$K$9+$C$11*$K$9+$F$11*((FF277+EX277)/MAX(FF277+EX277+FG277, 0.1)*$P$9+FG277/MAX(FF277+EX277+FG277, 0.1)*$Q$9))/($B$11+$C$11+$F$11)</f>
        <v>0</v>
      </c>
      <c r="DL277">
        <v>4.16</v>
      </c>
      <c r="DM277">
        <v>0.5</v>
      </c>
      <c r="DN277" t="s">
        <v>438</v>
      </c>
      <c r="DO277">
        <v>2</v>
      </c>
      <c r="DP277" t="b">
        <v>1</v>
      </c>
      <c r="DQ277">
        <v>1759429716.84615</v>
      </c>
      <c r="DR277">
        <v>1065.83769230769</v>
      </c>
      <c r="DS277">
        <v>1109.44692307692</v>
      </c>
      <c r="DT277">
        <v>22.7797461538462</v>
      </c>
      <c r="DU277">
        <v>21.0848384615385</v>
      </c>
      <c r="DV277">
        <v>1061.60923076923</v>
      </c>
      <c r="DW277">
        <v>22.4722923076923</v>
      </c>
      <c r="DX277">
        <v>500.007538461539</v>
      </c>
      <c r="DY277">
        <v>90.7448692307692</v>
      </c>
      <c r="DZ277">
        <v>0.0335736153846154</v>
      </c>
      <c r="EA277">
        <v>29.5114230769231</v>
      </c>
      <c r="EB277">
        <v>30.0347</v>
      </c>
      <c r="EC277">
        <v>999.9</v>
      </c>
      <c r="ED277">
        <v>0</v>
      </c>
      <c r="EE277">
        <v>0</v>
      </c>
      <c r="EF277">
        <v>9993.03307692308</v>
      </c>
      <c r="EG277">
        <v>0</v>
      </c>
      <c r="EH277">
        <v>14.9908</v>
      </c>
      <c r="EI277">
        <v>-43.6063</v>
      </c>
      <c r="EJ277">
        <v>1090.68461538462</v>
      </c>
      <c r="EK277">
        <v>1133.34230769231</v>
      </c>
      <c r="EL277">
        <v>1.69489230769231</v>
      </c>
      <c r="EM277">
        <v>1109.44692307692</v>
      </c>
      <c r="EN277">
        <v>21.0848384615385</v>
      </c>
      <c r="EO277">
        <v>2.06714461538462</v>
      </c>
      <c r="EP277">
        <v>1.91334307692308</v>
      </c>
      <c r="EQ277">
        <v>17.9682384615385</v>
      </c>
      <c r="ER277">
        <v>16.7448153846154</v>
      </c>
      <c r="ES277">
        <v>2000.00769230769</v>
      </c>
      <c r="ET277">
        <v>0.980003230769231</v>
      </c>
      <c r="EU277">
        <v>0.0199970230769231</v>
      </c>
      <c r="EV277">
        <v>0</v>
      </c>
      <c r="EW277">
        <v>572.014769230769</v>
      </c>
      <c r="EX277">
        <v>5.00059</v>
      </c>
      <c r="EY277">
        <v>11510.5461538462</v>
      </c>
      <c r="EZ277">
        <v>17360.4307692308</v>
      </c>
      <c r="FA277">
        <v>41.812</v>
      </c>
      <c r="FB277">
        <v>41.687</v>
      </c>
      <c r="FC277">
        <v>41.2881538461538</v>
      </c>
      <c r="FD277">
        <v>41.0190769230769</v>
      </c>
      <c r="FE277">
        <v>42.687</v>
      </c>
      <c r="FF277">
        <v>1955.11076923077</v>
      </c>
      <c r="FG277">
        <v>39.8969230769231</v>
      </c>
      <c r="FH277">
        <v>0</v>
      </c>
      <c r="FI277">
        <v>1759429723.6</v>
      </c>
      <c r="FJ277">
        <v>0</v>
      </c>
      <c r="FK277">
        <v>572.021730769231</v>
      </c>
      <c r="FL277">
        <v>1.43825641582208</v>
      </c>
      <c r="FM277">
        <v>5.86666668495</v>
      </c>
      <c r="FN277">
        <v>11510.5307692308</v>
      </c>
      <c r="FO277">
        <v>15</v>
      </c>
      <c r="FP277">
        <v>0</v>
      </c>
      <c r="FQ277" t="s">
        <v>439</v>
      </c>
      <c r="FR277">
        <v>0</v>
      </c>
      <c r="FS277">
        <v>0</v>
      </c>
      <c r="FT277">
        <v>0</v>
      </c>
      <c r="FU277">
        <v>0</v>
      </c>
      <c r="FV277">
        <v>0</v>
      </c>
      <c r="FW277">
        <v>0</v>
      </c>
      <c r="FX277">
        <v>0</v>
      </c>
      <c r="FY277">
        <v>0</v>
      </c>
      <c r="FZ277">
        <v>0</v>
      </c>
      <c r="GA277">
        <v>0</v>
      </c>
      <c r="GB277">
        <v>0</v>
      </c>
      <c r="GC277">
        <v>-43.7771952380952</v>
      </c>
      <c r="GD277">
        <v>1.32528311688305</v>
      </c>
      <c r="GE277">
        <v>0.571788677644185</v>
      </c>
      <c r="GF277">
        <v>0</v>
      </c>
      <c r="GG277">
        <v>571.99605882353</v>
      </c>
      <c r="GH277">
        <v>0.868021391894224</v>
      </c>
      <c r="GI277">
        <v>0.235601350887016</v>
      </c>
      <c r="GJ277">
        <v>-1</v>
      </c>
      <c r="GK277">
        <v>1.71309666666667</v>
      </c>
      <c r="GL277">
        <v>-0.489592987012982</v>
      </c>
      <c r="GM277">
        <v>0.053526160789738</v>
      </c>
      <c r="GN277">
        <v>0</v>
      </c>
      <c r="GO277">
        <v>0</v>
      </c>
      <c r="GP277">
        <v>2</v>
      </c>
      <c r="GQ277" t="s">
        <v>463</v>
      </c>
      <c r="GR277">
        <v>3.13198</v>
      </c>
      <c r="GS277">
        <v>2.71172</v>
      </c>
      <c r="GT277">
        <v>0.174931</v>
      </c>
      <c r="GU277">
        <v>0.179847</v>
      </c>
      <c r="GV277">
        <v>0.0994993</v>
      </c>
      <c r="GW277">
        <v>0.0949839</v>
      </c>
      <c r="GX277">
        <v>31052.8</v>
      </c>
      <c r="GY277">
        <v>33067</v>
      </c>
      <c r="GZ277">
        <v>34054.3</v>
      </c>
      <c r="HA277">
        <v>36507.1</v>
      </c>
      <c r="HB277">
        <v>43325.9</v>
      </c>
      <c r="HC277">
        <v>47448.6</v>
      </c>
      <c r="HD277">
        <v>53128.8</v>
      </c>
      <c r="HE277">
        <v>58350.6</v>
      </c>
      <c r="HF277">
        <v>1.9499</v>
      </c>
      <c r="HG277">
        <v>1.78905</v>
      </c>
      <c r="HH277">
        <v>0.137746</v>
      </c>
      <c r="HI277">
        <v>0</v>
      </c>
      <c r="HJ277">
        <v>27.8004</v>
      </c>
      <c r="HK277">
        <v>999.9</v>
      </c>
      <c r="HL277">
        <v>50.324</v>
      </c>
      <c r="HM277">
        <v>30.796</v>
      </c>
      <c r="HN277">
        <v>24.7302</v>
      </c>
      <c r="HO277">
        <v>54.6331</v>
      </c>
      <c r="HP277">
        <v>45.4407</v>
      </c>
      <c r="HQ277">
        <v>1</v>
      </c>
      <c r="HR277">
        <v>0.108105</v>
      </c>
      <c r="HS277">
        <v>0.789257</v>
      </c>
      <c r="HT277">
        <v>20.1103</v>
      </c>
      <c r="HU277">
        <v>5.19603</v>
      </c>
      <c r="HV277">
        <v>12.004</v>
      </c>
      <c r="HW277">
        <v>4.9738</v>
      </c>
      <c r="HX277">
        <v>3.29398</v>
      </c>
      <c r="HY277">
        <v>999.9</v>
      </c>
      <c r="HZ277">
        <v>9999</v>
      </c>
      <c r="IA277">
        <v>9999</v>
      </c>
      <c r="IB277">
        <v>9999</v>
      </c>
      <c r="IC277">
        <v>1.86325</v>
      </c>
      <c r="ID277">
        <v>1.86813</v>
      </c>
      <c r="IE277">
        <v>1.86786</v>
      </c>
      <c r="IF277">
        <v>1.86905</v>
      </c>
      <c r="IG277">
        <v>1.86983</v>
      </c>
      <c r="IH277">
        <v>1.86592</v>
      </c>
      <c r="II277">
        <v>1.86704</v>
      </c>
      <c r="IJ277">
        <v>1.86844</v>
      </c>
      <c r="IK277">
        <v>5</v>
      </c>
      <c r="IL277">
        <v>0</v>
      </c>
      <c r="IM277">
        <v>0</v>
      </c>
      <c r="IN277">
        <v>0</v>
      </c>
      <c r="IO277" t="s">
        <v>441</v>
      </c>
      <c r="IP277" t="s">
        <v>442</v>
      </c>
      <c r="IQ277" t="s">
        <v>443</v>
      </c>
      <c r="IR277" t="s">
        <v>443</v>
      </c>
      <c r="IS277" t="s">
        <v>443</v>
      </c>
      <c r="IT277" t="s">
        <v>443</v>
      </c>
      <c r="IU277">
        <v>0</v>
      </c>
      <c r="IV277">
        <v>100</v>
      </c>
      <c r="IW277">
        <v>100</v>
      </c>
      <c r="IX277">
        <v>4.32</v>
      </c>
      <c r="IY277">
        <v>0.3079</v>
      </c>
      <c r="IZ277">
        <v>0.735386519928015</v>
      </c>
      <c r="JA277">
        <v>0.00382527381972642</v>
      </c>
      <c r="JB277">
        <v>-7.52988299776221e-07</v>
      </c>
      <c r="JC277">
        <v>2.3530235652091e-10</v>
      </c>
      <c r="JD277">
        <v>-0.102343420517576</v>
      </c>
      <c r="JE277">
        <v>-0.0169045395245839</v>
      </c>
      <c r="JF277">
        <v>0.00204458040624254</v>
      </c>
      <c r="JG277">
        <v>-2.13992253470799e-05</v>
      </c>
      <c r="JH277">
        <v>5</v>
      </c>
      <c r="JI277">
        <v>2167</v>
      </c>
      <c r="JJ277">
        <v>1</v>
      </c>
      <c r="JK277">
        <v>29</v>
      </c>
      <c r="JL277">
        <v>29323828.8</v>
      </c>
      <c r="JM277">
        <v>29323828.8</v>
      </c>
      <c r="JN277">
        <v>2.26807</v>
      </c>
      <c r="JO277">
        <v>2.61475</v>
      </c>
      <c r="JP277">
        <v>1.54785</v>
      </c>
      <c r="JQ277">
        <v>2.31079</v>
      </c>
      <c r="JR277">
        <v>1.64551</v>
      </c>
      <c r="JS277">
        <v>2.37061</v>
      </c>
      <c r="JT277">
        <v>34.6692</v>
      </c>
      <c r="JU277">
        <v>24.1926</v>
      </c>
      <c r="JV277">
        <v>18</v>
      </c>
      <c r="JW277">
        <v>506.186</v>
      </c>
      <c r="JX277">
        <v>401.896</v>
      </c>
      <c r="JY277">
        <v>26.1619</v>
      </c>
      <c r="JZ277">
        <v>28.7499</v>
      </c>
      <c r="KA277">
        <v>30.0003</v>
      </c>
      <c r="KB277">
        <v>28.7098</v>
      </c>
      <c r="KC277">
        <v>28.6595</v>
      </c>
      <c r="KD277">
        <v>45.4032</v>
      </c>
      <c r="KE277">
        <v>16.4729</v>
      </c>
      <c r="KF277">
        <v>50.0462</v>
      </c>
      <c r="KG277">
        <v>26.1127</v>
      </c>
      <c r="KH277">
        <v>1157.14</v>
      </c>
      <c r="KI277">
        <v>21.1943</v>
      </c>
      <c r="KJ277">
        <v>96.574</v>
      </c>
      <c r="KK277">
        <v>94.5382</v>
      </c>
    </row>
    <row r="278" spans="1:297">
      <c r="A278">
        <v>262</v>
      </c>
      <c r="B278">
        <v>1759429730</v>
      </c>
      <c r="C278">
        <v>10509.9000000954</v>
      </c>
      <c r="D278" t="s">
        <v>968</v>
      </c>
      <c r="E278" t="s">
        <v>969</v>
      </c>
      <c r="F278">
        <v>5</v>
      </c>
      <c r="G278" t="s">
        <v>831</v>
      </c>
      <c r="H278" t="s">
        <v>436</v>
      </c>
      <c r="I278">
        <v>1759429721.84615</v>
      </c>
      <c r="J278">
        <f>(K278)/1000</f>
        <v>0</v>
      </c>
      <c r="K278">
        <f>IF(DP278, AN278, AH278)</f>
        <v>0</v>
      </c>
      <c r="L278">
        <f>IF(DP278, AI278, AG278)</f>
        <v>0</v>
      </c>
      <c r="M278">
        <f>DR278 - IF(AU278&gt;1, L278*DL278*100.0/(AW278), 0)</f>
        <v>0</v>
      </c>
      <c r="N278">
        <f>((T278-J278/2)*M278-L278)/(T278+J278/2)</f>
        <v>0</v>
      </c>
      <c r="O278">
        <f>N278*(DY278+DZ278)/1000.0</f>
        <v>0</v>
      </c>
      <c r="P278">
        <f>(DR278 - IF(AU278&gt;1, L278*DL278*100.0/(AW278), 0))*(DY278+DZ278)/1000.0</f>
        <v>0</v>
      </c>
      <c r="Q278">
        <f>2.0/((1/S278-1/R278)+SIGN(S278)*SQRT((1/S278-1/R278)*(1/S278-1/R278) + 4*DM278/((DM278+1)*(DM278+1))*(2*1/S278*1/R278-1/R278*1/R278)))</f>
        <v>0</v>
      </c>
      <c r="R278">
        <f>IF(LEFT(DN278,1)&lt;&gt;"0",IF(LEFT(DN278,1)="1",3.0,DO278),$D$5+$E$5*(EF278*DY278/($K$5*1000))+$F$5*(EF278*DY278/($K$5*1000))*MAX(MIN(DL278,$J$5),$I$5)*MAX(MIN(DL278,$J$5),$I$5)+$G$5*MAX(MIN(DL278,$J$5),$I$5)*(EF278*DY278/($K$5*1000))+$H$5*(EF278*DY278/($K$5*1000))*(EF278*DY278/($K$5*1000)))</f>
        <v>0</v>
      </c>
      <c r="S278">
        <f>J278*(1000-(1000*0.61365*exp(17.502*W278/(240.97+W278))/(DY278+DZ278)+DT278)/2)/(1000*0.61365*exp(17.502*W278/(240.97+W278))/(DY278+DZ278)-DT278)</f>
        <v>0</v>
      </c>
      <c r="T278">
        <f>1/((DM278+1)/(Q278/1.6)+1/(R278/1.37)) + DM278/((DM278+1)/(Q278/1.6) + DM278/(R278/1.37))</f>
        <v>0</v>
      </c>
      <c r="U278">
        <f>(DH278*DK278)</f>
        <v>0</v>
      </c>
      <c r="V278">
        <f>(EA278+(U278+2*0.95*5.67E-8*(((EA278+$B$7)+273)^4-(EA278+273)^4)-44100*J278)/(1.84*29.3*R278+8*0.95*5.67E-8*(EA278+273)^3))</f>
        <v>0</v>
      </c>
      <c r="W278">
        <f>($C$7*EB278+$D$7*EC278+$E$7*V278)</f>
        <v>0</v>
      </c>
      <c r="X278">
        <f>0.61365*exp(17.502*W278/(240.97+W278))</f>
        <v>0</v>
      </c>
      <c r="Y278">
        <f>(Z278/AA278*100)</f>
        <v>0</v>
      </c>
      <c r="Z278">
        <f>DT278*(DY278+DZ278)/1000</f>
        <v>0</v>
      </c>
      <c r="AA278">
        <f>0.61365*exp(17.502*EA278/(240.97+EA278))</f>
        <v>0</v>
      </c>
      <c r="AB278">
        <f>(X278-DT278*(DY278+DZ278)/1000)</f>
        <v>0</v>
      </c>
      <c r="AC278">
        <f>(-J278*44100)</f>
        <v>0</v>
      </c>
      <c r="AD278">
        <f>2*29.3*R278*0.92*(EA278-W278)</f>
        <v>0</v>
      </c>
      <c r="AE278">
        <f>2*0.95*5.67E-8*(((EA278+$B$7)+273)^4-(W278+273)^4)</f>
        <v>0</v>
      </c>
      <c r="AF278">
        <f>U278+AE278+AC278+AD278</f>
        <v>0</v>
      </c>
      <c r="AG278">
        <f>DX278*AU278*(DS278-DR278*(1000-AU278*DU278)/(1000-AU278*DT278))/(100*DL278)</f>
        <v>0</v>
      </c>
      <c r="AH278">
        <f>1000*DX278*AU278*(DT278-DU278)/(100*DL278*(1000-AU278*DT278))</f>
        <v>0</v>
      </c>
      <c r="AI278">
        <f>(AJ278 - AK278 - DY278*1E3/(8.314*(EA278+273.15)) * AM278/DX278 * AL278) * DX278/(100*DL278) * (1000 - DU278)/1000</f>
        <v>0</v>
      </c>
      <c r="AJ278">
        <v>1167.68819364502</v>
      </c>
      <c r="AK278">
        <v>1132.89757575758</v>
      </c>
      <c r="AL278">
        <v>3.53873939393917</v>
      </c>
      <c r="AM278">
        <v>64.6</v>
      </c>
      <c r="AN278">
        <f>(AP278 - AO278 + DY278*1E3/(8.314*(EA278+273.15)) * AR278/DX278 * AQ278) * DX278/(100*DL278) * 1000/(1000 - AP278)</f>
        <v>0</v>
      </c>
      <c r="AO278">
        <v>21.1692486195343</v>
      </c>
      <c r="AP278">
        <v>22.7949963636364</v>
      </c>
      <c r="AQ278">
        <v>1.07128285439584e-05</v>
      </c>
      <c r="AR278">
        <v>120.659579915445</v>
      </c>
      <c r="AS278">
        <v>0</v>
      </c>
      <c r="AT278">
        <v>0</v>
      </c>
      <c r="AU278">
        <f>IF(AS278*$H$13&gt;=AW278,1.0,(AW278/(AW278-AS278*$H$13)))</f>
        <v>0</v>
      </c>
      <c r="AV278">
        <f>(AU278-1)*100</f>
        <v>0</v>
      </c>
      <c r="AW278">
        <f>MAX(0,($B$13+$C$13*EF278)/(1+$D$13*EF278)*DY278/(EA278+273)*$E$13)</f>
        <v>0</v>
      </c>
      <c r="AX278" t="s">
        <v>437</v>
      </c>
      <c r="AY278" t="s">
        <v>437</v>
      </c>
      <c r="AZ278">
        <v>0</v>
      </c>
      <c r="BA278">
        <v>0</v>
      </c>
      <c r="BB278">
        <f>1-AZ278/BA278</f>
        <v>0</v>
      </c>
      <c r="BC278">
        <v>0</v>
      </c>
      <c r="BD278" t="s">
        <v>437</v>
      </c>
      <c r="BE278" t="s">
        <v>437</v>
      </c>
      <c r="BF278">
        <v>0</v>
      </c>
      <c r="BG278">
        <v>0</v>
      </c>
      <c r="BH278">
        <f>1-BF278/BG278</f>
        <v>0</v>
      </c>
      <c r="BI278">
        <v>0.5</v>
      </c>
      <c r="BJ278">
        <f>DI278</f>
        <v>0</v>
      </c>
      <c r="BK278">
        <f>L278</f>
        <v>0</v>
      </c>
      <c r="BL278">
        <f>BH278*BI278*BJ278</f>
        <v>0</v>
      </c>
      <c r="BM278">
        <f>(BK278-BC278)/BJ278</f>
        <v>0</v>
      </c>
      <c r="BN278">
        <f>(BA278-BG278)/BG278</f>
        <v>0</v>
      </c>
      <c r="BO278">
        <f>AZ278/(BB278+AZ278/BG278)</f>
        <v>0</v>
      </c>
      <c r="BP278" t="s">
        <v>437</v>
      </c>
      <c r="BQ278">
        <v>0</v>
      </c>
      <c r="BR278">
        <f>IF(BQ278&lt;&gt;0, BQ278, BO278)</f>
        <v>0</v>
      </c>
      <c r="BS278">
        <f>1-BR278/BG278</f>
        <v>0</v>
      </c>
      <c r="BT278">
        <f>(BG278-BF278)/(BG278-BR278)</f>
        <v>0</v>
      </c>
      <c r="BU278">
        <f>(BA278-BG278)/(BA278-BR278)</f>
        <v>0</v>
      </c>
      <c r="BV278">
        <f>(BG278-BF278)/(BG278-AZ278)</f>
        <v>0</v>
      </c>
      <c r="BW278">
        <f>(BA278-BG278)/(BA278-AZ278)</f>
        <v>0</v>
      </c>
      <c r="BX278">
        <f>(BT278*BR278/BF278)</f>
        <v>0</v>
      </c>
      <c r="BY278">
        <f>(1-BX278)</f>
        <v>0</v>
      </c>
      <c r="DH278">
        <f>$B$11*EG278+$C$11*EH278+$F$11*ES278*(1-EV278)</f>
        <v>0</v>
      </c>
      <c r="DI278">
        <f>DH278*DJ278</f>
        <v>0</v>
      </c>
      <c r="DJ278">
        <f>($B$11*$D$9+$C$11*$D$9+$F$11*((FF278+EX278)/MAX(FF278+EX278+FG278, 0.1)*$I$9+FG278/MAX(FF278+EX278+FG278, 0.1)*$J$9))/($B$11+$C$11+$F$11)</f>
        <v>0</v>
      </c>
      <c r="DK278">
        <f>($B$11*$K$9+$C$11*$K$9+$F$11*((FF278+EX278)/MAX(FF278+EX278+FG278, 0.1)*$P$9+FG278/MAX(FF278+EX278+FG278, 0.1)*$Q$9))/($B$11+$C$11+$F$11)</f>
        <v>0</v>
      </c>
      <c r="DL278">
        <v>4.16</v>
      </c>
      <c r="DM278">
        <v>0.5</v>
      </c>
      <c r="DN278" t="s">
        <v>438</v>
      </c>
      <c r="DO278">
        <v>2</v>
      </c>
      <c r="DP278" t="b">
        <v>1</v>
      </c>
      <c r="DQ278">
        <v>1759429721.84615</v>
      </c>
      <c r="DR278">
        <v>1082.70153846154</v>
      </c>
      <c r="DS278">
        <v>1126.54615384615</v>
      </c>
      <c r="DT278">
        <v>22.7826846153846</v>
      </c>
      <c r="DU278">
        <v>21.1267384615385</v>
      </c>
      <c r="DV278">
        <v>1078.42230769231</v>
      </c>
      <c r="DW278">
        <v>22.4751153846154</v>
      </c>
      <c r="DX278">
        <v>500.019692307692</v>
      </c>
      <c r="DY278">
        <v>90.7444846153846</v>
      </c>
      <c r="DZ278">
        <v>0.0335662692307692</v>
      </c>
      <c r="EA278">
        <v>29.5052076923077</v>
      </c>
      <c r="EB278">
        <v>30.0406</v>
      </c>
      <c r="EC278">
        <v>999.9</v>
      </c>
      <c r="ED278">
        <v>0</v>
      </c>
      <c r="EE278">
        <v>0</v>
      </c>
      <c r="EF278">
        <v>9996.11153846154</v>
      </c>
      <c r="EG278">
        <v>0</v>
      </c>
      <c r="EH278">
        <v>14.9902692307692</v>
      </c>
      <c r="EI278">
        <v>-43.8427153846154</v>
      </c>
      <c r="EJ278">
        <v>1107.94384615385</v>
      </c>
      <c r="EK278">
        <v>1150.85846153846</v>
      </c>
      <c r="EL278">
        <v>1.65595153846154</v>
      </c>
      <c r="EM278">
        <v>1126.54615384615</v>
      </c>
      <c r="EN278">
        <v>21.1267384615385</v>
      </c>
      <c r="EO278">
        <v>2.06740230769231</v>
      </c>
      <c r="EP278">
        <v>1.91713461538462</v>
      </c>
      <c r="EQ278">
        <v>17.9702230769231</v>
      </c>
      <c r="ER278">
        <v>16.7760153846154</v>
      </c>
      <c r="ES278">
        <v>2000.00923076923</v>
      </c>
      <c r="ET278">
        <v>0.980003153846154</v>
      </c>
      <c r="EU278">
        <v>0.0199970461538462</v>
      </c>
      <c r="EV278">
        <v>0</v>
      </c>
      <c r="EW278">
        <v>572.109230769231</v>
      </c>
      <c r="EX278">
        <v>5.00059</v>
      </c>
      <c r="EY278">
        <v>11510.8076923077</v>
      </c>
      <c r="EZ278">
        <v>17360.4461538462</v>
      </c>
      <c r="FA278">
        <v>41.812</v>
      </c>
      <c r="FB278">
        <v>41.687</v>
      </c>
      <c r="FC278">
        <v>41.2929230769231</v>
      </c>
      <c r="FD278">
        <v>41.0143076923077</v>
      </c>
      <c r="FE278">
        <v>42.687</v>
      </c>
      <c r="FF278">
        <v>1955.11230769231</v>
      </c>
      <c r="FG278">
        <v>39.8969230769231</v>
      </c>
      <c r="FH278">
        <v>0</v>
      </c>
      <c r="FI278">
        <v>1759429728.4</v>
      </c>
      <c r="FJ278">
        <v>0</v>
      </c>
      <c r="FK278">
        <v>572.092538461538</v>
      </c>
      <c r="FL278">
        <v>-0.0337094031072697</v>
      </c>
      <c r="FM278">
        <v>1.41538457265715</v>
      </c>
      <c r="FN278">
        <v>11510.7307692308</v>
      </c>
      <c r="FO278">
        <v>15</v>
      </c>
      <c r="FP278">
        <v>0</v>
      </c>
      <c r="FQ278" t="s">
        <v>439</v>
      </c>
      <c r="FR278">
        <v>0</v>
      </c>
      <c r="FS278">
        <v>0</v>
      </c>
      <c r="FT278">
        <v>0</v>
      </c>
      <c r="FU278">
        <v>0</v>
      </c>
      <c r="FV278">
        <v>0</v>
      </c>
      <c r="FW278">
        <v>0</v>
      </c>
      <c r="FX278">
        <v>0</v>
      </c>
      <c r="FY278">
        <v>0</v>
      </c>
      <c r="FZ278">
        <v>0</v>
      </c>
      <c r="GA278">
        <v>0</v>
      </c>
      <c r="GB278">
        <v>0</v>
      </c>
      <c r="GC278">
        <v>-43.689415</v>
      </c>
      <c r="GD278">
        <v>-2.13364962406009</v>
      </c>
      <c r="GE278">
        <v>0.55344777104529</v>
      </c>
      <c r="GF278">
        <v>0</v>
      </c>
      <c r="GG278">
        <v>572.030941176471</v>
      </c>
      <c r="GH278">
        <v>0.926844923099628</v>
      </c>
      <c r="GI278">
        <v>0.213191703455226</v>
      </c>
      <c r="GJ278">
        <v>-1</v>
      </c>
      <c r="GK278">
        <v>1.677369</v>
      </c>
      <c r="GL278">
        <v>-0.527890827067667</v>
      </c>
      <c r="GM278">
        <v>0.05418976636783</v>
      </c>
      <c r="GN278">
        <v>0</v>
      </c>
      <c r="GO278">
        <v>0</v>
      </c>
      <c r="GP278">
        <v>2</v>
      </c>
      <c r="GQ278" t="s">
        <v>463</v>
      </c>
      <c r="GR278">
        <v>3.13221</v>
      </c>
      <c r="GS278">
        <v>2.71151</v>
      </c>
      <c r="GT278">
        <v>0.176671</v>
      </c>
      <c r="GU278">
        <v>0.181389</v>
      </c>
      <c r="GV278">
        <v>0.0995001</v>
      </c>
      <c r="GW278">
        <v>0.0949914</v>
      </c>
      <c r="GX278">
        <v>30987.3</v>
      </c>
      <c r="GY278">
        <v>33004.9</v>
      </c>
      <c r="GZ278">
        <v>34054.2</v>
      </c>
      <c r="HA278">
        <v>36507.3</v>
      </c>
      <c r="HB278">
        <v>43325.8</v>
      </c>
      <c r="HC278">
        <v>47448.6</v>
      </c>
      <c r="HD278">
        <v>53128.6</v>
      </c>
      <c r="HE278">
        <v>58350.9</v>
      </c>
      <c r="HF278">
        <v>1.94995</v>
      </c>
      <c r="HG278">
        <v>1.78867</v>
      </c>
      <c r="HH278">
        <v>0.137459</v>
      </c>
      <c r="HI278">
        <v>0</v>
      </c>
      <c r="HJ278">
        <v>27.7983</v>
      </c>
      <c r="HK278">
        <v>999.9</v>
      </c>
      <c r="HL278">
        <v>50.348</v>
      </c>
      <c r="HM278">
        <v>30.806</v>
      </c>
      <c r="HN278">
        <v>24.756</v>
      </c>
      <c r="HO278">
        <v>54.8831</v>
      </c>
      <c r="HP278">
        <v>45.1042</v>
      </c>
      <c r="HQ278">
        <v>1</v>
      </c>
      <c r="HR278">
        <v>0.108001</v>
      </c>
      <c r="HS278">
        <v>0.843233</v>
      </c>
      <c r="HT278">
        <v>20.1101</v>
      </c>
      <c r="HU278">
        <v>5.19588</v>
      </c>
      <c r="HV278">
        <v>12.004</v>
      </c>
      <c r="HW278">
        <v>4.9735</v>
      </c>
      <c r="HX278">
        <v>3.2939</v>
      </c>
      <c r="HY278">
        <v>999.9</v>
      </c>
      <c r="HZ278">
        <v>9999</v>
      </c>
      <c r="IA278">
        <v>9999</v>
      </c>
      <c r="IB278">
        <v>9999</v>
      </c>
      <c r="IC278">
        <v>1.86325</v>
      </c>
      <c r="ID278">
        <v>1.86813</v>
      </c>
      <c r="IE278">
        <v>1.86787</v>
      </c>
      <c r="IF278">
        <v>1.86905</v>
      </c>
      <c r="IG278">
        <v>1.86983</v>
      </c>
      <c r="IH278">
        <v>1.86591</v>
      </c>
      <c r="II278">
        <v>1.86704</v>
      </c>
      <c r="IJ278">
        <v>1.86845</v>
      </c>
      <c r="IK278">
        <v>5</v>
      </c>
      <c r="IL278">
        <v>0</v>
      </c>
      <c r="IM278">
        <v>0</v>
      </c>
      <c r="IN278">
        <v>0</v>
      </c>
      <c r="IO278" t="s">
        <v>441</v>
      </c>
      <c r="IP278" t="s">
        <v>442</v>
      </c>
      <c r="IQ278" t="s">
        <v>443</v>
      </c>
      <c r="IR278" t="s">
        <v>443</v>
      </c>
      <c r="IS278" t="s">
        <v>443</v>
      </c>
      <c r="IT278" t="s">
        <v>443</v>
      </c>
      <c r="IU278">
        <v>0</v>
      </c>
      <c r="IV278">
        <v>100</v>
      </c>
      <c r="IW278">
        <v>100</v>
      </c>
      <c r="IX278">
        <v>4.36</v>
      </c>
      <c r="IY278">
        <v>0.3079</v>
      </c>
      <c r="IZ278">
        <v>0.735386519928015</v>
      </c>
      <c r="JA278">
        <v>0.00382527381972642</v>
      </c>
      <c r="JB278">
        <v>-7.52988299776221e-07</v>
      </c>
      <c r="JC278">
        <v>2.3530235652091e-10</v>
      </c>
      <c r="JD278">
        <v>-0.102343420517576</v>
      </c>
      <c r="JE278">
        <v>-0.0169045395245839</v>
      </c>
      <c r="JF278">
        <v>0.00204458040624254</v>
      </c>
      <c r="JG278">
        <v>-2.13992253470799e-05</v>
      </c>
      <c r="JH278">
        <v>5</v>
      </c>
      <c r="JI278">
        <v>2167</v>
      </c>
      <c r="JJ278">
        <v>1</v>
      </c>
      <c r="JK278">
        <v>29</v>
      </c>
      <c r="JL278">
        <v>29323828.8</v>
      </c>
      <c r="JM278">
        <v>29323828.8</v>
      </c>
      <c r="JN278">
        <v>2.29248</v>
      </c>
      <c r="JO278">
        <v>2.61841</v>
      </c>
      <c r="JP278">
        <v>1.54785</v>
      </c>
      <c r="JQ278">
        <v>2.31079</v>
      </c>
      <c r="JR278">
        <v>1.64673</v>
      </c>
      <c r="JS278">
        <v>2.33521</v>
      </c>
      <c r="JT278">
        <v>34.6692</v>
      </c>
      <c r="JU278">
        <v>24.1926</v>
      </c>
      <c r="JV278">
        <v>18</v>
      </c>
      <c r="JW278">
        <v>506.232</v>
      </c>
      <c r="JX278">
        <v>401.689</v>
      </c>
      <c r="JY278">
        <v>26.1182</v>
      </c>
      <c r="JZ278">
        <v>28.7517</v>
      </c>
      <c r="KA278">
        <v>30</v>
      </c>
      <c r="KB278">
        <v>28.7112</v>
      </c>
      <c r="KC278">
        <v>28.6595</v>
      </c>
      <c r="KD278">
        <v>45.9007</v>
      </c>
      <c r="KE278">
        <v>16.4729</v>
      </c>
      <c r="KF278">
        <v>50.4227</v>
      </c>
      <c r="KG278">
        <v>26.0708</v>
      </c>
      <c r="KH278">
        <v>1170.59</v>
      </c>
      <c r="KI278">
        <v>21.2243</v>
      </c>
      <c r="KJ278">
        <v>96.5736</v>
      </c>
      <c r="KK278">
        <v>94.5386</v>
      </c>
    </row>
    <row r="279" spans="1:297">
      <c r="A279">
        <v>263</v>
      </c>
      <c r="B279">
        <v>1759429735</v>
      </c>
      <c r="C279">
        <v>10514.9000000954</v>
      </c>
      <c r="D279" t="s">
        <v>970</v>
      </c>
      <c r="E279" t="s">
        <v>971</v>
      </c>
      <c r="F279">
        <v>5</v>
      </c>
      <c r="G279" t="s">
        <v>831</v>
      </c>
      <c r="H279" t="s">
        <v>436</v>
      </c>
      <c r="I279">
        <v>1759429726.84615</v>
      </c>
      <c r="J279">
        <f>(K279)/1000</f>
        <v>0</v>
      </c>
      <c r="K279">
        <f>IF(DP279, AN279, AH279)</f>
        <v>0</v>
      </c>
      <c r="L279">
        <f>IF(DP279, AI279, AG279)</f>
        <v>0</v>
      </c>
      <c r="M279">
        <f>DR279 - IF(AU279&gt;1, L279*DL279*100.0/(AW279), 0)</f>
        <v>0</v>
      </c>
      <c r="N279">
        <f>((T279-J279/2)*M279-L279)/(T279+J279/2)</f>
        <v>0</v>
      </c>
      <c r="O279">
        <f>N279*(DY279+DZ279)/1000.0</f>
        <v>0</v>
      </c>
      <c r="P279">
        <f>(DR279 - IF(AU279&gt;1, L279*DL279*100.0/(AW279), 0))*(DY279+DZ279)/1000.0</f>
        <v>0</v>
      </c>
      <c r="Q279">
        <f>2.0/((1/S279-1/R279)+SIGN(S279)*SQRT((1/S279-1/R279)*(1/S279-1/R279) + 4*DM279/((DM279+1)*(DM279+1))*(2*1/S279*1/R279-1/R279*1/R279)))</f>
        <v>0</v>
      </c>
      <c r="R279">
        <f>IF(LEFT(DN279,1)&lt;&gt;"0",IF(LEFT(DN279,1)="1",3.0,DO279),$D$5+$E$5*(EF279*DY279/($K$5*1000))+$F$5*(EF279*DY279/($K$5*1000))*MAX(MIN(DL279,$J$5),$I$5)*MAX(MIN(DL279,$J$5),$I$5)+$G$5*MAX(MIN(DL279,$J$5),$I$5)*(EF279*DY279/($K$5*1000))+$H$5*(EF279*DY279/($K$5*1000))*(EF279*DY279/($K$5*1000)))</f>
        <v>0</v>
      </c>
      <c r="S279">
        <f>J279*(1000-(1000*0.61365*exp(17.502*W279/(240.97+W279))/(DY279+DZ279)+DT279)/2)/(1000*0.61365*exp(17.502*W279/(240.97+W279))/(DY279+DZ279)-DT279)</f>
        <v>0</v>
      </c>
      <c r="T279">
        <f>1/((DM279+1)/(Q279/1.6)+1/(R279/1.37)) + DM279/((DM279+1)/(Q279/1.6) + DM279/(R279/1.37))</f>
        <v>0</v>
      </c>
      <c r="U279">
        <f>(DH279*DK279)</f>
        <v>0</v>
      </c>
      <c r="V279">
        <f>(EA279+(U279+2*0.95*5.67E-8*(((EA279+$B$7)+273)^4-(EA279+273)^4)-44100*J279)/(1.84*29.3*R279+8*0.95*5.67E-8*(EA279+273)^3))</f>
        <v>0</v>
      </c>
      <c r="W279">
        <f>($C$7*EB279+$D$7*EC279+$E$7*V279)</f>
        <v>0</v>
      </c>
      <c r="X279">
        <f>0.61365*exp(17.502*W279/(240.97+W279))</f>
        <v>0</v>
      </c>
      <c r="Y279">
        <f>(Z279/AA279*100)</f>
        <v>0</v>
      </c>
      <c r="Z279">
        <f>DT279*(DY279+DZ279)/1000</f>
        <v>0</v>
      </c>
      <c r="AA279">
        <f>0.61365*exp(17.502*EA279/(240.97+EA279))</f>
        <v>0</v>
      </c>
      <c r="AB279">
        <f>(X279-DT279*(DY279+DZ279)/1000)</f>
        <v>0</v>
      </c>
      <c r="AC279">
        <f>(-J279*44100)</f>
        <v>0</v>
      </c>
      <c r="AD279">
        <f>2*29.3*R279*0.92*(EA279-W279)</f>
        <v>0</v>
      </c>
      <c r="AE279">
        <f>2*0.95*5.67E-8*(((EA279+$B$7)+273)^4-(W279+273)^4)</f>
        <v>0</v>
      </c>
      <c r="AF279">
        <f>U279+AE279+AC279+AD279</f>
        <v>0</v>
      </c>
      <c r="AG279">
        <f>DX279*AU279*(DS279-DR279*(1000-AU279*DU279)/(1000-AU279*DT279))/(100*DL279)</f>
        <v>0</v>
      </c>
      <c r="AH279">
        <f>1000*DX279*AU279*(DT279-DU279)/(100*DL279*(1000-AU279*DT279))</f>
        <v>0</v>
      </c>
      <c r="AI279">
        <f>(AJ279 - AK279 - DY279*1E3/(8.314*(EA279+273.15)) * AM279/DX279 * AL279) * DX279/(100*DL279) * (1000 - DU279)/1000</f>
        <v>0</v>
      </c>
      <c r="AJ279">
        <v>1183.23978250541</v>
      </c>
      <c r="AK279">
        <v>1149.20745454545</v>
      </c>
      <c r="AL279">
        <v>3.25640303030277</v>
      </c>
      <c r="AM279">
        <v>64.6</v>
      </c>
      <c r="AN279">
        <f>(AP279 - AO279 + DY279*1E3/(8.314*(EA279+273.15)) * AR279/DX279 * AQ279) * DX279/(100*DL279) * 1000/(1000 - AP279)</f>
        <v>0</v>
      </c>
      <c r="AO279">
        <v>21.1758756735803</v>
      </c>
      <c r="AP279">
        <v>22.7820115151515</v>
      </c>
      <c r="AQ279">
        <v>-3.6028365304162e-05</v>
      </c>
      <c r="AR279">
        <v>120.659579915445</v>
      </c>
      <c r="AS279">
        <v>0</v>
      </c>
      <c r="AT279">
        <v>0</v>
      </c>
      <c r="AU279">
        <f>IF(AS279*$H$13&gt;=AW279,1.0,(AW279/(AW279-AS279*$H$13)))</f>
        <v>0</v>
      </c>
      <c r="AV279">
        <f>(AU279-1)*100</f>
        <v>0</v>
      </c>
      <c r="AW279">
        <f>MAX(0,($B$13+$C$13*EF279)/(1+$D$13*EF279)*DY279/(EA279+273)*$E$13)</f>
        <v>0</v>
      </c>
      <c r="AX279" t="s">
        <v>437</v>
      </c>
      <c r="AY279" t="s">
        <v>437</v>
      </c>
      <c r="AZ279">
        <v>0</v>
      </c>
      <c r="BA279">
        <v>0</v>
      </c>
      <c r="BB279">
        <f>1-AZ279/BA279</f>
        <v>0</v>
      </c>
      <c r="BC279">
        <v>0</v>
      </c>
      <c r="BD279" t="s">
        <v>437</v>
      </c>
      <c r="BE279" t="s">
        <v>437</v>
      </c>
      <c r="BF279">
        <v>0</v>
      </c>
      <c r="BG279">
        <v>0</v>
      </c>
      <c r="BH279">
        <f>1-BF279/BG279</f>
        <v>0</v>
      </c>
      <c r="BI279">
        <v>0.5</v>
      </c>
      <c r="BJ279">
        <f>DI279</f>
        <v>0</v>
      </c>
      <c r="BK279">
        <f>L279</f>
        <v>0</v>
      </c>
      <c r="BL279">
        <f>BH279*BI279*BJ279</f>
        <v>0</v>
      </c>
      <c r="BM279">
        <f>(BK279-BC279)/BJ279</f>
        <v>0</v>
      </c>
      <c r="BN279">
        <f>(BA279-BG279)/BG279</f>
        <v>0</v>
      </c>
      <c r="BO279">
        <f>AZ279/(BB279+AZ279/BG279)</f>
        <v>0</v>
      </c>
      <c r="BP279" t="s">
        <v>437</v>
      </c>
      <c r="BQ279">
        <v>0</v>
      </c>
      <c r="BR279">
        <f>IF(BQ279&lt;&gt;0, BQ279, BO279)</f>
        <v>0</v>
      </c>
      <c r="BS279">
        <f>1-BR279/BG279</f>
        <v>0</v>
      </c>
      <c r="BT279">
        <f>(BG279-BF279)/(BG279-BR279)</f>
        <v>0</v>
      </c>
      <c r="BU279">
        <f>(BA279-BG279)/(BA279-BR279)</f>
        <v>0</v>
      </c>
      <c r="BV279">
        <f>(BG279-BF279)/(BG279-AZ279)</f>
        <v>0</v>
      </c>
      <c r="BW279">
        <f>(BA279-BG279)/(BA279-AZ279)</f>
        <v>0</v>
      </c>
      <c r="BX279">
        <f>(BT279*BR279/BF279)</f>
        <v>0</v>
      </c>
      <c r="BY279">
        <f>(1-BX279)</f>
        <v>0</v>
      </c>
      <c r="DH279">
        <f>$B$11*EG279+$C$11*EH279+$F$11*ES279*(1-EV279)</f>
        <v>0</v>
      </c>
      <c r="DI279">
        <f>DH279*DJ279</f>
        <v>0</v>
      </c>
      <c r="DJ279">
        <f>($B$11*$D$9+$C$11*$D$9+$F$11*((FF279+EX279)/MAX(FF279+EX279+FG279, 0.1)*$I$9+FG279/MAX(FF279+EX279+FG279, 0.1)*$J$9))/($B$11+$C$11+$F$11)</f>
        <v>0</v>
      </c>
      <c r="DK279">
        <f>($B$11*$K$9+$C$11*$K$9+$F$11*((FF279+EX279)/MAX(FF279+EX279+FG279, 0.1)*$P$9+FG279/MAX(FF279+EX279+FG279, 0.1)*$Q$9))/($B$11+$C$11+$F$11)</f>
        <v>0</v>
      </c>
      <c r="DL279">
        <v>4.16</v>
      </c>
      <c r="DM279">
        <v>0.5</v>
      </c>
      <c r="DN279" t="s">
        <v>438</v>
      </c>
      <c r="DO279">
        <v>2</v>
      </c>
      <c r="DP279" t="b">
        <v>1</v>
      </c>
      <c r="DQ279">
        <v>1759429726.84615</v>
      </c>
      <c r="DR279">
        <v>1099.49153846154</v>
      </c>
      <c r="DS279">
        <v>1142.85692307692</v>
      </c>
      <c r="DT279">
        <v>22.7865307692308</v>
      </c>
      <c r="DU279">
        <v>21.1620153846154</v>
      </c>
      <c r="DV279">
        <v>1095.15923076923</v>
      </c>
      <c r="DW279">
        <v>22.4788076923077</v>
      </c>
      <c r="DX279">
        <v>500.004615384615</v>
      </c>
      <c r="DY279">
        <v>90.7443</v>
      </c>
      <c r="DZ279">
        <v>0.0337154307692308</v>
      </c>
      <c r="EA279">
        <v>29.4988307692308</v>
      </c>
      <c r="EB279">
        <v>30.0417538461538</v>
      </c>
      <c r="EC279">
        <v>999.9</v>
      </c>
      <c r="ED279">
        <v>0</v>
      </c>
      <c r="EE279">
        <v>0</v>
      </c>
      <c r="EF279">
        <v>9993.36538461538</v>
      </c>
      <c r="EG279">
        <v>0</v>
      </c>
      <c r="EH279">
        <v>14.9931384615385</v>
      </c>
      <c r="EI279">
        <v>-43.3663538461538</v>
      </c>
      <c r="EJ279">
        <v>1125.12846153846</v>
      </c>
      <c r="EK279">
        <v>1167.56307692308</v>
      </c>
      <c r="EL279">
        <v>1.62453307692308</v>
      </c>
      <c r="EM279">
        <v>1142.85692307692</v>
      </c>
      <c r="EN279">
        <v>21.1620153846154</v>
      </c>
      <c r="EO279">
        <v>2.06774846153846</v>
      </c>
      <c r="EP279">
        <v>1.92033076923077</v>
      </c>
      <c r="EQ279">
        <v>17.9728769230769</v>
      </c>
      <c r="ER279">
        <v>16.8022846153846</v>
      </c>
      <c r="ES279">
        <v>2000.01</v>
      </c>
      <c r="ET279">
        <v>0.980003153846154</v>
      </c>
      <c r="EU279">
        <v>0.0199970461538462</v>
      </c>
      <c r="EV279">
        <v>0</v>
      </c>
      <c r="EW279">
        <v>572.114923076923</v>
      </c>
      <c r="EX279">
        <v>5.00059</v>
      </c>
      <c r="EY279">
        <v>11510.9230769231</v>
      </c>
      <c r="EZ279">
        <v>17360.4538461538</v>
      </c>
      <c r="FA279">
        <v>41.812</v>
      </c>
      <c r="FB279">
        <v>41.687</v>
      </c>
      <c r="FC279">
        <v>41.2881538461538</v>
      </c>
      <c r="FD279">
        <v>41.0238461538462</v>
      </c>
      <c r="FE279">
        <v>42.687</v>
      </c>
      <c r="FF279">
        <v>1955.11307692308</v>
      </c>
      <c r="FG279">
        <v>39.8969230769231</v>
      </c>
      <c r="FH279">
        <v>0</v>
      </c>
      <c r="FI279">
        <v>1759429733.2</v>
      </c>
      <c r="FJ279">
        <v>0</v>
      </c>
      <c r="FK279">
        <v>572.046884615385</v>
      </c>
      <c r="FL279">
        <v>-0.610974363810237</v>
      </c>
      <c r="FM279">
        <v>-1.02222224974915</v>
      </c>
      <c r="FN279">
        <v>11510.8115384615</v>
      </c>
      <c r="FO279">
        <v>15</v>
      </c>
      <c r="FP279">
        <v>0</v>
      </c>
      <c r="FQ279" t="s">
        <v>439</v>
      </c>
      <c r="FR279">
        <v>0</v>
      </c>
      <c r="FS279">
        <v>0</v>
      </c>
      <c r="FT279">
        <v>0</v>
      </c>
      <c r="FU279">
        <v>0</v>
      </c>
      <c r="FV279">
        <v>0</v>
      </c>
      <c r="FW279">
        <v>0</v>
      </c>
      <c r="FX279">
        <v>0</v>
      </c>
      <c r="FY279">
        <v>0</v>
      </c>
      <c r="FZ279">
        <v>0</v>
      </c>
      <c r="GA279">
        <v>0</v>
      </c>
      <c r="GB279">
        <v>0</v>
      </c>
      <c r="GC279">
        <v>-43.5831666666667</v>
      </c>
      <c r="GD279">
        <v>4.37850389610384</v>
      </c>
      <c r="GE279">
        <v>0.649441590418321</v>
      </c>
      <c r="GF279">
        <v>0</v>
      </c>
      <c r="GG279">
        <v>572.0485</v>
      </c>
      <c r="GH279">
        <v>-0.0942551571703995</v>
      </c>
      <c r="GI279">
        <v>0.211180609905354</v>
      </c>
      <c r="GJ279">
        <v>-1</v>
      </c>
      <c r="GK279">
        <v>1.64791904761905</v>
      </c>
      <c r="GL279">
        <v>-0.36243194805195</v>
      </c>
      <c r="GM279">
        <v>0.042597874517148</v>
      </c>
      <c r="GN279">
        <v>0</v>
      </c>
      <c r="GO279">
        <v>0</v>
      </c>
      <c r="GP279">
        <v>2</v>
      </c>
      <c r="GQ279" t="s">
        <v>463</v>
      </c>
      <c r="GR279">
        <v>3.13198</v>
      </c>
      <c r="GS279">
        <v>2.71168</v>
      </c>
      <c r="GT279">
        <v>0.178299</v>
      </c>
      <c r="GU279">
        <v>0.182924</v>
      </c>
      <c r="GV279">
        <v>0.0994649</v>
      </c>
      <c r="GW279">
        <v>0.0950933</v>
      </c>
      <c r="GX279">
        <v>30926.1</v>
      </c>
      <c r="GY279">
        <v>32943.2</v>
      </c>
      <c r="GZ279">
        <v>34054.3</v>
      </c>
      <c r="HA279">
        <v>36507.4</v>
      </c>
      <c r="HB279">
        <v>43328</v>
      </c>
      <c r="HC279">
        <v>47443.4</v>
      </c>
      <c r="HD279">
        <v>53128.9</v>
      </c>
      <c r="HE279">
        <v>58351</v>
      </c>
      <c r="HF279">
        <v>1.94985</v>
      </c>
      <c r="HG279">
        <v>1.7891</v>
      </c>
      <c r="HH279">
        <v>0.137422</v>
      </c>
      <c r="HI279">
        <v>0</v>
      </c>
      <c r="HJ279">
        <v>27.7977</v>
      </c>
      <c r="HK279">
        <v>999.9</v>
      </c>
      <c r="HL279">
        <v>50.348</v>
      </c>
      <c r="HM279">
        <v>30.806</v>
      </c>
      <c r="HN279">
        <v>24.7555</v>
      </c>
      <c r="HO279">
        <v>54.2331</v>
      </c>
      <c r="HP279">
        <v>45.2925</v>
      </c>
      <c r="HQ279">
        <v>1</v>
      </c>
      <c r="HR279">
        <v>0.10784</v>
      </c>
      <c r="HS279">
        <v>0.865643</v>
      </c>
      <c r="HT279">
        <v>20.1096</v>
      </c>
      <c r="HU279">
        <v>5.19543</v>
      </c>
      <c r="HV279">
        <v>12.004</v>
      </c>
      <c r="HW279">
        <v>4.97395</v>
      </c>
      <c r="HX279">
        <v>3.29395</v>
      </c>
      <c r="HY279">
        <v>999.9</v>
      </c>
      <c r="HZ279">
        <v>9999</v>
      </c>
      <c r="IA279">
        <v>9999</v>
      </c>
      <c r="IB279">
        <v>9999</v>
      </c>
      <c r="IC279">
        <v>1.86325</v>
      </c>
      <c r="ID279">
        <v>1.86813</v>
      </c>
      <c r="IE279">
        <v>1.86786</v>
      </c>
      <c r="IF279">
        <v>1.86905</v>
      </c>
      <c r="IG279">
        <v>1.86988</v>
      </c>
      <c r="IH279">
        <v>1.86595</v>
      </c>
      <c r="II279">
        <v>1.867</v>
      </c>
      <c r="IJ279">
        <v>1.86844</v>
      </c>
      <c r="IK279">
        <v>5</v>
      </c>
      <c r="IL279">
        <v>0</v>
      </c>
      <c r="IM279">
        <v>0</v>
      </c>
      <c r="IN279">
        <v>0</v>
      </c>
      <c r="IO279" t="s">
        <v>441</v>
      </c>
      <c r="IP279" t="s">
        <v>442</v>
      </c>
      <c r="IQ279" t="s">
        <v>443</v>
      </c>
      <c r="IR279" t="s">
        <v>443</v>
      </c>
      <c r="IS279" t="s">
        <v>443</v>
      </c>
      <c r="IT279" t="s">
        <v>443</v>
      </c>
      <c r="IU279">
        <v>0</v>
      </c>
      <c r="IV279">
        <v>100</v>
      </c>
      <c r="IW279">
        <v>100</v>
      </c>
      <c r="IX279">
        <v>4.41</v>
      </c>
      <c r="IY279">
        <v>0.3075</v>
      </c>
      <c r="IZ279">
        <v>0.735386519928015</v>
      </c>
      <c r="JA279">
        <v>0.00382527381972642</v>
      </c>
      <c r="JB279">
        <v>-7.52988299776221e-07</v>
      </c>
      <c r="JC279">
        <v>2.3530235652091e-10</v>
      </c>
      <c r="JD279">
        <v>-0.102343420517576</v>
      </c>
      <c r="JE279">
        <v>-0.0169045395245839</v>
      </c>
      <c r="JF279">
        <v>0.00204458040624254</v>
      </c>
      <c r="JG279">
        <v>-2.13992253470799e-05</v>
      </c>
      <c r="JH279">
        <v>5</v>
      </c>
      <c r="JI279">
        <v>2167</v>
      </c>
      <c r="JJ279">
        <v>1</v>
      </c>
      <c r="JK279">
        <v>29</v>
      </c>
      <c r="JL279">
        <v>29323828.9</v>
      </c>
      <c r="JM279">
        <v>29323828.9</v>
      </c>
      <c r="JN279">
        <v>2.32178</v>
      </c>
      <c r="JO279">
        <v>2.62451</v>
      </c>
      <c r="JP279">
        <v>1.54785</v>
      </c>
      <c r="JQ279">
        <v>2.31079</v>
      </c>
      <c r="JR279">
        <v>1.64673</v>
      </c>
      <c r="JS279">
        <v>2.30957</v>
      </c>
      <c r="JT279">
        <v>34.6692</v>
      </c>
      <c r="JU279">
        <v>24.1838</v>
      </c>
      <c r="JV279">
        <v>18</v>
      </c>
      <c r="JW279">
        <v>506.166</v>
      </c>
      <c r="JX279">
        <v>401.933</v>
      </c>
      <c r="JY279">
        <v>26.0726</v>
      </c>
      <c r="JZ279">
        <v>28.7517</v>
      </c>
      <c r="KA279">
        <v>30.0001</v>
      </c>
      <c r="KB279">
        <v>28.7112</v>
      </c>
      <c r="KC279">
        <v>28.661</v>
      </c>
      <c r="KD279">
        <v>46.4658</v>
      </c>
      <c r="KE279">
        <v>16.4729</v>
      </c>
      <c r="KF279">
        <v>50.4227</v>
      </c>
      <c r="KG279">
        <v>26.0337</v>
      </c>
      <c r="KH279">
        <v>1190.83</v>
      </c>
      <c r="KI279">
        <v>21.2634</v>
      </c>
      <c r="KJ279">
        <v>96.574</v>
      </c>
      <c r="KK279">
        <v>94.5388</v>
      </c>
    </row>
    <row r="280" spans="1:297">
      <c r="A280">
        <v>264</v>
      </c>
      <c r="B280">
        <v>1759429740</v>
      </c>
      <c r="C280">
        <v>10519.9000000954</v>
      </c>
      <c r="D280" t="s">
        <v>972</v>
      </c>
      <c r="E280" t="s">
        <v>973</v>
      </c>
      <c r="F280">
        <v>5</v>
      </c>
      <c r="G280" t="s">
        <v>831</v>
      </c>
      <c r="H280" t="s">
        <v>436</v>
      </c>
      <c r="I280">
        <v>1759429731.84615</v>
      </c>
      <c r="J280">
        <f>(K280)/1000</f>
        <v>0</v>
      </c>
      <c r="K280">
        <f>IF(DP280, AN280, AH280)</f>
        <v>0</v>
      </c>
      <c r="L280">
        <f>IF(DP280, AI280, AG280)</f>
        <v>0</v>
      </c>
      <c r="M280">
        <f>DR280 - IF(AU280&gt;1, L280*DL280*100.0/(AW280), 0)</f>
        <v>0</v>
      </c>
      <c r="N280">
        <f>((T280-J280/2)*M280-L280)/(T280+J280/2)</f>
        <v>0</v>
      </c>
      <c r="O280">
        <f>N280*(DY280+DZ280)/1000.0</f>
        <v>0</v>
      </c>
      <c r="P280">
        <f>(DR280 - IF(AU280&gt;1, L280*DL280*100.0/(AW280), 0))*(DY280+DZ280)/1000.0</f>
        <v>0</v>
      </c>
      <c r="Q280">
        <f>2.0/((1/S280-1/R280)+SIGN(S280)*SQRT((1/S280-1/R280)*(1/S280-1/R280) + 4*DM280/((DM280+1)*(DM280+1))*(2*1/S280*1/R280-1/R280*1/R280)))</f>
        <v>0</v>
      </c>
      <c r="R280">
        <f>IF(LEFT(DN280,1)&lt;&gt;"0",IF(LEFT(DN280,1)="1",3.0,DO280),$D$5+$E$5*(EF280*DY280/($K$5*1000))+$F$5*(EF280*DY280/($K$5*1000))*MAX(MIN(DL280,$J$5),$I$5)*MAX(MIN(DL280,$J$5),$I$5)+$G$5*MAX(MIN(DL280,$J$5),$I$5)*(EF280*DY280/($K$5*1000))+$H$5*(EF280*DY280/($K$5*1000))*(EF280*DY280/($K$5*1000)))</f>
        <v>0</v>
      </c>
      <c r="S280">
        <f>J280*(1000-(1000*0.61365*exp(17.502*W280/(240.97+W280))/(DY280+DZ280)+DT280)/2)/(1000*0.61365*exp(17.502*W280/(240.97+W280))/(DY280+DZ280)-DT280)</f>
        <v>0</v>
      </c>
      <c r="T280">
        <f>1/((DM280+1)/(Q280/1.6)+1/(R280/1.37)) + DM280/((DM280+1)/(Q280/1.6) + DM280/(R280/1.37))</f>
        <v>0</v>
      </c>
      <c r="U280">
        <f>(DH280*DK280)</f>
        <v>0</v>
      </c>
      <c r="V280">
        <f>(EA280+(U280+2*0.95*5.67E-8*(((EA280+$B$7)+273)^4-(EA280+273)^4)-44100*J280)/(1.84*29.3*R280+8*0.95*5.67E-8*(EA280+273)^3))</f>
        <v>0</v>
      </c>
      <c r="W280">
        <f>($C$7*EB280+$D$7*EC280+$E$7*V280)</f>
        <v>0</v>
      </c>
      <c r="X280">
        <f>0.61365*exp(17.502*W280/(240.97+W280))</f>
        <v>0</v>
      </c>
      <c r="Y280">
        <f>(Z280/AA280*100)</f>
        <v>0</v>
      </c>
      <c r="Z280">
        <f>DT280*(DY280+DZ280)/1000</f>
        <v>0</v>
      </c>
      <c r="AA280">
        <f>0.61365*exp(17.502*EA280/(240.97+EA280))</f>
        <v>0</v>
      </c>
      <c r="AB280">
        <f>(X280-DT280*(DY280+DZ280)/1000)</f>
        <v>0</v>
      </c>
      <c r="AC280">
        <f>(-J280*44100)</f>
        <v>0</v>
      </c>
      <c r="AD280">
        <f>2*29.3*R280*0.92*(EA280-W280)</f>
        <v>0</v>
      </c>
      <c r="AE280">
        <f>2*0.95*5.67E-8*(((EA280+$B$7)+273)^4-(W280+273)^4)</f>
        <v>0</v>
      </c>
      <c r="AF280">
        <f>U280+AE280+AC280+AD280</f>
        <v>0</v>
      </c>
      <c r="AG280">
        <f>DX280*AU280*(DS280-DR280*(1000-AU280*DU280)/(1000-AU280*DT280))/(100*DL280)</f>
        <v>0</v>
      </c>
      <c r="AH280">
        <f>1000*DX280*AU280*(DT280-DU280)/(100*DL280*(1000-AU280*DT280))</f>
        <v>0</v>
      </c>
      <c r="AI280">
        <f>(AJ280 - AK280 - DY280*1E3/(8.314*(EA280+273.15)) * AM280/DX280 * AL280) * DX280/(100*DL280) * (1000 - DU280)/1000</f>
        <v>0</v>
      </c>
      <c r="AJ280">
        <v>1199.42616895996</v>
      </c>
      <c r="AK280">
        <v>1165.49775757576</v>
      </c>
      <c r="AL280">
        <v>3.24084393939382</v>
      </c>
      <c r="AM280">
        <v>64.6</v>
      </c>
      <c r="AN280">
        <f>(AP280 - AO280 + DY280*1E3/(8.314*(EA280+273.15)) * AR280/DX280 * AQ280) * DX280/(100*DL280) * 1000/(1000 - AP280)</f>
        <v>0</v>
      </c>
      <c r="AO280">
        <v>21.2183921753215</v>
      </c>
      <c r="AP280">
        <v>22.7786872727273</v>
      </c>
      <c r="AQ280">
        <v>-7.38119073026517e-06</v>
      </c>
      <c r="AR280">
        <v>120.659579915445</v>
      </c>
      <c r="AS280">
        <v>0</v>
      </c>
      <c r="AT280">
        <v>0</v>
      </c>
      <c r="AU280">
        <f>IF(AS280*$H$13&gt;=AW280,1.0,(AW280/(AW280-AS280*$H$13)))</f>
        <v>0</v>
      </c>
      <c r="AV280">
        <f>(AU280-1)*100</f>
        <v>0</v>
      </c>
      <c r="AW280">
        <f>MAX(0,($B$13+$C$13*EF280)/(1+$D$13*EF280)*DY280/(EA280+273)*$E$13)</f>
        <v>0</v>
      </c>
      <c r="AX280" t="s">
        <v>437</v>
      </c>
      <c r="AY280" t="s">
        <v>437</v>
      </c>
      <c r="AZ280">
        <v>0</v>
      </c>
      <c r="BA280">
        <v>0</v>
      </c>
      <c r="BB280">
        <f>1-AZ280/BA280</f>
        <v>0</v>
      </c>
      <c r="BC280">
        <v>0</v>
      </c>
      <c r="BD280" t="s">
        <v>437</v>
      </c>
      <c r="BE280" t="s">
        <v>437</v>
      </c>
      <c r="BF280">
        <v>0</v>
      </c>
      <c r="BG280">
        <v>0</v>
      </c>
      <c r="BH280">
        <f>1-BF280/BG280</f>
        <v>0</v>
      </c>
      <c r="BI280">
        <v>0.5</v>
      </c>
      <c r="BJ280">
        <f>DI280</f>
        <v>0</v>
      </c>
      <c r="BK280">
        <f>L280</f>
        <v>0</v>
      </c>
      <c r="BL280">
        <f>BH280*BI280*BJ280</f>
        <v>0</v>
      </c>
      <c r="BM280">
        <f>(BK280-BC280)/BJ280</f>
        <v>0</v>
      </c>
      <c r="BN280">
        <f>(BA280-BG280)/BG280</f>
        <v>0</v>
      </c>
      <c r="BO280">
        <f>AZ280/(BB280+AZ280/BG280)</f>
        <v>0</v>
      </c>
      <c r="BP280" t="s">
        <v>437</v>
      </c>
      <c r="BQ280">
        <v>0</v>
      </c>
      <c r="BR280">
        <f>IF(BQ280&lt;&gt;0, BQ280, BO280)</f>
        <v>0</v>
      </c>
      <c r="BS280">
        <f>1-BR280/BG280</f>
        <v>0</v>
      </c>
      <c r="BT280">
        <f>(BG280-BF280)/(BG280-BR280)</f>
        <v>0</v>
      </c>
      <c r="BU280">
        <f>(BA280-BG280)/(BA280-BR280)</f>
        <v>0</v>
      </c>
      <c r="BV280">
        <f>(BG280-BF280)/(BG280-AZ280)</f>
        <v>0</v>
      </c>
      <c r="BW280">
        <f>(BA280-BG280)/(BA280-AZ280)</f>
        <v>0</v>
      </c>
      <c r="BX280">
        <f>(BT280*BR280/BF280)</f>
        <v>0</v>
      </c>
      <c r="BY280">
        <f>(1-BX280)</f>
        <v>0</v>
      </c>
      <c r="DH280">
        <f>$B$11*EG280+$C$11*EH280+$F$11*ES280*(1-EV280)</f>
        <v>0</v>
      </c>
      <c r="DI280">
        <f>DH280*DJ280</f>
        <v>0</v>
      </c>
      <c r="DJ280">
        <f>($B$11*$D$9+$C$11*$D$9+$F$11*((FF280+EX280)/MAX(FF280+EX280+FG280, 0.1)*$I$9+FG280/MAX(FF280+EX280+FG280, 0.1)*$J$9))/($B$11+$C$11+$F$11)</f>
        <v>0</v>
      </c>
      <c r="DK280">
        <f>($B$11*$K$9+$C$11*$K$9+$F$11*((FF280+EX280)/MAX(FF280+EX280+FG280, 0.1)*$P$9+FG280/MAX(FF280+EX280+FG280, 0.1)*$Q$9))/($B$11+$C$11+$F$11)</f>
        <v>0</v>
      </c>
      <c r="DL280">
        <v>4.16</v>
      </c>
      <c r="DM280">
        <v>0.5</v>
      </c>
      <c r="DN280" t="s">
        <v>438</v>
      </c>
      <c r="DO280">
        <v>2</v>
      </c>
      <c r="DP280" t="b">
        <v>1</v>
      </c>
      <c r="DQ280">
        <v>1759429731.84615</v>
      </c>
      <c r="DR280">
        <v>1115.93846153846</v>
      </c>
      <c r="DS280">
        <v>1159.10615384615</v>
      </c>
      <c r="DT280">
        <v>22.7869307692308</v>
      </c>
      <c r="DU280">
        <v>21.1852923076923</v>
      </c>
      <c r="DV280">
        <v>1111.55692307692</v>
      </c>
      <c r="DW280">
        <v>22.4792076923077</v>
      </c>
      <c r="DX280">
        <v>500.019769230769</v>
      </c>
      <c r="DY280">
        <v>90.7443692307692</v>
      </c>
      <c r="DZ280">
        <v>0.0336992692307692</v>
      </c>
      <c r="EA280">
        <v>29.4919</v>
      </c>
      <c r="EB280">
        <v>30.0383384615385</v>
      </c>
      <c r="EC280">
        <v>999.9</v>
      </c>
      <c r="ED280">
        <v>0</v>
      </c>
      <c r="EE280">
        <v>0</v>
      </c>
      <c r="EF280">
        <v>9994.95230769231</v>
      </c>
      <c r="EG280">
        <v>0</v>
      </c>
      <c r="EH280">
        <v>14.9915461538462</v>
      </c>
      <c r="EI280">
        <v>-43.1686538461538</v>
      </c>
      <c r="EJ280">
        <v>1141.96</v>
      </c>
      <c r="EK280">
        <v>1184.19384615385</v>
      </c>
      <c r="EL280">
        <v>1.60164923076923</v>
      </c>
      <c r="EM280">
        <v>1159.10615384615</v>
      </c>
      <c r="EN280">
        <v>21.1852923076923</v>
      </c>
      <c r="EO280">
        <v>2.06778615384615</v>
      </c>
      <c r="EP280">
        <v>1.92244461538462</v>
      </c>
      <c r="EQ280">
        <v>17.9731769230769</v>
      </c>
      <c r="ER280">
        <v>16.8196230769231</v>
      </c>
      <c r="ES280">
        <v>2000.03461538462</v>
      </c>
      <c r="ET280">
        <v>0.980003384615385</v>
      </c>
      <c r="EU280">
        <v>0.0199968076923077</v>
      </c>
      <c r="EV280">
        <v>0</v>
      </c>
      <c r="EW280">
        <v>572.042846153846</v>
      </c>
      <c r="EX280">
        <v>5.00059</v>
      </c>
      <c r="EY280">
        <v>11510.8153846154</v>
      </c>
      <c r="EZ280">
        <v>17360.6615384615</v>
      </c>
      <c r="FA280">
        <v>41.812</v>
      </c>
      <c r="FB280">
        <v>41.687</v>
      </c>
      <c r="FC280">
        <v>41.2976923076923</v>
      </c>
      <c r="FD280">
        <v>41.0190769230769</v>
      </c>
      <c r="FE280">
        <v>42.687</v>
      </c>
      <c r="FF280">
        <v>1955.13769230769</v>
      </c>
      <c r="FG280">
        <v>39.8969230769231</v>
      </c>
      <c r="FH280">
        <v>0</v>
      </c>
      <c r="FI280">
        <v>1759429738.6</v>
      </c>
      <c r="FJ280">
        <v>0</v>
      </c>
      <c r="FK280">
        <v>571.97568</v>
      </c>
      <c r="FL280">
        <v>-1.05407692137939</v>
      </c>
      <c r="FM280">
        <v>-2.60000005134209</v>
      </c>
      <c r="FN280">
        <v>11510.596</v>
      </c>
      <c r="FO280">
        <v>15</v>
      </c>
      <c r="FP280">
        <v>0</v>
      </c>
      <c r="FQ280" t="s">
        <v>439</v>
      </c>
      <c r="FR280">
        <v>0</v>
      </c>
      <c r="FS280">
        <v>0</v>
      </c>
      <c r="FT280">
        <v>0</v>
      </c>
      <c r="FU280">
        <v>0</v>
      </c>
      <c r="FV280">
        <v>0</v>
      </c>
      <c r="FW280">
        <v>0</v>
      </c>
      <c r="FX280">
        <v>0</v>
      </c>
      <c r="FY280">
        <v>0</v>
      </c>
      <c r="FZ280">
        <v>0</v>
      </c>
      <c r="GA280">
        <v>0</v>
      </c>
      <c r="GB280">
        <v>0</v>
      </c>
      <c r="GC280">
        <v>-43.19839</v>
      </c>
      <c r="GD280">
        <v>4.04935939849622</v>
      </c>
      <c r="GE280">
        <v>0.709520662771704</v>
      </c>
      <c r="GF280">
        <v>0</v>
      </c>
      <c r="GG280">
        <v>572.027529411765</v>
      </c>
      <c r="GH280">
        <v>-0.651031320488384</v>
      </c>
      <c r="GI280">
        <v>0.204572184195979</v>
      </c>
      <c r="GJ280">
        <v>-1</v>
      </c>
      <c r="GK280">
        <v>1.6088905</v>
      </c>
      <c r="GL280">
        <v>-0.250445864661655</v>
      </c>
      <c r="GM280">
        <v>0.027291294852938</v>
      </c>
      <c r="GN280">
        <v>0</v>
      </c>
      <c r="GO280">
        <v>0</v>
      </c>
      <c r="GP280">
        <v>2</v>
      </c>
      <c r="GQ280" t="s">
        <v>463</v>
      </c>
      <c r="GR280">
        <v>3.13203</v>
      </c>
      <c r="GS280">
        <v>2.7115</v>
      </c>
      <c r="GT280">
        <v>0.179914</v>
      </c>
      <c r="GU280">
        <v>0.184675</v>
      </c>
      <c r="GV280">
        <v>0.099455</v>
      </c>
      <c r="GW280">
        <v>0.0951779</v>
      </c>
      <c r="GX280">
        <v>30865.2</v>
      </c>
      <c r="GY280">
        <v>32872.6</v>
      </c>
      <c r="GZ280">
        <v>34054.1</v>
      </c>
      <c r="HA280">
        <v>36507.4</v>
      </c>
      <c r="HB280">
        <v>43328.4</v>
      </c>
      <c r="HC280">
        <v>47439</v>
      </c>
      <c r="HD280">
        <v>53128.5</v>
      </c>
      <c r="HE280">
        <v>58350.8</v>
      </c>
      <c r="HF280">
        <v>1.95</v>
      </c>
      <c r="HG280">
        <v>1.78898</v>
      </c>
      <c r="HH280">
        <v>0.137158</v>
      </c>
      <c r="HI280">
        <v>0</v>
      </c>
      <c r="HJ280">
        <v>27.7957</v>
      </c>
      <c r="HK280">
        <v>999.9</v>
      </c>
      <c r="HL280">
        <v>50.372</v>
      </c>
      <c r="HM280">
        <v>30.806</v>
      </c>
      <c r="HN280">
        <v>24.7658</v>
      </c>
      <c r="HO280">
        <v>54.8131</v>
      </c>
      <c r="HP280">
        <v>45.4928</v>
      </c>
      <c r="HQ280">
        <v>1</v>
      </c>
      <c r="HR280">
        <v>0.108074</v>
      </c>
      <c r="HS280">
        <v>0.865471</v>
      </c>
      <c r="HT280">
        <v>20.1096</v>
      </c>
      <c r="HU280">
        <v>5.19573</v>
      </c>
      <c r="HV280">
        <v>12.004</v>
      </c>
      <c r="HW280">
        <v>4.97355</v>
      </c>
      <c r="HX280">
        <v>3.29393</v>
      </c>
      <c r="HY280">
        <v>999.9</v>
      </c>
      <c r="HZ280">
        <v>9999</v>
      </c>
      <c r="IA280">
        <v>9999</v>
      </c>
      <c r="IB280">
        <v>9999</v>
      </c>
      <c r="IC280">
        <v>1.86325</v>
      </c>
      <c r="ID280">
        <v>1.86813</v>
      </c>
      <c r="IE280">
        <v>1.86786</v>
      </c>
      <c r="IF280">
        <v>1.86905</v>
      </c>
      <c r="IG280">
        <v>1.86986</v>
      </c>
      <c r="IH280">
        <v>1.86589</v>
      </c>
      <c r="II280">
        <v>1.86701</v>
      </c>
      <c r="IJ280">
        <v>1.86844</v>
      </c>
      <c r="IK280">
        <v>5</v>
      </c>
      <c r="IL280">
        <v>0</v>
      </c>
      <c r="IM280">
        <v>0</v>
      </c>
      <c r="IN280">
        <v>0</v>
      </c>
      <c r="IO280" t="s">
        <v>441</v>
      </c>
      <c r="IP280" t="s">
        <v>442</v>
      </c>
      <c r="IQ280" t="s">
        <v>443</v>
      </c>
      <c r="IR280" t="s">
        <v>443</v>
      </c>
      <c r="IS280" t="s">
        <v>443</v>
      </c>
      <c r="IT280" t="s">
        <v>443</v>
      </c>
      <c r="IU280">
        <v>0</v>
      </c>
      <c r="IV280">
        <v>100</v>
      </c>
      <c r="IW280">
        <v>100</v>
      </c>
      <c r="IX280">
        <v>4.46</v>
      </c>
      <c r="IY280">
        <v>0.3073</v>
      </c>
      <c r="IZ280">
        <v>0.735386519928015</v>
      </c>
      <c r="JA280">
        <v>0.00382527381972642</v>
      </c>
      <c r="JB280">
        <v>-7.52988299776221e-07</v>
      </c>
      <c r="JC280">
        <v>2.3530235652091e-10</v>
      </c>
      <c r="JD280">
        <v>-0.102343420517576</v>
      </c>
      <c r="JE280">
        <v>-0.0169045395245839</v>
      </c>
      <c r="JF280">
        <v>0.00204458040624254</v>
      </c>
      <c r="JG280">
        <v>-2.13992253470799e-05</v>
      </c>
      <c r="JH280">
        <v>5</v>
      </c>
      <c r="JI280">
        <v>2167</v>
      </c>
      <c r="JJ280">
        <v>1</v>
      </c>
      <c r="JK280">
        <v>29</v>
      </c>
      <c r="JL280">
        <v>29323829</v>
      </c>
      <c r="JM280">
        <v>29323829</v>
      </c>
      <c r="JN280">
        <v>2.34619</v>
      </c>
      <c r="JO280">
        <v>2.62207</v>
      </c>
      <c r="JP280">
        <v>1.54785</v>
      </c>
      <c r="JQ280">
        <v>2.31079</v>
      </c>
      <c r="JR280">
        <v>1.64673</v>
      </c>
      <c r="JS280">
        <v>2.36206</v>
      </c>
      <c r="JT280">
        <v>34.6692</v>
      </c>
      <c r="JU280">
        <v>24.1838</v>
      </c>
      <c r="JV280">
        <v>18</v>
      </c>
      <c r="JW280">
        <v>506.265</v>
      </c>
      <c r="JX280">
        <v>401.871</v>
      </c>
      <c r="JY280">
        <v>26.0318</v>
      </c>
      <c r="JZ280">
        <v>28.7517</v>
      </c>
      <c r="KA280">
        <v>30.0001</v>
      </c>
      <c r="KB280">
        <v>28.7112</v>
      </c>
      <c r="KC280">
        <v>28.6619</v>
      </c>
      <c r="KD280">
        <v>46.9535</v>
      </c>
      <c r="KE280">
        <v>16.4729</v>
      </c>
      <c r="KF280">
        <v>50.4227</v>
      </c>
      <c r="KG280">
        <v>25.9997</v>
      </c>
      <c r="KH280">
        <v>1204.46</v>
      </c>
      <c r="KI280">
        <v>21.2201</v>
      </c>
      <c r="KJ280">
        <v>96.5735</v>
      </c>
      <c r="KK280">
        <v>94.5387</v>
      </c>
    </row>
    <row r="281" spans="1:297">
      <c r="A281">
        <v>265</v>
      </c>
      <c r="B281">
        <v>1759429745</v>
      </c>
      <c r="C281">
        <v>10524.9000000954</v>
      </c>
      <c r="D281" t="s">
        <v>974</v>
      </c>
      <c r="E281" t="s">
        <v>975</v>
      </c>
      <c r="F281">
        <v>5</v>
      </c>
      <c r="G281" t="s">
        <v>831</v>
      </c>
      <c r="H281" t="s">
        <v>436</v>
      </c>
      <c r="I281">
        <v>1759429736.84615</v>
      </c>
      <c r="J281">
        <f>(K281)/1000</f>
        <v>0</v>
      </c>
      <c r="K281">
        <f>IF(DP281, AN281, AH281)</f>
        <v>0</v>
      </c>
      <c r="L281">
        <f>IF(DP281, AI281, AG281)</f>
        <v>0</v>
      </c>
      <c r="M281">
        <f>DR281 - IF(AU281&gt;1, L281*DL281*100.0/(AW281), 0)</f>
        <v>0</v>
      </c>
      <c r="N281">
        <f>((T281-J281/2)*M281-L281)/(T281+J281/2)</f>
        <v>0</v>
      </c>
      <c r="O281">
        <f>N281*(DY281+DZ281)/1000.0</f>
        <v>0</v>
      </c>
      <c r="P281">
        <f>(DR281 - IF(AU281&gt;1, L281*DL281*100.0/(AW281), 0))*(DY281+DZ281)/1000.0</f>
        <v>0</v>
      </c>
      <c r="Q281">
        <f>2.0/((1/S281-1/R281)+SIGN(S281)*SQRT((1/S281-1/R281)*(1/S281-1/R281) + 4*DM281/((DM281+1)*(DM281+1))*(2*1/S281*1/R281-1/R281*1/R281)))</f>
        <v>0</v>
      </c>
      <c r="R281">
        <f>IF(LEFT(DN281,1)&lt;&gt;"0",IF(LEFT(DN281,1)="1",3.0,DO281),$D$5+$E$5*(EF281*DY281/($K$5*1000))+$F$5*(EF281*DY281/($K$5*1000))*MAX(MIN(DL281,$J$5),$I$5)*MAX(MIN(DL281,$J$5),$I$5)+$G$5*MAX(MIN(DL281,$J$5),$I$5)*(EF281*DY281/($K$5*1000))+$H$5*(EF281*DY281/($K$5*1000))*(EF281*DY281/($K$5*1000)))</f>
        <v>0</v>
      </c>
      <c r="S281">
        <f>J281*(1000-(1000*0.61365*exp(17.502*W281/(240.97+W281))/(DY281+DZ281)+DT281)/2)/(1000*0.61365*exp(17.502*W281/(240.97+W281))/(DY281+DZ281)-DT281)</f>
        <v>0</v>
      </c>
      <c r="T281">
        <f>1/((DM281+1)/(Q281/1.6)+1/(R281/1.37)) + DM281/((DM281+1)/(Q281/1.6) + DM281/(R281/1.37))</f>
        <v>0</v>
      </c>
      <c r="U281">
        <f>(DH281*DK281)</f>
        <v>0</v>
      </c>
      <c r="V281">
        <f>(EA281+(U281+2*0.95*5.67E-8*(((EA281+$B$7)+273)^4-(EA281+273)^4)-44100*J281)/(1.84*29.3*R281+8*0.95*5.67E-8*(EA281+273)^3))</f>
        <v>0</v>
      </c>
      <c r="W281">
        <f>($C$7*EB281+$D$7*EC281+$E$7*V281)</f>
        <v>0</v>
      </c>
      <c r="X281">
        <f>0.61365*exp(17.502*W281/(240.97+W281))</f>
        <v>0</v>
      </c>
      <c r="Y281">
        <f>(Z281/AA281*100)</f>
        <v>0</v>
      </c>
      <c r="Z281">
        <f>DT281*(DY281+DZ281)/1000</f>
        <v>0</v>
      </c>
      <c r="AA281">
        <f>0.61365*exp(17.502*EA281/(240.97+EA281))</f>
        <v>0</v>
      </c>
      <c r="AB281">
        <f>(X281-DT281*(DY281+DZ281)/1000)</f>
        <v>0</v>
      </c>
      <c r="AC281">
        <f>(-J281*44100)</f>
        <v>0</v>
      </c>
      <c r="AD281">
        <f>2*29.3*R281*0.92*(EA281-W281)</f>
        <v>0</v>
      </c>
      <c r="AE281">
        <f>2*0.95*5.67E-8*(((EA281+$B$7)+273)^4-(W281+273)^4)</f>
        <v>0</v>
      </c>
      <c r="AF281">
        <f>U281+AE281+AC281+AD281</f>
        <v>0</v>
      </c>
      <c r="AG281">
        <f>DX281*AU281*(DS281-DR281*(1000-AU281*DU281)/(1000-AU281*DT281))/(100*DL281)</f>
        <v>0</v>
      </c>
      <c r="AH281">
        <f>1000*DX281*AU281*(DT281-DU281)/(100*DL281*(1000-AU281*DT281))</f>
        <v>0</v>
      </c>
      <c r="AI281">
        <f>(AJ281 - AK281 - DY281*1E3/(8.314*(EA281+273.15)) * AM281/DX281 * AL281) * DX281/(100*DL281) * (1000 - DU281)/1000</f>
        <v>0</v>
      </c>
      <c r="AJ281">
        <v>1217.44903482468</v>
      </c>
      <c r="AK281">
        <v>1182.91393939394</v>
      </c>
      <c r="AL281">
        <v>3.48263181818171</v>
      </c>
      <c r="AM281">
        <v>64.6</v>
      </c>
      <c r="AN281">
        <f>(AP281 - AO281 + DY281*1E3/(8.314*(EA281+273.15)) * AR281/DX281 * AQ281) * DX281/(100*DL281) * 1000/(1000 - AP281)</f>
        <v>0</v>
      </c>
      <c r="AO281">
        <v>21.2299578440671</v>
      </c>
      <c r="AP281">
        <v>22.7694763636364</v>
      </c>
      <c r="AQ281">
        <v>-2.55756237240555e-05</v>
      </c>
      <c r="AR281">
        <v>120.659579915445</v>
      </c>
      <c r="AS281">
        <v>0</v>
      </c>
      <c r="AT281">
        <v>0</v>
      </c>
      <c r="AU281">
        <f>IF(AS281*$H$13&gt;=AW281,1.0,(AW281/(AW281-AS281*$H$13)))</f>
        <v>0</v>
      </c>
      <c r="AV281">
        <f>(AU281-1)*100</f>
        <v>0</v>
      </c>
      <c r="AW281">
        <f>MAX(0,($B$13+$C$13*EF281)/(1+$D$13*EF281)*DY281/(EA281+273)*$E$13)</f>
        <v>0</v>
      </c>
      <c r="AX281" t="s">
        <v>437</v>
      </c>
      <c r="AY281" t="s">
        <v>437</v>
      </c>
      <c r="AZ281">
        <v>0</v>
      </c>
      <c r="BA281">
        <v>0</v>
      </c>
      <c r="BB281">
        <f>1-AZ281/BA281</f>
        <v>0</v>
      </c>
      <c r="BC281">
        <v>0</v>
      </c>
      <c r="BD281" t="s">
        <v>437</v>
      </c>
      <c r="BE281" t="s">
        <v>437</v>
      </c>
      <c r="BF281">
        <v>0</v>
      </c>
      <c r="BG281">
        <v>0</v>
      </c>
      <c r="BH281">
        <f>1-BF281/BG281</f>
        <v>0</v>
      </c>
      <c r="BI281">
        <v>0.5</v>
      </c>
      <c r="BJ281">
        <f>DI281</f>
        <v>0</v>
      </c>
      <c r="BK281">
        <f>L281</f>
        <v>0</v>
      </c>
      <c r="BL281">
        <f>BH281*BI281*BJ281</f>
        <v>0</v>
      </c>
      <c r="BM281">
        <f>(BK281-BC281)/BJ281</f>
        <v>0</v>
      </c>
      <c r="BN281">
        <f>(BA281-BG281)/BG281</f>
        <v>0</v>
      </c>
      <c r="BO281">
        <f>AZ281/(BB281+AZ281/BG281)</f>
        <v>0</v>
      </c>
      <c r="BP281" t="s">
        <v>437</v>
      </c>
      <c r="BQ281">
        <v>0</v>
      </c>
      <c r="BR281">
        <f>IF(BQ281&lt;&gt;0, BQ281, BO281)</f>
        <v>0</v>
      </c>
      <c r="BS281">
        <f>1-BR281/BG281</f>
        <v>0</v>
      </c>
      <c r="BT281">
        <f>(BG281-BF281)/(BG281-BR281)</f>
        <v>0</v>
      </c>
      <c r="BU281">
        <f>(BA281-BG281)/(BA281-BR281)</f>
        <v>0</v>
      </c>
      <c r="BV281">
        <f>(BG281-BF281)/(BG281-AZ281)</f>
        <v>0</v>
      </c>
      <c r="BW281">
        <f>(BA281-BG281)/(BA281-AZ281)</f>
        <v>0</v>
      </c>
      <c r="BX281">
        <f>(BT281*BR281/BF281)</f>
        <v>0</v>
      </c>
      <c r="BY281">
        <f>(1-BX281)</f>
        <v>0</v>
      </c>
      <c r="DH281">
        <f>$B$11*EG281+$C$11*EH281+$F$11*ES281*(1-EV281)</f>
        <v>0</v>
      </c>
      <c r="DI281">
        <f>DH281*DJ281</f>
        <v>0</v>
      </c>
      <c r="DJ281">
        <f>($B$11*$D$9+$C$11*$D$9+$F$11*((FF281+EX281)/MAX(FF281+EX281+FG281, 0.1)*$I$9+FG281/MAX(FF281+EX281+FG281, 0.1)*$J$9))/($B$11+$C$11+$F$11)</f>
        <v>0</v>
      </c>
      <c r="DK281">
        <f>($B$11*$K$9+$C$11*$K$9+$F$11*((FF281+EX281)/MAX(FF281+EX281+FG281, 0.1)*$P$9+FG281/MAX(FF281+EX281+FG281, 0.1)*$Q$9))/($B$11+$C$11+$F$11)</f>
        <v>0</v>
      </c>
      <c r="DL281">
        <v>4.16</v>
      </c>
      <c r="DM281">
        <v>0.5</v>
      </c>
      <c r="DN281" t="s">
        <v>438</v>
      </c>
      <c r="DO281">
        <v>2</v>
      </c>
      <c r="DP281" t="b">
        <v>1</v>
      </c>
      <c r="DQ281">
        <v>1759429736.84615</v>
      </c>
      <c r="DR281">
        <v>1132.33</v>
      </c>
      <c r="DS281">
        <v>1175.28769230769</v>
      </c>
      <c r="DT281">
        <v>22.7805846153846</v>
      </c>
      <c r="DU281">
        <v>21.2045153846154</v>
      </c>
      <c r="DV281">
        <v>1127.89923076923</v>
      </c>
      <c r="DW281">
        <v>22.4731153846154</v>
      </c>
      <c r="DX281">
        <v>499.999769230769</v>
      </c>
      <c r="DY281">
        <v>90.7449307692308</v>
      </c>
      <c r="DZ281">
        <v>0.0337038307692308</v>
      </c>
      <c r="EA281">
        <v>29.4864230769231</v>
      </c>
      <c r="EB281">
        <v>30.0371384615385</v>
      </c>
      <c r="EC281">
        <v>999.9</v>
      </c>
      <c r="ED281">
        <v>0</v>
      </c>
      <c r="EE281">
        <v>0</v>
      </c>
      <c r="EF281">
        <v>9994.56384615385</v>
      </c>
      <c r="EG281">
        <v>0</v>
      </c>
      <c r="EH281">
        <v>14.9861384615385</v>
      </c>
      <c r="EI281">
        <v>-42.9577230769231</v>
      </c>
      <c r="EJ281">
        <v>1158.72692307692</v>
      </c>
      <c r="EK281">
        <v>1200.74923076923</v>
      </c>
      <c r="EL281">
        <v>1.57608153846154</v>
      </c>
      <c r="EM281">
        <v>1175.28769230769</v>
      </c>
      <c r="EN281">
        <v>21.2045153846154</v>
      </c>
      <c r="EO281">
        <v>2.06722307692308</v>
      </c>
      <c r="EP281">
        <v>1.92420153846154</v>
      </c>
      <c r="EQ281">
        <v>17.9688538461538</v>
      </c>
      <c r="ER281">
        <v>16.8340076923077</v>
      </c>
      <c r="ES281">
        <v>1999.98307692308</v>
      </c>
      <c r="ET281">
        <v>0.980005230769231</v>
      </c>
      <c r="EU281">
        <v>0.0199950538461538</v>
      </c>
      <c r="EV281">
        <v>0</v>
      </c>
      <c r="EW281">
        <v>572.022307692308</v>
      </c>
      <c r="EX281">
        <v>5.00059</v>
      </c>
      <c r="EY281">
        <v>11510.1153846154</v>
      </c>
      <c r="EZ281">
        <v>17360.2153846154</v>
      </c>
      <c r="FA281">
        <v>41.812</v>
      </c>
      <c r="FB281">
        <v>41.687</v>
      </c>
      <c r="FC281">
        <v>41.2929230769231</v>
      </c>
      <c r="FD281">
        <v>41.0143076923077</v>
      </c>
      <c r="FE281">
        <v>42.687</v>
      </c>
      <c r="FF281">
        <v>1955.09076923077</v>
      </c>
      <c r="FG281">
        <v>39.8923076923077</v>
      </c>
      <c r="FH281">
        <v>0</v>
      </c>
      <c r="FI281">
        <v>1759429743.4</v>
      </c>
      <c r="FJ281">
        <v>0</v>
      </c>
      <c r="FK281">
        <v>571.9806</v>
      </c>
      <c r="FL281">
        <v>0.433000000156843</v>
      </c>
      <c r="FM281">
        <v>-11.3307692511287</v>
      </c>
      <c r="FN281">
        <v>11510.056</v>
      </c>
      <c r="FO281">
        <v>15</v>
      </c>
      <c r="FP281">
        <v>0</v>
      </c>
      <c r="FQ281" t="s">
        <v>439</v>
      </c>
      <c r="FR281">
        <v>0</v>
      </c>
      <c r="FS281">
        <v>0</v>
      </c>
      <c r="FT281">
        <v>0</v>
      </c>
      <c r="FU281">
        <v>0</v>
      </c>
      <c r="FV281">
        <v>0</v>
      </c>
      <c r="FW281">
        <v>0</v>
      </c>
      <c r="FX281">
        <v>0</v>
      </c>
      <c r="FY281">
        <v>0</v>
      </c>
      <c r="FZ281">
        <v>0</v>
      </c>
      <c r="GA281">
        <v>0</v>
      </c>
      <c r="GB281">
        <v>0</v>
      </c>
      <c r="GC281">
        <v>-43.2476666666667</v>
      </c>
      <c r="GD281">
        <v>2.21617402597401</v>
      </c>
      <c r="GE281">
        <v>0.726010903980381</v>
      </c>
      <c r="GF281">
        <v>0</v>
      </c>
      <c r="GG281">
        <v>572.014058823529</v>
      </c>
      <c r="GH281">
        <v>-0.435599692942026</v>
      </c>
      <c r="GI281">
        <v>0.18642360699674</v>
      </c>
      <c r="GJ281">
        <v>-1</v>
      </c>
      <c r="GK281">
        <v>1.58945285714286</v>
      </c>
      <c r="GL281">
        <v>-0.328126753246754</v>
      </c>
      <c r="GM281">
        <v>0.0346222818624155</v>
      </c>
      <c r="GN281">
        <v>0</v>
      </c>
      <c r="GO281">
        <v>0</v>
      </c>
      <c r="GP281">
        <v>2</v>
      </c>
      <c r="GQ281" t="s">
        <v>463</v>
      </c>
      <c r="GR281">
        <v>3.13205</v>
      </c>
      <c r="GS281">
        <v>2.71137</v>
      </c>
      <c r="GT281">
        <v>0.181592</v>
      </c>
      <c r="GU281">
        <v>0.186173</v>
      </c>
      <c r="GV281">
        <v>0.0994229</v>
      </c>
      <c r="GW281">
        <v>0.0951938</v>
      </c>
      <c r="GX281">
        <v>30802.2</v>
      </c>
      <c r="GY281">
        <v>32812.3</v>
      </c>
      <c r="GZ281">
        <v>34054.3</v>
      </c>
      <c r="HA281">
        <v>36507.5</v>
      </c>
      <c r="HB281">
        <v>43330.2</v>
      </c>
      <c r="HC281">
        <v>47438.8</v>
      </c>
      <c r="HD281">
        <v>53128.7</v>
      </c>
      <c r="HE281">
        <v>58351.3</v>
      </c>
      <c r="HF281">
        <v>1.94998</v>
      </c>
      <c r="HG281">
        <v>1.7891</v>
      </c>
      <c r="HH281">
        <v>0.137907</v>
      </c>
      <c r="HI281">
        <v>0</v>
      </c>
      <c r="HJ281">
        <v>27.7935</v>
      </c>
      <c r="HK281">
        <v>999.9</v>
      </c>
      <c r="HL281">
        <v>50.372</v>
      </c>
      <c r="HM281">
        <v>30.806</v>
      </c>
      <c r="HN281">
        <v>24.7664</v>
      </c>
      <c r="HO281">
        <v>53.8331</v>
      </c>
      <c r="HP281">
        <v>45.4207</v>
      </c>
      <c r="HQ281">
        <v>1</v>
      </c>
      <c r="HR281">
        <v>0.108023</v>
      </c>
      <c r="HS281">
        <v>0.868502</v>
      </c>
      <c r="HT281">
        <v>20.1095</v>
      </c>
      <c r="HU281">
        <v>5.19573</v>
      </c>
      <c r="HV281">
        <v>12.004</v>
      </c>
      <c r="HW281">
        <v>4.9738</v>
      </c>
      <c r="HX281">
        <v>3.29395</v>
      </c>
      <c r="HY281">
        <v>999.9</v>
      </c>
      <c r="HZ281">
        <v>9999</v>
      </c>
      <c r="IA281">
        <v>9999</v>
      </c>
      <c r="IB281">
        <v>9999</v>
      </c>
      <c r="IC281">
        <v>1.86325</v>
      </c>
      <c r="ID281">
        <v>1.86813</v>
      </c>
      <c r="IE281">
        <v>1.86787</v>
      </c>
      <c r="IF281">
        <v>1.86905</v>
      </c>
      <c r="IG281">
        <v>1.86986</v>
      </c>
      <c r="IH281">
        <v>1.86594</v>
      </c>
      <c r="II281">
        <v>1.86704</v>
      </c>
      <c r="IJ281">
        <v>1.86844</v>
      </c>
      <c r="IK281">
        <v>5</v>
      </c>
      <c r="IL281">
        <v>0</v>
      </c>
      <c r="IM281">
        <v>0</v>
      </c>
      <c r="IN281">
        <v>0</v>
      </c>
      <c r="IO281" t="s">
        <v>441</v>
      </c>
      <c r="IP281" t="s">
        <v>442</v>
      </c>
      <c r="IQ281" t="s">
        <v>443</v>
      </c>
      <c r="IR281" t="s">
        <v>443</v>
      </c>
      <c r="IS281" t="s">
        <v>443</v>
      </c>
      <c r="IT281" t="s">
        <v>443</v>
      </c>
      <c r="IU281">
        <v>0</v>
      </c>
      <c r="IV281">
        <v>100</v>
      </c>
      <c r="IW281">
        <v>100</v>
      </c>
      <c r="IX281">
        <v>4.51</v>
      </c>
      <c r="IY281">
        <v>0.3069</v>
      </c>
      <c r="IZ281">
        <v>0.735386519928015</v>
      </c>
      <c r="JA281">
        <v>0.00382527381972642</v>
      </c>
      <c r="JB281">
        <v>-7.52988299776221e-07</v>
      </c>
      <c r="JC281">
        <v>2.3530235652091e-10</v>
      </c>
      <c r="JD281">
        <v>-0.102343420517576</v>
      </c>
      <c r="JE281">
        <v>-0.0169045395245839</v>
      </c>
      <c r="JF281">
        <v>0.00204458040624254</v>
      </c>
      <c r="JG281">
        <v>-2.13992253470799e-05</v>
      </c>
      <c r="JH281">
        <v>5</v>
      </c>
      <c r="JI281">
        <v>2167</v>
      </c>
      <c r="JJ281">
        <v>1</v>
      </c>
      <c r="JK281">
        <v>29</v>
      </c>
      <c r="JL281">
        <v>29323829.1</v>
      </c>
      <c r="JM281">
        <v>29323829.1</v>
      </c>
      <c r="JN281">
        <v>2.37427</v>
      </c>
      <c r="JO281">
        <v>2.61475</v>
      </c>
      <c r="JP281">
        <v>1.54785</v>
      </c>
      <c r="JQ281">
        <v>2.31201</v>
      </c>
      <c r="JR281">
        <v>1.64673</v>
      </c>
      <c r="JS281">
        <v>2.37427</v>
      </c>
      <c r="JT281">
        <v>34.6692</v>
      </c>
      <c r="JU281">
        <v>24.1926</v>
      </c>
      <c r="JV281">
        <v>18</v>
      </c>
      <c r="JW281">
        <v>506.257</v>
      </c>
      <c r="JX281">
        <v>401.94</v>
      </c>
      <c r="JY281">
        <v>25.9968</v>
      </c>
      <c r="JZ281">
        <v>28.7517</v>
      </c>
      <c r="KA281">
        <v>30</v>
      </c>
      <c r="KB281">
        <v>28.7122</v>
      </c>
      <c r="KC281">
        <v>28.6619</v>
      </c>
      <c r="KD281">
        <v>47.5191</v>
      </c>
      <c r="KE281">
        <v>16.4729</v>
      </c>
      <c r="KF281">
        <v>50.4227</v>
      </c>
      <c r="KG281">
        <v>25.9602</v>
      </c>
      <c r="KH281">
        <v>1224.69</v>
      </c>
      <c r="KI281">
        <v>21.2201</v>
      </c>
      <c r="KJ281">
        <v>96.5739</v>
      </c>
      <c r="KK281">
        <v>94.5393</v>
      </c>
    </row>
    <row r="282" spans="1:297">
      <c r="A282">
        <v>266</v>
      </c>
      <c r="B282">
        <v>1759429750</v>
      </c>
      <c r="C282">
        <v>10529.9000000954</v>
      </c>
      <c r="D282" t="s">
        <v>976</v>
      </c>
      <c r="E282" t="s">
        <v>977</v>
      </c>
      <c r="F282">
        <v>5</v>
      </c>
      <c r="G282" t="s">
        <v>831</v>
      </c>
      <c r="H282" t="s">
        <v>436</v>
      </c>
      <c r="I282">
        <v>1759429741.84615</v>
      </c>
      <c r="J282">
        <f>(K282)/1000</f>
        <v>0</v>
      </c>
      <c r="K282">
        <f>IF(DP282, AN282, AH282)</f>
        <v>0</v>
      </c>
      <c r="L282">
        <f>IF(DP282, AI282, AG282)</f>
        <v>0</v>
      </c>
      <c r="M282">
        <f>DR282 - IF(AU282&gt;1, L282*DL282*100.0/(AW282), 0)</f>
        <v>0</v>
      </c>
      <c r="N282">
        <f>((T282-J282/2)*M282-L282)/(T282+J282/2)</f>
        <v>0</v>
      </c>
      <c r="O282">
        <f>N282*(DY282+DZ282)/1000.0</f>
        <v>0</v>
      </c>
      <c r="P282">
        <f>(DR282 - IF(AU282&gt;1, L282*DL282*100.0/(AW282), 0))*(DY282+DZ282)/1000.0</f>
        <v>0</v>
      </c>
      <c r="Q282">
        <f>2.0/((1/S282-1/R282)+SIGN(S282)*SQRT((1/S282-1/R282)*(1/S282-1/R282) + 4*DM282/((DM282+1)*(DM282+1))*(2*1/S282*1/R282-1/R282*1/R282)))</f>
        <v>0</v>
      </c>
      <c r="R282">
        <f>IF(LEFT(DN282,1)&lt;&gt;"0",IF(LEFT(DN282,1)="1",3.0,DO282),$D$5+$E$5*(EF282*DY282/($K$5*1000))+$F$5*(EF282*DY282/($K$5*1000))*MAX(MIN(DL282,$J$5),$I$5)*MAX(MIN(DL282,$J$5),$I$5)+$G$5*MAX(MIN(DL282,$J$5),$I$5)*(EF282*DY282/($K$5*1000))+$H$5*(EF282*DY282/($K$5*1000))*(EF282*DY282/($K$5*1000)))</f>
        <v>0</v>
      </c>
      <c r="S282">
        <f>J282*(1000-(1000*0.61365*exp(17.502*W282/(240.97+W282))/(DY282+DZ282)+DT282)/2)/(1000*0.61365*exp(17.502*W282/(240.97+W282))/(DY282+DZ282)-DT282)</f>
        <v>0</v>
      </c>
      <c r="T282">
        <f>1/((DM282+1)/(Q282/1.6)+1/(R282/1.37)) + DM282/((DM282+1)/(Q282/1.6) + DM282/(R282/1.37))</f>
        <v>0</v>
      </c>
      <c r="U282">
        <f>(DH282*DK282)</f>
        <v>0</v>
      </c>
      <c r="V282">
        <f>(EA282+(U282+2*0.95*5.67E-8*(((EA282+$B$7)+273)^4-(EA282+273)^4)-44100*J282)/(1.84*29.3*R282+8*0.95*5.67E-8*(EA282+273)^3))</f>
        <v>0</v>
      </c>
      <c r="W282">
        <f>($C$7*EB282+$D$7*EC282+$E$7*V282)</f>
        <v>0</v>
      </c>
      <c r="X282">
        <f>0.61365*exp(17.502*W282/(240.97+W282))</f>
        <v>0</v>
      </c>
      <c r="Y282">
        <f>(Z282/AA282*100)</f>
        <v>0</v>
      </c>
      <c r="Z282">
        <f>DT282*(DY282+DZ282)/1000</f>
        <v>0</v>
      </c>
      <c r="AA282">
        <f>0.61365*exp(17.502*EA282/(240.97+EA282))</f>
        <v>0</v>
      </c>
      <c r="AB282">
        <f>(X282-DT282*(DY282+DZ282)/1000)</f>
        <v>0</v>
      </c>
      <c r="AC282">
        <f>(-J282*44100)</f>
        <v>0</v>
      </c>
      <c r="AD282">
        <f>2*29.3*R282*0.92*(EA282-W282)</f>
        <v>0</v>
      </c>
      <c r="AE282">
        <f>2*0.95*5.67E-8*(((EA282+$B$7)+273)^4-(W282+273)^4)</f>
        <v>0</v>
      </c>
      <c r="AF282">
        <f>U282+AE282+AC282+AD282</f>
        <v>0</v>
      </c>
      <c r="AG282">
        <f>DX282*AU282*(DS282-DR282*(1000-AU282*DU282)/(1000-AU282*DT282))/(100*DL282)</f>
        <v>0</v>
      </c>
      <c r="AH282">
        <f>1000*DX282*AU282*(DT282-DU282)/(100*DL282*(1000-AU282*DT282))</f>
        <v>0</v>
      </c>
      <c r="AI282">
        <f>(AJ282 - AK282 - DY282*1E3/(8.314*(EA282+273.15)) * AM282/DX282 * AL282) * DX282/(100*DL282) * (1000 - DU282)/1000</f>
        <v>0</v>
      </c>
      <c r="AJ282">
        <v>1233.23880393939</v>
      </c>
      <c r="AK282">
        <v>1199.24775757576</v>
      </c>
      <c r="AL282">
        <v>3.26631060606042</v>
      </c>
      <c r="AM282">
        <v>64.6</v>
      </c>
      <c r="AN282">
        <f>(AP282 - AO282 + DY282*1E3/(8.314*(EA282+273.15)) * AR282/DX282 * AQ282) * DX282/(100*DL282) * 1000/(1000 - AP282)</f>
        <v>0</v>
      </c>
      <c r="AO282">
        <v>21.2304728122264</v>
      </c>
      <c r="AP282">
        <v>22.7530321212121</v>
      </c>
      <c r="AQ282">
        <v>-4.52870712838454e-05</v>
      </c>
      <c r="AR282">
        <v>120.659579915445</v>
      </c>
      <c r="AS282">
        <v>0</v>
      </c>
      <c r="AT282">
        <v>0</v>
      </c>
      <c r="AU282">
        <f>IF(AS282*$H$13&gt;=AW282,1.0,(AW282/(AW282-AS282*$H$13)))</f>
        <v>0</v>
      </c>
      <c r="AV282">
        <f>(AU282-1)*100</f>
        <v>0</v>
      </c>
      <c r="AW282">
        <f>MAX(0,($B$13+$C$13*EF282)/(1+$D$13*EF282)*DY282/(EA282+273)*$E$13)</f>
        <v>0</v>
      </c>
      <c r="AX282" t="s">
        <v>437</v>
      </c>
      <c r="AY282" t="s">
        <v>437</v>
      </c>
      <c r="AZ282">
        <v>0</v>
      </c>
      <c r="BA282">
        <v>0</v>
      </c>
      <c r="BB282">
        <f>1-AZ282/BA282</f>
        <v>0</v>
      </c>
      <c r="BC282">
        <v>0</v>
      </c>
      <c r="BD282" t="s">
        <v>437</v>
      </c>
      <c r="BE282" t="s">
        <v>437</v>
      </c>
      <c r="BF282">
        <v>0</v>
      </c>
      <c r="BG282">
        <v>0</v>
      </c>
      <c r="BH282">
        <f>1-BF282/BG282</f>
        <v>0</v>
      </c>
      <c r="BI282">
        <v>0.5</v>
      </c>
      <c r="BJ282">
        <f>DI282</f>
        <v>0</v>
      </c>
      <c r="BK282">
        <f>L282</f>
        <v>0</v>
      </c>
      <c r="BL282">
        <f>BH282*BI282*BJ282</f>
        <v>0</v>
      </c>
      <c r="BM282">
        <f>(BK282-BC282)/BJ282</f>
        <v>0</v>
      </c>
      <c r="BN282">
        <f>(BA282-BG282)/BG282</f>
        <v>0</v>
      </c>
      <c r="BO282">
        <f>AZ282/(BB282+AZ282/BG282)</f>
        <v>0</v>
      </c>
      <c r="BP282" t="s">
        <v>437</v>
      </c>
      <c r="BQ282">
        <v>0</v>
      </c>
      <c r="BR282">
        <f>IF(BQ282&lt;&gt;0, BQ282, BO282)</f>
        <v>0</v>
      </c>
      <c r="BS282">
        <f>1-BR282/BG282</f>
        <v>0</v>
      </c>
      <c r="BT282">
        <f>(BG282-BF282)/(BG282-BR282)</f>
        <v>0</v>
      </c>
      <c r="BU282">
        <f>(BA282-BG282)/(BA282-BR282)</f>
        <v>0</v>
      </c>
      <c r="BV282">
        <f>(BG282-BF282)/(BG282-AZ282)</f>
        <v>0</v>
      </c>
      <c r="BW282">
        <f>(BA282-BG282)/(BA282-AZ282)</f>
        <v>0</v>
      </c>
      <c r="BX282">
        <f>(BT282*BR282/BF282)</f>
        <v>0</v>
      </c>
      <c r="BY282">
        <f>(1-BX282)</f>
        <v>0</v>
      </c>
      <c r="DH282">
        <f>$B$11*EG282+$C$11*EH282+$F$11*ES282*(1-EV282)</f>
        <v>0</v>
      </c>
      <c r="DI282">
        <f>DH282*DJ282</f>
        <v>0</v>
      </c>
      <c r="DJ282">
        <f>($B$11*$D$9+$C$11*$D$9+$F$11*((FF282+EX282)/MAX(FF282+EX282+FG282, 0.1)*$I$9+FG282/MAX(FF282+EX282+FG282, 0.1)*$J$9))/($B$11+$C$11+$F$11)</f>
        <v>0</v>
      </c>
      <c r="DK282">
        <f>($B$11*$K$9+$C$11*$K$9+$F$11*((FF282+EX282)/MAX(FF282+EX282+FG282, 0.1)*$P$9+FG282/MAX(FF282+EX282+FG282, 0.1)*$Q$9))/($B$11+$C$11+$F$11)</f>
        <v>0</v>
      </c>
      <c r="DL282">
        <v>4.16</v>
      </c>
      <c r="DM282">
        <v>0.5</v>
      </c>
      <c r="DN282" t="s">
        <v>438</v>
      </c>
      <c r="DO282">
        <v>2</v>
      </c>
      <c r="DP282" t="b">
        <v>1</v>
      </c>
      <c r="DQ282">
        <v>1759429741.84615</v>
      </c>
      <c r="DR282">
        <v>1148.61923076923</v>
      </c>
      <c r="DS282">
        <v>1191.61384615385</v>
      </c>
      <c r="DT282">
        <v>22.7711846153846</v>
      </c>
      <c r="DU282">
        <v>21.2229230769231</v>
      </c>
      <c r="DV282">
        <v>1144.14</v>
      </c>
      <c r="DW282">
        <v>22.4640846153846</v>
      </c>
      <c r="DX282">
        <v>500.014769230769</v>
      </c>
      <c r="DY282">
        <v>90.7447153846154</v>
      </c>
      <c r="DZ282">
        <v>0.0335672</v>
      </c>
      <c r="EA282">
        <v>29.4793076923077</v>
      </c>
      <c r="EB282">
        <v>30.0387230769231</v>
      </c>
      <c r="EC282">
        <v>999.9</v>
      </c>
      <c r="ED282">
        <v>0</v>
      </c>
      <c r="EE282">
        <v>0</v>
      </c>
      <c r="EF282">
        <v>9994.04</v>
      </c>
      <c r="EG282">
        <v>0</v>
      </c>
      <c r="EH282">
        <v>14.9853923076923</v>
      </c>
      <c r="EI282">
        <v>-42.9945923076923</v>
      </c>
      <c r="EJ282">
        <v>1175.38461538462</v>
      </c>
      <c r="EK282">
        <v>1217.45153846154</v>
      </c>
      <c r="EL282">
        <v>1.54825846153846</v>
      </c>
      <c r="EM282">
        <v>1191.61384615385</v>
      </c>
      <c r="EN282">
        <v>21.2229230769231</v>
      </c>
      <c r="EO282">
        <v>2.06636461538462</v>
      </c>
      <c r="EP282">
        <v>1.92586846153846</v>
      </c>
      <c r="EQ282">
        <v>17.9622538461538</v>
      </c>
      <c r="ER282">
        <v>16.8476615384615</v>
      </c>
      <c r="ES282">
        <v>1999.98230769231</v>
      </c>
      <c r="ET282">
        <v>0.980006461538461</v>
      </c>
      <c r="EU282">
        <v>0.0199939230769231</v>
      </c>
      <c r="EV282">
        <v>0</v>
      </c>
      <c r="EW282">
        <v>572.006846153846</v>
      </c>
      <c r="EX282">
        <v>5.00059</v>
      </c>
      <c r="EY282">
        <v>11508.9461538462</v>
      </c>
      <c r="EZ282">
        <v>17360.2230769231</v>
      </c>
      <c r="FA282">
        <v>41.812</v>
      </c>
      <c r="FB282">
        <v>41.687</v>
      </c>
      <c r="FC282">
        <v>41.3024615384615</v>
      </c>
      <c r="FD282">
        <v>41.0143076923077</v>
      </c>
      <c r="FE282">
        <v>42.687</v>
      </c>
      <c r="FF282">
        <v>1955.09230769231</v>
      </c>
      <c r="FG282">
        <v>39.89</v>
      </c>
      <c r="FH282">
        <v>0</v>
      </c>
      <c r="FI282">
        <v>1759429748.2</v>
      </c>
      <c r="FJ282">
        <v>0</v>
      </c>
      <c r="FK282">
        <v>571.9722</v>
      </c>
      <c r="FL282">
        <v>-0.165999993574775</v>
      </c>
      <c r="FM282">
        <v>-15.2846153760407</v>
      </c>
      <c r="FN282">
        <v>11509.088</v>
      </c>
      <c r="FO282">
        <v>15</v>
      </c>
      <c r="FP282">
        <v>0</v>
      </c>
      <c r="FQ282" t="s">
        <v>439</v>
      </c>
      <c r="FR282">
        <v>0</v>
      </c>
      <c r="FS282">
        <v>0</v>
      </c>
      <c r="FT282">
        <v>0</v>
      </c>
      <c r="FU282">
        <v>0</v>
      </c>
      <c r="FV282">
        <v>0</v>
      </c>
      <c r="FW282">
        <v>0</v>
      </c>
      <c r="FX282">
        <v>0</v>
      </c>
      <c r="FY282">
        <v>0</v>
      </c>
      <c r="FZ282">
        <v>0</v>
      </c>
      <c r="GA282">
        <v>0</v>
      </c>
      <c r="GB282">
        <v>0</v>
      </c>
      <c r="GC282">
        <v>-42.91189</v>
      </c>
      <c r="GD282">
        <v>-1.93375939849629</v>
      </c>
      <c r="GE282">
        <v>0.598635804057859</v>
      </c>
      <c r="GF282">
        <v>0</v>
      </c>
      <c r="GG282">
        <v>571.971941176471</v>
      </c>
      <c r="GH282">
        <v>0.00925897710473615</v>
      </c>
      <c r="GI282">
        <v>0.167842177475726</v>
      </c>
      <c r="GJ282">
        <v>-1</v>
      </c>
      <c r="GK282">
        <v>1.563579</v>
      </c>
      <c r="GL282">
        <v>-0.324821954887218</v>
      </c>
      <c r="GM282">
        <v>0.0326685637731444</v>
      </c>
      <c r="GN282">
        <v>0</v>
      </c>
      <c r="GO282">
        <v>0</v>
      </c>
      <c r="GP282">
        <v>2</v>
      </c>
      <c r="GQ282" t="s">
        <v>463</v>
      </c>
      <c r="GR282">
        <v>3.13197</v>
      </c>
      <c r="GS282">
        <v>2.71165</v>
      </c>
      <c r="GT282">
        <v>0.183196</v>
      </c>
      <c r="GU282">
        <v>0.187925</v>
      </c>
      <c r="GV282">
        <v>0.0993628</v>
      </c>
      <c r="GW282">
        <v>0.0951935</v>
      </c>
      <c r="GX282">
        <v>30741.7</v>
      </c>
      <c r="GY282">
        <v>32741.6</v>
      </c>
      <c r="GZ282">
        <v>34054.2</v>
      </c>
      <c r="HA282">
        <v>36507.5</v>
      </c>
      <c r="HB282">
        <v>43333.3</v>
      </c>
      <c r="HC282">
        <v>47439</v>
      </c>
      <c r="HD282">
        <v>53128.6</v>
      </c>
      <c r="HE282">
        <v>58351.3</v>
      </c>
      <c r="HF282">
        <v>1.94953</v>
      </c>
      <c r="HG282">
        <v>1.78925</v>
      </c>
      <c r="HH282">
        <v>0.138626</v>
      </c>
      <c r="HI282">
        <v>0</v>
      </c>
      <c r="HJ282">
        <v>27.7906</v>
      </c>
      <c r="HK282">
        <v>999.9</v>
      </c>
      <c r="HL282">
        <v>50.372</v>
      </c>
      <c r="HM282">
        <v>30.806</v>
      </c>
      <c r="HN282">
        <v>24.7675</v>
      </c>
      <c r="HO282">
        <v>54.3831</v>
      </c>
      <c r="HP282">
        <v>45.1442</v>
      </c>
      <c r="HQ282">
        <v>1</v>
      </c>
      <c r="HR282">
        <v>0.107752</v>
      </c>
      <c r="HS282">
        <v>0.902203</v>
      </c>
      <c r="HT282">
        <v>20.1095</v>
      </c>
      <c r="HU282">
        <v>5.19588</v>
      </c>
      <c r="HV282">
        <v>12.004</v>
      </c>
      <c r="HW282">
        <v>4.97385</v>
      </c>
      <c r="HX282">
        <v>3.29398</v>
      </c>
      <c r="HY282">
        <v>999.9</v>
      </c>
      <c r="HZ282">
        <v>9999</v>
      </c>
      <c r="IA282">
        <v>9999</v>
      </c>
      <c r="IB282">
        <v>9999</v>
      </c>
      <c r="IC282">
        <v>1.86325</v>
      </c>
      <c r="ID282">
        <v>1.86813</v>
      </c>
      <c r="IE282">
        <v>1.86788</v>
      </c>
      <c r="IF282">
        <v>1.86905</v>
      </c>
      <c r="IG282">
        <v>1.86985</v>
      </c>
      <c r="IH282">
        <v>1.86593</v>
      </c>
      <c r="II282">
        <v>1.86704</v>
      </c>
      <c r="IJ282">
        <v>1.86844</v>
      </c>
      <c r="IK282">
        <v>5</v>
      </c>
      <c r="IL282">
        <v>0</v>
      </c>
      <c r="IM282">
        <v>0</v>
      </c>
      <c r="IN282">
        <v>0</v>
      </c>
      <c r="IO282" t="s">
        <v>441</v>
      </c>
      <c r="IP282" t="s">
        <v>442</v>
      </c>
      <c r="IQ282" t="s">
        <v>443</v>
      </c>
      <c r="IR282" t="s">
        <v>443</v>
      </c>
      <c r="IS282" t="s">
        <v>443</v>
      </c>
      <c r="IT282" t="s">
        <v>443</v>
      </c>
      <c r="IU282">
        <v>0</v>
      </c>
      <c r="IV282">
        <v>100</v>
      </c>
      <c r="IW282">
        <v>100</v>
      </c>
      <c r="IX282">
        <v>4.56</v>
      </c>
      <c r="IY282">
        <v>0.3061</v>
      </c>
      <c r="IZ282">
        <v>0.735386519928015</v>
      </c>
      <c r="JA282">
        <v>0.00382527381972642</v>
      </c>
      <c r="JB282">
        <v>-7.52988299776221e-07</v>
      </c>
      <c r="JC282">
        <v>2.3530235652091e-10</v>
      </c>
      <c r="JD282">
        <v>-0.102343420517576</v>
      </c>
      <c r="JE282">
        <v>-0.0169045395245839</v>
      </c>
      <c r="JF282">
        <v>0.00204458040624254</v>
      </c>
      <c r="JG282">
        <v>-2.13992253470799e-05</v>
      </c>
      <c r="JH282">
        <v>5</v>
      </c>
      <c r="JI282">
        <v>2167</v>
      </c>
      <c r="JJ282">
        <v>1</v>
      </c>
      <c r="JK282">
        <v>29</v>
      </c>
      <c r="JL282">
        <v>29323829.2</v>
      </c>
      <c r="JM282">
        <v>29323829.2</v>
      </c>
      <c r="JN282">
        <v>2.40112</v>
      </c>
      <c r="JO282">
        <v>2.62207</v>
      </c>
      <c r="JP282">
        <v>1.54785</v>
      </c>
      <c r="JQ282">
        <v>2.31079</v>
      </c>
      <c r="JR282">
        <v>1.64673</v>
      </c>
      <c r="JS282">
        <v>2.27661</v>
      </c>
      <c r="JT282">
        <v>34.6692</v>
      </c>
      <c r="JU282">
        <v>24.1838</v>
      </c>
      <c r="JV282">
        <v>18</v>
      </c>
      <c r="JW282">
        <v>505.972</v>
      </c>
      <c r="JX282">
        <v>402.023</v>
      </c>
      <c r="JY282">
        <v>25.9609</v>
      </c>
      <c r="JZ282">
        <v>28.7517</v>
      </c>
      <c r="KA282">
        <v>30.0001</v>
      </c>
      <c r="KB282">
        <v>28.7136</v>
      </c>
      <c r="KC282">
        <v>28.6619</v>
      </c>
      <c r="KD282">
        <v>48.0512</v>
      </c>
      <c r="KE282">
        <v>16.4729</v>
      </c>
      <c r="KF282">
        <v>50.8012</v>
      </c>
      <c r="KG282">
        <v>25.9159</v>
      </c>
      <c r="KH282">
        <v>1238.11</v>
      </c>
      <c r="KI282">
        <v>21.2243</v>
      </c>
      <c r="KJ282">
        <v>96.5735</v>
      </c>
      <c r="KK282">
        <v>94.5392</v>
      </c>
    </row>
    <row r="283" spans="1:297">
      <c r="A283">
        <v>267</v>
      </c>
      <c r="B283">
        <v>1759429755</v>
      </c>
      <c r="C283">
        <v>10534.9000000954</v>
      </c>
      <c r="D283" t="s">
        <v>978</v>
      </c>
      <c r="E283" t="s">
        <v>979</v>
      </c>
      <c r="F283">
        <v>5</v>
      </c>
      <c r="G283" t="s">
        <v>831</v>
      </c>
      <c r="H283" t="s">
        <v>436</v>
      </c>
      <c r="I283">
        <v>1759429746.84615</v>
      </c>
      <c r="J283">
        <f>(K283)/1000</f>
        <v>0</v>
      </c>
      <c r="K283">
        <f>IF(DP283, AN283, AH283)</f>
        <v>0</v>
      </c>
      <c r="L283">
        <f>IF(DP283, AI283, AG283)</f>
        <v>0</v>
      </c>
      <c r="M283">
        <f>DR283 - IF(AU283&gt;1, L283*DL283*100.0/(AW283), 0)</f>
        <v>0</v>
      </c>
      <c r="N283">
        <f>((T283-J283/2)*M283-L283)/(T283+J283/2)</f>
        <v>0</v>
      </c>
      <c r="O283">
        <f>N283*(DY283+DZ283)/1000.0</f>
        <v>0</v>
      </c>
      <c r="P283">
        <f>(DR283 - IF(AU283&gt;1, L283*DL283*100.0/(AW283), 0))*(DY283+DZ283)/1000.0</f>
        <v>0</v>
      </c>
      <c r="Q283">
        <f>2.0/((1/S283-1/R283)+SIGN(S283)*SQRT((1/S283-1/R283)*(1/S283-1/R283) + 4*DM283/((DM283+1)*(DM283+1))*(2*1/S283*1/R283-1/R283*1/R283)))</f>
        <v>0</v>
      </c>
      <c r="R283">
        <f>IF(LEFT(DN283,1)&lt;&gt;"0",IF(LEFT(DN283,1)="1",3.0,DO283),$D$5+$E$5*(EF283*DY283/($K$5*1000))+$F$5*(EF283*DY283/($K$5*1000))*MAX(MIN(DL283,$J$5),$I$5)*MAX(MIN(DL283,$J$5),$I$5)+$G$5*MAX(MIN(DL283,$J$5),$I$5)*(EF283*DY283/($K$5*1000))+$H$5*(EF283*DY283/($K$5*1000))*(EF283*DY283/($K$5*1000)))</f>
        <v>0</v>
      </c>
      <c r="S283">
        <f>J283*(1000-(1000*0.61365*exp(17.502*W283/(240.97+W283))/(DY283+DZ283)+DT283)/2)/(1000*0.61365*exp(17.502*W283/(240.97+W283))/(DY283+DZ283)-DT283)</f>
        <v>0</v>
      </c>
      <c r="T283">
        <f>1/((DM283+1)/(Q283/1.6)+1/(R283/1.37)) + DM283/((DM283+1)/(Q283/1.6) + DM283/(R283/1.37))</f>
        <v>0</v>
      </c>
      <c r="U283">
        <f>(DH283*DK283)</f>
        <v>0</v>
      </c>
      <c r="V283">
        <f>(EA283+(U283+2*0.95*5.67E-8*(((EA283+$B$7)+273)^4-(EA283+273)^4)-44100*J283)/(1.84*29.3*R283+8*0.95*5.67E-8*(EA283+273)^3))</f>
        <v>0</v>
      </c>
      <c r="W283">
        <f>($C$7*EB283+$D$7*EC283+$E$7*V283)</f>
        <v>0</v>
      </c>
      <c r="X283">
        <f>0.61365*exp(17.502*W283/(240.97+W283))</f>
        <v>0</v>
      </c>
      <c r="Y283">
        <f>(Z283/AA283*100)</f>
        <v>0</v>
      </c>
      <c r="Z283">
        <f>DT283*(DY283+DZ283)/1000</f>
        <v>0</v>
      </c>
      <c r="AA283">
        <f>0.61365*exp(17.502*EA283/(240.97+EA283))</f>
        <v>0</v>
      </c>
      <c r="AB283">
        <f>(X283-DT283*(DY283+DZ283)/1000)</f>
        <v>0</v>
      </c>
      <c r="AC283">
        <f>(-J283*44100)</f>
        <v>0</v>
      </c>
      <c r="AD283">
        <f>2*29.3*R283*0.92*(EA283-W283)</f>
        <v>0</v>
      </c>
      <c r="AE283">
        <f>2*0.95*5.67E-8*(((EA283+$B$7)+273)^4-(W283+273)^4)</f>
        <v>0</v>
      </c>
      <c r="AF283">
        <f>U283+AE283+AC283+AD283</f>
        <v>0</v>
      </c>
      <c r="AG283">
        <f>DX283*AU283*(DS283-DR283*(1000-AU283*DU283)/(1000-AU283*DT283))/(100*DL283)</f>
        <v>0</v>
      </c>
      <c r="AH283">
        <f>1000*DX283*AU283*(DT283-DU283)/(100*DL283*(1000-AU283*DT283))</f>
        <v>0</v>
      </c>
      <c r="AI283">
        <f>(AJ283 - AK283 - DY283*1E3/(8.314*(EA283+273.15)) * AM283/DX283 * AL283) * DX283/(100*DL283) * (1000 - DU283)/1000</f>
        <v>0</v>
      </c>
      <c r="AJ283">
        <v>1252.03984172835</v>
      </c>
      <c r="AK283">
        <v>1217.13521212121</v>
      </c>
      <c r="AL283">
        <v>3.59629696969683</v>
      </c>
      <c r="AM283">
        <v>64.6</v>
      </c>
      <c r="AN283">
        <f>(AP283 - AO283 + DY283*1E3/(8.314*(EA283+273.15)) * AR283/DX283 * AQ283) * DX283/(100*DL283) * 1000/(1000 - AP283)</f>
        <v>0</v>
      </c>
      <c r="AO283">
        <v>21.246607321323</v>
      </c>
      <c r="AP283">
        <v>22.7314921212121</v>
      </c>
      <c r="AQ283">
        <v>-5.14790084994893e-05</v>
      </c>
      <c r="AR283">
        <v>120.659579915445</v>
      </c>
      <c r="AS283">
        <v>0</v>
      </c>
      <c r="AT283">
        <v>0</v>
      </c>
      <c r="AU283">
        <f>IF(AS283*$H$13&gt;=AW283,1.0,(AW283/(AW283-AS283*$H$13)))</f>
        <v>0</v>
      </c>
      <c r="AV283">
        <f>(AU283-1)*100</f>
        <v>0</v>
      </c>
      <c r="AW283">
        <f>MAX(0,($B$13+$C$13*EF283)/(1+$D$13*EF283)*DY283/(EA283+273)*$E$13)</f>
        <v>0</v>
      </c>
      <c r="AX283" t="s">
        <v>437</v>
      </c>
      <c r="AY283" t="s">
        <v>437</v>
      </c>
      <c r="AZ283">
        <v>0</v>
      </c>
      <c r="BA283">
        <v>0</v>
      </c>
      <c r="BB283">
        <f>1-AZ283/BA283</f>
        <v>0</v>
      </c>
      <c r="BC283">
        <v>0</v>
      </c>
      <c r="BD283" t="s">
        <v>437</v>
      </c>
      <c r="BE283" t="s">
        <v>437</v>
      </c>
      <c r="BF283">
        <v>0</v>
      </c>
      <c r="BG283">
        <v>0</v>
      </c>
      <c r="BH283">
        <f>1-BF283/BG283</f>
        <v>0</v>
      </c>
      <c r="BI283">
        <v>0.5</v>
      </c>
      <c r="BJ283">
        <f>DI283</f>
        <v>0</v>
      </c>
      <c r="BK283">
        <f>L283</f>
        <v>0</v>
      </c>
      <c r="BL283">
        <f>BH283*BI283*BJ283</f>
        <v>0</v>
      </c>
      <c r="BM283">
        <f>(BK283-BC283)/BJ283</f>
        <v>0</v>
      </c>
      <c r="BN283">
        <f>(BA283-BG283)/BG283</f>
        <v>0</v>
      </c>
      <c r="BO283">
        <f>AZ283/(BB283+AZ283/BG283)</f>
        <v>0</v>
      </c>
      <c r="BP283" t="s">
        <v>437</v>
      </c>
      <c r="BQ283">
        <v>0</v>
      </c>
      <c r="BR283">
        <f>IF(BQ283&lt;&gt;0, BQ283, BO283)</f>
        <v>0</v>
      </c>
      <c r="BS283">
        <f>1-BR283/BG283</f>
        <v>0</v>
      </c>
      <c r="BT283">
        <f>(BG283-BF283)/(BG283-BR283)</f>
        <v>0</v>
      </c>
      <c r="BU283">
        <f>(BA283-BG283)/(BA283-BR283)</f>
        <v>0</v>
      </c>
      <c r="BV283">
        <f>(BG283-BF283)/(BG283-AZ283)</f>
        <v>0</v>
      </c>
      <c r="BW283">
        <f>(BA283-BG283)/(BA283-AZ283)</f>
        <v>0</v>
      </c>
      <c r="BX283">
        <f>(BT283*BR283/BF283)</f>
        <v>0</v>
      </c>
      <c r="BY283">
        <f>(1-BX283)</f>
        <v>0</v>
      </c>
      <c r="DH283">
        <f>$B$11*EG283+$C$11*EH283+$F$11*ES283*(1-EV283)</f>
        <v>0</v>
      </c>
      <c r="DI283">
        <f>DH283*DJ283</f>
        <v>0</v>
      </c>
      <c r="DJ283">
        <f>($B$11*$D$9+$C$11*$D$9+$F$11*((FF283+EX283)/MAX(FF283+EX283+FG283, 0.1)*$I$9+FG283/MAX(FF283+EX283+FG283, 0.1)*$J$9))/($B$11+$C$11+$F$11)</f>
        <v>0</v>
      </c>
      <c r="DK283">
        <f>($B$11*$K$9+$C$11*$K$9+$F$11*((FF283+EX283)/MAX(FF283+EX283+FG283, 0.1)*$P$9+FG283/MAX(FF283+EX283+FG283, 0.1)*$Q$9))/($B$11+$C$11+$F$11)</f>
        <v>0</v>
      </c>
      <c r="DL283">
        <v>4.16</v>
      </c>
      <c r="DM283">
        <v>0.5</v>
      </c>
      <c r="DN283" t="s">
        <v>438</v>
      </c>
      <c r="DO283">
        <v>2</v>
      </c>
      <c r="DP283" t="b">
        <v>1</v>
      </c>
      <c r="DQ283">
        <v>1759429746.84615</v>
      </c>
      <c r="DR283">
        <v>1165.21153846154</v>
      </c>
      <c r="DS283">
        <v>1208.76769230769</v>
      </c>
      <c r="DT283">
        <v>22.7580615384615</v>
      </c>
      <c r="DU283">
        <v>21.2342076923077</v>
      </c>
      <c r="DV283">
        <v>1160.68307692308</v>
      </c>
      <c r="DW283">
        <v>22.4514923076923</v>
      </c>
      <c r="DX283">
        <v>500.037153846154</v>
      </c>
      <c r="DY283">
        <v>90.7441076923077</v>
      </c>
      <c r="DZ283">
        <v>0.0334159769230769</v>
      </c>
      <c r="EA283">
        <v>29.4692769230769</v>
      </c>
      <c r="EB283">
        <v>30.0420076923077</v>
      </c>
      <c r="EC283">
        <v>999.9</v>
      </c>
      <c r="ED283">
        <v>0</v>
      </c>
      <c r="EE283">
        <v>0</v>
      </c>
      <c r="EF283">
        <v>10007.5953846154</v>
      </c>
      <c r="EG283">
        <v>0</v>
      </c>
      <c r="EH283">
        <v>14.9867769230769</v>
      </c>
      <c r="EI283">
        <v>-43.5559692307692</v>
      </c>
      <c r="EJ283">
        <v>1192.34692307692</v>
      </c>
      <c r="EK283">
        <v>1234.99076923077</v>
      </c>
      <c r="EL283">
        <v>1.52385461538462</v>
      </c>
      <c r="EM283">
        <v>1208.76769230769</v>
      </c>
      <c r="EN283">
        <v>21.2342076923077</v>
      </c>
      <c r="EO283">
        <v>2.06516</v>
      </c>
      <c r="EP283">
        <v>1.92687769230769</v>
      </c>
      <c r="EQ283">
        <v>17.9529769230769</v>
      </c>
      <c r="ER283">
        <v>16.8559384615385</v>
      </c>
      <c r="ES283">
        <v>1999.98230769231</v>
      </c>
      <c r="ET283">
        <v>0.980006461538461</v>
      </c>
      <c r="EU283">
        <v>0.0199939230769231</v>
      </c>
      <c r="EV283">
        <v>0</v>
      </c>
      <c r="EW283">
        <v>571.959769230769</v>
      </c>
      <c r="EX283">
        <v>5.00059</v>
      </c>
      <c r="EY283">
        <v>11507.4692307692</v>
      </c>
      <c r="EZ283">
        <v>17360.2153846154</v>
      </c>
      <c r="FA283">
        <v>41.812</v>
      </c>
      <c r="FB283">
        <v>41.687</v>
      </c>
      <c r="FC283">
        <v>41.3024615384615</v>
      </c>
      <c r="FD283">
        <v>41.0143076923077</v>
      </c>
      <c r="FE283">
        <v>42.687</v>
      </c>
      <c r="FF283">
        <v>1955.09230769231</v>
      </c>
      <c r="FG283">
        <v>39.89</v>
      </c>
      <c r="FH283">
        <v>0</v>
      </c>
      <c r="FI283">
        <v>1759429753.6</v>
      </c>
      <c r="FJ283">
        <v>0</v>
      </c>
      <c r="FK283">
        <v>571.896384615385</v>
      </c>
      <c r="FL283">
        <v>-2.00540170152996</v>
      </c>
      <c r="FM283">
        <v>-24.0000000345075</v>
      </c>
      <c r="FN283">
        <v>11507.3769230769</v>
      </c>
      <c r="FO283">
        <v>15</v>
      </c>
      <c r="FP283">
        <v>0</v>
      </c>
      <c r="FQ283" t="s">
        <v>439</v>
      </c>
      <c r="FR283">
        <v>0</v>
      </c>
      <c r="FS283">
        <v>0</v>
      </c>
      <c r="FT283">
        <v>0</v>
      </c>
      <c r="FU283">
        <v>0</v>
      </c>
      <c r="FV283">
        <v>0</v>
      </c>
      <c r="FW283">
        <v>0</v>
      </c>
      <c r="FX283">
        <v>0</v>
      </c>
      <c r="FY283">
        <v>0</v>
      </c>
      <c r="FZ283">
        <v>0</v>
      </c>
      <c r="GA283">
        <v>0</v>
      </c>
      <c r="GB283">
        <v>0</v>
      </c>
      <c r="GC283">
        <v>-43.2869333333333</v>
      </c>
      <c r="GD283">
        <v>-5.05006753246754</v>
      </c>
      <c r="GE283">
        <v>0.814393903951675</v>
      </c>
      <c r="GF283">
        <v>0</v>
      </c>
      <c r="GG283">
        <v>571.925558823529</v>
      </c>
      <c r="GH283">
        <v>-0.682673791038675</v>
      </c>
      <c r="GI283">
        <v>0.174491562441632</v>
      </c>
      <c r="GJ283">
        <v>-1</v>
      </c>
      <c r="GK283">
        <v>1.53715380952381</v>
      </c>
      <c r="GL283">
        <v>-0.280950389610389</v>
      </c>
      <c r="GM283">
        <v>0.0293746068628105</v>
      </c>
      <c r="GN283">
        <v>0</v>
      </c>
      <c r="GO283">
        <v>0</v>
      </c>
      <c r="GP283">
        <v>2</v>
      </c>
      <c r="GQ283" t="s">
        <v>463</v>
      </c>
      <c r="GR283">
        <v>3.1321</v>
      </c>
      <c r="GS283">
        <v>2.71139</v>
      </c>
      <c r="GT283">
        <v>0.184905</v>
      </c>
      <c r="GU283">
        <v>0.189492</v>
      </c>
      <c r="GV283">
        <v>0.0993069</v>
      </c>
      <c r="GW283">
        <v>0.0953314</v>
      </c>
      <c r="GX283">
        <v>30677.3</v>
      </c>
      <c r="GY283">
        <v>32678.4</v>
      </c>
      <c r="GZ283">
        <v>34054.1</v>
      </c>
      <c r="HA283">
        <v>36507.4</v>
      </c>
      <c r="HB283">
        <v>43336.3</v>
      </c>
      <c r="HC283">
        <v>47431.5</v>
      </c>
      <c r="HD283">
        <v>53128.7</v>
      </c>
      <c r="HE283">
        <v>58350.9</v>
      </c>
      <c r="HF283">
        <v>1.9498</v>
      </c>
      <c r="HG283">
        <v>1.7893</v>
      </c>
      <c r="HH283">
        <v>0.138063</v>
      </c>
      <c r="HI283">
        <v>0</v>
      </c>
      <c r="HJ283">
        <v>27.7876</v>
      </c>
      <c r="HK283">
        <v>999.9</v>
      </c>
      <c r="HL283">
        <v>50.397</v>
      </c>
      <c r="HM283">
        <v>30.806</v>
      </c>
      <c r="HN283">
        <v>24.7787</v>
      </c>
      <c r="HO283">
        <v>54.5731</v>
      </c>
      <c r="HP283">
        <v>45.2524</v>
      </c>
      <c r="HQ283">
        <v>1</v>
      </c>
      <c r="HR283">
        <v>0.107868</v>
      </c>
      <c r="HS283">
        <v>0.947307</v>
      </c>
      <c r="HT283">
        <v>20.1092</v>
      </c>
      <c r="HU283">
        <v>5.19453</v>
      </c>
      <c r="HV283">
        <v>12.004</v>
      </c>
      <c r="HW283">
        <v>4.9738</v>
      </c>
      <c r="HX283">
        <v>3.29388</v>
      </c>
      <c r="HY283">
        <v>999.9</v>
      </c>
      <c r="HZ283">
        <v>9999</v>
      </c>
      <c r="IA283">
        <v>9999</v>
      </c>
      <c r="IB283">
        <v>9999</v>
      </c>
      <c r="IC283">
        <v>1.86325</v>
      </c>
      <c r="ID283">
        <v>1.86813</v>
      </c>
      <c r="IE283">
        <v>1.86789</v>
      </c>
      <c r="IF283">
        <v>1.86906</v>
      </c>
      <c r="IG283">
        <v>1.86987</v>
      </c>
      <c r="IH283">
        <v>1.86594</v>
      </c>
      <c r="II283">
        <v>1.86704</v>
      </c>
      <c r="IJ283">
        <v>1.86845</v>
      </c>
      <c r="IK283">
        <v>5</v>
      </c>
      <c r="IL283">
        <v>0</v>
      </c>
      <c r="IM283">
        <v>0</v>
      </c>
      <c r="IN283">
        <v>0</v>
      </c>
      <c r="IO283" t="s">
        <v>441</v>
      </c>
      <c r="IP283" t="s">
        <v>442</v>
      </c>
      <c r="IQ283" t="s">
        <v>443</v>
      </c>
      <c r="IR283" t="s">
        <v>443</v>
      </c>
      <c r="IS283" t="s">
        <v>443</v>
      </c>
      <c r="IT283" t="s">
        <v>443</v>
      </c>
      <c r="IU283">
        <v>0</v>
      </c>
      <c r="IV283">
        <v>100</v>
      </c>
      <c r="IW283">
        <v>100</v>
      </c>
      <c r="IX283">
        <v>4.61</v>
      </c>
      <c r="IY283">
        <v>0.3054</v>
      </c>
      <c r="IZ283">
        <v>0.735386519928015</v>
      </c>
      <c r="JA283">
        <v>0.00382527381972642</v>
      </c>
      <c r="JB283">
        <v>-7.52988299776221e-07</v>
      </c>
      <c r="JC283">
        <v>2.3530235652091e-10</v>
      </c>
      <c r="JD283">
        <v>-0.102343420517576</v>
      </c>
      <c r="JE283">
        <v>-0.0169045395245839</v>
      </c>
      <c r="JF283">
        <v>0.00204458040624254</v>
      </c>
      <c r="JG283">
        <v>-2.13992253470799e-05</v>
      </c>
      <c r="JH283">
        <v>5</v>
      </c>
      <c r="JI283">
        <v>2167</v>
      </c>
      <c r="JJ283">
        <v>1</v>
      </c>
      <c r="JK283">
        <v>29</v>
      </c>
      <c r="JL283">
        <v>29323829.2</v>
      </c>
      <c r="JM283">
        <v>29323829.2</v>
      </c>
      <c r="JN283">
        <v>2.42798</v>
      </c>
      <c r="JO283">
        <v>2.63184</v>
      </c>
      <c r="JP283">
        <v>1.54785</v>
      </c>
      <c r="JQ283">
        <v>2.31079</v>
      </c>
      <c r="JR283">
        <v>1.64673</v>
      </c>
      <c r="JS283">
        <v>2.30957</v>
      </c>
      <c r="JT283">
        <v>34.6692</v>
      </c>
      <c r="JU283">
        <v>24.1838</v>
      </c>
      <c r="JV283">
        <v>18</v>
      </c>
      <c r="JW283">
        <v>506.154</v>
      </c>
      <c r="JX283">
        <v>402.05</v>
      </c>
      <c r="JY283">
        <v>25.9188</v>
      </c>
      <c r="JZ283">
        <v>28.7517</v>
      </c>
      <c r="KA283">
        <v>30</v>
      </c>
      <c r="KB283">
        <v>28.7136</v>
      </c>
      <c r="KC283">
        <v>28.6619</v>
      </c>
      <c r="KD283">
        <v>48.585</v>
      </c>
      <c r="KE283">
        <v>16.4729</v>
      </c>
      <c r="KF283">
        <v>50.8012</v>
      </c>
      <c r="KG283">
        <v>25.8709</v>
      </c>
      <c r="KH283">
        <v>1258.34</v>
      </c>
      <c r="KI283">
        <v>21.2363</v>
      </c>
      <c r="KJ283">
        <v>96.5736</v>
      </c>
      <c r="KK283">
        <v>94.5387</v>
      </c>
    </row>
    <row r="284" spans="1:297">
      <c r="A284">
        <v>268</v>
      </c>
      <c r="B284">
        <v>1759429760</v>
      </c>
      <c r="C284">
        <v>10539.9000000954</v>
      </c>
      <c r="D284" t="s">
        <v>980</v>
      </c>
      <c r="E284" t="s">
        <v>981</v>
      </c>
      <c r="F284">
        <v>5</v>
      </c>
      <c r="G284" t="s">
        <v>831</v>
      </c>
      <c r="H284" t="s">
        <v>436</v>
      </c>
      <c r="I284">
        <v>1759429751.84615</v>
      </c>
      <c r="J284">
        <f>(K284)/1000</f>
        <v>0</v>
      </c>
      <c r="K284">
        <f>IF(DP284, AN284, AH284)</f>
        <v>0</v>
      </c>
      <c r="L284">
        <f>IF(DP284, AI284, AG284)</f>
        <v>0</v>
      </c>
      <c r="M284">
        <f>DR284 - IF(AU284&gt;1, L284*DL284*100.0/(AW284), 0)</f>
        <v>0</v>
      </c>
      <c r="N284">
        <f>((T284-J284/2)*M284-L284)/(T284+J284/2)</f>
        <v>0</v>
      </c>
      <c r="O284">
        <f>N284*(DY284+DZ284)/1000.0</f>
        <v>0</v>
      </c>
      <c r="P284">
        <f>(DR284 - IF(AU284&gt;1, L284*DL284*100.0/(AW284), 0))*(DY284+DZ284)/1000.0</f>
        <v>0</v>
      </c>
      <c r="Q284">
        <f>2.0/((1/S284-1/R284)+SIGN(S284)*SQRT((1/S284-1/R284)*(1/S284-1/R284) + 4*DM284/((DM284+1)*(DM284+1))*(2*1/S284*1/R284-1/R284*1/R284)))</f>
        <v>0</v>
      </c>
      <c r="R284">
        <f>IF(LEFT(DN284,1)&lt;&gt;"0",IF(LEFT(DN284,1)="1",3.0,DO284),$D$5+$E$5*(EF284*DY284/($K$5*1000))+$F$5*(EF284*DY284/($K$5*1000))*MAX(MIN(DL284,$J$5),$I$5)*MAX(MIN(DL284,$J$5),$I$5)+$G$5*MAX(MIN(DL284,$J$5),$I$5)*(EF284*DY284/($K$5*1000))+$H$5*(EF284*DY284/($K$5*1000))*(EF284*DY284/($K$5*1000)))</f>
        <v>0</v>
      </c>
      <c r="S284">
        <f>J284*(1000-(1000*0.61365*exp(17.502*W284/(240.97+W284))/(DY284+DZ284)+DT284)/2)/(1000*0.61365*exp(17.502*W284/(240.97+W284))/(DY284+DZ284)-DT284)</f>
        <v>0</v>
      </c>
      <c r="T284">
        <f>1/((DM284+1)/(Q284/1.6)+1/(R284/1.37)) + DM284/((DM284+1)/(Q284/1.6) + DM284/(R284/1.37))</f>
        <v>0</v>
      </c>
      <c r="U284">
        <f>(DH284*DK284)</f>
        <v>0</v>
      </c>
      <c r="V284">
        <f>(EA284+(U284+2*0.95*5.67E-8*(((EA284+$B$7)+273)^4-(EA284+273)^4)-44100*J284)/(1.84*29.3*R284+8*0.95*5.67E-8*(EA284+273)^3))</f>
        <v>0</v>
      </c>
      <c r="W284">
        <f>($C$7*EB284+$D$7*EC284+$E$7*V284)</f>
        <v>0</v>
      </c>
      <c r="X284">
        <f>0.61365*exp(17.502*W284/(240.97+W284))</f>
        <v>0</v>
      </c>
      <c r="Y284">
        <f>(Z284/AA284*100)</f>
        <v>0</v>
      </c>
      <c r="Z284">
        <f>DT284*(DY284+DZ284)/1000</f>
        <v>0</v>
      </c>
      <c r="AA284">
        <f>0.61365*exp(17.502*EA284/(240.97+EA284))</f>
        <v>0</v>
      </c>
      <c r="AB284">
        <f>(X284-DT284*(DY284+DZ284)/1000)</f>
        <v>0</v>
      </c>
      <c r="AC284">
        <f>(-J284*44100)</f>
        <v>0</v>
      </c>
      <c r="AD284">
        <f>2*29.3*R284*0.92*(EA284-W284)</f>
        <v>0</v>
      </c>
      <c r="AE284">
        <f>2*0.95*5.67E-8*(((EA284+$B$7)+273)^4-(W284+273)^4)</f>
        <v>0</v>
      </c>
      <c r="AF284">
        <f>U284+AE284+AC284+AD284</f>
        <v>0</v>
      </c>
      <c r="AG284">
        <f>DX284*AU284*(DS284-DR284*(1000-AU284*DU284)/(1000-AU284*DT284))/(100*DL284)</f>
        <v>0</v>
      </c>
      <c r="AH284">
        <f>1000*DX284*AU284*(DT284-DU284)/(100*DL284*(1000-AU284*DT284))</f>
        <v>0</v>
      </c>
      <c r="AI284">
        <f>(AJ284 - AK284 - DY284*1E3/(8.314*(EA284+273.15)) * AM284/DX284 * AL284) * DX284/(100*DL284) * (1000 - DU284)/1000</f>
        <v>0</v>
      </c>
      <c r="AJ284">
        <v>1268.19947518723</v>
      </c>
      <c r="AK284">
        <v>1234.00642424242</v>
      </c>
      <c r="AL284">
        <v>3.3465439393938</v>
      </c>
      <c r="AM284">
        <v>64.6</v>
      </c>
      <c r="AN284">
        <f>(AP284 - AO284 + DY284*1E3/(8.314*(EA284+273.15)) * AR284/DX284 * AQ284) * DX284/(100*DL284) * 1000/(1000 - AP284)</f>
        <v>0</v>
      </c>
      <c r="AO284">
        <v>21.2882332346742</v>
      </c>
      <c r="AP284">
        <v>22.7270442424242</v>
      </c>
      <c r="AQ284">
        <v>-1.19634888011801e-05</v>
      </c>
      <c r="AR284">
        <v>120.659579915445</v>
      </c>
      <c r="AS284">
        <v>0</v>
      </c>
      <c r="AT284">
        <v>0</v>
      </c>
      <c r="AU284">
        <f>IF(AS284*$H$13&gt;=AW284,1.0,(AW284/(AW284-AS284*$H$13)))</f>
        <v>0</v>
      </c>
      <c r="AV284">
        <f>(AU284-1)*100</f>
        <v>0</v>
      </c>
      <c r="AW284">
        <f>MAX(0,($B$13+$C$13*EF284)/(1+$D$13*EF284)*DY284/(EA284+273)*$E$13)</f>
        <v>0</v>
      </c>
      <c r="AX284" t="s">
        <v>437</v>
      </c>
      <c r="AY284" t="s">
        <v>437</v>
      </c>
      <c r="AZ284">
        <v>0</v>
      </c>
      <c r="BA284">
        <v>0</v>
      </c>
      <c r="BB284">
        <f>1-AZ284/BA284</f>
        <v>0</v>
      </c>
      <c r="BC284">
        <v>0</v>
      </c>
      <c r="BD284" t="s">
        <v>437</v>
      </c>
      <c r="BE284" t="s">
        <v>437</v>
      </c>
      <c r="BF284">
        <v>0</v>
      </c>
      <c r="BG284">
        <v>0</v>
      </c>
      <c r="BH284">
        <f>1-BF284/BG284</f>
        <v>0</v>
      </c>
      <c r="BI284">
        <v>0.5</v>
      </c>
      <c r="BJ284">
        <f>DI284</f>
        <v>0</v>
      </c>
      <c r="BK284">
        <f>L284</f>
        <v>0</v>
      </c>
      <c r="BL284">
        <f>BH284*BI284*BJ284</f>
        <v>0</v>
      </c>
      <c r="BM284">
        <f>(BK284-BC284)/BJ284</f>
        <v>0</v>
      </c>
      <c r="BN284">
        <f>(BA284-BG284)/BG284</f>
        <v>0</v>
      </c>
      <c r="BO284">
        <f>AZ284/(BB284+AZ284/BG284)</f>
        <v>0</v>
      </c>
      <c r="BP284" t="s">
        <v>437</v>
      </c>
      <c r="BQ284">
        <v>0</v>
      </c>
      <c r="BR284">
        <f>IF(BQ284&lt;&gt;0, BQ284, BO284)</f>
        <v>0</v>
      </c>
      <c r="BS284">
        <f>1-BR284/BG284</f>
        <v>0</v>
      </c>
      <c r="BT284">
        <f>(BG284-BF284)/(BG284-BR284)</f>
        <v>0</v>
      </c>
      <c r="BU284">
        <f>(BA284-BG284)/(BA284-BR284)</f>
        <v>0</v>
      </c>
      <c r="BV284">
        <f>(BG284-BF284)/(BG284-AZ284)</f>
        <v>0</v>
      </c>
      <c r="BW284">
        <f>(BA284-BG284)/(BA284-AZ284)</f>
        <v>0</v>
      </c>
      <c r="BX284">
        <f>(BT284*BR284/BF284)</f>
        <v>0</v>
      </c>
      <c r="BY284">
        <f>(1-BX284)</f>
        <v>0</v>
      </c>
      <c r="DH284">
        <f>$B$11*EG284+$C$11*EH284+$F$11*ES284*(1-EV284)</f>
        <v>0</v>
      </c>
      <c r="DI284">
        <f>DH284*DJ284</f>
        <v>0</v>
      </c>
      <c r="DJ284">
        <f>($B$11*$D$9+$C$11*$D$9+$F$11*((FF284+EX284)/MAX(FF284+EX284+FG284, 0.1)*$I$9+FG284/MAX(FF284+EX284+FG284, 0.1)*$J$9))/($B$11+$C$11+$F$11)</f>
        <v>0</v>
      </c>
      <c r="DK284">
        <f>($B$11*$K$9+$C$11*$K$9+$F$11*((FF284+EX284)/MAX(FF284+EX284+FG284, 0.1)*$P$9+FG284/MAX(FF284+EX284+FG284, 0.1)*$Q$9))/($B$11+$C$11+$F$11)</f>
        <v>0</v>
      </c>
      <c r="DL284">
        <v>4.16</v>
      </c>
      <c r="DM284">
        <v>0.5</v>
      </c>
      <c r="DN284" t="s">
        <v>438</v>
      </c>
      <c r="DO284">
        <v>2</v>
      </c>
      <c r="DP284" t="b">
        <v>1</v>
      </c>
      <c r="DQ284">
        <v>1759429751.84615</v>
      </c>
      <c r="DR284">
        <v>1181.97615384615</v>
      </c>
      <c r="DS284">
        <v>1225.29230769231</v>
      </c>
      <c r="DT284">
        <v>22.7436769230769</v>
      </c>
      <c r="DU284">
        <v>21.2525461538462</v>
      </c>
      <c r="DV284">
        <v>1177.39615384615</v>
      </c>
      <c r="DW284">
        <v>22.4376846153846</v>
      </c>
      <c r="DX284">
        <v>500.019538461539</v>
      </c>
      <c r="DY284">
        <v>90.7432153846154</v>
      </c>
      <c r="DZ284">
        <v>0.0334464</v>
      </c>
      <c r="EA284">
        <v>29.4588615384615</v>
      </c>
      <c r="EB284">
        <v>30.0437</v>
      </c>
      <c r="EC284">
        <v>999.9</v>
      </c>
      <c r="ED284">
        <v>0</v>
      </c>
      <c r="EE284">
        <v>0</v>
      </c>
      <c r="EF284">
        <v>9999.71076923077</v>
      </c>
      <c r="EG284">
        <v>0</v>
      </c>
      <c r="EH284">
        <v>14.9964307692308</v>
      </c>
      <c r="EI284">
        <v>-43.3169384615385</v>
      </c>
      <c r="EJ284">
        <v>1209.48307692308</v>
      </c>
      <c r="EK284">
        <v>1251.89846153846</v>
      </c>
      <c r="EL284">
        <v>1.49112461538462</v>
      </c>
      <c r="EM284">
        <v>1225.29230769231</v>
      </c>
      <c r="EN284">
        <v>21.2525461538462</v>
      </c>
      <c r="EO284">
        <v>2.06383384615385</v>
      </c>
      <c r="EP284">
        <v>1.92852384615385</v>
      </c>
      <c r="EQ284">
        <v>17.9427538461538</v>
      </c>
      <c r="ER284">
        <v>16.8693846153846</v>
      </c>
      <c r="ES284">
        <v>1999.98230769231</v>
      </c>
      <c r="ET284">
        <v>0.980006461538461</v>
      </c>
      <c r="EU284">
        <v>0.0199939230769231</v>
      </c>
      <c r="EV284">
        <v>0</v>
      </c>
      <c r="EW284">
        <v>571.826076923077</v>
      </c>
      <c r="EX284">
        <v>5.00059</v>
      </c>
      <c r="EY284">
        <v>11505.5384615385</v>
      </c>
      <c r="EZ284">
        <v>17360.2153846154</v>
      </c>
      <c r="FA284">
        <v>41.812</v>
      </c>
      <c r="FB284">
        <v>41.687</v>
      </c>
      <c r="FC284">
        <v>41.2976923076923</v>
      </c>
      <c r="FD284">
        <v>41.0143076923077</v>
      </c>
      <c r="FE284">
        <v>42.6822307692308</v>
      </c>
      <c r="FF284">
        <v>1955.09230769231</v>
      </c>
      <c r="FG284">
        <v>39.89</v>
      </c>
      <c r="FH284">
        <v>0</v>
      </c>
      <c r="FI284">
        <v>1759429758.4</v>
      </c>
      <c r="FJ284">
        <v>0</v>
      </c>
      <c r="FK284">
        <v>571.791653846154</v>
      </c>
      <c r="FL284">
        <v>-1.58560682501755</v>
      </c>
      <c r="FM284">
        <v>-27.8598290896497</v>
      </c>
      <c r="FN284">
        <v>11505.3423076923</v>
      </c>
      <c r="FO284">
        <v>15</v>
      </c>
      <c r="FP284">
        <v>0</v>
      </c>
      <c r="FQ284" t="s">
        <v>439</v>
      </c>
      <c r="FR284">
        <v>0</v>
      </c>
      <c r="FS284">
        <v>0</v>
      </c>
      <c r="FT284">
        <v>0</v>
      </c>
      <c r="FU284">
        <v>0</v>
      </c>
      <c r="FV284">
        <v>0</v>
      </c>
      <c r="FW284">
        <v>0</v>
      </c>
      <c r="FX284">
        <v>0</v>
      </c>
      <c r="FY284">
        <v>0</v>
      </c>
      <c r="FZ284">
        <v>0</v>
      </c>
      <c r="GA284">
        <v>0</v>
      </c>
      <c r="GB284">
        <v>0</v>
      </c>
      <c r="GC284">
        <v>-43.3727047619048</v>
      </c>
      <c r="GD284">
        <v>0.480529870129801</v>
      </c>
      <c r="GE284">
        <v>0.73276104561946</v>
      </c>
      <c r="GF284">
        <v>1</v>
      </c>
      <c r="GG284">
        <v>571.868970588235</v>
      </c>
      <c r="GH284">
        <v>-1.22440030081179</v>
      </c>
      <c r="GI284">
        <v>0.213158251802316</v>
      </c>
      <c r="GJ284">
        <v>-1</v>
      </c>
      <c r="GK284">
        <v>1.51224571428571</v>
      </c>
      <c r="GL284">
        <v>-0.365491168831168</v>
      </c>
      <c r="GM284">
        <v>0.0387237637844341</v>
      </c>
      <c r="GN284">
        <v>0</v>
      </c>
      <c r="GO284">
        <v>1</v>
      </c>
      <c r="GP284">
        <v>2</v>
      </c>
      <c r="GQ284" t="s">
        <v>448</v>
      </c>
      <c r="GR284">
        <v>3.13207</v>
      </c>
      <c r="GS284">
        <v>2.71158</v>
      </c>
      <c r="GT284">
        <v>0.186516</v>
      </c>
      <c r="GU284">
        <v>0.191177</v>
      </c>
      <c r="GV284">
        <v>0.0992891</v>
      </c>
      <c r="GW284">
        <v>0.0953839</v>
      </c>
      <c r="GX284">
        <v>30616.7</v>
      </c>
      <c r="GY284">
        <v>32610.6</v>
      </c>
      <c r="GZ284">
        <v>34054.1</v>
      </c>
      <c r="HA284">
        <v>36507.5</v>
      </c>
      <c r="HB284">
        <v>43337.1</v>
      </c>
      <c r="HC284">
        <v>47429.3</v>
      </c>
      <c r="HD284">
        <v>53128.3</v>
      </c>
      <c r="HE284">
        <v>58351.3</v>
      </c>
      <c r="HF284">
        <v>1.94982</v>
      </c>
      <c r="HG284">
        <v>1.7894</v>
      </c>
      <c r="HH284">
        <v>0.13902</v>
      </c>
      <c r="HI284">
        <v>0</v>
      </c>
      <c r="HJ284">
        <v>27.7832</v>
      </c>
      <c r="HK284">
        <v>999.9</v>
      </c>
      <c r="HL284">
        <v>50.421</v>
      </c>
      <c r="HM284">
        <v>30.796</v>
      </c>
      <c r="HN284">
        <v>24.7767</v>
      </c>
      <c r="HO284">
        <v>54.4331</v>
      </c>
      <c r="HP284">
        <v>45.5208</v>
      </c>
      <c r="HQ284">
        <v>1</v>
      </c>
      <c r="HR284">
        <v>0.107957</v>
      </c>
      <c r="HS284">
        <v>0.982345</v>
      </c>
      <c r="HT284">
        <v>20.109</v>
      </c>
      <c r="HU284">
        <v>5.19468</v>
      </c>
      <c r="HV284">
        <v>12.004</v>
      </c>
      <c r="HW284">
        <v>4.97415</v>
      </c>
      <c r="HX284">
        <v>3.29388</v>
      </c>
      <c r="HY284">
        <v>999.9</v>
      </c>
      <c r="HZ284">
        <v>9999</v>
      </c>
      <c r="IA284">
        <v>9999</v>
      </c>
      <c r="IB284">
        <v>9999</v>
      </c>
      <c r="IC284">
        <v>1.86325</v>
      </c>
      <c r="ID284">
        <v>1.86813</v>
      </c>
      <c r="IE284">
        <v>1.86786</v>
      </c>
      <c r="IF284">
        <v>1.86905</v>
      </c>
      <c r="IG284">
        <v>1.86988</v>
      </c>
      <c r="IH284">
        <v>1.86593</v>
      </c>
      <c r="II284">
        <v>1.86704</v>
      </c>
      <c r="IJ284">
        <v>1.86844</v>
      </c>
      <c r="IK284">
        <v>5</v>
      </c>
      <c r="IL284">
        <v>0</v>
      </c>
      <c r="IM284">
        <v>0</v>
      </c>
      <c r="IN284">
        <v>0</v>
      </c>
      <c r="IO284" t="s">
        <v>441</v>
      </c>
      <c r="IP284" t="s">
        <v>442</v>
      </c>
      <c r="IQ284" t="s">
        <v>443</v>
      </c>
      <c r="IR284" t="s">
        <v>443</v>
      </c>
      <c r="IS284" t="s">
        <v>443</v>
      </c>
      <c r="IT284" t="s">
        <v>443</v>
      </c>
      <c r="IU284">
        <v>0</v>
      </c>
      <c r="IV284">
        <v>100</v>
      </c>
      <c r="IW284">
        <v>100</v>
      </c>
      <c r="IX284">
        <v>4.66</v>
      </c>
      <c r="IY284">
        <v>0.3052</v>
      </c>
      <c r="IZ284">
        <v>0.735386519928015</v>
      </c>
      <c r="JA284">
        <v>0.00382527381972642</v>
      </c>
      <c r="JB284">
        <v>-7.52988299776221e-07</v>
      </c>
      <c r="JC284">
        <v>2.3530235652091e-10</v>
      </c>
      <c r="JD284">
        <v>-0.102343420517576</v>
      </c>
      <c r="JE284">
        <v>-0.0169045395245839</v>
      </c>
      <c r="JF284">
        <v>0.00204458040624254</v>
      </c>
      <c r="JG284">
        <v>-2.13992253470799e-05</v>
      </c>
      <c r="JH284">
        <v>5</v>
      </c>
      <c r="JI284">
        <v>2167</v>
      </c>
      <c r="JJ284">
        <v>1</v>
      </c>
      <c r="JK284">
        <v>29</v>
      </c>
      <c r="JL284">
        <v>29323829.3</v>
      </c>
      <c r="JM284">
        <v>29323829.3</v>
      </c>
      <c r="JN284">
        <v>2.45361</v>
      </c>
      <c r="JO284">
        <v>2.61719</v>
      </c>
      <c r="JP284">
        <v>1.54785</v>
      </c>
      <c r="JQ284">
        <v>2.31079</v>
      </c>
      <c r="JR284">
        <v>1.64673</v>
      </c>
      <c r="JS284">
        <v>2.39014</v>
      </c>
      <c r="JT284">
        <v>34.6692</v>
      </c>
      <c r="JU284">
        <v>24.1926</v>
      </c>
      <c r="JV284">
        <v>18</v>
      </c>
      <c r="JW284">
        <v>506.171</v>
      </c>
      <c r="JX284">
        <v>402.119</v>
      </c>
      <c r="JY284">
        <v>25.8734</v>
      </c>
      <c r="JZ284">
        <v>28.7517</v>
      </c>
      <c r="KA284">
        <v>30.0001</v>
      </c>
      <c r="KB284">
        <v>28.7136</v>
      </c>
      <c r="KC284">
        <v>28.664</v>
      </c>
      <c r="KD284">
        <v>49.1114</v>
      </c>
      <c r="KE284">
        <v>16.4729</v>
      </c>
      <c r="KF284">
        <v>50.8012</v>
      </c>
      <c r="KG284">
        <v>25.8272</v>
      </c>
      <c r="KH284">
        <v>1271.83</v>
      </c>
      <c r="KI284">
        <v>21.2456</v>
      </c>
      <c r="KJ284">
        <v>96.5732</v>
      </c>
      <c r="KK284">
        <v>94.5393</v>
      </c>
    </row>
    <row r="285" spans="1:297">
      <c r="A285">
        <v>269</v>
      </c>
      <c r="B285">
        <v>1759429765</v>
      </c>
      <c r="C285">
        <v>10544.9000000954</v>
      </c>
      <c r="D285" t="s">
        <v>982</v>
      </c>
      <c r="E285" t="s">
        <v>983</v>
      </c>
      <c r="F285">
        <v>5</v>
      </c>
      <c r="G285" t="s">
        <v>831</v>
      </c>
      <c r="H285" t="s">
        <v>436</v>
      </c>
      <c r="I285">
        <v>1759429756.84615</v>
      </c>
      <c r="J285">
        <f>(K285)/1000</f>
        <v>0</v>
      </c>
      <c r="K285">
        <f>IF(DP285, AN285, AH285)</f>
        <v>0</v>
      </c>
      <c r="L285">
        <f>IF(DP285, AI285, AG285)</f>
        <v>0</v>
      </c>
      <c r="M285">
        <f>DR285 - IF(AU285&gt;1, L285*DL285*100.0/(AW285), 0)</f>
        <v>0</v>
      </c>
      <c r="N285">
        <f>((T285-J285/2)*M285-L285)/(T285+J285/2)</f>
        <v>0</v>
      </c>
      <c r="O285">
        <f>N285*(DY285+DZ285)/1000.0</f>
        <v>0</v>
      </c>
      <c r="P285">
        <f>(DR285 - IF(AU285&gt;1, L285*DL285*100.0/(AW285), 0))*(DY285+DZ285)/1000.0</f>
        <v>0</v>
      </c>
      <c r="Q285">
        <f>2.0/((1/S285-1/R285)+SIGN(S285)*SQRT((1/S285-1/R285)*(1/S285-1/R285) + 4*DM285/((DM285+1)*(DM285+1))*(2*1/S285*1/R285-1/R285*1/R285)))</f>
        <v>0</v>
      </c>
      <c r="R285">
        <f>IF(LEFT(DN285,1)&lt;&gt;"0",IF(LEFT(DN285,1)="1",3.0,DO285),$D$5+$E$5*(EF285*DY285/($K$5*1000))+$F$5*(EF285*DY285/($K$5*1000))*MAX(MIN(DL285,$J$5),$I$5)*MAX(MIN(DL285,$J$5),$I$5)+$G$5*MAX(MIN(DL285,$J$5),$I$5)*(EF285*DY285/($K$5*1000))+$H$5*(EF285*DY285/($K$5*1000))*(EF285*DY285/($K$5*1000)))</f>
        <v>0</v>
      </c>
      <c r="S285">
        <f>J285*(1000-(1000*0.61365*exp(17.502*W285/(240.97+W285))/(DY285+DZ285)+DT285)/2)/(1000*0.61365*exp(17.502*W285/(240.97+W285))/(DY285+DZ285)-DT285)</f>
        <v>0</v>
      </c>
      <c r="T285">
        <f>1/((DM285+1)/(Q285/1.6)+1/(R285/1.37)) + DM285/((DM285+1)/(Q285/1.6) + DM285/(R285/1.37))</f>
        <v>0</v>
      </c>
      <c r="U285">
        <f>(DH285*DK285)</f>
        <v>0</v>
      </c>
      <c r="V285">
        <f>(EA285+(U285+2*0.95*5.67E-8*(((EA285+$B$7)+273)^4-(EA285+273)^4)-44100*J285)/(1.84*29.3*R285+8*0.95*5.67E-8*(EA285+273)^3))</f>
        <v>0</v>
      </c>
      <c r="W285">
        <f>($C$7*EB285+$D$7*EC285+$E$7*V285)</f>
        <v>0</v>
      </c>
      <c r="X285">
        <f>0.61365*exp(17.502*W285/(240.97+W285))</f>
        <v>0</v>
      </c>
      <c r="Y285">
        <f>(Z285/AA285*100)</f>
        <v>0</v>
      </c>
      <c r="Z285">
        <f>DT285*(DY285+DZ285)/1000</f>
        <v>0</v>
      </c>
      <c r="AA285">
        <f>0.61365*exp(17.502*EA285/(240.97+EA285))</f>
        <v>0</v>
      </c>
      <c r="AB285">
        <f>(X285-DT285*(DY285+DZ285)/1000)</f>
        <v>0</v>
      </c>
      <c r="AC285">
        <f>(-J285*44100)</f>
        <v>0</v>
      </c>
      <c r="AD285">
        <f>2*29.3*R285*0.92*(EA285-W285)</f>
        <v>0</v>
      </c>
      <c r="AE285">
        <f>2*0.95*5.67E-8*(((EA285+$B$7)+273)^4-(W285+273)^4)</f>
        <v>0</v>
      </c>
      <c r="AF285">
        <f>U285+AE285+AC285+AD285</f>
        <v>0</v>
      </c>
      <c r="AG285">
        <f>DX285*AU285*(DS285-DR285*(1000-AU285*DU285)/(1000-AU285*DT285))/(100*DL285)</f>
        <v>0</v>
      </c>
      <c r="AH285">
        <f>1000*DX285*AU285*(DT285-DU285)/(100*DL285*(1000-AU285*DT285))</f>
        <v>0</v>
      </c>
      <c r="AI285">
        <f>(AJ285 - AK285 - DY285*1E3/(8.314*(EA285+273.15)) * AM285/DX285 * AL285) * DX285/(100*DL285) * (1000 - DU285)/1000</f>
        <v>0</v>
      </c>
      <c r="AJ285">
        <v>1286.65720304004</v>
      </c>
      <c r="AK285">
        <v>1251.76115151515</v>
      </c>
      <c r="AL285">
        <v>3.58114545454542</v>
      </c>
      <c r="AM285">
        <v>64.6</v>
      </c>
      <c r="AN285">
        <f>(AP285 - AO285 + DY285*1E3/(8.314*(EA285+273.15)) * AR285/DX285 * AQ285) * DX285/(100*DL285) * 1000/(1000 - AP285)</f>
        <v>0</v>
      </c>
      <c r="AO285">
        <v>21.290975723302</v>
      </c>
      <c r="AP285">
        <v>22.7128927272727</v>
      </c>
      <c r="AQ285">
        <v>-3.4232855139877e-05</v>
      </c>
      <c r="AR285">
        <v>120.659579915445</v>
      </c>
      <c r="AS285">
        <v>0</v>
      </c>
      <c r="AT285">
        <v>0</v>
      </c>
      <c r="AU285">
        <f>IF(AS285*$H$13&gt;=AW285,1.0,(AW285/(AW285-AS285*$H$13)))</f>
        <v>0</v>
      </c>
      <c r="AV285">
        <f>(AU285-1)*100</f>
        <v>0</v>
      </c>
      <c r="AW285">
        <f>MAX(0,($B$13+$C$13*EF285)/(1+$D$13*EF285)*DY285/(EA285+273)*$E$13)</f>
        <v>0</v>
      </c>
      <c r="AX285" t="s">
        <v>437</v>
      </c>
      <c r="AY285" t="s">
        <v>437</v>
      </c>
      <c r="AZ285">
        <v>0</v>
      </c>
      <c r="BA285">
        <v>0</v>
      </c>
      <c r="BB285">
        <f>1-AZ285/BA285</f>
        <v>0</v>
      </c>
      <c r="BC285">
        <v>0</v>
      </c>
      <c r="BD285" t="s">
        <v>437</v>
      </c>
      <c r="BE285" t="s">
        <v>437</v>
      </c>
      <c r="BF285">
        <v>0</v>
      </c>
      <c r="BG285">
        <v>0</v>
      </c>
      <c r="BH285">
        <f>1-BF285/BG285</f>
        <v>0</v>
      </c>
      <c r="BI285">
        <v>0.5</v>
      </c>
      <c r="BJ285">
        <f>DI285</f>
        <v>0</v>
      </c>
      <c r="BK285">
        <f>L285</f>
        <v>0</v>
      </c>
      <c r="BL285">
        <f>BH285*BI285*BJ285</f>
        <v>0</v>
      </c>
      <c r="BM285">
        <f>(BK285-BC285)/BJ285</f>
        <v>0</v>
      </c>
      <c r="BN285">
        <f>(BA285-BG285)/BG285</f>
        <v>0</v>
      </c>
      <c r="BO285">
        <f>AZ285/(BB285+AZ285/BG285)</f>
        <v>0</v>
      </c>
      <c r="BP285" t="s">
        <v>437</v>
      </c>
      <c r="BQ285">
        <v>0</v>
      </c>
      <c r="BR285">
        <f>IF(BQ285&lt;&gt;0, BQ285, BO285)</f>
        <v>0</v>
      </c>
      <c r="BS285">
        <f>1-BR285/BG285</f>
        <v>0</v>
      </c>
      <c r="BT285">
        <f>(BG285-BF285)/(BG285-BR285)</f>
        <v>0</v>
      </c>
      <c r="BU285">
        <f>(BA285-BG285)/(BA285-BR285)</f>
        <v>0</v>
      </c>
      <c r="BV285">
        <f>(BG285-BF285)/(BG285-AZ285)</f>
        <v>0</v>
      </c>
      <c r="BW285">
        <f>(BA285-BG285)/(BA285-AZ285)</f>
        <v>0</v>
      </c>
      <c r="BX285">
        <f>(BT285*BR285/BF285)</f>
        <v>0</v>
      </c>
      <c r="BY285">
        <f>(1-BX285)</f>
        <v>0</v>
      </c>
      <c r="DH285">
        <f>$B$11*EG285+$C$11*EH285+$F$11*ES285*(1-EV285)</f>
        <v>0</v>
      </c>
      <c r="DI285">
        <f>DH285*DJ285</f>
        <v>0</v>
      </c>
      <c r="DJ285">
        <f>($B$11*$D$9+$C$11*$D$9+$F$11*((FF285+EX285)/MAX(FF285+EX285+FG285, 0.1)*$I$9+FG285/MAX(FF285+EX285+FG285, 0.1)*$J$9))/($B$11+$C$11+$F$11)</f>
        <v>0</v>
      </c>
      <c r="DK285">
        <f>($B$11*$K$9+$C$11*$K$9+$F$11*((FF285+EX285)/MAX(FF285+EX285+FG285, 0.1)*$P$9+FG285/MAX(FF285+EX285+FG285, 0.1)*$Q$9))/($B$11+$C$11+$F$11)</f>
        <v>0</v>
      </c>
      <c r="DL285">
        <v>4.16</v>
      </c>
      <c r="DM285">
        <v>0.5</v>
      </c>
      <c r="DN285" t="s">
        <v>438</v>
      </c>
      <c r="DO285">
        <v>2</v>
      </c>
      <c r="DP285" t="b">
        <v>1</v>
      </c>
      <c r="DQ285">
        <v>1759429756.84615</v>
      </c>
      <c r="DR285">
        <v>1198.86</v>
      </c>
      <c r="DS285">
        <v>1242.66615384615</v>
      </c>
      <c r="DT285">
        <v>22.7296076923077</v>
      </c>
      <c r="DU285">
        <v>21.2711</v>
      </c>
      <c r="DV285">
        <v>1194.22923076923</v>
      </c>
      <c r="DW285">
        <v>22.4241923076923</v>
      </c>
      <c r="DX285">
        <v>500.01</v>
      </c>
      <c r="DY285">
        <v>90.7434692307693</v>
      </c>
      <c r="DZ285">
        <v>0.0336202692307692</v>
      </c>
      <c r="EA285">
        <v>29.4475307692308</v>
      </c>
      <c r="EB285">
        <v>30.0461461538462</v>
      </c>
      <c r="EC285">
        <v>999.9</v>
      </c>
      <c r="ED285">
        <v>0</v>
      </c>
      <c r="EE285">
        <v>0</v>
      </c>
      <c r="EF285">
        <v>9988.12230769231</v>
      </c>
      <c r="EG285">
        <v>0</v>
      </c>
      <c r="EH285">
        <v>14.9980230769231</v>
      </c>
      <c r="EI285">
        <v>-43.8067769230769</v>
      </c>
      <c r="EJ285">
        <v>1226.74230769231</v>
      </c>
      <c r="EK285">
        <v>1269.67384615385</v>
      </c>
      <c r="EL285">
        <v>1.45850153846154</v>
      </c>
      <c r="EM285">
        <v>1242.66615384615</v>
      </c>
      <c r="EN285">
        <v>21.2711</v>
      </c>
      <c r="EO285">
        <v>2.06256230769231</v>
      </c>
      <c r="EP285">
        <v>1.93021230769231</v>
      </c>
      <c r="EQ285">
        <v>17.9329692307692</v>
      </c>
      <c r="ER285">
        <v>16.8831923076923</v>
      </c>
      <c r="ES285">
        <v>1999.98307692308</v>
      </c>
      <c r="ET285">
        <v>0.980005307692308</v>
      </c>
      <c r="EU285">
        <v>0.0199950461538462</v>
      </c>
      <c r="EV285">
        <v>0</v>
      </c>
      <c r="EW285">
        <v>571.728769230769</v>
      </c>
      <c r="EX285">
        <v>5.00059</v>
      </c>
      <c r="EY285">
        <v>11502.9384615385</v>
      </c>
      <c r="EZ285">
        <v>17360.2076923077</v>
      </c>
      <c r="FA285">
        <v>41.812</v>
      </c>
      <c r="FB285">
        <v>41.687</v>
      </c>
      <c r="FC285">
        <v>41.2929230769231</v>
      </c>
      <c r="FD285">
        <v>41.0047692307692</v>
      </c>
      <c r="FE285">
        <v>42.6822307692308</v>
      </c>
      <c r="FF285">
        <v>1955.09076923077</v>
      </c>
      <c r="FG285">
        <v>39.8923076923077</v>
      </c>
      <c r="FH285">
        <v>0</v>
      </c>
      <c r="FI285">
        <v>1759429763.2</v>
      </c>
      <c r="FJ285">
        <v>0</v>
      </c>
      <c r="FK285">
        <v>571.660346153846</v>
      </c>
      <c r="FL285">
        <v>-1.33555554332992</v>
      </c>
      <c r="FM285">
        <v>-33.0735043526161</v>
      </c>
      <c r="FN285">
        <v>11502.7923076923</v>
      </c>
      <c r="FO285">
        <v>15</v>
      </c>
      <c r="FP285">
        <v>0</v>
      </c>
      <c r="FQ285" t="s">
        <v>439</v>
      </c>
      <c r="FR285">
        <v>0</v>
      </c>
      <c r="FS285">
        <v>0</v>
      </c>
      <c r="FT285">
        <v>0</v>
      </c>
      <c r="FU285">
        <v>0</v>
      </c>
      <c r="FV285">
        <v>0</v>
      </c>
      <c r="FW285">
        <v>0</v>
      </c>
      <c r="FX285">
        <v>0</v>
      </c>
      <c r="FY285">
        <v>0</v>
      </c>
      <c r="FZ285">
        <v>0</v>
      </c>
      <c r="GA285">
        <v>0</v>
      </c>
      <c r="GB285">
        <v>0</v>
      </c>
      <c r="GC285">
        <v>-43.5398666666667</v>
      </c>
      <c r="GD285">
        <v>-3.62548831168833</v>
      </c>
      <c r="GE285">
        <v>0.828224683877586</v>
      </c>
      <c r="GF285">
        <v>0</v>
      </c>
      <c r="GG285">
        <v>571.755058823529</v>
      </c>
      <c r="GH285">
        <v>-1.44708937488866</v>
      </c>
      <c r="GI285">
        <v>0.213694661385115</v>
      </c>
      <c r="GJ285">
        <v>-1</v>
      </c>
      <c r="GK285">
        <v>1.47788714285714</v>
      </c>
      <c r="GL285">
        <v>-0.417631168831167</v>
      </c>
      <c r="GM285">
        <v>0.0432083542564516</v>
      </c>
      <c r="GN285">
        <v>0</v>
      </c>
      <c r="GO285">
        <v>0</v>
      </c>
      <c r="GP285">
        <v>2</v>
      </c>
      <c r="GQ285" t="s">
        <v>463</v>
      </c>
      <c r="GR285">
        <v>3.13189</v>
      </c>
      <c r="GS285">
        <v>2.71162</v>
      </c>
      <c r="GT285">
        <v>0.188203</v>
      </c>
      <c r="GU285">
        <v>0.19272</v>
      </c>
      <c r="GV285">
        <v>0.0992449</v>
      </c>
      <c r="GW285">
        <v>0.0953861</v>
      </c>
      <c r="GX285">
        <v>30553.4</v>
      </c>
      <c r="GY285">
        <v>32548.7</v>
      </c>
      <c r="GZ285">
        <v>34054.3</v>
      </c>
      <c r="HA285">
        <v>36507.8</v>
      </c>
      <c r="HB285">
        <v>43339.8</v>
      </c>
      <c r="HC285">
        <v>47429.6</v>
      </c>
      <c r="HD285">
        <v>53128.8</v>
      </c>
      <c r="HE285">
        <v>58351.6</v>
      </c>
      <c r="HF285">
        <v>1.94942</v>
      </c>
      <c r="HG285">
        <v>1.7897</v>
      </c>
      <c r="HH285">
        <v>0.138368</v>
      </c>
      <c r="HI285">
        <v>0</v>
      </c>
      <c r="HJ285">
        <v>27.7791</v>
      </c>
      <c r="HK285">
        <v>999.9</v>
      </c>
      <c r="HL285">
        <v>50.421</v>
      </c>
      <c r="HM285">
        <v>30.796</v>
      </c>
      <c r="HN285">
        <v>24.7781</v>
      </c>
      <c r="HO285">
        <v>54.5931</v>
      </c>
      <c r="HP285">
        <v>45.3045</v>
      </c>
      <c r="HQ285">
        <v>1</v>
      </c>
      <c r="HR285">
        <v>0.108021</v>
      </c>
      <c r="HS285">
        <v>1.0041</v>
      </c>
      <c r="HT285">
        <v>20.1087</v>
      </c>
      <c r="HU285">
        <v>5.19438</v>
      </c>
      <c r="HV285">
        <v>12.004</v>
      </c>
      <c r="HW285">
        <v>4.97435</v>
      </c>
      <c r="HX285">
        <v>3.29393</v>
      </c>
      <c r="HY285">
        <v>999.9</v>
      </c>
      <c r="HZ285">
        <v>9999</v>
      </c>
      <c r="IA285">
        <v>9999</v>
      </c>
      <c r="IB285">
        <v>9999</v>
      </c>
      <c r="IC285">
        <v>1.86325</v>
      </c>
      <c r="ID285">
        <v>1.86813</v>
      </c>
      <c r="IE285">
        <v>1.86788</v>
      </c>
      <c r="IF285">
        <v>1.86905</v>
      </c>
      <c r="IG285">
        <v>1.86987</v>
      </c>
      <c r="IH285">
        <v>1.86593</v>
      </c>
      <c r="II285">
        <v>1.86704</v>
      </c>
      <c r="IJ285">
        <v>1.86845</v>
      </c>
      <c r="IK285">
        <v>5</v>
      </c>
      <c r="IL285">
        <v>0</v>
      </c>
      <c r="IM285">
        <v>0</v>
      </c>
      <c r="IN285">
        <v>0</v>
      </c>
      <c r="IO285" t="s">
        <v>441</v>
      </c>
      <c r="IP285" t="s">
        <v>442</v>
      </c>
      <c r="IQ285" t="s">
        <v>443</v>
      </c>
      <c r="IR285" t="s">
        <v>443</v>
      </c>
      <c r="IS285" t="s">
        <v>443</v>
      </c>
      <c r="IT285" t="s">
        <v>443</v>
      </c>
      <c r="IU285">
        <v>0</v>
      </c>
      <c r="IV285">
        <v>100</v>
      </c>
      <c r="IW285">
        <v>100</v>
      </c>
      <c r="IX285">
        <v>4.71</v>
      </c>
      <c r="IY285">
        <v>0.3046</v>
      </c>
      <c r="IZ285">
        <v>0.735386519928015</v>
      </c>
      <c r="JA285">
        <v>0.00382527381972642</v>
      </c>
      <c r="JB285">
        <v>-7.52988299776221e-07</v>
      </c>
      <c r="JC285">
        <v>2.3530235652091e-10</v>
      </c>
      <c r="JD285">
        <v>-0.102343420517576</v>
      </c>
      <c r="JE285">
        <v>-0.0169045395245839</v>
      </c>
      <c r="JF285">
        <v>0.00204458040624254</v>
      </c>
      <c r="JG285">
        <v>-2.13992253470799e-05</v>
      </c>
      <c r="JH285">
        <v>5</v>
      </c>
      <c r="JI285">
        <v>2167</v>
      </c>
      <c r="JJ285">
        <v>1</v>
      </c>
      <c r="JK285">
        <v>29</v>
      </c>
      <c r="JL285">
        <v>29323829.4</v>
      </c>
      <c r="JM285">
        <v>29323829.4</v>
      </c>
      <c r="JN285">
        <v>2.48169</v>
      </c>
      <c r="JO285">
        <v>2.6123</v>
      </c>
      <c r="JP285">
        <v>1.54785</v>
      </c>
      <c r="JQ285">
        <v>2.31079</v>
      </c>
      <c r="JR285">
        <v>1.64551</v>
      </c>
      <c r="JS285">
        <v>2.32178</v>
      </c>
      <c r="JT285">
        <v>34.6692</v>
      </c>
      <c r="JU285">
        <v>24.1926</v>
      </c>
      <c r="JV285">
        <v>18</v>
      </c>
      <c r="JW285">
        <v>505.905</v>
      </c>
      <c r="JX285">
        <v>402.287</v>
      </c>
      <c r="JY285">
        <v>25.8279</v>
      </c>
      <c r="JZ285">
        <v>28.7517</v>
      </c>
      <c r="KA285">
        <v>30.0002</v>
      </c>
      <c r="KB285">
        <v>28.7136</v>
      </c>
      <c r="KC285">
        <v>28.6644</v>
      </c>
      <c r="KD285">
        <v>49.6669</v>
      </c>
      <c r="KE285">
        <v>16.4729</v>
      </c>
      <c r="KF285">
        <v>50.8012</v>
      </c>
      <c r="KG285">
        <v>25.7806</v>
      </c>
      <c r="KH285">
        <v>1292.03</v>
      </c>
      <c r="KI285">
        <v>21.2734</v>
      </c>
      <c r="KJ285">
        <v>96.574</v>
      </c>
      <c r="KK285">
        <v>94.5399</v>
      </c>
    </row>
    <row r="286" spans="1:297">
      <c r="A286">
        <v>270</v>
      </c>
      <c r="B286">
        <v>1759429770</v>
      </c>
      <c r="C286">
        <v>10549.9000000954</v>
      </c>
      <c r="D286" t="s">
        <v>984</v>
      </c>
      <c r="E286" t="s">
        <v>985</v>
      </c>
      <c r="F286">
        <v>5</v>
      </c>
      <c r="G286" t="s">
        <v>831</v>
      </c>
      <c r="H286" t="s">
        <v>436</v>
      </c>
      <c r="I286">
        <v>1759429761.84615</v>
      </c>
      <c r="J286">
        <f>(K286)/1000</f>
        <v>0</v>
      </c>
      <c r="K286">
        <f>IF(DP286, AN286, AH286)</f>
        <v>0</v>
      </c>
      <c r="L286">
        <f>IF(DP286, AI286, AG286)</f>
        <v>0</v>
      </c>
      <c r="M286">
        <f>DR286 - IF(AU286&gt;1, L286*DL286*100.0/(AW286), 0)</f>
        <v>0</v>
      </c>
      <c r="N286">
        <f>((T286-J286/2)*M286-L286)/(T286+J286/2)</f>
        <v>0</v>
      </c>
      <c r="O286">
        <f>N286*(DY286+DZ286)/1000.0</f>
        <v>0</v>
      </c>
      <c r="P286">
        <f>(DR286 - IF(AU286&gt;1, L286*DL286*100.0/(AW286), 0))*(DY286+DZ286)/1000.0</f>
        <v>0</v>
      </c>
      <c r="Q286">
        <f>2.0/((1/S286-1/R286)+SIGN(S286)*SQRT((1/S286-1/R286)*(1/S286-1/R286) + 4*DM286/((DM286+1)*(DM286+1))*(2*1/S286*1/R286-1/R286*1/R286)))</f>
        <v>0</v>
      </c>
      <c r="R286">
        <f>IF(LEFT(DN286,1)&lt;&gt;"0",IF(LEFT(DN286,1)="1",3.0,DO286),$D$5+$E$5*(EF286*DY286/($K$5*1000))+$F$5*(EF286*DY286/($K$5*1000))*MAX(MIN(DL286,$J$5),$I$5)*MAX(MIN(DL286,$J$5),$I$5)+$G$5*MAX(MIN(DL286,$J$5),$I$5)*(EF286*DY286/($K$5*1000))+$H$5*(EF286*DY286/($K$5*1000))*(EF286*DY286/($K$5*1000)))</f>
        <v>0</v>
      </c>
      <c r="S286">
        <f>J286*(1000-(1000*0.61365*exp(17.502*W286/(240.97+W286))/(DY286+DZ286)+DT286)/2)/(1000*0.61365*exp(17.502*W286/(240.97+W286))/(DY286+DZ286)-DT286)</f>
        <v>0</v>
      </c>
      <c r="T286">
        <f>1/((DM286+1)/(Q286/1.6)+1/(R286/1.37)) + DM286/((DM286+1)/(Q286/1.6) + DM286/(R286/1.37))</f>
        <v>0</v>
      </c>
      <c r="U286">
        <f>(DH286*DK286)</f>
        <v>0</v>
      </c>
      <c r="V286">
        <f>(EA286+(U286+2*0.95*5.67E-8*(((EA286+$B$7)+273)^4-(EA286+273)^4)-44100*J286)/(1.84*29.3*R286+8*0.95*5.67E-8*(EA286+273)^3))</f>
        <v>0</v>
      </c>
      <c r="W286">
        <f>($C$7*EB286+$D$7*EC286+$E$7*V286)</f>
        <v>0</v>
      </c>
      <c r="X286">
        <f>0.61365*exp(17.502*W286/(240.97+W286))</f>
        <v>0</v>
      </c>
      <c r="Y286">
        <f>(Z286/AA286*100)</f>
        <v>0</v>
      </c>
      <c r="Z286">
        <f>DT286*(DY286+DZ286)/1000</f>
        <v>0</v>
      </c>
      <c r="AA286">
        <f>0.61365*exp(17.502*EA286/(240.97+EA286))</f>
        <v>0</v>
      </c>
      <c r="AB286">
        <f>(X286-DT286*(DY286+DZ286)/1000)</f>
        <v>0</v>
      </c>
      <c r="AC286">
        <f>(-J286*44100)</f>
        <v>0</v>
      </c>
      <c r="AD286">
        <f>2*29.3*R286*0.92*(EA286-W286)</f>
        <v>0</v>
      </c>
      <c r="AE286">
        <f>2*0.95*5.67E-8*(((EA286+$B$7)+273)^4-(W286+273)^4)</f>
        <v>0</v>
      </c>
      <c r="AF286">
        <f>U286+AE286+AC286+AD286</f>
        <v>0</v>
      </c>
      <c r="AG286">
        <f>DX286*AU286*(DS286-DR286*(1000-AU286*DU286)/(1000-AU286*DT286))/(100*DL286)</f>
        <v>0</v>
      </c>
      <c r="AH286">
        <f>1000*DX286*AU286*(DT286-DU286)/(100*DL286*(1000-AU286*DT286))</f>
        <v>0</v>
      </c>
      <c r="AI286">
        <f>(AJ286 - AK286 - DY286*1E3/(8.314*(EA286+273.15)) * AM286/DX286 * AL286) * DX286/(100*DL286) * (1000 - DU286)/1000</f>
        <v>0</v>
      </c>
      <c r="AJ286">
        <v>1303.1181788658</v>
      </c>
      <c r="AK286">
        <v>1268.70575757576</v>
      </c>
      <c r="AL286">
        <v>3.37089393939381</v>
      </c>
      <c r="AM286">
        <v>64.6</v>
      </c>
      <c r="AN286">
        <f>(AP286 - AO286 + DY286*1E3/(8.314*(EA286+273.15)) * AR286/DX286 * AQ286) * DX286/(100*DL286) * 1000/(1000 - AP286)</f>
        <v>0</v>
      </c>
      <c r="AO286">
        <v>21.2936308378267</v>
      </c>
      <c r="AP286">
        <v>22.6923727272727</v>
      </c>
      <c r="AQ286">
        <v>-5.18532046443572e-05</v>
      </c>
      <c r="AR286">
        <v>120.659579915445</v>
      </c>
      <c r="AS286">
        <v>0</v>
      </c>
      <c r="AT286">
        <v>0</v>
      </c>
      <c r="AU286">
        <f>IF(AS286*$H$13&gt;=AW286,1.0,(AW286/(AW286-AS286*$H$13)))</f>
        <v>0</v>
      </c>
      <c r="AV286">
        <f>(AU286-1)*100</f>
        <v>0</v>
      </c>
      <c r="AW286">
        <f>MAX(0,($B$13+$C$13*EF286)/(1+$D$13*EF286)*DY286/(EA286+273)*$E$13)</f>
        <v>0</v>
      </c>
      <c r="AX286" t="s">
        <v>437</v>
      </c>
      <c r="AY286" t="s">
        <v>437</v>
      </c>
      <c r="AZ286">
        <v>0</v>
      </c>
      <c r="BA286">
        <v>0</v>
      </c>
      <c r="BB286">
        <f>1-AZ286/BA286</f>
        <v>0</v>
      </c>
      <c r="BC286">
        <v>0</v>
      </c>
      <c r="BD286" t="s">
        <v>437</v>
      </c>
      <c r="BE286" t="s">
        <v>437</v>
      </c>
      <c r="BF286">
        <v>0</v>
      </c>
      <c r="BG286">
        <v>0</v>
      </c>
      <c r="BH286">
        <f>1-BF286/BG286</f>
        <v>0</v>
      </c>
      <c r="BI286">
        <v>0.5</v>
      </c>
      <c r="BJ286">
        <f>DI286</f>
        <v>0</v>
      </c>
      <c r="BK286">
        <f>L286</f>
        <v>0</v>
      </c>
      <c r="BL286">
        <f>BH286*BI286*BJ286</f>
        <v>0</v>
      </c>
      <c r="BM286">
        <f>(BK286-BC286)/BJ286</f>
        <v>0</v>
      </c>
      <c r="BN286">
        <f>(BA286-BG286)/BG286</f>
        <v>0</v>
      </c>
      <c r="BO286">
        <f>AZ286/(BB286+AZ286/BG286)</f>
        <v>0</v>
      </c>
      <c r="BP286" t="s">
        <v>437</v>
      </c>
      <c r="BQ286">
        <v>0</v>
      </c>
      <c r="BR286">
        <f>IF(BQ286&lt;&gt;0, BQ286, BO286)</f>
        <v>0</v>
      </c>
      <c r="BS286">
        <f>1-BR286/BG286</f>
        <v>0</v>
      </c>
      <c r="BT286">
        <f>(BG286-BF286)/(BG286-BR286)</f>
        <v>0</v>
      </c>
      <c r="BU286">
        <f>(BA286-BG286)/(BA286-BR286)</f>
        <v>0</v>
      </c>
      <c r="BV286">
        <f>(BG286-BF286)/(BG286-AZ286)</f>
        <v>0</v>
      </c>
      <c r="BW286">
        <f>(BA286-BG286)/(BA286-AZ286)</f>
        <v>0</v>
      </c>
      <c r="BX286">
        <f>(BT286*BR286/BF286)</f>
        <v>0</v>
      </c>
      <c r="BY286">
        <f>(1-BX286)</f>
        <v>0</v>
      </c>
      <c r="DH286">
        <f>$B$11*EG286+$C$11*EH286+$F$11*ES286*(1-EV286)</f>
        <v>0</v>
      </c>
      <c r="DI286">
        <f>DH286*DJ286</f>
        <v>0</v>
      </c>
      <c r="DJ286">
        <f>($B$11*$D$9+$C$11*$D$9+$F$11*((FF286+EX286)/MAX(FF286+EX286+FG286, 0.1)*$I$9+FG286/MAX(FF286+EX286+FG286, 0.1)*$J$9))/($B$11+$C$11+$F$11)</f>
        <v>0</v>
      </c>
      <c r="DK286">
        <f>($B$11*$K$9+$C$11*$K$9+$F$11*((FF286+EX286)/MAX(FF286+EX286+FG286, 0.1)*$P$9+FG286/MAX(FF286+EX286+FG286, 0.1)*$Q$9))/($B$11+$C$11+$F$11)</f>
        <v>0</v>
      </c>
      <c r="DL286">
        <v>4.16</v>
      </c>
      <c r="DM286">
        <v>0.5</v>
      </c>
      <c r="DN286" t="s">
        <v>438</v>
      </c>
      <c r="DO286">
        <v>2</v>
      </c>
      <c r="DP286" t="b">
        <v>1</v>
      </c>
      <c r="DQ286">
        <v>1759429761.84615</v>
      </c>
      <c r="DR286">
        <v>1215.84384615385</v>
      </c>
      <c r="DS286">
        <v>1259.36153846154</v>
      </c>
      <c r="DT286">
        <v>22.7162769230769</v>
      </c>
      <c r="DU286">
        <v>21.2881538461538</v>
      </c>
      <c r="DV286">
        <v>1211.16230769231</v>
      </c>
      <c r="DW286">
        <v>22.4114076923077</v>
      </c>
      <c r="DX286">
        <v>500.005076923077</v>
      </c>
      <c r="DY286">
        <v>90.7436923076923</v>
      </c>
      <c r="DZ286">
        <v>0.0336657923076923</v>
      </c>
      <c r="EA286">
        <v>29.4388307692308</v>
      </c>
      <c r="EB286">
        <v>30.0427692307692</v>
      </c>
      <c r="EC286">
        <v>999.9</v>
      </c>
      <c r="ED286">
        <v>0</v>
      </c>
      <c r="EE286">
        <v>0</v>
      </c>
      <c r="EF286">
        <v>9990.49</v>
      </c>
      <c r="EG286">
        <v>0</v>
      </c>
      <c r="EH286">
        <v>14.9955769230769</v>
      </c>
      <c r="EI286">
        <v>-43.5177615384615</v>
      </c>
      <c r="EJ286">
        <v>1244.10538461538</v>
      </c>
      <c r="EK286">
        <v>1286.75461538462</v>
      </c>
      <c r="EL286">
        <v>1.42811846153846</v>
      </c>
      <c r="EM286">
        <v>1259.36153846154</v>
      </c>
      <c r="EN286">
        <v>21.2881538461538</v>
      </c>
      <c r="EO286">
        <v>2.06135769230769</v>
      </c>
      <c r="EP286">
        <v>1.93176538461538</v>
      </c>
      <c r="EQ286">
        <v>17.9236923076923</v>
      </c>
      <c r="ER286">
        <v>16.8958769230769</v>
      </c>
      <c r="ES286">
        <v>1999.98846153846</v>
      </c>
      <c r="ET286">
        <v>0.980004153846154</v>
      </c>
      <c r="EU286">
        <v>0.0199961692307692</v>
      </c>
      <c r="EV286">
        <v>0</v>
      </c>
      <c r="EW286">
        <v>571.585538461538</v>
      </c>
      <c r="EX286">
        <v>5.00059</v>
      </c>
      <c r="EY286">
        <v>11499.8</v>
      </c>
      <c r="EZ286">
        <v>17360.2461538462</v>
      </c>
      <c r="FA286">
        <v>41.812</v>
      </c>
      <c r="FB286">
        <v>41.687</v>
      </c>
      <c r="FC286">
        <v>41.2833846153846</v>
      </c>
      <c r="FD286">
        <v>41</v>
      </c>
      <c r="FE286">
        <v>42.6822307692308</v>
      </c>
      <c r="FF286">
        <v>1955.09384615385</v>
      </c>
      <c r="FG286">
        <v>39.8946153846154</v>
      </c>
      <c r="FH286">
        <v>0</v>
      </c>
      <c r="FI286">
        <v>1759429768.6</v>
      </c>
      <c r="FJ286">
        <v>0</v>
      </c>
      <c r="FK286">
        <v>571.49408</v>
      </c>
      <c r="FL286">
        <v>-2.81846153452043</v>
      </c>
      <c r="FM286">
        <v>-43.9307692959726</v>
      </c>
      <c r="FN286">
        <v>11499.172</v>
      </c>
      <c r="FO286">
        <v>15</v>
      </c>
      <c r="FP286">
        <v>0</v>
      </c>
      <c r="FQ286" t="s">
        <v>439</v>
      </c>
      <c r="FR286">
        <v>0</v>
      </c>
      <c r="FS286">
        <v>0</v>
      </c>
      <c r="FT286">
        <v>0</v>
      </c>
      <c r="FU286">
        <v>0</v>
      </c>
      <c r="FV286">
        <v>0</v>
      </c>
      <c r="FW286">
        <v>0</v>
      </c>
      <c r="FX286">
        <v>0</v>
      </c>
      <c r="FY286">
        <v>0</v>
      </c>
      <c r="FZ286">
        <v>0</v>
      </c>
      <c r="GA286">
        <v>0</v>
      </c>
      <c r="GB286">
        <v>0</v>
      </c>
      <c r="GC286">
        <v>-43.6991</v>
      </c>
      <c r="GD286">
        <v>1.62575639097743</v>
      </c>
      <c r="GE286">
        <v>0.728634263536928</v>
      </c>
      <c r="GF286">
        <v>0</v>
      </c>
      <c r="GG286">
        <v>571.592588235294</v>
      </c>
      <c r="GH286">
        <v>-1.74930480588482</v>
      </c>
      <c r="GI286">
        <v>0.24894815402208</v>
      </c>
      <c r="GJ286">
        <v>-1</v>
      </c>
      <c r="GK286">
        <v>1.444418</v>
      </c>
      <c r="GL286">
        <v>-0.339490827067669</v>
      </c>
      <c r="GM286">
        <v>0.034368319365369</v>
      </c>
      <c r="GN286">
        <v>0</v>
      </c>
      <c r="GO286">
        <v>0</v>
      </c>
      <c r="GP286">
        <v>2</v>
      </c>
      <c r="GQ286" t="s">
        <v>463</v>
      </c>
      <c r="GR286">
        <v>3.13217</v>
      </c>
      <c r="GS286">
        <v>2.71161</v>
      </c>
      <c r="GT286">
        <v>0.189807</v>
      </c>
      <c r="GU286">
        <v>0.194419</v>
      </c>
      <c r="GV286">
        <v>0.0991796</v>
      </c>
      <c r="GW286">
        <v>0.0954451</v>
      </c>
      <c r="GX286">
        <v>30493.3</v>
      </c>
      <c r="GY286">
        <v>32480.1</v>
      </c>
      <c r="GZ286">
        <v>34054.6</v>
      </c>
      <c r="HA286">
        <v>36507.8</v>
      </c>
      <c r="HB286">
        <v>43343.2</v>
      </c>
      <c r="HC286">
        <v>47427</v>
      </c>
      <c r="HD286">
        <v>53128.8</v>
      </c>
      <c r="HE286">
        <v>58352.1</v>
      </c>
      <c r="HF286">
        <v>1.94982</v>
      </c>
      <c r="HG286">
        <v>1.7894</v>
      </c>
      <c r="HH286">
        <v>0.138961</v>
      </c>
      <c r="HI286">
        <v>0</v>
      </c>
      <c r="HJ286">
        <v>27.7752</v>
      </c>
      <c r="HK286">
        <v>999.9</v>
      </c>
      <c r="HL286">
        <v>50.446</v>
      </c>
      <c r="HM286">
        <v>30.806</v>
      </c>
      <c r="HN286">
        <v>24.8043</v>
      </c>
      <c r="HO286">
        <v>55.1431</v>
      </c>
      <c r="HP286">
        <v>45.1562</v>
      </c>
      <c r="HQ286">
        <v>1</v>
      </c>
      <c r="HR286">
        <v>0.107678</v>
      </c>
      <c r="HS286">
        <v>1.03665</v>
      </c>
      <c r="HT286">
        <v>20.1088</v>
      </c>
      <c r="HU286">
        <v>5.19408</v>
      </c>
      <c r="HV286">
        <v>12.004</v>
      </c>
      <c r="HW286">
        <v>4.97445</v>
      </c>
      <c r="HX286">
        <v>3.2939</v>
      </c>
      <c r="HY286">
        <v>999.9</v>
      </c>
      <c r="HZ286">
        <v>9999</v>
      </c>
      <c r="IA286">
        <v>9999</v>
      </c>
      <c r="IB286">
        <v>9999</v>
      </c>
      <c r="IC286">
        <v>1.86325</v>
      </c>
      <c r="ID286">
        <v>1.86813</v>
      </c>
      <c r="IE286">
        <v>1.86786</v>
      </c>
      <c r="IF286">
        <v>1.86905</v>
      </c>
      <c r="IG286">
        <v>1.86986</v>
      </c>
      <c r="IH286">
        <v>1.86593</v>
      </c>
      <c r="II286">
        <v>1.86702</v>
      </c>
      <c r="IJ286">
        <v>1.86844</v>
      </c>
      <c r="IK286">
        <v>5</v>
      </c>
      <c r="IL286">
        <v>0</v>
      </c>
      <c r="IM286">
        <v>0</v>
      </c>
      <c r="IN286">
        <v>0</v>
      </c>
      <c r="IO286" t="s">
        <v>441</v>
      </c>
      <c r="IP286" t="s">
        <v>442</v>
      </c>
      <c r="IQ286" t="s">
        <v>443</v>
      </c>
      <c r="IR286" t="s">
        <v>443</v>
      </c>
      <c r="IS286" t="s">
        <v>443</v>
      </c>
      <c r="IT286" t="s">
        <v>443</v>
      </c>
      <c r="IU286">
        <v>0</v>
      </c>
      <c r="IV286">
        <v>100</v>
      </c>
      <c r="IW286">
        <v>100</v>
      </c>
      <c r="IX286">
        <v>4.77</v>
      </c>
      <c r="IY286">
        <v>0.3037</v>
      </c>
      <c r="IZ286">
        <v>0.735386519928015</v>
      </c>
      <c r="JA286">
        <v>0.00382527381972642</v>
      </c>
      <c r="JB286">
        <v>-7.52988299776221e-07</v>
      </c>
      <c r="JC286">
        <v>2.3530235652091e-10</v>
      </c>
      <c r="JD286">
        <v>-0.102343420517576</v>
      </c>
      <c r="JE286">
        <v>-0.0169045395245839</v>
      </c>
      <c r="JF286">
        <v>0.00204458040624254</v>
      </c>
      <c r="JG286">
        <v>-2.13992253470799e-05</v>
      </c>
      <c r="JH286">
        <v>5</v>
      </c>
      <c r="JI286">
        <v>2167</v>
      </c>
      <c r="JJ286">
        <v>1</v>
      </c>
      <c r="JK286">
        <v>29</v>
      </c>
      <c r="JL286">
        <v>29323829.5</v>
      </c>
      <c r="JM286">
        <v>29323829.5</v>
      </c>
      <c r="JN286">
        <v>2.5061</v>
      </c>
      <c r="JO286">
        <v>2.62695</v>
      </c>
      <c r="JP286">
        <v>1.54785</v>
      </c>
      <c r="JQ286">
        <v>2.31079</v>
      </c>
      <c r="JR286">
        <v>1.64551</v>
      </c>
      <c r="JS286">
        <v>2.27905</v>
      </c>
      <c r="JT286">
        <v>34.6692</v>
      </c>
      <c r="JU286">
        <v>24.1838</v>
      </c>
      <c r="JV286">
        <v>18</v>
      </c>
      <c r="JW286">
        <v>506.171</v>
      </c>
      <c r="JX286">
        <v>402.122</v>
      </c>
      <c r="JY286">
        <v>25.7819</v>
      </c>
      <c r="JZ286">
        <v>28.7517</v>
      </c>
      <c r="KA286">
        <v>30</v>
      </c>
      <c r="KB286">
        <v>28.7136</v>
      </c>
      <c r="KC286">
        <v>28.6644</v>
      </c>
      <c r="KD286">
        <v>50.1644</v>
      </c>
      <c r="KE286">
        <v>16.4729</v>
      </c>
      <c r="KF286">
        <v>51.1871</v>
      </c>
      <c r="KG286">
        <v>25.7432</v>
      </c>
      <c r="KH286">
        <v>1305.42</v>
      </c>
      <c r="KI286">
        <v>21.3046</v>
      </c>
      <c r="KJ286">
        <v>96.5743</v>
      </c>
      <c r="KK286">
        <v>94.5403</v>
      </c>
    </row>
    <row r="287" spans="1:297">
      <c r="A287">
        <v>271</v>
      </c>
      <c r="B287">
        <v>1759429775</v>
      </c>
      <c r="C287">
        <v>10554.9000000954</v>
      </c>
      <c r="D287" t="s">
        <v>986</v>
      </c>
      <c r="E287" t="s">
        <v>987</v>
      </c>
      <c r="F287">
        <v>5</v>
      </c>
      <c r="G287" t="s">
        <v>831</v>
      </c>
      <c r="H287" t="s">
        <v>436</v>
      </c>
      <c r="I287">
        <v>1759429766.84615</v>
      </c>
      <c r="J287">
        <f>(K287)/1000</f>
        <v>0</v>
      </c>
      <c r="K287">
        <f>IF(DP287, AN287, AH287)</f>
        <v>0</v>
      </c>
      <c r="L287">
        <f>IF(DP287, AI287, AG287)</f>
        <v>0</v>
      </c>
      <c r="M287">
        <f>DR287 - IF(AU287&gt;1, L287*DL287*100.0/(AW287), 0)</f>
        <v>0</v>
      </c>
      <c r="N287">
        <f>((T287-J287/2)*M287-L287)/(T287+J287/2)</f>
        <v>0</v>
      </c>
      <c r="O287">
        <f>N287*(DY287+DZ287)/1000.0</f>
        <v>0</v>
      </c>
      <c r="P287">
        <f>(DR287 - IF(AU287&gt;1, L287*DL287*100.0/(AW287), 0))*(DY287+DZ287)/1000.0</f>
        <v>0</v>
      </c>
      <c r="Q287">
        <f>2.0/((1/S287-1/R287)+SIGN(S287)*SQRT((1/S287-1/R287)*(1/S287-1/R287) + 4*DM287/((DM287+1)*(DM287+1))*(2*1/S287*1/R287-1/R287*1/R287)))</f>
        <v>0</v>
      </c>
      <c r="R287">
        <f>IF(LEFT(DN287,1)&lt;&gt;"0",IF(LEFT(DN287,1)="1",3.0,DO287),$D$5+$E$5*(EF287*DY287/($K$5*1000))+$F$5*(EF287*DY287/($K$5*1000))*MAX(MIN(DL287,$J$5),$I$5)*MAX(MIN(DL287,$J$5),$I$5)+$G$5*MAX(MIN(DL287,$J$5),$I$5)*(EF287*DY287/($K$5*1000))+$H$5*(EF287*DY287/($K$5*1000))*(EF287*DY287/($K$5*1000)))</f>
        <v>0</v>
      </c>
      <c r="S287">
        <f>J287*(1000-(1000*0.61365*exp(17.502*W287/(240.97+W287))/(DY287+DZ287)+DT287)/2)/(1000*0.61365*exp(17.502*W287/(240.97+W287))/(DY287+DZ287)-DT287)</f>
        <v>0</v>
      </c>
      <c r="T287">
        <f>1/((DM287+1)/(Q287/1.6)+1/(R287/1.37)) + DM287/((DM287+1)/(Q287/1.6) + DM287/(R287/1.37))</f>
        <v>0</v>
      </c>
      <c r="U287">
        <f>(DH287*DK287)</f>
        <v>0</v>
      </c>
      <c r="V287">
        <f>(EA287+(U287+2*0.95*5.67E-8*(((EA287+$B$7)+273)^4-(EA287+273)^4)-44100*J287)/(1.84*29.3*R287+8*0.95*5.67E-8*(EA287+273)^3))</f>
        <v>0</v>
      </c>
      <c r="W287">
        <f>($C$7*EB287+$D$7*EC287+$E$7*V287)</f>
        <v>0</v>
      </c>
      <c r="X287">
        <f>0.61365*exp(17.502*W287/(240.97+W287))</f>
        <v>0</v>
      </c>
      <c r="Y287">
        <f>(Z287/AA287*100)</f>
        <v>0</v>
      </c>
      <c r="Z287">
        <f>DT287*(DY287+DZ287)/1000</f>
        <v>0</v>
      </c>
      <c r="AA287">
        <f>0.61365*exp(17.502*EA287/(240.97+EA287))</f>
        <v>0</v>
      </c>
      <c r="AB287">
        <f>(X287-DT287*(DY287+DZ287)/1000)</f>
        <v>0</v>
      </c>
      <c r="AC287">
        <f>(-J287*44100)</f>
        <v>0</v>
      </c>
      <c r="AD287">
        <f>2*29.3*R287*0.92*(EA287-W287)</f>
        <v>0</v>
      </c>
      <c r="AE287">
        <f>2*0.95*5.67E-8*(((EA287+$B$7)+273)^4-(W287+273)^4)</f>
        <v>0</v>
      </c>
      <c r="AF287">
        <f>U287+AE287+AC287+AD287</f>
        <v>0</v>
      </c>
      <c r="AG287">
        <f>DX287*AU287*(DS287-DR287*(1000-AU287*DU287)/(1000-AU287*DT287))/(100*DL287)</f>
        <v>0</v>
      </c>
      <c r="AH287">
        <f>1000*DX287*AU287*(DT287-DU287)/(100*DL287*(1000-AU287*DT287))</f>
        <v>0</v>
      </c>
      <c r="AI287">
        <f>(AJ287 - AK287 - DY287*1E3/(8.314*(EA287+273.15)) * AM287/DX287 * AL287) * DX287/(100*DL287) * (1000 - DU287)/1000</f>
        <v>0</v>
      </c>
      <c r="AJ287">
        <v>1321.59994234091</v>
      </c>
      <c r="AK287">
        <v>1286.61503030303</v>
      </c>
      <c r="AL287">
        <v>3.57817575757573</v>
      </c>
      <c r="AM287">
        <v>64.6</v>
      </c>
      <c r="AN287">
        <f>(AP287 - AO287 + DY287*1E3/(8.314*(EA287+273.15)) * AR287/DX287 * AQ287) * DX287/(100*DL287) * 1000/(1000 - AP287)</f>
        <v>0</v>
      </c>
      <c r="AO287">
        <v>21.3354722505065</v>
      </c>
      <c r="AP287">
        <v>22.6815266666667</v>
      </c>
      <c r="AQ287">
        <v>-2.03735958424026e-05</v>
      </c>
      <c r="AR287">
        <v>120.659579915445</v>
      </c>
      <c r="AS287">
        <v>0</v>
      </c>
      <c r="AT287">
        <v>0</v>
      </c>
      <c r="AU287">
        <f>IF(AS287*$H$13&gt;=AW287,1.0,(AW287/(AW287-AS287*$H$13)))</f>
        <v>0</v>
      </c>
      <c r="AV287">
        <f>(AU287-1)*100</f>
        <v>0</v>
      </c>
      <c r="AW287">
        <f>MAX(0,($B$13+$C$13*EF287)/(1+$D$13*EF287)*DY287/(EA287+273)*$E$13)</f>
        <v>0</v>
      </c>
      <c r="AX287" t="s">
        <v>437</v>
      </c>
      <c r="AY287" t="s">
        <v>437</v>
      </c>
      <c r="AZ287">
        <v>0</v>
      </c>
      <c r="BA287">
        <v>0</v>
      </c>
      <c r="BB287">
        <f>1-AZ287/BA287</f>
        <v>0</v>
      </c>
      <c r="BC287">
        <v>0</v>
      </c>
      <c r="BD287" t="s">
        <v>437</v>
      </c>
      <c r="BE287" t="s">
        <v>437</v>
      </c>
      <c r="BF287">
        <v>0</v>
      </c>
      <c r="BG287">
        <v>0</v>
      </c>
      <c r="BH287">
        <f>1-BF287/BG287</f>
        <v>0</v>
      </c>
      <c r="BI287">
        <v>0.5</v>
      </c>
      <c r="BJ287">
        <f>DI287</f>
        <v>0</v>
      </c>
      <c r="BK287">
        <f>L287</f>
        <v>0</v>
      </c>
      <c r="BL287">
        <f>BH287*BI287*BJ287</f>
        <v>0</v>
      </c>
      <c r="BM287">
        <f>(BK287-BC287)/BJ287</f>
        <v>0</v>
      </c>
      <c r="BN287">
        <f>(BA287-BG287)/BG287</f>
        <v>0</v>
      </c>
      <c r="BO287">
        <f>AZ287/(BB287+AZ287/BG287)</f>
        <v>0</v>
      </c>
      <c r="BP287" t="s">
        <v>437</v>
      </c>
      <c r="BQ287">
        <v>0</v>
      </c>
      <c r="BR287">
        <f>IF(BQ287&lt;&gt;0, BQ287, BO287)</f>
        <v>0</v>
      </c>
      <c r="BS287">
        <f>1-BR287/BG287</f>
        <v>0</v>
      </c>
      <c r="BT287">
        <f>(BG287-BF287)/(BG287-BR287)</f>
        <v>0</v>
      </c>
      <c r="BU287">
        <f>(BA287-BG287)/(BA287-BR287)</f>
        <v>0</v>
      </c>
      <c r="BV287">
        <f>(BG287-BF287)/(BG287-AZ287)</f>
        <v>0</v>
      </c>
      <c r="BW287">
        <f>(BA287-BG287)/(BA287-AZ287)</f>
        <v>0</v>
      </c>
      <c r="BX287">
        <f>(BT287*BR287/BF287)</f>
        <v>0</v>
      </c>
      <c r="BY287">
        <f>(1-BX287)</f>
        <v>0</v>
      </c>
      <c r="DH287">
        <f>$B$11*EG287+$C$11*EH287+$F$11*ES287*(1-EV287)</f>
        <v>0</v>
      </c>
      <c r="DI287">
        <f>DH287*DJ287</f>
        <v>0</v>
      </c>
      <c r="DJ287">
        <f>($B$11*$D$9+$C$11*$D$9+$F$11*((FF287+EX287)/MAX(FF287+EX287+FG287, 0.1)*$I$9+FG287/MAX(FF287+EX287+FG287, 0.1)*$J$9))/($B$11+$C$11+$F$11)</f>
        <v>0</v>
      </c>
      <c r="DK287">
        <f>($B$11*$K$9+$C$11*$K$9+$F$11*((FF287+EX287)/MAX(FF287+EX287+FG287, 0.1)*$P$9+FG287/MAX(FF287+EX287+FG287, 0.1)*$Q$9))/($B$11+$C$11+$F$11)</f>
        <v>0</v>
      </c>
      <c r="DL287">
        <v>4.16</v>
      </c>
      <c r="DM287">
        <v>0.5</v>
      </c>
      <c r="DN287" t="s">
        <v>438</v>
      </c>
      <c r="DO287">
        <v>2</v>
      </c>
      <c r="DP287" t="b">
        <v>1</v>
      </c>
      <c r="DQ287">
        <v>1759429766.84615</v>
      </c>
      <c r="DR287">
        <v>1232.82769230769</v>
      </c>
      <c r="DS287">
        <v>1276.70307692308</v>
      </c>
      <c r="DT287">
        <v>22.7018846153846</v>
      </c>
      <c r="DU287">
        <v>21.3053076923077</v>
      </c>
      <c r="DV287">
        <v>1228.09692307692</v>
      </c>
      <c r="DW287">
        <v>22.3976230769231</v>
      </c>
      <c r="DX287">
        <v>500.008538461538</v>
      </c>
      <c r="DY287">
        <v>90.7439461538462</v>
      </c>
      <c r="DZ287">
        <v>0.0336037</v>
      </c>
      <c r="EA287">
        <v>29.4282230769231</v>
      </c>
      <c r="EB287">
        <v>30.0394615384615</v>
      </c>
      <c r="EC287">
        <v>999.9</v>
      </c>
      <c r="ED287">
        <v>0</v>
      </c>
      <c r="EE287">
        <v>0</v>
      </c>
      <c r="EF287">
        <v>10004.4376923077</v>
      </c>
      <c r="EG287">
        <v>0</v>
      </c>
      <c r="EH287">
        <v>14.9939846153846</v>
      </c>
      <c r="EI287">
        <v>-43.8745461538462</v>
      </c>
      <c r="EJ287">
        <v>1261.46692307692</v>
      </c>
      <c r="EK287">
        <v>1304.49692307692</v>
      </c>
      <c r="EL287">
        <v>1.39658384615385</v>
      </c>
      <c r="EM287">
        <v>1276.70307692308</v>
      </c>
      <c r="EN287">
        <v>21.3053076923077</v>
      </c>
      <c r="EO287">
        <v>2.06005923076923</v>
      </c>
      <c r="EP287">
        <v>1.93332692307692</v>
      </c>
      <c r="EQ287">
        <v>17.9136692307692</v>
      </c>
      <c r="ER287">
        <v>16.9086</v>
      </c>
      <c r="ES287">
        <v>2000.01384615385</v>
      </c>
      <c r="ET287">
        <v>0.980004384615385</v>
      </c>
      <c r="EU287">
        <v>0.0199959307692308</v>
      </c>
      <c r="EV287">
        <v>0</v>
      </c>
      <c r="EW287">
        <v>571.393076923077</v>
      </c>
      <c r="EX287">
        <v>5.00059</v>
      </c>
      <c r="EY287">
        <v>11496.2461538462</v>
      </c>
      <c r="EZ287">
        <v>17360.4615384615</v>
      </c>
      <c r="FA287">
        <v>41.812</v>
      </c>
      <c r="FB287">
        <v>41.687</v>
      </c>
      <c r="FC287">
        <v>41.2786153846154</v>
      </c>
      <c r="FD287">
        <v>41</v>
      </c>
      <c r="FE287">
        <v>42.6822307692308</v>
      </c>
      <c r="FF287">
        <v>1955.11923076923</v>
      </c>
      <c r="FG287">
        <v>39.8946153846154</v>
      </c>
      <c r="FH287">
        <v>0</v>
      </c>
      <c r="FI287">
        <v>1759429773.4</v>
      </c>
      <c r="FJ287">
        <v>0</v>
      </c>
      <c r="FK287">
        <v>571.29996</v>
      </c>
      <c r="FL287">
        <v>-2.49307691332267</v>
      </c>
      <c r="FM287">
        <v>-50.892307639408</v>
      </c>
      <c r="FN287">
        <v>11495.38</v>
      </c>
      <c r="FO287">
        <v>15</v>
      </c>
      <c r="FP287">
        <v>0</v>
      </c>
      <c r="FQ287" t="s">
        <v>439</v>
      </c>
      <c r="FR287">
        <v>0</v>
      </c>
      <c r="FS287">
        <v>0</v>
      </c>
      <c r="FT287">
        <v>0</v>
      </c>
      <c r="FU287">
        <v>0</v>
      </c>
      <c r="FV287">
        <v>0</v>
      </c>
      <c r="FW287">
        <v>0</v>
      </c>
      <c r="FX287">
        <v>0</v>
      </c>
      <c r="FY287">
        <v>0</v>
      </c>
      <c r="FZ287">
        <v>0</v>
      </c>
      <c r="GA287">
        <v>0</v>
      </c>
      <c r="GB287">
        <v>0</v>
      </c>
      <c r="GC287">
        <v>-43.67741</v>
      </c>
      <c r="GD287">
        <v>-3.14467669172933</v>
      </c>
      <c r="GE287">
        <v>0.712461680302878</v>
      </c>
      <c r="GF287">
        <v>0</v>
      </c>
      <c r="GG287">
        <v>571.449411764706</v>
      </c>
      <c r="GH287">
        <v>-2.25827348759005</v>
      </c>
      <c r="GI287">
        <v>0.286548026736001</v>
      </c>
      <c r="GJ287">
        <v>-1</v>
      </c>
      <c r="GK287">
        <v>1.4152855</v>
      </c>
      <c r="GL287">
        <v>-0.335441954887219</v>
      </c>
      <c r="GM287">
        <v>0.0339770942658433</v>
      </c>
      <c r="GN287">
        <v>0</v>
      </c>
      <c r="GO287">
        <v>0</v>
      </c>
      <c r="GP287">
        <v>2</v>
      </c>
      <c r="GQ287" t="s">
        <v>463</v>
      </c>
      <c r="GR287">
        <v>3.13224</v>
      </c>
      <c r="GS287">
        <v>2.71138</v>
      </c>
      <c r="GT287">
        <v>0.191456</v>
      </c>
      <c r="GU287">
        <v>0.195881</v>
      </c>
      <c r="GV287">
        <v>0.0991589</v>
      </c>
      <c r="GW287">
        <v>0.0955669</v>
      </c>
      <c r="GX287">
        <v>30431.3</v>
      </c>
      <c r="GY287">
        <v>32421.3</v>
      </c>
      <c r="GZ287">
        <v>34054.6</v>
      </c>
      <c r="HA287">
        <v>36507.8</v>
      </c>
      <c r="HB287">
        <v>43344.7</v>
      </c>
      <c r="HC287">
        <v>47420.6</v>
      </c>
      <c r="HD287">
        <v>53129.2</v>
      </c>
      <c r="HE287">
        <v>58351.9</v>
      </c>
      <c r="HF287">
        <v>1.95033</v>
      </c>
      <c r="HG287">
        <v>1.78918</v>
      </c>
      <c r="HH287">
        <v>0.138037</v>
      </c>
      <c r="HI287">
        <v>0</v>
      </c>
      <c r="HJ287">
        <v>27.7711</v>
      </c>
      <c r="HK287">
        <v>999.9</v>
      </c>
      <c r="HL287">
        <v>50.47</v>
      </c>
      <c r="HM287">
        <v>30.806</v>
      </c>
      <c r="HN287">
        <v>24.8166</v>
      </c>
      <c r="HO287">
        <v>55.0631</v>
      </c>
      <c r="HP287">
        <v>45.4567</v>
      </c>
      <c r="HQ287">
        <v>1</v>
      </c>
      <c r="HR287">
        <v>0.108059</v>
      </c>
      <c r="HS287">
        <v>1.02756</v>
      </c>
      <c r="HT287">
        <v>20.1087</v>
      </c>
      <c r="HU287">
        <v>5.19393</v>
      </c>
      <c r="HV287">
        <v>12.004</v>
      </c>
      <c r="HW287">
        <v>4.9744</v>
      </c>
      <c r="HX287">
        <v>3.29395</v>
      </c>
      <c r="HY287">
        <v>999.9</v>
      </c>
      <c r="HZ287">
        <v>9999</v>
      </c>
      <c r="IA287">
        <v>9999</v>
      </c>
      <c r="IB287">
        <v>9999</v>
      </c>
      <c r="IC287">
        <v>1.86325</v>
      </c>
      <c r="ID287">
        <v>1.86813</v>
      </c>
      <c r="IE287">
        <v>1.86785</v>
      </c>
      <c r="IF287">
        <v>1.86905</v>
      </c>
      <c r="IG287">
        <v>1.86987</v>
      </c>
      <c r="IH287">
        <v>1.86594</v>
      </c>
      <c r="II287">
        <v>1.86701</v>
      </c>
      <c r="IJ287">
        <v>1.86844</v>
      </c>
      <c r="IK287">
        <v>5</v>
      </c>
      <c r="IL287">
        <v>0</v>
      </c>
      <c r="IM287">
        <v>0</v>
      </c>
      <c r="IN287">
        <v>0</v>
      </c>
      <c r="IO287" t="s">
        <v>441</v>
      </c>
      <c r="IP287" t="s">
        <v>442</v>
      </c>
      <c r="IQ287" t="s">
        <v>443</v>
      </c>
      <c r="IR287" t="s">
        <v>443</v>
      </c>
      <c r="IS287" t="s">
        <v>443</v>
      </c>
      <c r="IT287" t="s">
        <v>443</v>
      </c>
      <c r="IU287">
        <v>0</v>
      </c>
      <c r="IV287">
        <v>100</v>
      </c>
      <c r="IW287">
        <v>100</v>
      </c>
      <c r="IX287">
        <v>4.82</v>
      </c>
      <c r="IY287">
        <v>0.3035</v>
      </c>
      <c r="IZ287">
        <v>0.735386519928015</v>
      </c>
      <c r="JA287">
        <v>0.00382527381972642</v>
      </c>
      <c r="JB287">
        <v>-7.52988299776221e-07</v>
      </c>
      <c r="JC287">
        <v>2.3530235652091e-10</v>
      </c>
      <c r="JD287">
        <v>-0.102343420517576</v>
      </c>
      <c r="JE287">
        <v>-0.0169045395245839</v>
      </c>
      <c r="JF287">
        <v>0.00204458040624254</v>
      </c>
      <c r="JG287">
        <v>-2.13992253470799e-05</v>
      </c>
      <c r="JH287">
        <v>5</v>
      </c>
      <c r="JI287">
        <v>2167</v>
      </c>
      <c r="JJ287">
        <v>1</v>
      </c>
      <c r="JK287">
        <v>29</v>
      </c>
      <c r="JL287">
        <v>29323829.6</v>
      </c>
      <c r="JM287">
        <v>29323829.6</v>
      </c>
      <c r="JN287">
        <v>2.53052</v>
      </c>
      <c r="JO287">
        <v>2.61353</v>
      </c>
      <c r="JP287">
        <v>1.54785</v>
      </c>
      <c r="JQ287">
        <v>2.31079</v>
      </c>
      <c r="JR287">
        <v>1.64673</v>
      </c>
      <c r="JS287">
        <v>2.36938</v>
      </c>
      <c r="JT287">
        <v>34.6692</v>
      </c>
      <c r="JU287">
        <v>24.1838</v>
      </c>
      <c r="JV287">
        <v>18</v>
      </c>
      <c r="JW287">
        <v>506.502</v>
      </c>
      <c r="JX287">
        <v>401.998</v>
      </c>
      <c r="JY287">
        <v>25.7401</v>
      </c>
      <c r="JZ287">
        <v>28.7517</v>
      </c>
      <c r="KA287">
        <v>30.0001</v>
      </c>
      <c r="KB287">
        <v>28.7136</v>
      </c>
      <c r="KC287">
        <v>28.6644</v>
      </c>
      <c r="KD287">
        <v>50.6361</v>
      </c>
      <c r="KE287">
        <v>16.4729</v>
      </c>
      <c r="KF287">
        <v>51.1871</v>
      </c>
      <c r="KG287">
        <v>25.7146</v>
      </c>
      <c r="KH287">
        <v>1325.64</v>
      </c>
      <c r="KI287">
        <v>21.3292</v>
      </c>
      <c r="KJ287">
        <v>96.5747</v>
      </c>
      <c r="KK287">
        <v>94.5403</v>
      </c>
    </row>
    <row r="288" spans="1:297">
      <c r="A288">
        <v>272</v>
      </c>
      <c r="B288">
        <v>1759429780</v>
      </c>
      <c r="C288">
        <v>10559.9000000954</v>
      </c>
      <c r="D288" t="s">
        <v>988</v>
      </c>
      <c r="E288" t="s">
        <v>989</v>
      </c>
      <c r="F288">
        <v>5</v>
      </c>
      <c r="G288" t="s">
        <v>831</v>
      </c>
      <c r="H288" t="s">
        <v>436</v>
      </c>
      <c r="I288">
        <v>1759429771.84615</v>
      </c>
      <c r="J288">
        <f>(K288)/1000</f>
        <v>0</v>
      </c>
      <c r="K288">
        <f>IF(DP288, AN288, AH288)</f>
        <v>0</v>
      </c>
      <c r="L288">
        <f>IF(DP288, AI288, AG288)</f>
        <v>0</v>
      </c>
      <c r="M288">
        <f>DR288 - IF(AU288&gt;1, L288*DL288*100.0/(AW288), 0)</f>
        <v>0</v>
      </c>
      <c r="N288">
        <f>((T288-J288/2)*M288-L288)/(T288+J288/2)</f>
        <v>0</v>
      </c>
      <c r="O288">
        <f>N288*(DY288+DZ288)/1000.0</f>
        <v>0</v>
      </c>
      <c r="P288">
        <f>(DR288 - IF(AU288&gt;1, L288*DL288*100.0/(AW288), 0))*(DY288+DZ288)/1000.0</f>
        <v>0</v>
      </c>
      <c r="Q288">
        <f>2.0/((1/S288-1/R288)+SIGN(S288)*SQRT((1/S288-1/R288)*(1/S288-1/R288) + 4*DM288/((DM288+1)*(DM288+1))*(2*1/S288*1/R288-1/R288*1/R288)))</f>
        <v>0</v>
      </c>
      <c r="R288">
        <f>IF(LEFT(DN288,1)&lt;&gt;"0",IF(LEFT(DN288,1)="1",3.0,DO288),$D$5+$E$5*(EF288*DY288/($K$5*1000))+$F$5*(EF288*DY288/($K$5*1000))*MAX(MIN(DL288,$J$5),$I$5)*MAX(MIN(DL288,$J$5),$I$5)+$G$5*MAX(MIN(DL288,$J$5),$I$5)*(EF288*DY288/($K$5*1000))+$H$5*(EF288*DY288/($K$5*1000))*(EF288*DY288/($K$5*1000)))</f>
        <v>0</v>
      </c>
      <c r="S288">
        <f>J288*(1000-(1000*0.61365*exp(17.502*W288/(240.97+W288))/(DY288+DZ288)+DT288)/2)/(1000*0.61365*exp(17.502*W288/(240.97+W288))/(DY288+DZ288)-DT288)</f>
        <v>0</v>
      </c>
      <c r="T288">
        <f>1/((DM288+1)/(Q288/1.6)+1/(R288/1.37)) + DM288/((DM288+1)/(Q288/1.6) + DM288/(R288/1.37))</f>
        <v>0</v>
      </c>
      <c r="U288">
        <f>(DH288*DK288)</f>
        <v>0</v>
      </c>
      <c r="V288">
        <f>(EA288+(U288+2*0.95*5.67E-8*(((EA288+$B$7)+273)^4-(EA288+273)^4)-44100*J288)/(1.84*29.3*R288+8*0.95*5.67E-8*(EA288+273)^3))</f>
        <v>0</v>
      </c>
      <c r="W288">
        <f>($C$7*EB288+$D$7*EC288+$E$7*V288)</f>
        <v>0</v>
      </c>
      <c r="X288">
        <f>0.61365*exp(17.502*W288/(240.97+W288))</f>
        <v>0</v>
      </c>
      <c r="Y288">
        <f>(Z288/AA288*100)</f>
        <v>0</v>
      </c>
      <c r="Z288">
        <f>DT288*(DY288+DZ288)/1000</f>
        <v>0</v>
      </c>
      <c r="AA288">
        <f>0.61365*exp(17.502*EA288/(240.97+EA288))</f>
        <v>0</v>
      </c>
      <c r="AB288">
        <f>(X288-DT288*(DY288+DZ288)/1000)</f>
        <v>0</v>
      </c>
      <c r="AC288">
        <f>(-J288*44100)</f>
        <v>0</v>
      </c>
      <c r="AD288">
        <f>2*29.3*R288*0.92*(EA288-W288)</f>
        <v>0</v>
      </c>
      <c r="AE288">
        <f>2*0.95*5.67E-8*(((EA288+$B$7)+273)^4-(W288+273)^4)</f>
        <v>0</v>
      </c>
      <c r="AF288">
        <f>U288+AE288+AC288+AD288</f>
        <v>0</v>
      </c>
      <c r="AG288">
        <f>DX288*AU288*(DS288-DR288*(1000-AU288*DU288)/(1000-AU288*DT288))/(100*DL288)</f>
        <v>0</v>
      </c>
      <c r="AH288">
        <f>1000*DX288*AU288*(DT288-DU288)/(100*DL288*(1000-AU288*DT288))</f>
        <v>0</v>
      </c>
      <c r="AI288">
        <f>(AJ288 - AK288 - DY288*1E3/(8.314*(EA288+273.15)) * AM288/DX288 * AL288) * DX288/(100*DL288) * (1000 - DU288)/1000</f>
        <v>0</v>
      </c>
      <c r="AJ288">
        <v>1337.46891981061</v>
      </c>
      <c r="AK288">
        <v>1303.42193939394</v>
      </c>
      <c r="AL288">
        <v>3.34896515151504</v>
      </c>
      <c r="AM288">
        <v>64.6</v>
      </c>
      <c r="AN288">
        <f>(AP288 - AO288 + DY288*1E3/(8.314*(EA288+273.15)) * AR288/DX288 * AQ288) * DX288/(100*DL288) * 1000/(1000 - AP288)</f>
        <v>0</v>
      </c>
      <c r="AO288">
        <v>21.3523809827987</v>
      </c>
      <c r="AP288">
        <v>22.6776278787879</v>
      </c>
      <c r="AQ288">
        <v>-1.25827182925409e-05</v>
      </c>
      <c r="AR288">
        <v>120.659579915445</v>
      </c>
      <c r="AS288">
        <v>0</v>
      </c>
      <c r="AT288">
        <v>0</v>
      </c>
      <c r="AU288">
        <f>IF(AS288*$H$13&gt;=AW288,1.0,(AW288/(AW288-AS288*$H$13)))</f>
        <v>0</v>
      </c>
      <c r="AV288">
        <f>(AU288-1)*100</f>
        <v>0</v>
      </c>
      <c r="AW288">
        <f>MAX(0,($B$13+$C$13*EF288)/(1+$D$13*EF288)*DY288/(EA288+273)*$E$13)</f>
        <v>0</v>
      </c>
      <c r="AX288" t="s">
        <v>437</v>
      </c>
      <c r="AY288" t="s">
        <v>437</v>
      </c>
      <c r="AZ288">
        <v>0</v>
      </c>
      <c r="BA288">
        <v>0</v>
      </c>
      <c r="BB288">
        <f>1-AZ288/BA288</f>
        <v>0</v>
      </c>
      <c r="BC288">
        <v>0</v>
      </c>
      <c r="BD288" t="s">
        <v>437</v>
      </c>
      <c r="BE288" t="s">
        <v>437</v>
      </c>
      <c r="BF288">
        <v>0</v>
      </c>
      <c r="BG288">
        <v>0</v>
      </c>
      <c r="BH288">
        <f>1-BF288/BG288</f>
        <v>0</v>
      </c>
      <c r="BI288">
        <v>0.5</v>
      </c>
      <c r="BJ288">
        <f>DI288</f>
        <v>0</v>
      </c>
      <c r="BK288">
        <f>L288</f>
        <v>0</v>
      </c>
      <c r="BL288">
        <f>BH288*BI288*BJ288</f>
        <v>0</v>
      </c>
      <c r="BM288">
        <f>(BK288-BC288)/BJ288</f>
        <v>0</v>
      </c>
      <c r="BN288">
        <f>(BA288-BG288)/BG288</f>
        <v>0</v>
      </c>
      <c r="BO288">
        <f>AZ288/(BB288+AZ288/BG288)</f>
        <v>0</v>
      </c>
      <c r="BP288" t="s">
        <v>437</v>
      </c>
      <c r="BQ288">
        <v>0</v>
      </c>
      <c r="BR288">
        <f>IF(BQ288&lt;&gt;0, BQ288, BO288)</f>
        <v>0</v>
      </c>
      <c r="BS288">
        <f>1-BR288/BG288</f>
        <v>0</v>
      </c>
      <c r="BT288">
        <f>(BG288-BF288)/(BG288-BR288)</f>
        <v>0</v>
      </c>
      <c r="BU288">
        <f>(BA288-BG288)/(BA288-BR288)</f>
        <v>0</v>
      </c>
      <c r="BV288">
        <f>(BG288-BF288)/(BG288-AZ288)</f>
        <v>0</v>
      </c>
      <c r="BW288">
        <f>(BA288-BG288)/(BA288-AZ288)</f>
        <v>0</v>
      </c>
      <c r="BX288">
        <f>(BT288*BR288/BF288)</f>
        <v>0</v>
      </c>
      <c r="BY288">
        <f>(1-BX288)</f>
        <v>0</v>
      </c>
      <c r="DH288">
        <f>$B$11*EG288+$C$11*EH288+$F$11*ES288*(1-EV288)</f>
        <v>0</v>
      </c>
      <c r="DI288">
        <f>DH288*DJ288</f>
        <v>0</v>
      </c>
      <c r="DJ288">
        <f>($B$11*$D$9+$C$11*$D$9+$F$11*((FF288+EX288)/MAX(FF288+EX288+FG288, 0.1)*$I$9+FG288/MAX(FF288+EX288+FG288, 0.1)*$J$9))/($B$11+$C$11+$F$11)</f>
        <v>0</v>
      </c>
      <c r="DK288">
        <f>($B$11*$K$9+$C$11*$K$9+$F$11*((FF288+EX288)/MAX(FF288+EX288+FG288, 0.1)*$P$9+FG288/MAX(FF288+EX288+FG288, 0.1)*$Q$9))/($B$11+$C$11+$F$11)</f>
        <v>0</v>
      </c>
      <c r="DL288">
        <v>4.16</v>
      </c>
      <c r="DM288">
        <v>0.5</v>
      </c>
      <c r="DN288" t="s">
        <v>438</v>
      </c>
      <c r="DO288">
        <v>2</v>
      </c>
      <c r="DP288" t="b">
        <v>1</v>
      </c>
      <c r="DQ288">
        <v>1759429771.84615</v>
      </c>
      <c r="DR288">
        <v>1249.83769230769</v>
      </c>
      <c r="DS288">
        <v>1293.26846153846</v>
      </c>
      <c r="DT288">
        <v>22.6892076923077</v>
      </c>
      <c r="DU288">
        <v>21.3239615384615</v>
      </c>
      <c r="DV288">
        <v>1245.05461538462</v>
      </c>
      <c r="DW288">
        <v>22.3854692307692</v>
      </c>
      <c r="DX288">
        <v>499.998538461538</v>
      </c>
      <c r="DY288">
        <v>90.7430615384615</v>
      </c>
      <c r="DZ288">
        <v>0.0336292307692308</v>
      </c>
      <c r="EA288">
        <v>29.4183615384615</v>
      </c>
      <c r="EB288">
        <v>30.0309307692308</v>
      </c>
      <c r="EC288">
        <v>999.9</v>
      </c>
      <c r="ED288">
        <v>0</v>
      </c>
      <c r="EE288">
        <v>0</v>
      </c>
      <c r="EF288">
        <v>10006.9415384615</v>
      </c>
      <c r="EG288">
        <v>0</v>
      </c>
      <c r="EH288">
        <v>14.9950461538462</v>
      </c>
      <c r="EI288">
        <v>-43.4302538461538</v>
      </c>
      <c r="EJ288">
        <v>1278.85692307692</v>
      </c>
      <c r="EK288">
        <v>1321.44846153846</v>
      </c>
      <c r="EL288">
        <v>1.36525307692308</v>
      </c>
      <c r="EM288">
        <v>1293.26846153846</v>
      </c>
      <c r="EN288">
        <v>21.3239615384615</v>
      </c>
      <c r="EO288">
        <v>2.05889076923077</v>
      </c>
      <c r="EP288">
        <v>1.93500153846154</v>
      </c>
      <c r="EQ288">
        <v>17.9046384615385</v>
      </c>
      <c r="ER288">
        <v>16.9222384615385</v>
      </c>
      <c r="ES288">
        <v>2000.04538461538</v>
      </c>
      <c r="ET288">
        <v>0.980003461538461</v>
      </c>
      <c r="EU288">
        <v>0.0199968153846154</v>
      </c>
      <c r="EV288">
        <v>0</v>
      </c>
      <c r="EW288">
        <v>571.157692307692</v>
      </c>
      <c r="EX288">
        <v>5.00059</v>
      </c>
      <c r="EY288">
        <v>11491.8230769231</v>
      </c>
      <c r="EZ288">
        <v>17360.7307692308</v>
      </c>
      <c r="FA288">
        <v>41.812</v>
      </c>
      <c r="FB288">
        <v>41.687</v>
      </c>
      <c r="FC288">
        <v>41.2643076923077</v>
      </c>
      <c r="FD288">
        <v>41</v>
      </c>
      <c r="FE288">
        <v>42.6822307692308</v>
      </c>
      <c r="FF288">
        <v>1955.14846153846</v>
      </c>
      <c r="FG288">
        <v>39.8969230769231</v>
      </c>
      <c r="FH288">
        <v>0</v>
      </c>
      <c r="FI288">
        <v>1759429778.2</v>
      </c>
      <c r="FJ288">
        <v>0</v>
      </c>
      <c r="FK288">
        <v>571.10808</v>
      </c>
      <c r="FL288">
        <v>-2.1306153855569</v>
      </c>
      <c r="FM288">
        <v>-59.8307692087304</v>
      </c>
      <c r="FN288">
        <v>11490.844</v>
      </c>
      <c r="FO288">
        <v>15</v>
      </c>
      <c r="FP288">
        <v>0</v>
      </c>
      <c r="FQ288" t="s">
        <v>439</v>
      </c>
      <c r="FR288">
        <v>0</v>
      </c>
      <c r="FS288">
        <v>0</v>
      </c>
      <c r="FT288">
        <v>0</v>
      </c>
      <c r="FU288">
        <v>0</v>
      </c>
      <c r="FV288">
        <v>0</v>
      </c>
      <c r="FW288">
        <v>0</v>
      </c>
      <c r="FX288">
        <v>0</v>
      </c>
      <c r="FY288">
        <v>0</v>
      </c>
      <c r="FZ288">
        <v>0</v>
      </c>
      <c r="GA288">
        <v>0</v>
      </c>
      <c r="GB288">
        <v>0</v>
      </c>
      <c r="GC288">
        <v>-43.631525</v>
      </c>
      <c r="GD288">
        <v>3.95340902255635</v>
      </c>
      <c r="GE288">
        <v>0.719767281748066</v>
      </c>
      <c r="GF288">
        <v>0</v>
      </c>
      <c r="GG288">
        <v>571.245941176471</v>
      </c>
      <c r="GH288">
        <v>-2.46261268259354</v>
      </c>
      <c r="GI288">
        <v>0.291252663827901</v>
      </c>
      <c r="GJ288">
        <v>-1</v>
      </c>
      <c r="GK288">
        <v>1.3800445</v>
      </c>
      <c r="GL288">
        <v>-0.415584812030075</v>
      </c>
      <c r="GM288">
        <v>0.041008021346439</v>
      </c>
      <c r="GN288">
        <v>0</v>
      </c>
      <c r="GO288">
        <v>0</v>
      </c>
      <c r="GP288">
        <v>2</v>
      </c>
      <c r="GQ288" t="s">
        <v>463</v>
      </c>
      <c r="GR288">
        <v>3.13212</v>
      </c>
      <c r="GS288">
        <v>2.71163</v>
      </c>
      <c r="GT288">
        <v>0.193016</v>
      </c>
      <c r="GU288">
        <v>0.197481</v>
      </c>
      <c r="GV288">
        <v>0.099137</v>
      </c>
      <c r="GW288">
        <v>0.0955843</v>
      </c>
      <c r="GX288">
        <v>30372.5</v>
      </c>
      <c r="GY288">
        <v>32356.7</v>
      </c>
      <c r="GZ288">
        <v>34054.5</v>
      </c>
      <c r="HA288">
        <v>36507.7</v>
      </c>
      <c r="HB288">
        <v>43345.8</v>
      </c>
      <c r="HC288">
        <v>47419.7</v>
      </c>
      <c r="HD288">
        <v>53129</v>
      </c>
      <c r="HE288">
        <v>58351.7</v>
      </c>
      <c r="HF288">
        <v>1.95005</v>
      </c>
      <c r="HG288">
        <v>1.7895</v>
      </c>
      <c r="HH288">
        <v>0.138424</v>
      </c>
      <c r="HI288">
        <v>0</v>
      </c>
      <c r="HJ288">
        <v>27.7664</v>
      </c>
      <c r="HK288">
        <v>999.9</v>
      </c>
      <c r="HL288">
        <v>50.494</v>
      </c>
      <c r="HM288">
        <v>30.806</v>
      </c>
      <c r="HN288">
        <v>24.8263</v>
      </c>
      <c r="HO288">
        <v>54.2931</v>
      </c>
      <c r="HP288">
        <v>45.4127</v>
      </c>
      <c r="HQ288">
        <v>1</v>
      </c>
      <c r="HR288">
        <v>0.107495</v>
      </c>
      <c r="HS288">
        <v>0.995455</v>
      </c>
      <c r="HT288">
        <v>20.109</v>
      </c>
      <c r="HU288">
        <v>5.19348</v>
      </c>
      <c r="HV288">
        <v>12.004</v>
      </c>
      <c r="HW288">
        <v>4.9747</v>
      </c>
      <c r="HX288">
        <v>3.29395</v>
      </c>
      <c r="HY288">
        <v>999.9</v>
      </c>
      <c r="HZ288">
        <v>9999</v>
      </c>
      <c r="IA288">
        <v>9999</v>
      </c>
      <c r="IB288">
        <v>9999</v>
      </c>
      <c r="IC288">
        <v>1.86325</v>
      </c>
      <c r="ID288">
        <v>1.86813</v>
      </c>
      <c r="IE288">
        <v>1.86787</v>
      </c>
      <c r="IF288">
        <v>1.86906</v>
      </c>
      <c r="IG288">
        <v>1.86987</v>
      </c>
      <c r="IH288">
        <v>1.86594</v>
      </c>
      <c r="II288">
        <v>1.86705</v>
      </c>
      <c r="IJ288">
        <v>1.86845</v>
      </c>
      <c r="IK288">
        <v>5</v>
      </c>
      <c r="IL288">
        <v>0</v>
      </c>
      <c r="IM288">
        <v>0</v>
      </c>
      <c r="IN288">
        <v>0</v>
      </c>
      <c r="IO288" t="s">
        <v>441</v>
      </c>
      <c r="IP288" t="s">
        <v>442</v>
      </c>
      <c r="IQ288" t="s">
        <v>443</v>
      </c>
      <c r="IR288" t="s">
        <v>443</v>
      </c>
      <c r="IS288" t="s">
        <v>443</v>
      </c>
      <c r="IT288" t="s">
        <v>443</v>
      </c>
      <c r="IU288">
        <v>0</v>
      </c>
      <c r="IV288">
        <v>100</v>
      </c>
      <c r="IW288">
        <v>100</v>
      </c>
      <c r="IX288">
        <v>4.87</v>
      </c>
      <c r="IY288">
        <v>0.3032</v>
      </c>
      <c r="IZ288">
        <v>0.735386519928015</v>
      </c>
      <c r="JA288">
        <v>0.00382527381972642</v>
      </c>
      <c r="JB288">
        <v>-7.52988299776221e-07</v>
      </c>
      <c r="JC288">
        <v>2.3530235652091e-10</v>
      </c>
      <c r="JD288">
        <v>-0.102343420517576</v>
      </c>
      <c r="JE288">
        <v>-0.0169045395245839</v>
      </c>
      <c r="JF288">
        <v>0.00204458040624254</v>
      </c>
      <c r="JG288">
        <v>-2.13992253470799e-05</v>
      </c>
      <c r="JH288">
        <v>5</v>
      </c>
      <c r="JI288">
        <v>2167</v>
      </c>
      <c r="JJ288">
        <v>1</v>
      </c>
      <c r="JK288">
        <v>29</v>
      </c>
      <c r="JL288">
        <v>29323829.7</v>
      </c>
      <c r="JM288">
        <v>29323829.7</v>
      </c>
      <c r="JN288">
        <v>2.55737</v>
      </c>
      <c r="JO288">
        <v>2.60986</v>
      </c>
      <c r="JP288">
        <v>1.54785</v>
      </c>
      <c r="JQ288">
        <v>2.31079</v>
      </c>
      <c r="JR288">
        <v>1.64673</v>
      </c>
      <c r="JS288">
        <v>2.36328</v>
      </c>
      <c r="JT288">
        <v>34.6692</v>
      </c>
      <c r="JU288">
        <v>24.1926</v>
      </c>
      <c r="JV288">
        <v>18</v>
      </c>
      <c r="JW288">
        <v>506.32</v>
      </c>
      <c r="JX288">
        <v>402.177</v>
      </c>
      <c r="JY288">
        <v>25.7074</v>
      </c>
      <c r="JZ288">
        <v>28.7517</v>
      </c>
      <c r="KA288">
        <v>30</v>
      </c>
      <c r="KB288">
        <v>28.7136</v>
      </c>
      <c r="KC288">
        <v>28.6644</v>
      </c>
      <c r="KD288">
        <v>51.1917</v>
      </c>
      <c r="KE288">
        <v>16.4729</v>
      </c>
      <c r="KF288">
        <v>51.5631</v>
      </c>
      <c r="KG288">
        <v>25.6916</v>
      </c>
      <c r="KH288">
        <v>1339.23</v>
      </c>
      <c r="KI288">
        <v>21.3561</v>
      </c>
      <c r="KJ288">
        <v>96.5744</v>
      </c>
      <c r="KK288">
        <v>94.5399</v>
      </c>
    </row>
    <row r="289" spans="1:297">
      <c r="A289">
        <v>273</v>
      </c>
      <c r="B289">
        <v>1759429785</v>
      </c>
      <c r="C289">
        <v>10564.9000000954</v>
      </c>
      <c r="D289" t="s">
        <v>990</v>
      </c>
      <c r="E289" t="s">
        <v>991</v>
      </c>
      <c r="F289">
        <v>5</v>
      </c>
      <c r="G289" t="s">
        <v>831</v>
      </c>
      <c r="H289" t="s">
        <v>436</v>
      </c>
      <c r="I289">
        <v>1759429776.84615</v>
      </c>
      <c r="J289">
        <f>(K289)/1000</f>
        <v>0</v>
      </c>
      <c r="K289">
        <f>IF(DP289, AN289, AH289)</f>
        <v>0</v>
      </c>
      <c r="L289">
        <f>IF(DP289, AI289, AG289)</f>
        <v>0</v>
      </c>
      <c r="M289">
        <f>DR289 - IF(AU289&gt;1, L289*DL289*100.0/(AW289), 0)</f>
        <v>0</v>
      </c>
      <c r="N289">
        <f>((T289-J289/2)*M289-L289)/(T289+J289/2)</f>
        <v>0</v>
      </c>
      <c r="O289">
        <f>N289*(DY289+DZ289)/1000.0</f>
        <v>0</v>
      </c>
      <c r="P289">
        <f>(DR289 - IF(AU289&gt;1, L289*DL289*100.0/(AW289), 0))*(DY289+DZ289)/1000.0</f>
        <v>0</v>
      </c>
      <c r="Q289">
        <f>2.0/((1/S289-1/R289)+SIGN(S289)*SQRT((1/S289-1/R289)*(1/S289-1/R289) + 4*DM289/((DM289+1)*(DM289+1))*(2*1/S289*1/R289-1/R289*1/R289)))</f>
        <v>0</v>
      </c>
      <c r="R289">
        <f>IF(LEFT(DN289,1)&lt;&gt;"0",IF(LEFT(DN289,1)="1",3.0,DO289),$D$5+$E$5*(EF289*DY289/($K$5*1000))+$F$5*(EF289*DY289/($K$5*1000))*MAX(MIN(DL289,$J$5),$I$5)*MAX(MIN(DL289,$J$5),$I$5)+$G$5*MAX(MIN(DL289,$J$5),$I$5)*(EF289*DY289/($K$5*1000))+$H$5*(EF289*DY289/($K$5*1000))*(EF289*DY289/($K$5*1000)))</f>
        <v>0</v>
      </c>
      <c r="S289">
        <f>J289*(1000-(1000*0.61365*exp(17.502*W289/(240.97+W289))/(DY289+DZ289)+DT289)/2)/(1000*0.61365*exp(17.502*W289/(240.97+W289))/(DY289+DZ289)-DT289)</f>
        <v>0</v>
      </c>
      <c r="T289">
        <f>1/((DM289+1)/(Q289/1.6)+1/(R289/1.37)) + DM289/((DM289+1)/(Q289/1.6) + DM289/(R289/1.37))</f>
        <v>0</v>
      </c>
      <c r="U289">
        <f>(DH289*DK289)</f>
        <v>0</v>
      </c>
      <c r="V289">
        <f>(EA289+(U289+2*0.95*5.67E-8*(((EA289+$B$7)+273)^4-(EA289+273)^4)-44100*J289)/(1.84*29.3*R289+8*0.95*5.67E-8*(EA289+273)^3))</f>
        <v>0</v>
      </c>
      <c r="W289">
        <f>($C$7*EB289+$D$7*EC289+$E$7*V289)</f>
        <v>0</v>
      </c>
      <c r="X289">
        <f>0.61365*exp(17.502*W289/(240.97+W289))</f>
        <v>0</v>
      </c>
      <c r="Y289">
        <f>(Z289/AA289*100)</f>
        <v>0</v>
      </c>
      <c r="Z289">
        <f>DT289*(DY289+DZ289)/1000</f>
        <v>0</v>
      </c>
      <c r="AA289">
        <f>0.61365*exp(17.502*EA289/(240.97+EA289))</f>
        <v>0</v>
      </c>
      <c r="AB289">
        <f>(X289-DT289*(DY289+DZ289)/1000)</f>
        <v>0</v>
      </c>
      <c r="AC289">
        <f>(-J289*44100)</f>
        <v>0</v>
      </c>
      <c r="AD289">
        <f>2*29.3*R289*0.92*(EA289-W289)</f>
        <v>0</v>
      </c>
      <c r="AE289">
        <f>2*0.95*5.67E-8*(((EA289+$B$7)+273)^4-(W289+273)^4)</f>
        <v>0</v>
      </c>
      <c r="AF289">
        <f>U289+AE289+AC289+AD289</f>
        <v>0</v>
      </c>
      <c r="AG289">
        <f>DX289*AU289*(DS289-DR289*(1000-AU289*DU289)/(1000-AU289*DT289))/(100*DL289)</f>
        <v>0</v>
      </c>
      <c r="AH289">
        <f>1000*DX289*AU289*(DT289-DU289)/(100*DL289*(1000-AU289*DT289))</f>
        <v>0</v>
      </c>
      <c r="AI289">
        <f>(AJ289 - AK289 - DY289*1E3/(8.314*(EA289+273.15)) * AM289/DX289 * AL289) * DX289/(100*DL289) * (1000 - DU289)/1000</f>
        <v>0</v>
      </c>
      <c r="AJ289">
        <v>1355.19495937554</v>
      </c>
      <c r="AK289">
        <v>1320.77957575757</v>
      </c>
      <c r="AL289">
        <v>3.47847272727267</v>
      </c>
      <c r="AM289">
        <v>64.6</v>
      </c>
      <c r="AN289">
        <f>(AP289 - AO289 + DY289*1E3/(8.314*(EA289+273.15)) * AR289/DX289 * AQ289) * DX289/(100*DL289) * 1000/(1000 - AP289)</f>
        <v>0</v>
      </c>
      <c r="AO289">
        <v>21.3605068851735</v>
      </c>
      <c r="AP289">
        <v>22.6610084848485</v>
      </c>
      <c r="AQ289">
        <v>-4.06614826125218e-05</v>
      </c>
      <c r="AR289">
        <v>120.659579915445</v>
      </c>
      <c r="AS289">
        <v>0</v>
      </c>
      <c r="AT289">
        <v>0</v>
      </c>
      <c r="AU289">
        <f>IF(AS289*$H$13&gt;=AW289,1.0,(AW289/(AW289-AS289*$H$13)))</f>
        <v>0</v>
      </c>
      <c r="AV289">
        <f>(AU289-1)*100</f>
        <v>0</v>
      </c>
      <c r="AW289">
        <f>MAX(0,($B$13+$C$13*EF289)/(1+$D$13*EF289)*DY289/(EA289+273)*$E$13)</f>
        <v>0</v>
      </c>
      <c r="AX289" t="s">
        <v>437</v>
      </c>
      <c r="AY289" t="s">
        <v>437</v>
      </c>
      <c r="AZ289">
        <v>0</v>
      </c>
      <c r="BA289">
        <v>0</v>
      </c>
      <c r="BB289">
        <f>1-AZ289/BA289</f>
        <v>0</v>
      </c>
      <c r="BC289">
        <v>0</v>
      </c>
      <c r="BD289" t="s">
        <v>437</v>
      </c>
      <c r="BE289" t="s">
        <v>437</v>
      </c>
      <c r="BF289">
        <v>0</v>
      </c>
      <c r="BG289">
        <v>0</v>
      </c>
      <c r="BH289">
        <f>1-BF289/BG289</f>
        <v>0</v>
      </c>
      <c r="BI289">
        <v>0.5</v>
      </c>
      <c r="BJ289">
        <f>DI289</f>
        <v>0</v>
      </c>
      <c r="BK289">
        <f>L289</f>
        <v>0</v>
      </c>
      <c r="BL289">
        <f>BH289*BI289*BJ289</f>
        <v>0</v>
      </c>
      <c r="BM289">
        <f>(BK289-BC289)/BJ289</f>
        <v>0</v>
      </c>
      <c r="BN289">
        <f>(BA289-BG289)/BG289</f>
        <v>0</v>
      </c>
      <c r="BO289">
        <f>AZ289/(BB289+AZ289/BG289)</f>
        <v>0</v>
      </c>
      <c r="BP289" t="s">
        <v>437</v>
      </c>
      <c r="BQ289">
        <v>0</v>
      </c>
      <c r="BR289">
        <f>IF(BQ289&lt;&gt;0, BQ289, BO289)</f>
        <v>0</v>
      </c>
      <c r="BS289">
        <f>1-BR289/BG289</f>
        <v>0</v>
      </c>
      <c r="BT289">
        <f>(BG289-BF289)/(BG289-BR289)</f>
        <v>0</v>
      </c>
      <c r="BU289">
        <f>(BA289-BG289)/(BA289-BR289)</f>
        <v>0</v>
      </c>
      <c r="BV289">
        <f>(BG289-BF289)/(BG289-AZ289)</f>
        <v>0</v>
      </c>
      <c r="BW289">
        <f>(BA289-BG289)/(BA289-AZ289)</f>
        <v>0</v>
      </c>
      <c r="BX289">
        <f>(BT289*BR289/BF289)</f>
        <v>0</v>
      </c>
      <c r="BY289">
        <f>(1-BX289)</f>
        <v>0</v>
      </c>
      <c r="DH289">
        <f>$B$11*EG289+$C$11*EH289+$F$11*ES289*(1-EV289)</f>
        <v>0</v>
      </c>
      <c r="DI289">
        <f>DH289*DJ289</f>
        <v>0</v>
      </c>
      <c r="DJ289">
        <f>($B$11*$D$9+$C$11*$D$9+$F$11*((FF289+EX289)/MAX(FF289+EX289+FG289, 0.1)*$I$9+FG289/MAX(FF289+EX289+FG289, 0.1)*$J$9))/($B$11+$C$11+$F$11)</f>
        <v>0</v>
      </c>
      <c r="DK289">
        <f>($B$11*$K$9+$C$11*$K$9+$F$11*((FF289+EX289)/MAX(FF289+EX289+FG289, 0.1)*$P$9+FG289/MAX(FF289+EX289+FG289, 0.1)*$Q$9))/($B$11+$C$11+$F$11)</f>
        <v>0</v>
      </c>
      <c r="DL289">
        <v>4.16</v>
      </c>
      <c r="DM289">
        <v>0.5</v>
      </c>
      <c r="DN289" t="s">
        <v>438</v>
      </c>
      <c r="DO289">
        <v>2</v>
      </c>
      <c r="DP289" t="b">
        <v>1</v>
      </c>
      <c r="DQ289">
        <v>1759429776.84615</v>
      </c>
      <c r="DR289">
        <v>1266.72769230769</v>
      </c>
      <c r="DS289">
        <v>1310.19384615385</v>
      </c>
      <c r="DT289">
        <v>22.6776846153846</v>
      </c>
      <c r="DU289">
        <v>21.3449538461538</v>
      </c>
      <c r="DV289">
        <v>1261.89307692308</v>
      </c>
      <c r="DW289">
        <v>22.3744153846154</v>
      </c>
      <c r="DX289">
        <v>500.008923076923</v>
      </c>
      <c r="DY289">
        <v>90.7430692307692</v>
      </c>
      <c r="DZ289">
        <v>0.0336037615384615</v>
      </c>
      <c r="EA289">
        <v>29.4077461538462</v>
      </c>
      <c r="EB289">
        <v>30.0227692307692</v>
      </c>
      <c r="EC289">
        <v>999.9</v>
      </c>
      <c r="ED289">
        <v>0</v>
      </c>
      <c r="EE289">
        <v>0</v>
      </c>
      <c r="EF289">
        <v>10006.8861538462</v>
      </c>
      <c r="EG289">
        <v>0</v>
      </c>
      <c r="EH289">
        <v>14.9913307692308</v>
      </c>
      <c r="EI289">
        <v>-43.4658615384615</v>
      </c>
      <c r="EJ289">
        <v>1296.12384615385</v>
      </c>
      <c r="EK289">
        <v>1338.77076923077</v>
      </c>
      <c r="EL289">
        <v>1.33273307692308</v>
      </c>
      <c r="EM289">
        <v>1310.19384615385</v>
      </c>
      <c r="EN289">
        <v>21.3449538461538</v>
      </c>
      <c r="EO289">
        <v>2.05784461538462</v>
      </c>
      <c r="EP289">
        <v>1.93690692307692</v>
      </c>
      <c r="EQ289">
        <v>17.8965692307692</v>
      </c>
      <c r="ER289">
        <v>16.9377615384615</v>
      </c>
      <c r="ES289">
        <v>2000.04153846154</v>
      </c>
      <c r="ET289">
        <v>0.980004615384615</v>
      </c>
      <c r="EU289">
        <v>0.0199956923076923</v>
      </c>
      <c r="EV289">
        <v>0</v>
      </c>
      <c r="EW289">
        <v>570.885538461538</v>
      </c>
      <c r="EX289">
        <v>5.00059</v>
      </c>
      <c r="EY289">
        <v>11486.8769230769</v>
      </c>
      <c r="EZ289">
        <v>17360.6923076923</v>
      </c>
      <c r="FA289">
        <v>41.812</v>
      </c>
      <c r="FB289">
        <v>41.687</v>
      </c>
      <c r="FC289">
        <v>41.2547692307692</v>
      </c>
      <c r="FD289">
        <v>41</v>
      </c>
      <c r="FE289">
        <v>42.6822307692308</v>
      </c>
      <c r="FF289">
        <v>1955.14692307692</v>
      </c>
      <c r="FG289">
        <v>39.8946153846154</v>
      </c>
      <c r="FH289">
        <v>0</v>
      </c>
      <c r="FI289">
        <v>1759429783.6</v>
      </c>
      <c r="FJ289">
        <v>0</v>
      </c>
      <c r="FK289">
        <v>570.891961538461</v>
      </c>
      <c r="FL289">
        <v>-2.57035897550057</v>
      </c>
      <c r="FM289">
        <v>-64.6666666721457</v>
      </c>
      <c r="FN289">
        <v>11485.65</v>
      </c>
      <c r="FO289">
        <v>15</v>
      </c>
      <c r="FP289">
        <v>0</v>
      </c>
      <c r="FQ289" t="s">
        <v>439</v>
      </c>
      <c r="FR289">
        <v>0</v>
      </c>
      <c r="FS289">
        <v>0</v>
      </c>
      <c r="FT289">
        <v>0</v>
      </c>
      <c r="FU289">
        <v>0</v>
      </c>
      <c r="FV289">
        <v>0</v>
      </c>
      <c r="FW289">
        <v>0</v>
      </c>
      <c r="FX289">
        <v>0</v>
      </c>
      <c r="FY289">
        <v>0</v>
      </c>
      <c r="FZ289">
        <v>0</v>
      </c>
      <c r="GA289">
        <v>0</v>
      </c>
      <c r="GB289">
        <v>0</v>
      </c>
      <c r="GC289">
        <v>-43.4283142857143</v>
      </c>
      <c r="GD289">
        <v>1.22300259740262</v>
      </c>
      <c r="GE289">
        <v>0.59966069952751</v>
      </c>
      <c r="GF289">
        <v>0</v>
      </c>
      <c r="GG289">
        <v>571.054382352941</v>
      </c>
      <c r="GH289">
        <v>-2.26131398295094</v>
      </c>
      <c r="GI289">
        <v>0.282670980502059</v>
      </c>
      <c r="GJ289">
        <v>-1</v>
      </c>
      <c r="GK289">
        <v>1.35398619047619</v>
      </c>
      <c r="GL289">
        <v>-0.387254025974026</v>
      </c>
      <c r="GM289">
        <v>0.040459417936659</v>
      </c>
      <c r="GN289">
        <v>0</v>
      </c>
      <c r="GO289">
        <v>0</v>
      </c>
      <c r="GP289">
        <v>2</v>
      </c>
      <c r="GQ289" t="s">
        <v>463</v>
      </c>
      <c r="GR289">
        <v>3.13203</v>
      </c>
      <c r="GS289">
        <v>2.71181</v>
      </c>
      <c r="GT289">
        <v>0.194611</v>
      </c>
      <c r="GU289">
        <v>0.198947</v>
      </c>
      <c r="GV289">
        <v>0.0990877</v>
      </c>
      <c r="GW289">
        <v>0.095685</v>
      </c>
      <c r="GX289">
        <v>30312.5</v>
      </c>
      <c r="GY289">
        <v>32297.9</v>
      </c>
      <c r="GZ289">
        <v>34054.5</v>
      </c>
      <c r="HA289">
        <v>36508.1</v>
      </c>
      <c r="HB289">
        <v>43348.5</v>
      </c>
      <c r="HC289">
        <v>47414.8</v>
      </c>
      <c r="HD289">
        <v>53129.1</v>
      </c>
      <c r="HE289">
        <v>58352</v>
      </c>
      <c r="HF289">
        <v>1.94995</v>
      </c>
      <c r="HG289">
        <v>1.78975</v>
      </c>
      <c r="HH289">
        <v>0.137445</v>
      </c>
      <c r="HI289">
        <v>0</v>
      </c>
      <c r="HJ289">
        <v>27.7621</v>
      </c>
      <c r="HK289">
        <v>999.9</v>
      </c>
      <c r="HL289">
        <v>50.543</v>
      </c>
      <c r="HM289">
        <v>30.816</v>
      </c>
      <c r="HN289">
        <v>24.8643</v>
      </c>
      <c r="HO289">
        <v>54.4831</v>
      </c>
      <c r="HP289">
        <v>45.3926</v>
      </c>
      <c r="HQ289">
        <v>1</v>
      </c>
      <c r="HR289">
        <v>0.107556</v>
      </c>
      <c r="HS289">
        <v>0.977255</v>
      </c>
      <c r="HT289">
        <v>20.1091</v>
      </c>
      <c r="HU289">
        <v>5.19333</v>
      </c>
      <c r="HV289">
        <v>12.004</v>
      </c>
      <c r="HW289">
        <v>4.97455</v>
      </c>
      <c r="HX289">
        <v>3.29395</v>
      </c>
      <c r="HY289">
        <v>999.9</v>
      </c>
      <c r="HZ289">
        <v>9999</v>
      </c>
      <c r="IA289">
        <v>9999</v>
      </c>
      <c r="IB289">
        <v>9999</v>
      </c>
      <c r="IC289">
        <v>1.86325</v>
      </c>
      <c r="ID289">
        <v>1.86813</v>
      </c>
      <c r="IE289">
        <v>1.8679</v>
      </c>
      <c r="IF289">
        <v>1.86905</v>
      </c>
      <c r="IG289">
        <v>1.86985</v>
      </c>
      <c r="IH289">
        <v>1.86591</v>
      </c>
      <c r="II289">
        <v>1.86704</v>
      </c>
      <c r="IJ289">
        <v>1.86844</v>
      </c>
      <c r="IK289">
        <v>5</v>
      </c>
      <c r="IL289">
        <v>0</v>
      </c>
      <c r="IM289">
        <v>0</v>
      </c>
      <c r="IN289">
        <v>0</v>
      </c>
      <c r="IO289" t="s">
        <v>441</v>
      </c>
      <c r="IP289" t="s">
        <v>442</v>
      </c>
      <c r="IQ289" t="s">
        <v>443</v>
      </c>
      <c r="IR289" t="s">
        <v>443</v>
      </c>
      <c r="IS289" t="s">
        <v>443</v>
      </c>
      <c r="IT289" t="s">
        <v>443</v>
      </c>
      <c r="IU289">
        <v>0</v>
      </c>
      <c r="IV289">
        <v>100</v>
      </c>
      <c r="IW289">
        <v>100</v>
      </c>
      <c r="IX289">
        <v>4.92</v>
      </c>
      <c r="IY289">
        <v>0.3025</v>
      </c>
      <c r="IZ289">
        <v>0.735386519928015</v>
      </c>
      <c r="JA289">
        <v>0.00382527381972642</v>
      </c>
      <c r="JB289">
        <v>-7.52988299776221e-07</v>
      </c>
      <c r="JC289">
        <v>2.3530235652091e-10</v>
      </c>
      <c r="JD289">
        <v>-0.102343420517576</v>
      </c>
      <c r="JE289">
        <v>-0.0169045395245839</v>
      </c>
      <c r="JF289">
        <v>0.00204458040624254</v>
      </c>
      <c r="JG289">
        <v>-2.13992253470799e-05</v>
      </c>
      <c r="JH289">
        <v>5</v>
      </c>
      <c r="JI289">
        <v>2167</v>
      </c>
      <c r="JJ289">
        <v>1</v>
      </c>
      <c r="JK289">
        <v>29</v>
      </c>
      <c r="JL289">
        <v>29323829.8</v>
      </c>
      <c r="JM289">
        <v>29323829.8</v>
      </c>
      <c r="JN289">
        <v>2.58057</v>
      </c>
      <c r="JO289">
        <v>2.61719</v>
      </c>
      <c r="JP289">
        <v>1.54785</v>
      </c>
      <c r="JQ289">
        <v>2.31079</v>
      </c>
      <c r="JR289">
        <v>1.64551</v>
      </c>
      <c r="JS289">
        <v>2.29858</v>
      </c>
      <c r="JT289">
        <v>34.6692</v>
      </c>
      <c r="JU289">
        <v>24.1838</v>
      </c>
      <c r="JV289">
        <v>18</v>
      </c>
      <c r="JW289">
        <v>506.256</v>
      </c>
      <c r="JX289">
        <v>402.315</v>
      </c>
      <c r="JY289">
        <v>25.6855</v>
      </c>
      <c r="JZ289">
        <v>28.7517</v>
      </c>
      <c r="KA289">
        <v>30.0001</v>
      </c>
      <c r="KB289">
        <v>28.7139</v>
      </c>
      <c r="KC289">
        <v>28.6644</v>
      </c>
      <c r="KD289">
        <v>51.661</v>
      </c>
      <c r="KE289">
        <v>16.4729</v>
      </c>
      <c r="KF289">
        <v>51.5631</v>
      </c>
      <c r="KG289">
        <v>25.6822</v>
      </c>
      <c r="KH289">
        <v>1359.48</v>
      </c>
      <c r="KI289">
        <v>21.3944</v>
      </c>
      <c r="KJ289">
        <v>96.5746</v>
      </c>
      <c r="KK289">
        <v>94.5406</v>
      </c>
    </row>
    <row r="290" spans="1:297">
      <c r="A290">
        <v>274</v>
      </c>
      <c r="B290">
        <v>1759429790</v>
      </c>
      <c r="C290">
        <v>10569.9000000954</v>
      </c>
      <c r="D290" t="s">
        <v>992</v>
      </c>
      <c r="E290" t="s">
        <v>993</v>
      </c>
      <c r="F290">
        <v>5</v>
      </c>
      <c r="G290" t="s">
        <v>831</v>
      </c>
      <c r="H290" t="s">
        <v>436</v>
      </c>
      <c r="I290">
        <v>1759429781.84615</v>
      </c>
      <c r="J290">
        <f>(K290)/1000</f>
        <v>0</v>
      </c>
      <c r="K290">
        <f>IF(DP290, AN290, AH290)</f>
        <v>0</v>
      </c>
      <c r="L290">
        <f>IF(DP290, AI290, AG290)</f>
        <v>0</v>
      </c>
      <c r="M290">
        <f>DR290 - IF(AU290&gt;1, L290*DL290*100.0/(AW290), 0)</f>
        <v>0</v>
      </c>
      <c r="N290">
        <f>((T290-J290/2)*M290-L290)/(T290+J290/2)</f>
        <v>0</v>
      </c>
      <c r="O290">
        <f>N290*(DY290+DZ290)/1000.0</f>
        <v>0</v>
      </c>
      <c r="P290">
        <f>(DR290 - IF(AU290&gt;1, L290*DL290*100.0/(AW290), 0))*(DY290+DZ290)/1000.0</f>
        <v>0</v>
      </c>
      <c r="Q290">
        <f>2.0/((1/S290-1/R290)+SIGN(S290)*SQRT((1/S290-1/R290)*(1/S290-1/R290) + 4*DM290/((DM290+1)*(DM290+1))*(2*1/S290*1/R290-1/R290*1/R290)))</f>
        <v>0</v>
      </c>
      <c r="R290">
        <f>IF(LEFT(DN290,1)&lt;&gt;"0",IF(LEFT(DN290,1)="1",3.0,DO290),$D$5+$E$5*(EF290*DY290/($K$5*1000))+$F$5*(EF290*DY290/($K$5*1000))*MAX(MIN(DL290,$J$5),$I$5)*MAX(MIN(DL290,$J$5),$I$5)+$G$5*MAX(MIN(DL290,$J$5),$I$5)*(EF290*DY290/($K$5*1000))+$H$5*(EF290*DY290/($K$5*1000))*(EF290*DY290/($K$5*1000)))</f>
        <v>0</v>
      </c>
      <c r="S290">
        <f>J290*(1000-(1000*0.61365*exp(17.502*W290/(240.97+W290))/(DY290+DZ290)+DT290)/2)/(1000*0.61365*exp(17.502*W290/(240.97+W290))/(DY290+DZ290)-DT290)</f>
        <v>0</v>
      </c>
      <c r="T290">
        <f>1/((DM290+1)/(Q290/1.6)+1/(R290/1.37)) + DM290/((DM290+1)/(Q290/1.6) + DM290/(R290/1.37))</f>
        <v>0</v>
      </c>
      <c r="U290">
        <f>(DH290*DK290)</f>
        <v>0</v>
      </c>
      <c r="V290">
        <f>(EA290+(U290+2*0.95*5.67E-8*(((EA290+$B$7)+273)^4-(EA290+273)^4)-44100*J290)/(1.84*29.3*R290+8*0.95*5.67E-8*(EA290+273)^3))</f>
        <v>0</v>
      </c>
      <c r="W290">
        <f>($C$7*EB290+$D$7*EC290+$E$7*V290)</f>
        <v>0</v>
      </c>
      <c r="X290">
        <f>0.61365*exp(17.502*W290/(240.97+W290))</f>
        <v>0</v>
      </c>
      <c r="Y290">
        <f>(Z290/AA290*100)</f>
        <v>0</v>
      </c>
      <c r="Z290">
        <f>DT290*(DY290+DZ290)/1000</f>
        <v>0</v>
      </c>
      <c r="AA290">
        <f>0.61365*exp(17.502*EA290/(240.97+EA290))</f>
        <v>0</v>
      </c>
      <c r="AB290">
        <f>(X290-DT290*(DY290+DZ290)/1000)</f>
        <v>0</v>
      </c>
      <c r="AC290">
        <f>(-J290*44100)</f>
        <v>0</v>
      </c>
      <c r="AD290">
        <f>2*29.3*R290*0.92*(EA290-W290)</f>
        <v>0</v>
      </c>
      <c r="AE290">
        <f>2*0.95*5.67E-8*(((EA290+$B$7)+273)^4-(W290+273)^4)</f>
        <v>0</v>
      </c>
      <c r="AF290">
        <f>U290+AE290+AC290+AD290</f>
        <v>0</v>
      </c>
      <c r="AG290">
        <f>DX290*AU290*(DS290-DR290*(1000-AU290*DU290)/(1000-AU290*DT290))/(100*DL290)</f>
        <v>0</v>
      </c>
      <c r="AH290">
        <f>1000*DX290*AU290*(DT290-DU290)/(100*DL290*(1000-AU290*DT290))</f>
        <v>0</v>
      </c>
      <c r="AI290">
        <f>(AJ290 - AK290 - DY290*1E3/(8.314*(EA290+273.15)) * AM290/DX290 * AL290) * DX290/(100*DL290) * (1000 - DU290)/1000</f>
        <v>0</v>
      </c>
      <c r="AJ290">
        <v>1371.31223326407</v>
      </c>
      <c r="AK290">
        <v>1337.43381818182</v>
      </c>
      <c r="AL290">
        <v>3.31611212121181</v>
      </c>
      <c r="AM290">
        <v>64.6</v>
      </c>
      <c r="AN290">
        <f>(AP290 - AO290 + DY290*1E3/(8.314*(EA290+273.15)) * AR290/DX290 * AQ290) * DX290/(100*DL290) * 1000/(1000 - AP290)</f>
        <v>0</v>
      </c>
      <c r="AO290">
        <v>21.404911168154</v>
      </c>
      <c r="AP290">
        <v>22.6606672727273</v>
      </c>
      <c r="AQ290">
        <v>2.55997150093177e-06</v>
      </c>
      <c r="AR290">
        <v>120.659579915445</v>
      </c>
      <c r="AS290">
        <v>0</v>
      </c>
      <c r="AT290">
        <v>0</v>
      </c>
      <c r="AU290">
        <f>IF(AS290*$H$13&gt;=AW290,1.0,(AW290/(AW290-AS290*$H$13)))</f>
        <v>0</v>
      </c>
      <c r="AV290">
        <f>(AU290-1)*100</f>
        <v>0</v>
      </c>
      <c r="AW290">
        <f>MAX(0,($B$13+$C$13*EF290)/(1+$D$13*EF290)*DY290/(EA290+273)*$E$13)</f>
        <v>0</v>
      </c>
      <c r="AX290" t="s">
        <v>437</v>
      </c>
      <c r="AY290" t="s">
        <v>437</v>
      </c>
      <c r="AZ290">
        <v>0</v>
      </c>
      <c r="BA290">
        <v>0</v>
      </c>
      <c r="BB290">
        <f>1-AZ290/BA290</f>
        <v>0</v>
      </c>
      <c r="BC290">
        <v>0</v>
      </c>
      <c r="BD290" t="s">
        <v>437</v>
      </c>
      <c r="BE290" t="s">
        <v>437</v>
      </c>
      <c r="BF290">
        <v>0</v>
      </c>
      <c r="BG290">
        <v>0</v>
      </c>
      <c r="BH290">
        <f>1-BF290/BG290</f>
        <v>0</v>
      </c>
      <c r="BI290">
        <v>0.5</v>
      </c>
      <c r="BJ290">
        <f>DI290</f>
        <v>0</v>
      </c>
      <c r="BK290">
        <f>L290</f>
        <v>0</v>
      </c>
      <c r="BL290">
        <f>BH290*BI290*BJ290</f>
        <v>0</v>
      </c>
      <c r="BM290">
        <f>(BK290-BC290)/BJ290</f>
        <v>0</v>
      </c>
      <c r="BN290">
        <f>(BA290-BG290)/BG290</f>
        <v>0</v>
      </c>
      <c r="BO290">
        <f>AZ290/(BB290+AZ290/BG290)</f>
        <v>0</v>
      </c>
      <c r="BP290" t="s">
        <v>437</v>
      </c>
      <c r="BQ290">
        <v>0</v>
      </c>
      <c r="BR290">
        <f>IF(BQ290&lt;&gt;0, BQ290, BO290)</f>
        <v>0</v>
      </c>
      <c r="BS290">
        <f>1-BR290/BG290</f>
        <v>0</v>
      </c>
      <c r="BT290">
        <f>(BG290-BF290)/(BG290-BR290)</f>
        <v>0</v>
      </c>
      <c r="BU290">
        <f>(BA290-BG290)/(BA290-BR290)</f>
        <v>0</v>
      </c>
      <c r="BV290">
        <f>(BG290-BF290)/(BG290-AZ290)</f>
        <v>0</v>
      </c>
      <c r="BW290">
        <f>(BA290-BG290)/(BA290-AZ290)</f>
        <v>0</v>
      </c>
      <c r="BX290">
        <f>(BT290*BR290/BF290)</f>
        <v>0</v>
      </c>
      <c r="BY290">
        <f>(1-BX290)</f>
        <v>0</v>
      </c>
      <c r="DH290">
        <f>$B$11*EG290+$C$11*EH290+$F$11*ES290*(1-EV290)</f>
        <v>0</v>
      </c>
      <c r="DI290">
        <f>DH290*DJ290</f>
        <v>0</v>
      </c>
      <c r="DJ290">
        <f>($B$11*$D$9+$C$11*$D$9+$F$11*((FF290+EX290)/MAX(FF290+EX290+FG290, 0.1)*$I$9+FG290/MAX(FF290+EX290+FG290, 0.1)*$J$9))/($B$11+$C$11+$F$11)</f>
        <v>0</v>
      </c>
      <c r="DK290">
        <f>($B$11*$K$9+$C$11*$K$9+$F$11*((FF290+EX290)/MAX(FF290+EX290+FG290, 0.1)*$P$9+FG290/MAX(FF290+EX290+FG290, 0.1)*$Q$9))/($B$11+$C$11+$F$11)</f>
        <v>0</v>
      </c>
      <c r="DL290">
        <v>4.16</v>
      </c>
      <c r="DM290">
        <v>0.5</v>
      </c>
      <c r="DN290" t="s">
        <v>438</v>
      </c>
      <c r="DO290">
        <v>2</v>
      </c>
      <c r="DP290" t="b">
        <v>1</v>
      </c>
      <c r="DQ290">
        <v>1759429781.84615</v>
      </c>
      <c r="DR290">
        <v>1283.48769230769</v>
      </c>
      <c r="DS290">
        <v>1326.42846153846</v>
      </c>
      <c r="DT290">
        <v>22.6696538461538</v>
      </c>
      <c r="DU290">
        <v>21.3697615384615</v>
      </c>
      <c r="DV290">
        <v>1278.60076923077</v>
      </c>
      <c r="DW290">
        <v>22.3667</v>
      </c>
      <c r="DX290">
        <v>500.015076923077</v>
      </c>
      <c r="DY290">
        <v>90.7428384615384</v>
      </c>
      <c r="DZ290">
        <v>0.0335951384615385</v>
      </c>
      <c r="EA290">
        <v>29.3983846153846</v>
      </c>
      <c r="EB290">
        <v>30.0166923076923</v>
      </c>
      <c r="EC290">
        <v>999.9</v>
      </c>
      <c r="ED290">
        <v>0</v>
      </c>
      <c r="EE290">
        <v>0</v>
      </c>
      <c r="EF290">
        <v>10007.6538461538</v>
      </c>
      <c r="EG290">
        <v>0</v>
      </c>
      <c r="EH290">
        <v>14.9945153846154</v>
      </c>
      <c r="EI290">
        <v>-42.9401307692308</v>
      </c>
      <c r="EJ290">
        <v>1313.26076923077</v>
      </c>
      <c r="EK290">
        <v>1355.39307692308</v>
      </c>
      <c r="EL290">
        <v>1.29987615384615</v>
      </c>
      <c r="EM290">
        <v>1326.42846153846</v>
      </c>
      <c r="EN290">
        <v>21.3697615384615</v>
      </c>
      <c r="EO290">
        <v>2.05710923076923</v>
      </c>
      <c r="EP290">
        <v>1.93915384615385</v>
      </c>
      <c r="EQ290">
        <v>17.8908923076923</v>
      </c>
      <c r="ER290">
        <v>16.9560461538462</v>
      </c>
      <c r="ES290">
        <v>2000.01538461538</v>
      </c>
      <c r="ET290">
        <v>0.980004384615385</v>
      </c>
      <c r="EU290">
        <v>0.0199959307692308</v>
      </c>
      <c r="EV290">
        <v>0</v>
      </c>
      <c r="EW290">
        <v>570.657846153846</v>
      </c>
      <c r="EX290">
        <v>5.00059</v>
      </c>
      <c r="EY290">
        <v>11480.8307692308</v>
      </c>
      <c r="EZ290">
        <v>17360.4692307692</v>
      </c>
      <c r="FA290">
        <v>41.812</v>
      </c>
      <c r="FB290">
        <v>41.687</v>
      </c>
      <c r="FC290">
        <v>41.2547692307692</v>
      </c>
      <c r="FD290">
        <v>41</v>
      </c>
      <c r="FE290">
        <v>42.6679230769231</v>
      </c>
      <c r="FF290">
        <v>1955.12076923077</v>
      </c>
      <c r="FG290">
        <v>39.8946153846154</v>
      </c>
      <c r="FH290">
        <v>0</v>
      </c>
      <c r="FI290">
        <v>1759429788.4</v>
      </c>
      <c r="FJ290">
        <v>0</v>
      </c>
      <c r="FK290">
        <v>570.653</v>
      </c>
      <c r="FL290">
        <v>-3.94502564237396</v>
      </c>
      <c r="FM290">
        <v>-72.7794871504389</v>
      </c>
      <c r="FN290">
        <v>11479.9307692308</v>
      </c>
      <c r="FO290">
        <v>15</v>
      </c>
      <c r="FP290">
        <v>0</v>
      </c>
      <c r="FQ290" t="s">
        <v>439</v>
      </c>
      <c r="FR290">
        <v>0</v>
      </c>
      <c r="FS290">
        <v>0</v>
      </c>
      <c r="FT290">
        <v>0</v>
      </c>
      <c r="FU290">
        <v>0</v>
      </c>
      <c r="FV290">
        <v>0</v>
      </c>
      <c r="FW290">
        <v>0</v>
      </c>
      <c r="FX290">
        <v>0</v>
      </c>
      <c r="FY290">
        <v>0</v>
      </c>
      <c r="FZ290">
        <v>0</v>
      </c>
      <c r="GA290">
        <v>0</v>
      </c>
      <c r="GB290">
        <v>0</v>
      </c>
      <c r="GC290">
        <v>-43.21507</v>
      </c>
      <c r="GD290">
        <v>4.80803909774434</v>
      </c>
      <c r="GE290">
        <v>0.706388364216172</v>
      </c>
      <c r="GF290">
        <v>0</v>
      </c>
      <c r="GG290">
        <v>570.793705882353</v>
      </c>
      <c r="GH290">
        <v>-2.99095492513876</v>
      </c>
      <c r="GI290">
        <v>0.348554285535847</v>
      </c>
      <c r="GJ290">
        <v>-1</v>
      </c>
      <c r="GK290">
        <v>1.313099</v>
      </c>
      <c r="GL290">
        <v>-0.367803609022553</v>
      </c>
      <c r="GM290">
        <v>0.0366499946657568</v>
      </c>
      <c r="GN290">
        <v>0</v>
      </c>
      <c r="GO290">
        <v>0</v>
      </c>
      <c r="GP290">
        <v>2</v>
      </c>
      <c r="GQ290" t="s">
        <v>463</v>
      </c>
      <c r="GR290">
        <v>3.13214</v>
      </c>
      <c r="GS290">
        <v>2.71146</v>
      </c>
      <c r="GT290">
        <v>0.196135</v>
      </c>
      <c r="GU290">
        <v>0.200528</v>
      </c>
      <c r="GV290">
        <v>0.0990876</v>
      </c>
      <c r="GW290">
        <v>0.0957721</v>
      </c>
      <c r="GX290">
        <v>30255</v>
      </c>
      <c r="GY290">
        <v>32233.8</v>
      </c>
      <c r="GZ290">
        <v>34054.4</v>
      </c>
      <c r="HA290">
        <v>36507.6</v>
      </c>
      <c r="HB290">
        <v>43348.4</v>
      </c>
      <c r="HC290">
        <v>47409.9</v>
      </c>
      <c r="HD290">
        <v>53128.8</v>
      </c>
      <c r="HE290">
        <v>58351.5</v>
      </c>
      <c r="HF290">
        <v>1.94977</v>
      </c>
      <c r="HG290">
        <v>1.78972</v>
      </c>
      <c r="HH290">
        <v>0.138089</v>
      </c>
      <c r="HI290">
        <v>0</v>
      </c>
      <c r="HJ290">
        <v>27.756</v>
      </c>
      <c r="HK290">
        <v>999.9</v>
      </c>
      <c r="HL290">
        <v>50.568</v>
      </c>
      <c r="HM290">
        <v>30.816</v>
      </c>
      <c r="HN290">
        <v>24.8792</v>
      </c>
      <c r="HO290">
        <v>54.4031</v>
      </c>
      <c r="HP290">
        <v>45.2364</v>
      </c>
      <c r="HQ290">
        <v>1</v>
      </c>
      <c r="HR290">
        <v>0.107838</v>
      </c>
      <c r="HS290">
        <v>0.915763</v>
      </c>
      <c r="HT290">
        <v>20.1095</v>
      </c>
      <c r="HU290">
        <v>5.19348</v>
      </c>
      <c r="HV290">
        <v>12.004</v>
      </c>
      <c r="HW290">
        <v>4.97455</v>
      </c>
      <c r="HX290">
        <v>3.29395</v>
      </c>
      <c r="HY290">
        <v>999.9</v>
      </c>
      <c r="HZ290">
        <v>9999</v>
      </c>
      <c r="IA290">
        <v>9999</v>
      </c>
      <c r="IB290">
        <v>9999</v>
      </c>
      <c r="IC290">
        <v>1.86325</v>
      </c>
      <c r="ID290">
        <v>1.86813</v>
      </c>
      <c r="IE290">
        <v>1.86788</v>
      </c>
      <c r="IF290">
        <v>1.86905</v>
      </c>
      <c r="IG290">
        <v>1.86987</v>
      </c>
      <c r="IH290">
        <v>1.86596</v>
      </c>
      <c r="II290">
        <v>1.86705</v>
      </c>
      <c r="IJ290">
        <v>1.86844</v>
      </c>
      <c r="IK290">
        <v>5</v>
      </c>
      <c r="IL290">
        <v>0</v>
      </c>
      <c r="IM290">
        <v>0</v>
      </c>
      <c r="IN290">
        <v>0</v>
      </c>
      <c r="IO290" t="s">
        <v>441</v>
      </c>
      <c r="IP290" t="s">
        <v>442</v>
      </c>
      <c r="IQ290" t="s">
        <v>443</v>
      </c>
      <c r="IR290" t="s">
        <v>443</v>
      </c>
      <c r="IS290" t="s">
        <v>443</v>
      </c>
      <c r="IT290" t="s">
        <v>443</v>
      </c>
      <c r="IU290">
        <v>0</v>
      </c>
      <c r="IV290">
        <v>100</v>
      </c>
      <c r="IW290">
        <v>100</v>
      </c>
      <c r="IX290">
        <v>4.97</v>
      </c>
      <c r="IY290">
        <v>0.3025</v>
      </c>
      <c r="IZ290">
        <v>0.735386519928015</v>
      </c>
      <c r="JA290">
        <v>0.00382527381972642</v>
      </c>
      <c r="JB290">
        <v>-7.52988299776221e-07</v>
      </c>
      <c r="JC290">
        <v>2.3530235652091e-10</v>
      </c>
      <c r="JD290">
        <v>-0.102343420517576</v>
      </c>
      <c r="JE290">
        <v>-0.0169045395245839</v>
      </c>
      <c r="JF290">
        <v>0.00204458040624254</v>
      </c>
      <c r="JG290">
        <v>-2.13992253470799e-05</v>
      </c>
      <c r="JH290">
        <v>5</v>
      </c>
      <c r="JI290">
        <v>2167</v>
      </c>
      <c r="JJ290">
        <v>1</v>
      </c>
      <c r="JK290">
        <v>29</v>
      </c>
      <c r="JL290">
        <v>29323829.8</v>
      </c>
      <c r="JM290">
        <v>29323829.8</v>
      </c>
      <c r="JN290">
        <v>2.61108</v>
      </c>
      <c r="JO290">
        <v>2.62207</v>
      </c>
      <c r="JP290">
        <v>1.54785</v>
      </c>
      <c r="JQ290">
        <v>2.31079</v>
      </c>
      <c r="JR290">
        <v>1.64673</v>
      </c>
      <c r="JS290">
        <v>2.31567</v>
      </c>
      <c r="JT290">
        <v>34.6692</v>
      </c>
      <c r="JU290">
        <v>24.1838</v>
      </c>
      <c r="JV290">
        <v>18</v>
      </c>
      <c r="JW290">
        <v>506.159</v>
      </c>
      <c r="JX290">
        <v>402.301</v>
      </c>
      <c r="JY290">
        <v>25.6722</v>
      </c>
      <c r="JZ290">
        <v>28.7517</v>
      </c>
      <c r="KA290">
        <v>30.0001</v>
      </c>
      <c r="KB290">
        <v>28.7161</v>
      </c>
      <c r="KC290">
        <v>28.6644</v>
      </c>
      <c r="KD290">
        <v>52.2506</v>
      </c>
      <c r="KE290">
        <v>16.4729</v>
      </c>
      <c r="KF290">
        <v>51.5631</v>
      </c>
      <c r="KG290">
        <v>25.6691</v>
      </c>
      <c r="KH290">
        <v>1373.02</v>
      </c>
      <c r="KI290">
        <v>21.3533</v>
      </c>
      <c r="KJ290">
        <v>96.5741</v>
      </c>
      <c r="KK290">
        <v>94.5396</v>
      </c>
    </row>
    <row r="291" spans="1:297">
      <c r="A291">
        <v>275</v>
      </c>
      <c r="B291">
        <v>1759429795</v>
      </c>
      <c r="C291">
        <v>10574.9000000954</v>
      </c>
      <c r="D291" t="s">
        <v>994</v>
      </c>
      <c r="E291" t="s">
        <v>995</v>
      </c>
      <c r="F291">
        <v>5</v>
      </c>
      <c r="G291" t="s">
        <v>831</v>
      </c>
      <c r="H291" t="s">
        <v>436</v>
      </c>
      <c r="I291">
        <v>1759429786.84615</v>
      </c>
      <c r="J291">
        <f>(K291)/1000</f>
        <v>0</v>
      </c>
      <c r="K291">
        <f>IF(DP291, AN291, AH291)</f>
        <v>0</v>
      </c>
      <c r="L291">
        <f>IF(DP291, AI291, AG291)</f>
        <v>0</v>
      </c>
      <c r="M291">
        <f>DR291 - IF(AU291&gt;1, L291*DL291*100.0/(AW291), 0)</f>
        <v>0</v>
      </c>
      <c r="N291">
        <f>((T291-J291/2)*M291-L291)/(T291+J291/2)</f>
        <v>0</v>
      </c>
      <c r="O291">
        <f>N291*(DY291+DZ291)/1000.0</f>
        <v>0</v>
      </c>
      <c r="P291">
        <f>(DR291 - IF(AU291&gt;1, L291*DL291*100.0/(AW291), 0))*(DY291+DZ291)/1000.0</f>
        <v>0</v>
      </c>
      <c r="Q291">
        <f>2.0/((1/S291-1/R291)+SIGN(S291)*SQRT((1/S291-1/R291)*(1/S291-1/R291) + 4*DM291/((DM291+1)*(DM291+1))*(2*1/S291*1/R291-1/R291*1/R291)))</f>
        <v>0</v>
      </c>
      <c r="R291">
        <f>IF(LEFT(DN291,1)&lt;&gt;"0",IF(LEFT(DN291,1)="1",3.0,DO291),$D$5+$E$5*(EF291*DY291/($K$5*1000))+$F$5*(EF291*DY291/($K$5*1000))*MAX(MIN(DL291,$J$5),$I$5)*MAX(MIN(DL291,$J$5),$I$5)+$G$5*MAX(MIN(DL291,$J$5),$I$5)*(EF291*DY291/($K$5*1000))+$H$5*(EF291*DY291/($K$5*1000))*(EF291*DY291/($K$5*1000)))</f>
        <v>0</v>
      </c>
      <c r="S291">
        <f>J291*(1000-(1000*0.61365*exp(17.502*W291/(240.97+W291))/(DY291+DZ291)+DT291)/2)/(1000*0.61365*exp(17.502*W291/(240.97+W291))/(DY291+DZ291)-DT291)</f>
        <v>0</v>
      </c>
      <c r="T291">
        <f>1/((DM291+1)/(Q291/1.6)+1/(R291/1.37)) + DM291/((DM291+1)/(Q291/1.6) + DM291/(R291/1.37))</f>
        <v>0</v>
      </c>
      <c r="U291">
        <f>(DH291*DK291)</f>
        <v>0</v>
      </c>
      <c r="V291">
        <f>(EA291+(U291+2*0.95*5.67E-8*(((EA291+$B$7)+273)^4-(EA291+273)^4)-44100*J291)/(1.84*29.3*R291+8*0.95*5.67E-8*(EA291+273)^3))</f>
        <v>0</v>
      </c>
      <c r="W291">
        <f>($C$7*EB291+$D$7*EC291+$E$7*V291)</f>
        <v>0</v>
      </c>
      <c r="X291">
        <f>0.61365*exp(17.502*W291/(240.97+W291))</f>
        <v>0</v>
      </c>
      <c r="Y291">
        <f>(Z291/AA291*100)</f>
        <v>0</v>
      </c>
      <c r="Z291">
        <f>DT291*(DY291+DZ291)/1000</f>
        <v>0</v>
      </c>
      <c r="AA291">
        <f>0.61365*exp(17.502*EA291/(240.97+EA291))</f>
        <v>0</v>
      </c>
      <c r="AB291">
        <f>(X291-DT291*(DY291+DZ291)/1000)</f>
        <v>0</v>
      </c>
      <c r="AC291">
        <f>(-J291*44100)</f>
        <v>0</v>
      </c>
      <c r="AD291">
        <f>2*29.3*R291*0.92*(EA291-W291)</f>
        <v>0</v>
      </c>
      <c r="AE291">
        <f>2*0.95*5.67E-8*(((EA291+$B$7)+273)^4-(W291+273)^4)</f>
        <v>0</v>
      </c>
      <c r="AF291">
        <f>U291+AE291+AC291+AD291</f>
        <v>0</v>
      </c>
      <c r="AG291">
        <f>DX291*AU291*(DS291-DR291*(1000-AU291*DU291)/(1000-AU291*DT291))/(100*DL291)</f>
        <v>0</v>
      </c>
      <c r="AH291">
        <f>1000*DX291*AU291*(DT291-DU291)/(100*DL291*(1000-AU291*DT291))</f>
        <v>0</v>
      </c>
      <c r="AI291">
        <f>(AJ291 - AK291 - DY291*1E3/(8.314*(EA291+273.15)) * AM291/DX291 * AL291) * DX291/(100*DL291) * (1000 - DU291)/1000</f>
        <v>0</v>
      </c>
      <c r="AJ291">
        <v>1389.32630627273</v>
      </c>
      <c r="AK291">
        <v>1355.02915151515</v>
      </c>
      <c r="AL291">
        <v>3.53182878787859</v>
      </c>
      <c r="AM291">
        <v>64.6</v>
      </c>
      <c r="AN291">
        <f>(AP291 - AO291 + DY291*1E3/(8.314*(EA291+273.15)) * AR291/DX291 * AQ291) * DX291/(100*DL291) * 1000/(1000 - AP291)</f>
        <v>0</v>
      </c>
      <c r="AO291">
        <v>21.413712905196</v>
      </c>
      <c r="AP291">
        <v>22.65434</v>
      </c>
      <c r="AQ291">
        <v>-1.49190231582583e-05</v>
      </c>
      <c r="AR291">
        <v>120.659579915445</v>
      </c>
      <c r="AS291">
        <v>0</v>
      </c>
      <c r="AT291">
        <v>0</v>
      </c>
      <c r="AU291">
        <f>IF(AS291*$H$13&gt;=AW291,1.0,(AW291/(AW291-AS291*$H$13)))</f>
        <v>0</v>
      </c>
      <c r="AV291">
        <f>(AU291-1)*100</f>
        <v>0</v>
      </c>
      <c r="AW291">
        <f>MAX(0,($B$13+$C$13*EF291)/(1+$D$13*EF291)*DY291/(EA291+273)*$E$13)</f>
        <v>0</v>
      </c>
      <c r="AX291" t="s">
        <v>437</v>
      </c>
      <c r="AY291" t="s">
        <v>437</v>
      </c>
      <c r="AZ291">
        <v>0</v>
      </c>
      <c r="BA291">
        <v>0</v>
      </c>
      <c r="BB291">
        <f>1-AZ291/BA291</f>
        <v>0</v>
      </c>
      <c r="BC291">
        <v>0</v>
      </c>
      <c r="BD291" t="s">
        <v>437</v>
      </c>
      <c r="BE291" t="s">
        <v>437</v>
      </c>
      <c r="BF291">
        <v>0</v>
      </c>
      <c r="BG291">
        <v>0</v>
      </c>
      <c r="BH291">
        <f>1-BF291/BG291</f>
        <v>0</v>
      </c>
      <c r="BI291">
        <v>0.5</v>
      </c>
      <c r="BJ291">
        <f>DI291</f>
        <v>0</v>
      </c>
      <c r="BK291">
        <f>L291</f>
        <v>0</v>
      </c>
      <c r="BL291">
        <f>BH291*BI291*BJ291</f>
        <v>0</v>
      </c>
      <c r="BM291">
        <f>(BK291-BC291)/BJ291</f>
        <v>0</v>
      </c>
      <c r="BN291">
        <f>(BA291-BG291)/BG291</f>
        <v>0</v>
      </c>
      <c r="BO291">
        <f>AZ291/(BB291+AZ291/BG291)</f>
        <v>0</v>
      </c>
      <c r="BP291" t="s">
        <v>437</v>
      </c>
      <c r="BQ291">
        <v>0</v>
      </c>
      <c r="BR291">
        <f>IF(BQ291&lt;&gt;0, BQ291, BO291)</f>
        <v>0</v>
      </c>
      <c r="BS291">
        <f>1-BR291/BG291</f>
        <v>0</v>
      </c>
      <c r="BT291">
        <f>(BG291-BF291)/(BG291-BR291)</f>
        <v>0</v>
      </c>
      <c r="BU291">
        <f>(BA291-BG291)/(BA291-BR291)</f>
        <v>0</v>
      </c>
      <c r="BV291">
        <f>(BG291-BF291)/(BG291-AZ291)</f>
        <v>0</v>
      </c>
      <c r="BW291">
        <f>(BA291-BG291)/(BA291-AZ291)</f>
        <v>0</v>
      </c>
      <c r="BX291">
        <f>(BT291*BR291/BF291)</f>
        <v>0</v>
      </c>
      <c r="BY291">
        <f>(1-BX291)</f>
        <v>0</v>
      </c>
      <c r="DH291">
        <f>$B$11*EG291+$C$11*EH291+$F$11*ES291*(1-EV291)</f>
        <v>0</v>
      </c>
      <c r="DI291">
        <f>DH291*DJ291</f>
        <v>0</v>
      </c>
      <c r="DJ291">
        <f>($B$11*$D$9+$C$11*$D$9+$F$11*((FF291+EX291)/MAX(FF291+EX291+FG291, 0.1)*$I$9+FG291/MAX(FF291+EX291+FG291, 0.1)*$J$9))/($B$11+$C$11+$F$11)</f>
        <v>0</v>
      </c>
      <c r="DK291">
        <f>($B$11*$K$9+$C$11*$K$9+$F$11*((FF291+EX291)/MAX(FF291+EX291+FG291, 0.1)*$P$9+FG291/MAX(FF291+EX291+FG291, 0.1)*$Q$9))/($B$11+$C$11+$F$11)</f>
        <v>0</v>
      </c>
      <c r="DL291">
        <v>4.16</v>
      </c>
      <c r="DM291">
        <v>0.5</v>
      </c>
      <c r="DN291" t="s">
        <v>438</v>
      </c>
      <c r="DO291">
        <v>2</v>
      </c>
      <c r="DP291" t="b">
        <v>1</v>
      </c>
      <c r="DQ291">
        <v>1759429786.84615</v>
      </c>
      <c r="DR291">
        <v>1300.18846153846</v>
      </c>
      <c r="DS291">
        <v>1343.32769230769</v>
      </c>
      <c r="DT291">
        <v>22.6623</v>
      </c>
      <c r="DU291">
        <v>21.3893923076923</v>
      </c>
      <c r="DV291">
        <v>1295.25</v>
      </c>
      <c r="DW291">
        <v>22.3596461538461</v>
      </c>
      <c r="DX291">
        <v>500.034230769231</v>
      </c>
      <c r="DY291">
        <v>90.7429153846154</v>
      </c>
      <c r="DZ291">
        <v>0.0335531769230769</v>
      </c>
      <c r="EA291">
        <v>29.3878923076923</v>
      </c>
      <c r="EB291">
        <v>30.0119538461538</v>
      </c>
      <c r="EC291">
        <v>999.9</v>
      </c>
      <c r="ED291">
        <v>0</v>
      </c>
      <c r="EE291">
        <v>0</v>
      </c>
      <c r="EF291">
        <v>10003.1753846154</v>
      </c>
      <c r="EG291">
        <v>0</v>
      </c>
      <c r="EH291">
        <v>14.9887846153846</v>
      </c>
      <c r="EI291">
        <v>-43.1388615384615</v>
      </c>
      <c r="EJ291">
        <v>1330.33769230769</v>
      </c>
      <c r="EK291">
        <v>1372.68846153846</v>
      </c>
      <c r="EL291">
        <v>1.27289076923077</v>
      </c>
      <c r="EM291">
        <v>1343.32769230769</v>
      </c>
      <c r="EN291">
        <v>21.3893923076923</v>
      </c>
      <c r="EO291">
        <v>2.05644230769231</v>
      </c>
      <c r="EP291">
        <v>1.94093615384615</v>
      </c>
      <c r="EQ291">
        <v>17.8857461538462</v>
      </c>
      <c r="ER291">
        <v>16.9705461538462</v>
      </c>
      <c r="ES291">
        <v>2000.01153846154</v>
      </c>
      <c r="ET291">
        <v>0.980005538461538</v>
      </c>
      <c r="EU291">
        <v>0.0199948076923077</v>
      </c>
      <c r="EV291">
        <v>0</v>
      </c>
      <c r="EW291">
        <v>570.331230769231</v>
      </c>
      <c r="EX291">
        <v>5.00059</v>
      </c>
      <c r="EY291">
        <v>11474.2230769231</v>
      </c>
      <c r="EZ291">
        <v>17360.4307692308</v>
      </c>
      <c r="FA291">
        <v>41.812</v>
      </c>
      <c r="FB291">
        <v>41.687</v>
      </c>
      <c r="FC291">
        <v>41.25</v>
      </c>
      <c r="FD291">
        <v>41</v>
      </c>
      <c r="FE291">
        <v>42.6631538461538</v>
      </c>
      <c r="FF291">
        <v>1955.11923076923</v>
      </c>
      <c r="FG291">
        <v>39.8923076923077</v>
      </c>
      <c r="FH291">
        <v>0</v>
      </c>
      <c r="FI291">
        <v>1759429793.8</v>
      </c>
      <c r="FJ291">
        <v>0</v>
      </c>
      <c r="FK291">
        <v>570.22972</v>
      </c>
      <c r="FL291">
        <v>-5.14153846659129</v>
      </c>
      <c r="FM291">
        <v>-88.6307693708566</v>
      </c>
      <c r="FN291">
        <v>11472.52</v>
      </c>
      <c r="FO291">
        <v>15</v>
      </c>
      <c r="FP291">
        <v>0</v>
      </c>
      <c r="FQ291" t="s">
        <v>439</v>
      </c>
      <c r="FR291">
        <v>0</v>
      </c>
      <c r="FS291">
        <v>0</v>
      </c>
      <c r="FT291">
        <v>0</v>
      </c>
      <c r="FU291">
        <v>0</v>
      </c>
      <c r="FV291">
        <v>0</v>
      </c>
      <c r="FW291">
        <v>0</v>
      </c>
      <c r="FX291">
        <v>0</v>
      </c>
      <c r="FY291">
        <v>0</v>
      </c>
      <c r="FZ291">
        <v>0</v>
      </c>
      <c r="GA291">
        <v>0</v>
      </c>
      <c r="GB291">
        <v>0</v>
      </c>
      <c r="GC291">
        <v>-43.0623904761905</v>
      </c>
      <c r="GD291">
        <v>-0.892659740259794</v>
      </c>
      <c r="GE291">
        <v>0.481872938107884</v>
      </c>
      <c r="GF291">
        <v>0</v>
      </c>
      <c r="GG291">
        <v>570.506</v>
      </c>
      <c r="GH291">
        <v>-4.36391138523532</v>
      </c>
      <c r="GI291">
        <v>0.468731517282676</v>
      </c>
      <c r="GJ291">
        <v>-1</v>
      </c>
      <c r="GK291">
        <v>1.28832</v>
      </c>
      <c r="GL291">
        <v>-0.353134285714287</v>
      </c>
      <c r="GM291">
        <v>0.0368427952509681</v>
      </c>
      <c r="GN291">
        <v>0</v>
      </c>
      <c r="GO291">
        <v>0</v>
      </c>
      <c r="GP291">
        <v>2</v>
      </c>
      <c r="GQ291" t="s">
        <v>463</v>
      </c>
      <c r="GR291">
        <v>3.132</v>
      </c>
      <c r="GS291">
        <v>2.71176</v>
      </c>
      <c r="GT291">
        <v>0.197726</v>
      </c>
      <c r="GU291">
        <v>0.202046</v>
      </c>
      <c r="GV291">
        <v>0.0990637</v>
      </c>
      <c r="GW291">
        <v>0.0957777</v>
      </c>
      <c r="GX291">
        <v>30195.2</v>
      </c>
      <c r="GY291">
        <v>32172.9</v>
      </c>
      <c r="GZ291">
        <v>34054.5</v>
      </c>
      <c r="HA291">
        <v>36508</v>
      </c>
      <c r="HB291">
        <v>43349.9</v>
      </c>
      <c r="HC291">
        <v>47410</v>
      </c>
      <c r="HD291">
        <v>53129</v>
      </c>
      <c r="HE291">
        <v>58351.8</v>
      </c>
      <c r="HF291">
        <v>1.9499</v>
      </c>
      <c r="HG291">
        <v>1.78978</v>
      </c>
      <c r="HH291">
        <v>0.138707</v>
      </c>
      <c r="HI291">
        <v>0</v>
      </c>
      <c r="HJ291">
        <v>27.7494</v>
      </c>
      <c r="HK291">
        <v>999.9</v>
      </c>
      <c r="HL291">
        <v>50.592</v>
      </c>
      <c r="HM291">
        <v>30.806</v>
      </c>
      <c r="HN291">
        <v>24.8743</v>
      </c>
      <c r="HO291">
        <v>54.6831</v>
      </c>
      <c r="HP291">
        <v>45.4848</v>
      </c>
      <c r="HQ291">
        <v>1</v>
      </c>
      <c r="HR291">
        <v>0.107533</v>
      </c>
      <c r="HS291">
        <v>0.916106</v>
      </c>
      <c r="HT291">
        <v>20.1096</v>
      </c>
      <c r="HU291">
        <v>5.19468</v>
      </c>
      <c r="HV291">
        <v>12.004</v>
      </c>
      <c r="HW291">
        <v>4.9748</v>
      </c>
      <c r="HX291">
        <v>3.29395</v>
      </c>
      <c r="HY291">
        <v>999.9</v>
      </c>
      <c r="HZ291">
        <v>9999</v>
      </c>
      <c r="IA291">
        <v>9999</v>
      </c>
      <c r="IB291">
        <v>9999</v>
      </c>
      <c r="IC291">
        <v>1.86325</v>
      </c>
      <c r="ID291">
        <v>1.86813</v>
      </c>
      <c r="IE291">
        <v>1.86788</v>
      </c>
      <c r="IF291">
        <v>1.86905</v>
      </c>
      <c r="IG291">
        <v>1.86984</v>
      </c>
      <c r="IH291">
        <v>1.86596</v>
      </c>
      <c r="II291">
        <v>1.86707</v>
      </c>
      <c r="IJ291">
        <v>1.86844</v>
      </c>
      <c r="IK291">
        <v>5</v>
      </c>
      <c r="IL291">
        <v>0</v>
      </c>
      <c r="IM291">
        <v>0</v>
      </c>
      <c r="IN291">
        <v>0</v>
      </c>
      <c r="IO291" t="s">
        <v>441</v>
      </c>
      <c r="IP291" t="s">
        <v>442</v>
      </c>
      <c r="IQ291" t="s">
        <v>443</v>
      </c>
      <c r="IR291" t="s">
        <v>443</v>
      </c>
      <c r="IS291" t="s">
        <v>443</v>
      </c>
      <c r="IT291" t="s">
        <v>443</v>
      </c>
      <c r="IU291">
        <v>0</v>
      </c>
      <c r="IV291">
        <v>100</v>
      </c>
      <c r="IW291">
        <v>100</v>
      </c>
      <c r="IX291">
        <v>5.02</v>
      </c>
      <c r="IY291">
        <v>0.3023</v>
      </c>
      <c r="IZ291">
        <v>0.735386519928015</v>
      </c>
      <c r="JA291">
        <v>0.00382527381972642</v>
      </c>
      <c r="JB291">
        <v>-7.52988299776221e-07</v>
      </c>
      <c r="JC291">
        <v>2.3530235652091e-10</v>
      </c>
      <c r="JD291">
        <v>-0.102343420517576</v>
      </c>
      <c r="JE291">
        <v>-0.0169045395245839</v>
      </c>
      <c r="JF291">
        <v>0.00204458040624254</v>
      </c>
      <c r="JG291">
        <v>-2.13992253470799e-05</v>
      </c>
      <c r="JH291">
        <v>5</v>
      </c>
      <c r="JI291">
        <v>2167</v>
      </c>
      <c r="JJ291">
        <v>1</v>
      </c>
      <c r="JK291">
        <v>29</v>
      </c>
      <c r="JL291">
        <v>29323829.9</v>
      </c>
      <c r="JM291">
        <v>29323829.9</v>
      </c>
      <c r="JN291">
        <v>2.63428</v>
      </c>
      <c r="JO291">
        <v>2.61353</v>
      </c>
      <c r="JP291">
        <v>1.54785</v>
      </c>
      <c r="JQ291">
        <v>2.31079</v>
      </c>
      <c r="JR291">
        <v>1.64551</v>
      </c>
      <c r="JS291">
        <v>2.39014</v>
      </c>
      <c r="JT291">
        <v>34.6692</v>
      </c>
      <c r="JU291">
        <v>24.1926</v>
      </c>
      <c r="JV291">
        <v>18</v>
      </c>
      <c r="JW291">
        <v>506.242</v>
      </c>
      <c r="JX291">
        <v>402.329</v>
      </c>
      <c r="JY291">
        <v>25.6646</v>
      </c>
      <c r="JZ291">
        <v>28.7517</v>
      </c>
      <c r="KA291">
        <v>30.0001</v>
      </c>
      <c r="KB291">
        <v>28.7161</v>
      </c>
      <c r="KC291">
        <v>28.6644</v>
      </c>
      <c r="KD291">
        <v>52.7148</v>
      </c>
      <c r="KE291">
        <v>16.4729</v>
      </c>
      <c r="KF291">
        <v>51.5631</v>
      </c>
      <c r="KG291">
        <v>25.6613</v>
      </c>
      <c r="KH291">
        <v>1393.24</v>
      </c>
      <c r="KI291">
        <v>21.3533</v>
      </c>
      <c r="KJ291">
        <v>96.5743</v>
      </c>
      <c r="KK291">
        <v>94.5402</v>
      </c>
    </row>
    <row r="292" spans="1:297">
      <c r="A292">
        <v>276</v>
      </c>
      <c r="B292">
        <v>1759429800</v>
      </c>
      <c r="C292">
        <v>10579.9000000954</v>
      </c>
      <c r="D292" t="s">
        <v>996</v>
      </c>
      <c r="E292" t="s">
        <v>997</v>
      </c>
      <c r="F292">
        <v>5</v>
      </c>
      <c r="G292" t="s">
        <v>831</v>
      </c>
      <c r="H292" t="s">
        <v>436</v>
      </c>
      <c r="I292">
        <v>1759429791.84615</v>
      </c>
      <c r="J292">
        <f>(K292)/1000</f>
        <v>0</v>
      </c>
      <c r="K292">
        <f>IF(DP292, AN292, AH292)</f>
        <v>0</v>
      </c>
      <c r="L292">
        <f>IF(DP292, AI292, AG292)</f>
        <v>0</v>
      </c>
      <c r="M292">
        <f>DR292 - IF(AU292&gt;1, L292*DL292*100.0/(AW292), 0)</f>
        <v>0</v>
      </c>
      <c r="N292">
        <f>((T292-J292/2)*M292-L292)/(T292+J292/2)</f>
        <v>0</v>
      </c>
      <c r="O292">
        <f>N292*(DY292+DZ292)/1000.0</f>
        <v>0</v>
      </c>
      <c r="P292">
        <f>(DR292 - IF(AU292&gt;1, L292*DL292*100.0/(AW292), 0))*(DY292+DZ292)/1000.0</f>
        <v>0</v>
      </c>
      <c r="Q292">
        <f>2.0/((1/S292-1/R292)+SIGN(S292)*SQRT((1/S292-1/R292)*(1/S292-1/R292) + 4*DM292/((DM292+1)*(DM292+1))*(2*1/S292*1/R292-1/R292*1/R292)))</f>
        <v>0</v>
      </c>
      <c r="R292">
        <f>IF(LEFT(DN292,1)&lt;&gt;"0",IF(LEFT(DN292,1)="1",3.0,DO292),$D$5+$E$5*(EF292*DY292/($K$5*1000))+$F$5*(EF292*DY292/($K$5*1000))*MAX(MIN(DL292,$J$5),$I$5)*MAX(MIN(DL292,$J$5),$I$5)+$G$5*MAX(MIN(DL292,$J$5),$I$5)*(EF292*DY292/($K$5*1000))+$H$5*(EF292*DY292/($K$5*1000))*(EF292*DY292/($K$5*1000)))</f>
        <v>0</v>
      </c>
      <c r="S292">
        <f>J292*(1000-(1000*0.61365*exp(17.502*W292/(240.97+W292))/(DY292+DZ292)+DT292)/2)/(1000*0.61365*exp(17.502*W292/(240.97+W292))/(DY292+DZ292)-DT292)</f>
        <v>0</v>
      </c>
      <c r="T292">
        <f>1/((DM292+1)/(Q292/1.6)+1/(R292/1.37)) + DM292/((DM292+1)/(Q292/1.6) + DM292/(R292/1.37))</f>
        <v>0</v>
      </c>
      <c r="U292">
        <f>(DH292*DK292)</f>
        <v>0</v>
      </c>
      <c r="V292">
        <f>(EA292+(U292+2*0.95*5.67E-8*(((EA292+$B$7)+273)^4-(EA292+273)^4)-44100*J292)/(1.84*29.3*R292+8*0.95*5.67E-8*(EA292+273)^3))</f>
        <v>0</v>
      </c>
      <c r="W292">
        <f>($C$7*EB292+$D$7*EC292+$E$7*V292)</f>
        <v>0</v>
      </c>
      <c r="X292">
        <f>0.61365*exp(17.502*W292/(240.97+W292))</f>
        <v>0</v>
      </c>
      <c r="Y292">
        <f>(Z292/AA292*100)</f>
        <v>0</v>
      </c>
      <c r="Z292">
        <f>DT292*(DY292+DZ292)/1000</f>
        <v>0</v>
      </c>
      <c r="AA292">
        <f>0.61365*exp(17.502*EA292/(240.97+EA292))</f>
        <v>0</v>
      </c>
      <c r="AB292">
        <f>(X292-DT292*(DY292+DZ292)/1000)</f>
        <v>0</v>
      </c>
      <c r="AC292">
        <f>(-J292*44100)</f>
        <v>0</v>
      </c>
      <c r="AD292">
        <f>2*29.3*R292*0.92*(EA292-W292)</f>
        <v>0</v>
      </c>
      <c r="AE292">
        <f>2*0.95*5.67E-8*(((EA292+$B$7)+273)^4-(W292+273)^4)</f>
        <v>0</v>
      </c>
      <c r="AF292">
        <f>U292+AE292+AC292+AD292</f>
        <v>0</v>
      </c>
      <c r="AG292">
        <f>DX292*AU292*(DS292-DR292*(1000-AU292*DU292)/(1000-AU292*DT292))/(100*DL292)</f>
        <v>0</v>
      </c>
      <c r="AH292">
        <f>1000*DX292*AU292*(DT292-DU292)/(100*DL292*(1000-AU292*DT292))</f>
        <v>0</v>
      </c>
      <c r="AI292">
        <f>(AJ292 - AK292 - DY292*1E3/(8.314*(EA292+273.15)) * AM292/DX292 * AL292) * DX292/(100*DL292) * (1000 - DU292)/1000</f>
        <v>0</v>
      </c>
      <c r="AJ292">
        <v>1406.04412233117</v>
      </c>
      <c r="AK292">
        <v>1372.048</v>
      </c>
      <c r="AL292">
        <v>3.39508333333307</v>
      </c>
      <c r="AM292">
        <v>64.6</v>
      </c>
      <c r="AN292">
        <f>(AP292 - AO292 + DY292*1E3/(8.314*(EA292+273.15)) * AR292/DX292 * AQ292) * DX292/(100*DL292) * 1000/(1000 - AP292)</f>
        <v>0</v>
      </c>
      <c r="AO292">
        <v>21.4131263102251</v>
      </c>
      <c r="AP292">
        <v>22.6422151515151</v>
      </c>
      <c r="AQ292">
        <v>-2.860691014152e-05</v>
      </c>
      <c r="AR292">
        <v>120.659579915445</v>
      </c>
      <c r="AS292">
        <v>0</v>
      </c>
      <c r="AT292">
        <v>0</v>
      </c>
      <c r="AU292">
        <f>IF(AS292*$H$13&gt;=AW292,1.0,(AW292/(AW292-AS292*$H$13)))</f>
        <v>0</v>
      </c>
      <c r="AV292">
        <f>(AU292-1)*100</f>
        <v>0</v>
      </c>
      <c r="AW292">
        <f>MAX(0,($B$13+$C$13*EF292)/(1+$D$13*EF292)*DY292/(EA292+273)*$E$13)</f>
        <v>0</v>
      </c>
      <c r="AX292" t="s">
        <v>437</v>
      </c>
      <c r="AY292" t="s">
        <v>437</v>
      </c>
      <c r="AZ292">
        <v>0</v>
      </c>
      <c r="BA292">
        <v>0</v>
      </c>
      <c r="BB292">
        <f>1-AZ292/BA292</f>
        <v>0</v>
      </c>
      <c r="BC292">
        <v>0</v>
      </c>
      <c r="BD292" t="s">
        <v>437</v>
      </c>
      <c r="BE292" t="s">
        <v>437</v>
      </c>
      <c r="BF292">
        <v>0</v>
      </c>
      <c r="BG292">
        <v>0</v>
      </c>
      <c r="BH292">
        <f>1-BF292/BG292</f>
        <v>0</v>
      </c>
      <c r="BI292">
        <v>0.5</v>
      </c>
      <c r="BJ292">
        <f>DI292</f>
        <v>0</v>
      </c>
      <c r="BK292">
        <f>L292</f>
        <v>0</v>
      </c>
      <c r="BL292">
        <f>BH292*BI292*BJ292</f>
        <v>0</v>
      </c>
      <c r="BM292">
        <f>(BK292-BC292)/BJ292</f>
        <v>0</v>
      </c>
      <c r="BN292">
        <f>(BA292-BG292)/BG292</f>
        <v>0</v>
      </c>
      <c r="BO292">
        <f>AZ292/(BB292+AZ292/BG292)</f>
        <v>0</v>
      </c>
      <c r="BP292" t="s">
        <v>437</v>
      </c>
      <c r="BQ292">
        <v>0</v>
      </c>
      <c r="BR292">
        <f>IF(BQ292&lt;&gt;0, BQ292, BO292)</f>
        <v>0</v>
      </c>
      <c r="BS292">
        <f>1-BR292/BG292</f>
        <v>0</v>
      </c>
      <c r="BT292">
        <f>(BG292-BF292)/(BG292-BR292)</f>
        <v>0</v>
      </c>
      <c r="BU292">
        <f>(BA292-BG292)/(BA292-BR292)</f>
        <v>0</v>
      </c>
      <c r="BV292">
        <f>(BG292-BF292)/(BG292-AZ292)</f>
        <v>0</v>
      </c>
      <c r="BW292">
        <f>(BA292-BG292)/(BA292-AZ292)</f>
        <v>0</v>
      </c>
      <c r="BX292">
        <f>(BT292*BR292/BF292)</f>
        <v>0</v>
      </c>
      <c r="BY292">
        <f>(1-BX292)</f>
        <v>0</v>
      </c>
      <c r="DH292">
        <f>$B$11*EG292+$C$11*EH292+$F$11*ES292*(1-EV292)</f>
        <v>0</v>
      </c>
      <c r="DI292">
        <f>DH292*DJ292</f>
        <v>0</v>
      </c>
      <c r="DJ292">
        <f>($B$11*$D$9+$C$11*$D$9+$F$11*((FF292+EX292)/MAX(FF292+EX292+FG292, 0.1)*$I$9+FG292/MAX(FF292+EX292+FG292, 0.1)*$J$9))/($B$11+$C$11+$F$11)</f>
        <v>0</v>
      </c>
      <c r="DK292">
        <f>($B$11*$K$9+$C$11*$K$9+$F$11*((FF292+EX292)/MAX(FF292+EX292+FG292, 0.1)*$P$9+FG292/MAX(FF292+EX292+FG292, 0.1)*$Q$9))/($B$11+$C$11+$F$11)</f>
        <v>0</v>
      </c>
      <c r="DL292">
        <v>4.16</v>
      </c>
      <c r="DM292">
        <v>0.5</v>
      </c>
      <c r="DN292" t="s">
        <v>438</v>
      </c>
      <c r="DO292">
        <v>2</v>
      </c>
      <c r="DP292" t="b">
        <v>1</v>
      </c>
      <c r="DQ292">
        <v>1759429791.84615</v>
      </c>
      <c r="DR292">
        <v>1316.96923076923</v>
      </c>
      <c r="DS292">
        <v>1359.86461538462</v>
      </c>
      <c r="DT292">
        <v>22.6548307692308</v>
      </c>
      <c r="DU292">
        <v>21.4072923076923</v>
      </c>
      <c r="DV292">
        <v>1311.98</v>
      </c>
      <c r="DW292">
        <v>22.3524923076923</v>
      </c>
      <c r="DX292">
        <v>500.020230769231</v>
      </c>
      <c r="DY292">
        <v>90.7426</v>
      </c>
      <c r="DZ292">
        <v>0.0336842307692308</v>
      </c>
      <c r="EA292">
        <v>29.3780461538462</v>
      </c>
      <c r="EB292">
        <v>30.0061615384615</v>
      </c>
      <c r="EC292">
        <v>999.9</v>
      </c>
      <c r="ED292">
        <v>0</v>
      </c>
      <c r="EE292">
        <v>0</v>
      </c>
      <c r="EF292">
        <v>9995.28692307692</v>
      </c>
      <c r="EG292">
        <v>0</v>
      </c>
      <c r="EH292">
        <v>14.9909076923077</v>
      </c>
      <c r="EI292">
        <v>-42.8960769230769</v>
      </c>
      <c r="EJ292">
        <v>1347.49615384615</v>
      </c>
      <c r="EK292">
        <v>1389.61384615385</v>
      </c>
      <c r="EL292">
        <v>1.24753384615385</v>
      </c>
      <c r="EM292">
        <v>1359.86461538462</v>
      </c>
      <c r="EN292">
        <v>21.4072923076923</v>
      </c>
      <c r="EO292">
        <v>2.05575846153846</v>
      </c>
      <c r="EP292">
        <v>1.94255461538462</v>
      </c>
      <c r="EQ292">
        <v>17.8804538461538</v>
      </c>
      <c r="ER292">
        <v>16.9836923076923</v>
      </c>
      <c r="ES292">
        <v>2000.01153846154</v>
      </c>
      <c r="ET292">
        <v>0.980005538461538</v>
      </c>
      <c r="EU292">
        <v>0.0199948076923077</v>
      </c>
      <c r="EV292">
        <v>0</v>
      </c>
      <c r="EW292">
        <v>570.003076923077</v>
      </c>
      <c r="EX292">
        <v>5.00059</v>
      </c>
      <c r="EY292">
        <v>11466.9230769231</v>
      </c>
      <c r="EZ292">
        <v>17360.4230769231</v>
      </c>
      <c r="FA292">
        <v>41.812</v>
      </c>
      <c r="FB292">
        <v>41.6822307692308</v>
      </c>
      <c r="FC292">
        <v>41.25</v>
      </c>
      <c r="FD292">
        <v>41</v>
      </c>
      <c r="FE292">
        <v>42.6440769230769</v>
      </c>
      <c r="FF292">
        <v>1955.11923076923</v>
      </c>
      <c r="FG292">
        <v>39.8923076923077</v>
      </c>
      <c r="FH292">
        <v>0</v>
      </c>
      <c r="FI292">
        <v>1759429798.6</v>
      </c>
      <c r="FJ292">
        <v>0</v>
      </c>
      <c r="FK292">
        <v>569.89236</v>
      </c>
      <c r="FL292">
        <v>-4.61453845570712</v>
      </c>
      <c r="FM292">
        <v>-91.83846166084</v>
      </c>
      <c r="FN292">
        <v>11465.272</v>
      </c>
      <c r="FO292">
        <v>15</v>
      </c>
      <c r="FP292">
        <v>0</v>
      </c>
      <c r="FQ292" t="s">
        <v>439</v>
      </c>
      <c r="FR292">
        <v>0</v>
      </c>
      <c r="FS292">
        <v>0</v>
      </c>
      <c r="FT292">
        <v>0</v>
      </c>
      <c r="FU292">
        <v>0</v>
      </c>
      <c r="FV292">
        <v>0</v>
      </c>
      <c r="FW292">
        <v>0</v>
      </c>
      <c r="FX292">
        <v>0</v>
      </c>
      <c r="FY292">
        <v>0</v>
      </c>
      <c r="FZ292">
        <v>0</v>
      </c>
      <c r="GA292">
        <v>0</v>
      </c>
      <c r="GB292">
        <v>0</v>
      </c>
      <c r="GC292">
        <v>-43.02412</v>
      </c>
      <c r="GD292">
        <v>1.10224060150379</v>
      </c>
      <c r="GE292">
        <v>0.484001796071047</v>
      </c>
      <c r="GF292">
        <v>0</v>
      </c>
      <c r="GG292">
        <v>570.191941176471</v>
      </c>
      <c r="GH292">
        <v>-4.52388081723761</v>
      </c>
      <c r="GI292">
        <v>0.478952222913628</v>
      </c>
      <c r="GJ292">
        <v>-1</v>
      </c>
      <c r="GK292">
        <v>1.262094</v>
      </c>
      <c r="GL292">
        <v>-0.28898165413534</v>
      </c>
      <c r="GM292">
        <v>0.0302022531278711</v>
      </c>
      <c r="GN292">
        <v>0</v>
      </c>
      <c r="GO292">
        <v>0</v>
      </c>
      <c r="GP292">
        <v>2</v>
      </c>
      <c r="GQ292" t="s">
        <v>463</v>
      </c>
      <c r="GR292">
        <v>3.13199</v>
      </c>
      <c r="GS292">
        <v>2.7118</v>
      </c>
      <c r="GT292">
        <v>0.199263</v>
      </c>
      <c r="GU292">
        <v>0.203593</v>
      </c>
      <c r="GV292">
        <v>0.0990215</v>
      </c>
      <c r="GW292">
        <v>0.0957786</v>
      </c>
      <c r="GX292">
        <v>30137.3</v>
      </c>
      <c r="GY292">
        <v>32110.5</v>
      </c>
      <c r="GZ292">
        <v>34054.4</v>
      </c>
      <c r="HA292">
        <v>36508</v>
      </c>
      <c r="HB292">
        <v>43352.2</v>
      </c>
      <c r="HC292">
        <v>47410.3</v>
      </c>
      <c r="HD292">
        <v>53129</v>
      </c>
      <c r="HE292">
        <v>58351.9</v>
      </c>
      <c r="HF292">
        <v>1.9498</v>
      </c>
      <c r="HG292">
        <v>1.78978</v>
      </c>
      <c r="HH292">
        <v>0.137758</v>
      </c>
      <c r="HI292">
        <v>0</v>
      </c>
      <c r="HJ292">
        <v>27.7427</v>
      </c>
      <c r="HK292">
        <v>999.9</v>
      </c>
      <c r="HL292">
        <v>50.617</v>
      </c>
      <c r="HM292">
        <v>30.806</v>
      </c>
      <c r="HN292">
        <v>24.883</v>
      </c>
      <c r="HO292">
        <v>54.7531</v>
      </c>
      <c r="HP292">
        <v>45.3566</v>
      </c>
      <c r="HQ292">
        <v>1</v>
      </c>
      <c r="HR292">
        <v>0.107782</v>
      </c>
      <c r="HS292">
        <v>0.900991</v>
      </c>
      <c r="HT292">
        <v>20.1096</v>
      </c>
      <c r="HU292">
        <v>5.19722</v>
      </c>
      <c r="HV292">
        <v>12.004</v>
      </c>
      <c r="HW292">
        <v>4.9747</v>
      </c>
      <c r="HX292">
        <v>3.29393</v>
      </c>
      <c r="HY292">
        <v>999.9</v>
      </c>
      <c r="HZ292">
        <v>9999</v>
      </c>
      <c r="IA292">
        <v>9999</v>
      </c>
      <c r="IB292">
        <v>9999</v>
      </c>
      <c r="IC292">
        <v>1.86325</v>
      </c>
      <c r="ID292">
        <v>1.86813</v>
      </c>
      <c r="IE292">
        <v>1.86788</v>
      </c>
      <c r="IF292">
        <v>1.86906</v>
      </c>
      <c r="IG292">
        <v>1.86987</v>
      </c>
      <c r="IH292">
        <v>1.86595</v>
      </c>
      <c r="II292">
        <v>1.86707</v>
      </c>
      <c r="IJ292">
        <v>1.86844</v>
      </c>
      <c r="IK292">
        <v>5</v>
      </c>
      <c r="IL292">
        <v>0</v>
      </c>
      <c r="IM292">
        <v>0</v>
      </c>
      <c r="IN292">
        <v>0</v>
      </c>
      <c r="IO292" t="s">
        <v>441</v>
      </c>
      <c r="IP292" t="s">
        <v>442</v>
      </c>
      <c r="IQ292" t="s">
        <v>443</v>
      </c>
      <c r="IR292" t="s">
        <v>443</v>
      </c>
      <c r="IS292" t="s">
        <v>443</v>
      </c>
      <c r="IT292" t="s">
        <v>443</v>
      </c>
      <c r="IU292">
        <v>0</v>
      </c>
      <c r="IV292">
        <v>100</v>
      </c>
      <c r="IW292">
        <v>100</v>
      </c>
      <c r="IX292">
        <v>5.07</v>
      </c>
      <c r="IY292">
        <v>0.3017</v>
      </c>
      <c r="IZ292">
        <v>0.735386519928015</v>
      </c>
      <c r="JA292">
        <v>0.00382527381972642</v>
      </c>
      <c r="JB292">
        <v>-7.52988299776221e-07</v>
      </c>
      <c r="JC292">
        <v>2.3530235652091e-10</v>
      </c>
      <c r="JD292">
        <v>-0.102343420517576</v>
      </c>
      <c r="JE292">
        <v>-0.0169045395245839</v>
      </c>
      <c r="JF292">
        <v>0.00204458040624254</v>
      </c>
      <c r="JG292">
        <v>-2.13992253470799e-05</v>
      </c>
      <c r="JH292">
        <v>5</v>
      </c>
      <c r="JI292">
        <v>2167</v>
      </c>
      <c r="JJ292">
        <v>1</v>
      </c>
      <c r="JK292">
        <v>29</v>
      </c>
      <c r="JL292">
        <v>29323830</v>
      </c>
      <c r="JM292">
        <v>29323830</v>
      </c>
      <c r="JN292">
        <v>2.66235</v>
      </c>
      <c r="JO292">
        <v>2.61475</v>
      </c>
      <c r="JP292">
        <v>1.54785</v>
      </c>
      <c r="JQ292">
        <v>2.31079</v>
      </c>
      <c r="JR292">
        <v>1.64673</v>
      </c>
      <c r="JS292">
        <v>2.32178</v>
      </c>
      <c r="JT292">
        <v>34.6692</v>
      </c>
      <c r="JU292">
        <v>24.1838</v>
      </c>
      <c r="JV292">
        <v>18</v>
      </c>
      <c r="JW292">
        <v>506.176</v>
      </c>
      <c r="JX292">
        <v>402.329</v>
      </c>
      <c r="JY292">
        <v>25.6573</v>
      </c>
      <c r="JZ292">
        <v>28.7517</v>
      </c>
      <c r="KA292">
        <v>30.0001</v>
      </c>
      <c r="KB292">
        <v>28.7161</v>
      </c>
      <c r="KC292">
        <v>28.6644</v>
      </c>
      <c r="KD292">
        <v>53.2734</v>
      </c>
      <c r="KE292">
        <v>16.4729</v>
      </c>
      <c r="KF292">
        <v>51.935</v>
      </c>
      <c r="KG292">
        <v>26.2053</v>
      </c>
      <c r="KH292">
        <v>1406.81</v>
      </c>
      <c r="KI292">
        <v>21.3533</v>
      </c>
      <c r="KJ292">
        <v>96.5743</v>
      </c>
      <c r="KK292">
        <v>94.5404</v>
      </c>
    </row>
    <row r="293" spans="1:297">
      <c r="A293">
        <v>277</v>
      </c>
      <c r="B293">
        <v>1759429805</v>
      </c>
      <c r="C293">
        <v>10584.9000000954</v>
      </c>
      <c r="D293" t="s">
        <v>998</v>
      </c>
      <c r="E293" t="s">
        <v>999</v>
      </c>
      <c r="F293">
        <v>5</v>
      </c>
      <c r="G293" t="s">
        <v>831</v>
      </c>
      <c r="H293" t="s">
        <v>436</v>
      </c>
      <c r="I293">
        <v>1759429796.84615</v>
      </c>
      <c r="J293">
        <f>(K293)/1000</f>
        <v>0</v>
      </c>
      <c r="K293">
        <f>IF(DP293, AN293, AH293)</f>
        <v>0</v>
      </c>
      <c r="L293">
        <f>IF(DP293, AI293, AG293)</f>
        <v>0</v>
      </c>
      <c r="M293">
        <f>DR293 - IF(AU293&gt;1, L293*DL293*100.0/(AW293), 0)</f>
        <v>0</v>
      </c>
      <c r="N293">
        <f>((T293-J293/2)*M293-L293)/(T293+J293/2)</f>
        <v>0</v>
      </c>
      <c r="O293">
        <f>N293*(DY293+DZ293)/1000.0</f>
        <v>0</v>
      </c>
      <c r="P293">
        <f>(DR293 - IF(AU293&gt;1, L293*DL293*100.0/(AW293), 0))*(DY293+DZ293)/1000.0</f>
        <v>0</v>
      </c>
      <c r="Q293">
        <f>2.0/((1/S293-1/R293)+SIGN(S293)*SQRT((1/S293-1/R293)*(1/S293-1/R293) + 4*DM293/((DM293+1)*(DM293+1))*(2*1/S293*1/R293-1/R293*1/R293)))</f>
        <v>0</v>
      </c>
      <c r="R293">
        <f>IF(LEFT(DN293,1)&lt;&gt;"0",IF(LEFT(DN293,1)="1",3.0,DO293),$D$5+$E$5*(EF293*DY293/($K$5*1000))+$F$5*(EF293*DY293/($K$5*1000))*MAX(MIN(DL293,$J$5),$I$5)*MAX(MIN(DL293,$J$5),$I$5)+$G$5*MAX(MIN(DL293,$J$5),$I$5)*(EF293*DY293/($K$5*1000))+$H$5*(EF293*DY293/($K$5*1000))*(EF293*DY293/($K$5*1000)))</f>
        <v>0</v>
      </c>
      <c r="S293">
        <f>J293*(1000-(1000*0.61365*exp(17.502*W293/(240.97+W293))/(DY293+DZ293)+DT293)/2)/(1000*0.61365*exp(17.502*W293/(240.97+W293))/(DY293+DZ293)-DT293)</f>
        <v>0</v>
      </c>
      <c r="T293">
        <f>1/((DM293+1)/(Q293/1.6)+1/(R293/1.37)) + DM293/((DM293+1)/(Q293/1.6) + DM293/(R293/1.37))</f>
        <v>0</v>
      </c>
      <c r="U293">
        <f>(DH293*DK293)</f>
        <v>0</v>
      </c>
      <c r="V293">
        <f>(EA293+(U293+2*0.95*5.67E-8*(((EA293+$B$7)+273)^4-(EA293+273)^4)-44100*J293)/(1.84*29.3*R293+8*0.95*5.67E-8*(EA293+273)^3))</f>
        <v>0</v>
      </c>
      <c r="W293">
        <f>($C$7*EB293+$D$7*EC293+$E$7*V293)</f>
        <v>0</v>
      </c>
      <c r="X293">
        <f>0.61365*exp(17.502*W293/(240.97+W293))</f>
        <v>0</v>
      </c>
      <c r="Y293">
        <f>(Z293/AA293*100)</f>
        <v>0</v>
      </c>
      <c r="Z293">
        <f>DT293*(DY293+DZ293)/1000</f>
        <v>0</v>
      </c>
      <c r="AA293">
        <f>0.61365*exp(17.502*EA293/(240.97+EA293))</f>
        <v>0</v>
      </c>
      <c r="AB293">
        <f>(X293-DT293*(DY293+DZ293)/1000)</f>
        <v>0</v>
      </c>
      <c r="AC293">
        <f>(-J293*44100)</f>
        <v>0</v>
      </c>
      <c r="AD293">
        <f>2*29.3*R293*0.92*(EA293-W293)</f>
        <v>0</v>
      </c>
      <c r="AE293">
        <f>2*0.95*5.67E-8*(((EA293+$B$7)+273)^4-(W293+273)^4)</f>
        <v>0</v>
      </c>
      <c r="AF293">
        <f>U293+AE293+AC293+AD293</f>
        <v>0</v>
      </c>
      <c r="AG293">
        <f>DX293*AU293*(DS293-DR293*(1000-AU293*DU293)/(1000-AU293*DT293))/(100*DL293)</f>
        <v>0</v>
      </c>
      <c r="AH293">
        <f>1000*DX293*AU293*(DT293-DU293)/(100*DL293*(1000-AU293*DT293))</f>
        <v>0</v>
      </c>
      <c r="AI293">
        <f>(AJ293 - AK293 - DY293*1E3/(8.314*(EA293+273.15)) * AM293/DX293 * AL293) * DX293/(100*DL293) * (1000 - DU293)/1000</f>
        <v>0</v>
      </c>
      <c r="AJ293">
        <v>1423.73118712987</v>
      </c>
      <c r="AK293">
        <v>1389.59636363636</v>
      </c>
      <c r="AL293">
        <v>3.51887575757567</v>
      </c>
      <c r="AM293">
        <v>64.6</v>
      </c>
      <c r="AN293">
        <f>(AP293 - AO293 + DY293*1E3/(8.314*(EA293+273.15)) * AR293/DX293 * AQ293) * DX293/(100*DL293) * 1000/(1000 - AP293)</f>
        <v>0</v>
      </c>
      <c r="AO293">
        <v>21.4381765024905</v>
      </c>
      <c r="AP293">
        <v>22.6263957575758</v>
      </c>
      <c r="AQ293">
        <v>-3.20575848772222e-05</v>
      </c>
      <c r="AR293">
        <v>120.659579915445</v>
      </c>
      <c r="AS293">
        <v>0</v>
      </c>
      <c r="AT293">
        <v>0</v>
      </c>
      <c r="AU293">
        <f>IF(AS293*$H$13&gt;=AW293,1.0,(AW293/(AW293-AS293*$H$13)))</f>
        <v>0</v>
      </c>
      <c r="AV293">
        <f>(AU293-1)*100</f>
        <v>0</v>
      </c>
      <c r="AW293">
        <f>MAX(0,($B$13+$C$13*EF293)/(1+$D$13*EF293)*DY293/(EA293+273)*$E$13)</f>
        <v>0</v>
      </c>
      <c r="AX293" t="s">
        <v>437</v>
      </c>
      <c r="AY293" t="s">
        <v>437</v>
      </c>
      <c r="AZ293">
        <v>0</v>
      </c>
      <c r="BA293">
        <v>0</v>
      </c>
      <c r="BB293">
        <f>1-AZ293/BA293</f>
        <v>0</v>
      </c>
      <c r="BC293">
        <v>0</v>
      </c>
      <c r="BD293" t="s">
        <v>437</v>
      </c>
      <c r="BE293" t="s">
        <v>437</v>
      </c>
      <c r="BF293">
        <v>0</v>
      </c>
      <c r="BG293">
        <v>0</v>
      </c>
      <c r="BH293">
        <f>1-BF293/BG293</f>
        <v>0</v>
      </c>
      <c r="BI293">
        <v>0.5</v>
      </c>
      <c r="BJ293">
        <f>DI293</f>
        <v>0</v>
      </c>
      <c r="BK293">
        <f>L293</f>
        <v>0</v>
      </c>
      <c r="BL293">
        <f>BH293*BI293*BJ293</f>
        <v>0</v>
      </c>
      <c r="BM293">
        <f>(BK293-BC293)/BJ293</f>
        <v>0</v>
      </c>
      <c r="BN293">
        <f>(BA293-BG293)/BG293</f>
        <v>0</v>
      </c>
      <c r="BO293">
        <f>AZ293/(BB293+AZ293/BG293)</f>
        <v>0</v>
      </c>
      <c r="BP293" t="s">
        <v>437</v>
      </c>
      <c r="BQ293">
        <v>0</v>
      </c>
      <c r="BR293">
        <f>IF(BQ293&lt;&gt;0, BQ293, BO293)</f>
        <v>0</v>
      </c>
      <c r="BS293">
        <f>1-BR293/BG293</f>
        <v>0</v>
      </c>
      <c r="BT293">
        <f>(BG293-BF293)/(BG293-BR293)</f>
        <v>0</v>
      </c>
      <c r="BU293">
        <f>(BA293-BG293)/(BA293-BR293)</f>
        <v>0</v>
      </c>
      <c r="BV293">
        <f>(BG293-BF293)/(BG293-AZ293)</f>
        <v>0</v>
      </c>
      <c r="BW293">
        <f>(BA293-BG293)/(BA293-AZ293)</f>
        <v>0</v>
      </c>
      <c r="BX293">
        <f>(BT293*BR293/BF293)</f>
        <v>0</v>
      </c>
      <c r="BY293">
        <f>(1-BX293)</f>
        <v>0</v>
      </c>
      <c r="DH293">
        <f>$B$11*EG293+$C$11*EH293+$F$11*ES293*(1-EV293)</f>
        <v>0</v>
      </c>
      <c r="DI293">
        <f>DH293*DJ293</f>
        <v>0</v>
      </c>
      <c r="DJ293">
        <f>($B$11*$D$9+$C$11*$D$9+$F$11*((FF293+EX293)/MAX(FF293+EX293+FG293, 0.1)*$I$9+FG293/MAX(FF293+EX293+FG293, 0.1)*$J$9))/($B$11+$C$11+$F$11)</f>
        <v>0</v>
      </c>
      <c r="DK293">
        <f>($B$11*$K$9+$C$11*$K$9+$F$11*((FF293+EX293)/MAX(FF293+EX293+FG293, 0.1)*$P$9+FG293/MAX(FF293+EX293+FG293, 0.1)*$Q$9))/($B$11+$C$11+$F$11)</f>
        <v>0</v>
      </c>
      <c r="DL293">
        <v>4.16</v>
      </c>
      <c r="DM293">
        <v>0.5</v>
      </c>
      <c r="DN293" t="s">
        <v>438</v>
      </c>
      <c r="DO293">
        <v>2</v>
      </c>
      <c r="DP293" t="b">
        <v>1</v>
      </c>
      <c r="DQ293">
        <v>1759429796.84615</v>
      </c>
      <c r="DR293">
        <v>1333.81846153846</v>
      </c>
      <c r="DS293">
        <v>1376.92923076923</v>
      </c>
      <c r="DT293">
        <v>22.6457615384615</v>
      </c>
      <c r="DU293">
        <v>21.4203692307692</v>
      </c>
      <c r="DV293">
        <v>1328.77769230769</v>
      </c>
      <c r="DW293">
        <v>22.3437846153846</v>
      </c>
      <c r="DX293">
        <v>500.010230769231</v>
      </c>
      <c r="DY293">
        <v>90.7426153846154</v>
      </c>
      <c r="DZ293">
        <v>0.0337629307692308</v>
      </c>
      <c r="EA293">
        <v>29.3678615384615</v>
      </c>
      <c r="EB293">
        <v>30.0022769230769</v>
      </c>
      <c r="EC293">
        <v>999.9</v>
      </c>
      <c r="ED293">
        <v>0</v>
      </c>
      <c r="EE293">
        <v>0</v>
      </c>
      <c r="EF293">
        <v>9991.44076923077</v>
      </c>
      <c r="EG293">
        <v>0</v>
      </c>
      <c r="EH293">
        <v>14.9909076923077</v>
      </c>
      <c r="EI293">
        <v>-43.1114846153846</v>
      </c>
      <c r="EJ293">
        <v>1364.72307692308</v>
      </c>
      <c r="EK293">
        <v>1407.07153846154</v>
      </c>
      <c r="EL293">
        <v>1.22539538461538</v>
      </c>
      <c r="EM293">
        <v>1376.92923076923</v>
      </c>
      <c r="EN293">
        <v>21.4203692307692</v>
      </c>
      <c r="EO293">
        <v>2.05493615384615</v>
      </c>
      <c r="EP293">
        <v>1.94374076923077</v>
      </c>
      <c r="EQ293">
        <v>17.8741</v>
      </c>
      <c r="ER293">
        <v>16.9933384615385</v>
      </c>
      <c r="ES293">
        <v>1999.99</v>
      </c>
      <c r="ET293">
        <v>0.980006384615384</v>
      </c>
      <c r="EU293">
        <v>0.0199939307692308</v>
      </c>
      <c r="EV293">
        <v>0</v>
      </c>
      <c r="EW293">
        <v>569.645076923077</v>
      </c>
      <c r="EX293">
        <v>5.00059</v>
      </c>
      <c r="EY293">
        <v>11458.9230769231</v>
      </c>
      <c r="EZ293">
        <v>17360.2384615385</v>
      </c>
      <c r="FA293">
        <v>41.812</v>
      </c>
      <c r="FB293">
        <v>41.6679230769231</v>
      </c>
      <c r="FC293">
        <v>41.25</v>
      </c>
      <c r="FD293">
        <v>41</v>
      </c>
      <c r="FE293">
        <v>42.6345384615385</v>
      </c>
      <c r="FF293">
        <v>1955.1</v>
      </c>
      <c r="FG293">
        <v>39.89</v>
      </c>
      <c r="FH293">
        <v>0</v>
      </c>
      <c r="FI293">
        <v>1759429803.4</v>
      </c>
      <c r="FJ293">
        <v>0</v>
      </c>
      <c r="FK293">
        <v>569.52704</v>
      </c>
      <c r="FL293">
        <v>-4.31007689945828</v>
      </c>
      <c r="FM293">
        <v>-98.3230768089609</v>
      </c>
      <c r="FN293">
        <v>11457.604</v>
      </c>
      <c r="FO293">
        <v>15</v>
      </c>
      <c r="FP293">
        <v>0</v>
      </c>
      <c r="FQ293" t="s">
        <v>439</v>
      </c>
      <c r="FR293">
        <v>0</v>
      </c>
      <c r="FS293">
        <v>0</v>
      </c>
      <c r="FT293">
        <v>0</v>
      </c>
      <c r="FU293">
        <v>0</v>
      </c>
      <c r="FV293">
        <v>0</v>
      </c>
      <c r="FW293">
        <v>0</v>
      </c>
      <c r="FX293">
        <v>0</v>
      </c>
      <c r="FY293">
        <v>0</v>
      </c>
      <c r="FZ293">
        <v>0</v>
      </c>
      <c r="GA293">
        <v>0</v>
      </c>
      <c r="GB293">
        <v>0</v>
      </c>
      <c r="GC293">
        <v>-42.978480952381</v>
      </c>
      <c r="GD293">
        <v>-1.47078701298709</v>
      </c>
      <c r="GE293">
        <v>0.43715871980764</v>
      </c>
      <c r="GF293">
        <v>0</v>
      </c>
      <c r="GG293">
        <v>569.823117647059</v>
      </c>
      <c r="GH293">
        <v>-4.38600457610013</v>
      </c>
      <c r="GI293">
        <v>0.464939323347093</v>
      </c>
      <c r="GJ293">
        <v>-1</v>
      </c>
      <c r="GK293">
        <v>1.23695333333333</v>
      </c>
      <c r="GL293">
        <v>-0.246356883116883</v>
      </c>
      <c r="GM293">
        <v>0.0268350150315969</v>
      </c>
      <c r="GN293">
        <v>0</v>
      </c>
      <c r="GO293">
        <v>0</v>
      </c>
      <c r="GP293">
        <v>2</v>
      </c>
      <c r="GQ293" t="s">
        <v>463</v>
      </c>
      <c r="GR293">
        <v>3.13214</v>
      </c>
      <c r="GS293">
        <v>2.71189</v>
      </c>
      <c r="GT293">
        <v>0.20083</v>
      </c>
      <c r="GU293">
        <v>0.205064</v>
      </c>
      <c r="GV293">
        <v>0.0989975</v>
      </c>
      <c r="GW293">
        <v>0.0959427</v>
      </c>
      <c r="GX293">
        <v>30078.4</v>
      </c>
      <c r="GY293">
        <v>32051</v>
      </c>
      <c r="GZ293">
        <v>34054.5</v>
      </c>
      <c r="HA293">
        <v>36507.8</v>
      </c>
      <c r="HB293">
        <v>43353.4</v>
      </c>
      <c r="HC293">
        <v>47401.5</v>
      </c>
      <c r="HD293">
        <v>53128.9</v>
      </c>
      <c r="HE293">
        <v>58351.7</v>
      </c>
      <c r="HF293">
        <v>1.9504</v>
      </c>
      <c r="HG293">
        <v>1.78955</v>
      </c>
      <c r="HH293">
        <v>0.13911</v>
      </c>
      <c r="HI293">
        <v>0</v>
      </c>
      <c r="HJ293">
        <v>27.735</v>
      </c>
      <c r="HK293">
        <v>999.9</v>
      </c>
      <c r="HL293">
        <v>50.641</v>
      </c>
      <c r="HM293">
        <v>30.816</v>
      </c>
      <c r="HN293">
        <v>24.9131</v>
      </c>
      <c r="HO293">
        <v>54.6431</v>
      </c>
      <c r="HP293">
        <v>45.1522</v>
      </c>
      <c r="HQ293">
        <v>1</v>
      </c>
      <c r="HR293">
        <v>0.107315</v>
      </c>
      <c r="HS293">
        <v>-1.19821</v>
      </c>
      <c r="HT293">
        <v>20.1054</v>
      </c>
      <c r="HU293">
        <v>5.19692</v>
      </c>
      <c r="HV293">
        <v>12.004</v>
      </c>
      <c r="HW293">
        <v>4.9746</v>
      </c>
      <c r="HX293">
        <v>3.2939</v>
      </c>
      <c r="HY293">
        <v>999.9</v>
      </c>
      <c r="HZ293">
        <v>9999</v>
      </c>
      <c r="IA293">
        <v>9999</v>
      </c>
      <c r="IB293">
        <v>9999</v>
      </c>
      <c r="IC293">
        <v>1.86325</v>
      </c>
      <c r="ID293">
        <v>1.86813</v>
      </c>
      <c r="IE293">
        <v>1.86786</v>
      </c>
      <c r="IF293">
        <v>1.86906</v>
      </c>
      <c r="IG293">
        <v>1.86986</v>
      </c>
      <c r="IH293">
        <v>1.86594</v>
      </c>
      <c r="II293">
        <v>1.86706</v>
      </c>
      <c r="IJ293">
        <v>1.86844</v>
      </c>
      <c r="IK293">
        <v>5</v>
      </c>
      <c r="IL293">
        <v>0</v>
      </c>
      <c r="IM293">
        <v>0</v>
      </c>
      <c r="IN293">
        <v>0</v>
      </c>
      <c r="IO293" t="s">
        <v>441</v>
      </c>
      <c r="IP293" t="s">
        <v>442</v>
      </c>
      <c r="IQ293" t="s">
        <v>443</v>
      </c>
      <c r="IR293" t="s">
        <v>443</v>
      </c>
      <c r="IS293" t="s">
        <v>443</v>
      </c>
      <c r="IT293" t="s">
        <v>443</v>
      </c>
      <c r="IU293">
        <v>0</v>
      </c>
      <c r="IV293">
        <v>100</v>
      </c>
      <c r="IW293">
        <v>100</v>
      </c>
      <c r="IX293">
        <v>5.13</v>
      </c>
      <c r="IY293">
        <v>0.3014</v>
      </c>
      <c r="IZ293">
        <v>0.735386519928015</v>
      </c>
      <c r="JA293">
        <v>0.00382527381972642</v>
      </c>
      <c r="JB293">
        <v>-7.52988299776221e-07</v>
      </c>
      <c r="JC293">
        <v>2.3530235652091e-10</v>
      </c>
      <c r="JD293">
        <v>-0.102343420517576</v>
      </c>
      <c r="JE293">
        <v>-0.0169045395245839</v>
      </c>
      <c r="JF293">
        <v>0.00204458040624254</v>
      </c>
      <c r="JG293">
        <v>-2.13992253470799e-05</v>
      </c>
      <c r="JH293">
        <v>5</v>
      </c>
      <c r="JI293">
        <v>2167</v>
      </c>
      <c r="JJ293">
        <v>1</v>
      </c>
      <c r="JK293">
        <v>29</v>
      </c>
      <c r="JL293">
        <v>29323830.1</v>
      </c>
      <c r="JM293">
        <v>29323830.1</v>
      </c>
      <c r="JN293">
        <v>2.68555</v>
      </c>
      <c r="JO293">
        <v>2.62207</v>
      </c>
      <c r="JP293">
        <v>1.54785</v>
      </c>
      <c r="JQ293">
        <v>2.31079</v>
      </c>
      <c r="JR293">
        <v>1.64673</v>
      </c>
      <c r="JS293">
        <v>2.29004</v>
      </c>
      <c r="JT293">
        <v>34.6692</v>
      </c>
      <c r="JU293">
        <v>24.1838</v>
      </c>
      <c r="JV293">
        <v>18</v>
      </c>
      <c r="JW293">
        <v>506.573</v>
      </c>
      <c r="JX293">
        <v>402.205</v>
      </c>
      <c r="JY293">
        <v>25.9851</v>
      </c>
      <c r="JZ293">
        <v>28.7517</v>
      </c>
      <c r="KA293">
        <v>29.9999</v>
      </c>
      <c r="KB293">
        <v>28.7161</v>
      </c>
      <c r="KC293">
        <v>28.6644</v>
      </c>
      <c r="KD293">
        <v>53.7488</v>
      </c>
      <c r="KE293">
        <v>16.4729</v>
      </c>
      <c r="KF293">
        <v>51.935</v>
      </c>
      <c r="KG293">
        <v>26.2053</v>
      </c>
      <c r="KH293">
        <v>1420.36</v>
      </c>
      <c r="KI293">
        <v>21.3533</v>
      </c>
      <c r="KJ293">
        <v>96.5743</v>
      </c>
      <c r="KK293">
        <v>94.5399</v>
      </c>
    </row>
    <row r="294" spans="1:297">
      <c r="A294">
        <v>278</v>
      </c>
      <c r="B294">
        <v>1759429810</v>
      </c>
      <c r="C294">
        <v>10589.9000000954</v>
      </c>
      <c r="D294" t="s">
        <v>1000</v>
      </c>
      <c r="E294" t="s">
        <v>1001</v>
      </c>
      <c r="F294">
        <v>5</v>
      </c>
      <c r="G294" t="s">
        <v>831</v>
      </c>
      <c r="H294" t="s">
        <v>436</v>
      </c>
      <c r="I294">
        <v>1759429801.84615</v>
      </c>
      <c r="J294">
        <f>(K294)/1000</f>
        <v>0</v>
      </c>
      <c r="K294">
        <f>IF(DP294, AN294, AH294)</f>
        <v>0</v>
      </c>
      <c r="L294">
        <f>IF(DP294, AI294, AG294)</f>
        <v>0</v>
      </c>
      <c r="M294">
        <f>DR294 - IF(AU294&gt;1, L294*DL294*100.0/(AW294), 0)</f>
        <v>0</v>
      </c>
      <c r="N294">
        <f>((T294-J294/2)*M294-L294)/(T294+J294/2)</f>
        <v>0</v>
      </c>
      <c r="O294">
        <f>N294*(DY294+DZ294)/1000.0</f>
        <v>0</v>
      </c>
      <c r="P294">
        <f>(DR294 - IF(AU294&gt;1, L294*DL294*100.0/(AW294), 0))*(DY294+DZ294)/1000.0</f>
        <v>0</v>
      </c>
      <c r="Q294">
        <f>2.0/((1/S294-1/R294)+SIGN(S294)*SQRT((1/S294-1/R294)*(1/S294-1/R294) + 4*DM294/((DM294+1)*(DM294+1))*(2*1/S294*1/R294-1/R294*1/R294)))</f>
        <v>0</v>
      </c>
      <c r="R294">
        <f>IF(LEFT(DN294,1)&lt;&gt;"0",IF(LEFT(DN294,1)="1",3.0,DO294),$D$5+$E$5*(EF294*DY294/($K$5*1000))+$F$5*(EF294*DY294/($K$5*1000))*MAX(MIN(DL294,$J$5),$I$5)*MAX(MIN(DL294,$J$5),$I$5)+$G$5*MAX(MIN(DL294,$J$5),$I$5)*(EF294*DY294/($K$5*1000))+$H$5*(EF294*DY294/($K$5*1000))*(EF294*DY294/($K$5*1000)))</f>
        <v>0</v>
      </c>
      <c r="S294">
        <f>J294*(1000-(1000*0.61365*exp(17.502*W294/(240.97+W294))/(DY294+DZ294)+DT294)/2)/(1000*0.61365*exp(17.502*W294/(240.97+W294))/(DY294+DZ294)-DT294)</f>
        <v>0</v>
      </c>
      <c r="T294">
        <f>1/((DM294+1)/(Q294/1.6)+1/(R294/1.37)) + DM294/((DM294+1)/(Q294/1.6) + DM294/(R294/1.37))</f>
        <v>0</v>
      </c>
      <c r="U294">
        <f>(DH294*DK294)</f>
        <v>0</v>
      </c>
      <c r="V294">
        <f>(EA294+(U294+2*0.95*5.67E-8*(((EA294+$B$7)+273)^4-(EA294+273)^4)-44100*J294)/(1.84*29.3*R294+8*0.95*5.67E-8*(EA294+273)^3))</f>
        <v>0</v>
      </c>
      <c r="W294">
        <f>($C$7*EB294+$D$7*EC294+$E$7*V294)</f>
        <v>0</v>
      </c>
      <c r="X294">
        <f>0.61365*exp(17.502*W294/(240.97+W294))</f>
        <v>0</v>
      </c>
      <c r="Y294">
        <f>(Z294/AA294*100)</f>
        <v>0</v>
      </c>
      <c r="Z294">
        <f>DT294*(DY294+DZ294)/1000</f>
        <v>0</v>
      </c>
      <c r="AA294">
        <f>0.61365*exp(17.502*EA294/(240.97+EA294))</f>
        <v>0</v>
      </c>
      <c r="AB294">
        <f>(X294-DT294*(DY294+DZ294)/1000)</f>
        <v>0</v>
      </c>
      <c r="AC294">
        <f>(-J294*44100)</f>
        <v>0</v>
      </c>
      <c r="AD294">
        <f>2*29.3*R294*0.92*(EA294-W294)</f>
        <v>0</v>
      </c>
      <c r="AE294">
        <f>2*0.95*5.67E-8*(((EA294+$B$7)+273)^4-(W294+273)^4)</f>
        <v>0</v>
      </c>
      <c r="AF294">
        <f>U294+AE294+AC294+AD294</f>
        <v>0</v>
      </c>
      <c r="AG294">
        <f>DX294*AU294*(DS294-DR294*(1000-AU294*DU294)/(1000-AU294*DT294))/(100*DL294)</f>
        <v>0</v>
      </c>
      <c r="AH294">
        <f>1000*DX294*AU294*(DT294-DU294)/(100*DL294*(1000-AU294*DT294))</f>
        <v>0</v>
      </c>
      <c r="AI294">
        <f>(AJ294 - AK294 - DY294*1E3/(8.314*(EA294+273.15)) * AM294/DX294 * AL294) * DX294/(100*DL294) * (1000 - DU294)/1000</f>
        <v>0</v>
      </c>
      <c r="AJ294">
        <v>1440.44754696104</v>
      </c>
      <c r="AK294">
        <v>1406.536</v>
      </c>
      <c r="AL294">
        <v>3.37278333333322</v>
      </c>
      <c r="AM294">
        <v>64.6</v>
      </c>
      <c r="AN294">
        <f>(AP294 - AO294 + DY294*1E3/(8.314*(EA294+273.15)) * AR294/DX294 * AQ294) * DX294/(100*DL294) * 1000/(1000 - AP294)</f>
        <v>0</v>
      </c>
      <c r="AO294">
        <v>21.4714957929356</v>
      </c>
      <c r="AP294">
        <v>22.6530903030303</v>
      </c>
      <c r="AQ294">
        <v>0.00549127515915866</v>
      </c>
      <c r="AR294">
        <v>120.659579915445</v>
      </c>
      <c r="AS294">
        <v>0</v>
      </c>
      <c r="AT294">
        <v>0</v>
      </c>
      <c r="AU294">
        <f>IF(AS294*$H$13&gt;=AW294,1.0,(AW294/(AW294-AS294*$H$13)))</f>
        <v>0</v>
      </c>
      <c r="AV294">
        <f>(AU294-1)*100</f>
        <v>0</v>
      </c>
      <c r="AW294">
        <f>MAX(0,($B$13+$C$13*EF294)/(1+$D$13*EF294)*DY294/(EA294+273)*$E$13)</f>
        <v>0</v>
      </c>
      <c r="AX294" t="s">
        <v>437</v>
      </c>
      <c r="AY294" t="s">
        <v>437</v>
      </c>
      <c r="AZ294">
        <v>0</v>
      </c>
      <c r="BA294">
        <v>0</v>
      </c>
      <c r="BB294">
        <f>1-AZ294/BA294</f>
        <v>0</v>
      </c>
      <c r="BC294">
        <v>0</v>
      </c>
      <c r="BD294" t="s">
        <v>437</v>
      </c>
      <c r="BE294" t="s">
        <v>437</v>
      </c>
      <c r="BF294">
        <v>0</v>
      </c>
      <c r="BG294">
        <v>0</v>
      </c>
      <c r="BH294">
        <f>1-BF294/BG294</f>
        <v>0</v>
      </c>
      <c r="BI294">
        <v>0.5</v>
      </c>
      <c r="BJ294">
        <f>DI294</f>
        <v>0</v>
      </c>
      <c r="BK294">
        <f>L294</f>
        <v>0</v>
      </c>
      <c r="BL294">
        <f>BH294*BI294*BJ294</f>
        <v>0</v>
      </c>
      <c r="BM294">
        <f>(BK294-BC294)/BJ294</f>
        <v>0</v>
      </c>
      <c r="BN294">
        <f>(BA294-BG294)/BG294</f>
        <v>0</v>
      </c>
      <c r="BO294">
        <f>AZ294/(BB294+AZ294/BG294)</f>
        <v>0</v>
      </c>
      <c r="BP294" t="s">
        <v>437</v>
      </c>
      <c r="BQ294">
        <v>0</v>
      </c>
      <c r="BR294">
        <f>IF(BQ294&lt;&gt;0, BQ294, BO294)</f>
        <v>0</v>
      </c>
      <c r="BS294">
        <f>1-BR294/BG294</f>
        <v>0</v>
      </c>
      <c r="BT294">
        <f>(BG294-BF294)/(BG294-BR294)</f>
        <v>0</v>
      </c>
      <c r="BU294">
        <f>(BA294-BG294)/(BA294-BR294)</f>
        <v>0</v>
      </c>
      <c r="BV294">
        <f>(BG294-BF294)/(BG294-AZ294)</f>
        <v>0</v>
      </c>
      <c r="BW294">
        <f>(BA294-BG294)/(BA294-AZ294)</f>
        <v>0</v>
      </c>
      <c r="BX294">
        <f>(BT294*BR294/BF294)</f>
        <v>0</v>
      </c>
      <c r="BY294">
        <f>(1-BX294)</f>
        <v>0</v>
      </c>
      <c r="DH294">
        <f>$B$11*EG294+$C$11*EH294+$F$11*ES294*(1-EV294)</f>
        <v>0</v>
      </c>
      <c r="DI294">
        <f>DH294*DJ294</f>
        <v>0</v>
      </c>
      <c r="DJ294">
        <f>($B$11*$D$9+$C$11*$D$9+$F$11*((FF294+EX294)/MAX(FF294+EX294+FG294, 0.1)*$I$9+FG294/MAX(FF294+EX294+FG294, 0.1)*$J$9))/($B$11+$C$11+$F$11)</f>
        <v>0</v>
      </c>
      <c r="DK294">
        <f>($B$11*$K$9+$C$11*$K$9+$F$11*((FF294+EX294)/MAX(FF294+EX294+FG294, 0.1)*$P$9+FG294/MAX(FF294+EX294+FG294, 0.1)*$Q$9))/($B$11+$C$11+$F$11)</f>
        <v>0</v>
      </c>
      <c r="DL294">
        <v>4.16</v>
      </c>
      <c r="DM294">
        <v>0.5</v>
      </c>
      <c r="DN294" t="s">
        <v>438</v>
      </c>
      <c r="DO294">
        <v>2</v>
      </c>
      <c r="DP294" t="b">
        <v>1</v>
      </c>
      <c r="DQ294">
        <v>1759429801.84615</v>
      </c>
      <c r="DR294">
        <v>1350.72076923077</v>
      </c>
      <c r="DS294">
        <v>1393.60307692308</v>
      </c>
      <c r="DT294">
        <v>22.6413923076923</v>
      </c>
      <c r="DU294">
        <v>21.4381615384615</v>
      </c>
      <c r="DV294">
        <v>1345.62692307692</v>
      </c>
      <c r="DW294">
        <v>22.3395846153846</v>
      </c>
      <c r="DX294">
        <v>500.004461538461</v>
      </c>
      <c r="DY294">
        <v>90.7428461538461</v>
      </c>
      <c r="DZ294">
        <v>0.0337982615384615</v>
      </c>
      <c r="EA294">
        <v>29.3628153846154</v>
      </c>
      <c r="EB294">
        <v>30.0005076923077</v>
      </c>
      <c r="EC294">
        <v>999.9</v>
      </c>
      <c r="ED294">
        <v>0</v>
      </c>
      <c r="EE294">
        <v>0</v>
      </c>
      <c r="EF294">
        <v>9994.95384615385</v>
      </c>
      <c r="EG294">
        <v>0</v>
      </c>
      <c r="EH294">
        <v>14.9934538461538</v>
      </c>
      <c r="EI294">
        <v>-42.8833307692308</v>
      </c>
      <c r="EJ294">
        <v>1382.01</v>
      </c>
      <c r="EK294">
        <v>1424.13538461538</v>
      </c>
      <c r="EL294">
        <v>1.20323692307692</v>
      </c>
      <c r="EM294">
        <v>1393.60307692308</v>
      </c>
      <c r="EN294">
        <v>21.4381615384615</v>
      </c>
      <c r="EO294">
        <v>2.05454538461538</v>
      </c>
      <c r="EP294">
        <v>1.94536</v>
      </c>
      <c r="EQ294">
        <v>17.8710846153846</v>
      </c>
      <c r="ER294">
        <v>17.0064692307692</v>
      </c>
      <c r="ES294">
        <v>2000.01538461538</v>
      </c>
      <c r="ET294">
        <v>0.980006615384615</v>
      </c>
      <c r="EU294">
        <v>0.0199936923076923</v>
      </c>
      <c r="EV294">
        <v>0</v>
      </c>
      <c r="EW294">
        <v>569.252769230769</v>
      </c>
      <c r="EX294">
        <v>5.00059</v>
      </c>
      <c r="EY294">
        <v>11450.2384615385</v>
      </c>
      <c r="EZ294">
        <v>17360.4692307692</v>
      </c>
      <c r="FA294">
        <v>41.812</v>
      </c>
      <c r="FB294">
        <v>41.6679230769231</v>
      </c>
      <c r="FC294">
        <v>41.25</v>
      </c>
      <c r="FD294">
        <v>41</v>
      </c>
      <c r="FE294">
        <v>42.6297692307692</v>
      </c>
      <c r="FF294">
        <v>1955.12538461538</v>
      </c>
      <c r="FG294">
        <v>39.89</v>
      </c>
      <c r="FH294">
        <v>0</v>
      </c>
      <c r="FI294">
        <v>1759429808.2</v>
      </c>
      <c r="FJ294">
        <v>0</v>
      </c>
      <c r="FK294">
        <v>569.14108</v>
      </c>
      <c r="FL294">
        <v>-5.61938459280345</v>
      </c>
      <c r="FM294">
        <v>-115.715384614772</v>
      </c>
      <c r="FN294">
        <v>11448.836</v>
      </c>
      <c r="FO294">
        <v>15</v>
      </c>
      <c r="FP294">
        <v>0</v>
      </c>
      <c r="FQ294" t="s">
        <v>439</v>
      </c>
      <c r="FR294">
        <v>0</v>
      </c>
      <c r="FS294">
        <v>0</v>
      </c>
      <c r="FT294">
        <v>0</v>
      </c>
      <c r="FU294">
        <v>0</v>
      </c>
      <c r="FV294">
        <v>0</v>
      </c>
      <c r="FW294">
        <v>0</v>
      </c>
      <c r="FX294">
        <v>0</v>
      </c>
      <c r="FY294">
        <v>0</v>
      </c>
      <c r="FZ294">
        <v>0</v>
      </c>
      <c r="GA294">
        <v>0</v>
      </c>
      <c r="GB294">
        <v>0</v>
      </c>
      <c r="GC294">
        <v>-43.012435</v>
      </c>
      <c r="GD294">
        <v>2.00431127819546</v>
      </c>
      <c r="GE294">
        <v>0.414437427454375</v>
      </c>
      <c r="GF294">
        <v>0</v>
      </c>
      <c r="GG294">
        <v>569.388911764706</v>
      </c>
      <c r="GH294">
        <v>-4.56328494309082</v>
      </c>
      <c r="GI294">
        <v>0.476807728399612</v>
      </c>
      <c r="GJ294">
        <v>-1</v>
      </c>
      <c r="GK294">
        <v>1.212744</v>
      </c>
      <c r="GL294">
        <v>-0.297249022556392</v>
      </c>
      <c r="GM294">
        <v>0.0305810458290752</v>
      </c>
      <c r="GN294">
        <v>0</v>
      </c>
      <c r="GO294">
        <v>0</v>
      </c>
      <c r="GP294">
        <v>2</v>
      </c>
      <c r="GQ294" t="s">
        <v>463</v>
      </c>
      <c r="GR294">
        <v>3.13207</v>
      </c>
      <c r="GS294">
        <v>2.71151</v>
      </c>
      <c r="GT294">
        <v>0.202338</v>
      </c>
      <c r="GU294">
        <v>0.206617</v>
      </c>
      <c r="GV294">
        <v>0.0990641</v>
      </c>
      <c r="GW294">
        <v>0.095938</v>
      </c>
      <c r="GX294">
        <v>30021.8</v>
      </c>
      <c r="GY294">
        <v>31988.6</v>
      </c>
      <c r="GZ294">
        <v>34054.6</v>
      </c>
      <c r="HA294">
        <v>36508</v>
      </c>
      <c r="HB294">
        <v>43350.7</v>
      </c>
      <c r="HC294">
        <v>47402.1</v>
      </c>
      <c r="HD294">
        <v>53129.4</v>
      </c>
      <c r="HE294">
        <v>58351.9</v>
      </c>
      <c r="HF294">
        <v>1.95002</v>
      </c>
      <c r="HG294">
        <v>1.79</v>
      </c>
      <c r="HH294">
        <v>0.139888</v>
      </c>
      <c r="HI294">
        <v>0</v>
      </c>
      <c r="HJ294">
        <v>27.7271</v>
      </c>
      <c r="HK294">
        <v>999.9</v>
      </c>
      <c r="HL294">
        <v>50.69</v>
      </c>
      <c r="HM294">
        <v>30.806</v>
      </c>
      <c r="HN294">
        <v>24.9256</v>
      </c>
      <c r="HO294">
        <v>54.6831</v>
      </c>
      <c r="HP294">
        <v>45.4647</v>
      </c>
      <c r="HQ294">
        <v>1</v>
      </c>
      <c r="HR294">
        <v>0.106293</v>
      </c>
      <c r="HS294">
        <v>-0.0548284</v>
      </c>
      <c r="HT294">
        <v>20.112</v>
      </c>
      <c r="HU294">
        <v>5.19662</v>
      </c>
      <c r="HV294">
        <v>12.004</v>
      </c>
      <c r="HW294">
        <v>4.9746</v>
      </c>
      <c r="HX294">
        <v>3.29395</v>
      </c>
      <c r="HY294">
        <v>999.9</v>
      </c>
      <c r="HZ294">
        <v>9999</v>
      </c>
      <c r="IA294">
        <v>9999</v>
      </c>
      <c r="IB294">
        <v>9999</v>
      </c>
      <c r="IC294">
        <v>1.86325</v>
      </c>
      <c r="ID294">
        <v>1.86813</v>
      </c>
      <c r="IE294">
        <v>1.86786</v>
      </c>
      <c r="IF294">
        <v>1.86905</v>
      </c>
      <c r="IG294">
        <v>1.86987</v>
      </c>
      <c r="IH294">
        <v>1.86597</v>
      </c>
      <c r="II294">
        <v>1.86703</v>
      </c>
      <c r="IJ294">
        <v>1.86844</v>
      </c>
      <c r="IK294">
        <v>5</v>
      </c>
      <c r="IL294">
        <v>0</v>
      </c>
      <c r="IM294">
        <v>0</v>
      </c>
      <c r="IN294">
        <v>0</v>
      </c>
      <c r="IO294" t="s">
        <v>441</v>
      </c>
      <c r="IP294" t="s">
        <v>442</v>
      </c>
      <c r="IQ294" t="s">
        <v>443</v>
      </c>
      <c r="IR294" t="s">
        <v>443</v>
      </c>
      <c r="IS294" t="s">
        <v>443</v>
      </c>
      <c r="IT294" t="s">
        <v>443</v>
      </c>
      <c r="IU294">
        <v>0</v>
      </c>
      <c r="IV294">
        <v>100</v>
      </c>
      <c r="IW294">
        <v>100</v>
      </c>
      <c r="IX294">
        <v>5.17</v>
      </c>
      <c r="IY294">
        <v>0.3022</v>
      </c>
      <c r="IZ294">
        <v>0.735386519928015</v>
      </c>
      <c r="JA294">
        <v>0.00382527381972642</v>
      </c>
      <c r="JB294">
        <v>-7.52988299776221e-07</v>
      </c>
      <c r="JC294">
        <v>2.3530235652091e-10</v>
      </c>
      <c r="JD294">
        <v>-0.102343420517576</v>
      </c>
      <c r="JE294">
        <v>-0.0169045395245839</v>
      </c>
      <c r="JF294">
        <v>0.00204458040624254</v>
      </c>
      <c r="JG294">
        <v>-2.13992253470799e-05</v>
      </c>
      <c r="JH294">
        <v>5</v>
      </c>
      <c r="JI294">
        <v>2167</v>
      </c>
      <c r="JJ294">
        <v>1</v>
      </c>
      <c r="JK294">
        <v>29</v>
      </c>
      <c r="JL294">
        <v>29323830.2</v>
      </c>
      <c r="JM294">
        <v>29323830.2</v>
      </c>
      <c r="JN294">
        <v>2.71118</v>
      </c>
      <c r="JO294">
        <v>2.61108</v>
      </c>
      <c r="JP294">
        <v>1.54785</v>
      </c>
      <c r="JQ294">
        <v>2.31079</v>
      </c>
      <c r="JR294">
        <v>1.64551</v>
      </c>
      <c r="JS294">
        <v>2.38037</v>
      </c>
      <c r="JT294">
        <v>34.6692</v>
      </c>
      <c r="JU294">
        <v>24.1926</v>
      </c>
      <c r="JV294">
        <v>18</v>
      </c>
      <c r="JW294">
        <v>506.325</v>
      </c>
      <c r="JX294">
        <v>402.453</v>
      </c>
      <c r="JY294">
        <v>26.2596</v>
      </c>
      <c r="JZ294">
        <v>28.7517</v>
      </c>
      <c r="KA294">
        <v>29.9993</v>
      </c>
      <c r="KB294">
        <v>28.7161</v>
      </c>
      <c r="KC294">
        <v>28.6644</v>
      </c>
      <c r="KD294">
        <v>54.2598</v>
      </c>
      <c r="KE294">
        <v>16.746</v>
      </c>
      <c r="KF294">
        <v>51.935</v>
      </c>
      <c r="KG294">
        <v>26.2324</v>
      </c>
      <c r="KH294">
        <v>1440.6</v>
      </c>
      <c r="KI294">
        <v>21.3533</v>
      </c>
      <c r="KJ294">
        <v>96.575</v>
      </c>
      <c r="KK294">
        <v>94.5403</v>
      </c>
    </row>
    <row r="295" spans="1:297">
      <c r="A295">
        <v>279</v>
      </c>
      <c r="B295">
        <v>1759429815</v>
      </c>
      <c r="C295">
        <v>10594.9000000954</v>
      </c>
      <c r="D295" t="s">
        <v>1002</v>
      </c>
      <c r="E295" t="s">
        <v>1003</v>
      </c>
      <c r="F295">
        <v>5</v>
      </c>
      <c r="G295" t="s">
        <v>831</v>
      </c>
      <c r="H295" t="s">
        <v>436</v>
      </c>
      <c r="I295">
        <v>1759429806.84615</v>
      </c>
      <c r="J295">
        <f>(K295)/1000</f>
        <v>0</v>
      </c>
      <c r="K295">
        <f>IF(DP295, AN295, AH295)</f>
        <v>0</v>
      </c>
      <c r="L295">
        <f>IF(DP295, AI295, AG295)</f>
        <v>0</v>
      </c>
      <c r="M295">
        <f>DR295 - IF(AU295&gt;1, L295*DL295*100.0/(AW295), 0)</f>
        <v>0</v>
      </c>
      <c r="N295">
        <f>((T295-J295/2)*M295-L295)/(T295+J295/2)</f>
        <v>0</v>
      </c>
      <c r="O295">
        <f>N295*(DY295+DZ295)/1000.0</f>
        <v>0</v>
      </c>
      <c r="P295">
        <f>(DR295 - IF(AU295&gt;1, L295*DL295*100.0/(AW295), 0))*(DY295+DZ295)/1000.0</f>
        <v>0</v>
      </c>
      <c r="Q295">
        <f>2.0/((1/S295-1/R295)+SIGN(S295)*SQRT((1/S295-1/R295)*(1/S295-1/R295) + 4*DM295/((DM295+1)*(DM295+1))*(2*1/S295*1/R295-1/R295*1/R295)))</f>
        <v>0</v>
      </c>
      <c r="R295">
        <f>IF(LEFT(DN295,1)&lt;&gt;"0",IF(LEFT(DN295,1)="1",3.0,DO295),$D$5+$E$5*(EF295*DY295/($K$5*1000))+$F$5*(EF295*DY295/($K$5*1000))*MAX(MIN(DL295,$J$5),$I$5)*MAX(MIN(DL295,$J$5),$I$5)+$G$5*MAX(MIN(DL295,$J$5),$I$5)*(EF295*DY295/($K$5*1000))+$H$5*(EF295*DY295/($K$5*1000))*(EF295*DY295/($K$5*1000)))</f>
        <v>0</v>
      </c>
      <c r="S295">
        <f>J295*(1000-(1000*0.61365*exp(17.502*W295/(240.97+W295))/(DY295+DZ295)+DT295)/2)/(1000*0.61365*exp(17.502*W295/(240.97+W295))/(DY295+DZ295)-DT295)</f>
        <v>0</v>
      </c>
      <c r="T295">
        <f>1/((DM295+1)/(Q295/1.6)+1/(R295/1.37)) + DM295/((DM295+1)/(Q295/1.6) + DM295/(R295/1.37))</f>
        <v>0</v>
      </c>
      <c r="U295">
        <f>(DH295*DK295)</f>
        <v>0</v>
      </c>
      <c r="V295">
        <f>(EA295+(U295+2*0.95*5.67E-8*(((EA295+$B$7)+273)^4-(EA295+273)^4)-44100*J295)/(1.84*29.3*R295+8*0.95*5.67E-8*(EA295+273)^3))</f>
        <v>0</v>
      </c>
      <c r="W295">
        <f>($C$7*EB295+$D$7*EC295+$E$7*V295)</f>
        <v>0</v>
      </c>
      <c r="X295">
        <f>0.61365*exp(17.502*W295/(240.97+W295))</f>
        <v>0</v>
      </c>
      <c r="Y295">
        <f>(Z295/AA295*100)</f>
        <v>0</v>
      </c>
      <c r="Z295">
        <f>DT295*(DY295+DZ295)/1000</f>
        <v>0</v>
      </c>
      <c r="AA295">
        <f>0.61365*exp(17.502*EA295/(240.97+EA295))</f>
        <v>0</v>
      </c>
      <c r="AB295">
        <f>(X295-DT295*(DY295+DZ295)/1000)</f>
        <v>0</v>
      </c>
      <c r="AC295">
        <f>(-J295*44100)</f>
        <v>0</v>
      </c>
      <c r="AD295">
        <f>2*29.3*R295*0.92*(EA295-W295)</f>
        <v>0</v>
      </c>
      <c r="AE295">
        <f>2*0.95*5.67E-8*(((EA295+$B$7)+273)^4-(W295+273)^4)</f>
        <v>0</v>
      </c>
      <c r="AF295">
        <f>U295+AE295+AC295+AD295</f>
        <v>0</v>
      </c>
      <c r="AG295">
        <f>DX295*AU295*(DS295-DR295*(1000-AU295*DU295)/(1000-AU295*DT295))/(100*DL295)</f>
        <v>0</v>
      </c>
      <c r="AH295">
        <f>1000*DX295*AU295*(DT295-DU295)/(100*DL295*(1000-AU295*DT295))</f>
        <v>0</v>
      </c>
      <c r="AI295">
        <f>(AJ295 - AK295 - DY295*1E3/(8.314*(EA295+273.15)) * AM295/DX295 * AL295) * DX295/(100*DL295) * (1000 - DU295)/1000</f>
        <v>0</v>
      </c>
      <c r="AJ295">
        <v>1457.89981771862</v>
      </c>
      <c r="AK295">
        <v>1424.08115151515</v>
      </c>
      <c r="AL295">
        <v>3.50404545454531</v>
      </c>
      <c r="AM295">
        <v>64.6</v>
      </c>
      <c r="AN295">
        <f>(AP295 - AO295 + DY295*1E3/(8.314*(EA295+273.15)) * AR295/DX295 * AQ295) * DX295/(100*DL295) * 1000/(1000 - AP295)</f>
        <v>0</v>
      </c>
      <c r="AO295">
        <v>21.4475920067269</v>
      </c>
      <c r="AP295">
        <v>22.6428581818182</v>
      </c>
      <c r="AQ295">
        <v>-0.00105237751627245</v>
      </c>
      <c r="AR295">
        <v>120.659579915445</v>
      </c>
      <c r="AS295">
        <v>0</v>
      </c>
      <c r="AT295">
        <v>0</v>
      </c>
      <c r="AU295">
        <f>IF(AS295*$H$13&gt;=AW295,1.0,(AW295/(AW295-AS295*$H$13)))</f>
        <v>0</v>
      </c>
      <c r="AV295">
        <f>(AU295-1)*100</f>
        <v>0</v>
      </c>
      <c r="AW295">
        <f>MAX(0,($B$13+$C$13*EF295)/(1+$D$13*EF295)*DY295/(EA295+273)*$E$13)</f>
        <v>0</v>
      </c>
      <c r="AX295" t="s">
        <v>437</v>
      </c>
      <c r="AY295" t="s">
        <v>437</v>
      </c>
      <c r="AZ295">
        <v>0</v>
      </c>
      <c r="BA295">
        <v>0</v>
      </c>
      <c r="BB295">
        <f>1-AZ295/BA295</f>
        <v>0</v>
      </c>
      <c r="BC295">
        <v>0</v>
      </c>
      <c r="BD295" t="s">
        <v>437</v>
      </c>
      <c r="BE295" t="s">
        <v>437</v>
      </c>
      <c r="BF295">
        <v>0</v>
      </c>
      <c r="BG295">
        <v>0</v>
      </c>
      <c r="BH295">
        <f>1-BF295/BG295</f>
        <v>0</v>
      </c>
      <c r="BI295">
        <v>0.5</v>
      </c>
      <c r="BJ295">
        <f>DI295</f>
        <v>0</v>
      </c>
      <c r="BK295">
        <f>L295</f>
        <v>0</v>
      </c>
      <c r="BL295">
        <f>BH295*BI295*BJ295</f>
        <v>0</v>
      </c>
      <c r="BM295">
        <f>(BK295-BC295)/BJ295</f>
        <v>0</v>
      </c>
      <c r="BN295">
        <f>(BA295-BG295)/BG295</f>
        <v>0</v>
      </c>
      <c r="BO295">
        <f>AZ295/(BB295+AZ295/BG295)</f>
        <v>0</v>
      </c>
      <c r="BP295" t="s">
        <v>437</v>
      </c>
      <c r="BQ295">
        <v>0</v>
      </c>
      <c r="BR295">
        <f>IF(BQ295&lt;&gt;0, BQ295, BO295)</f>
        <v>0</v>
      </c>
      <c r="BS295">
        <f>1-BR295/BG295</f>
        <v>0</v>
      </c>
      <c r="BT295">
        <f>(BG295-BF295)/(BG295-BR295)</f>
        <v>0</v>
      </c>
      <c r="BU295">
        <f>(BA295-BG295)/(BA295-BR295)</f>
        <v>0</v>
      </c>
      <c r="BV295">
        <f>(BG295-BF295)/(BG295-AZ295)</f>
        <v>0</v>
      </c>
      <c r="BW295">
        <f>(BA295-BG295)/(BA295-AZ295)</f>
        <v>0</v>
      </c>
      <c r="BX295">
        <f>(BT295*BR295/BF295)</f>
        <v>0</v>
      </c>
      <c r="BY295">
        <f>(1-BX295)</f>
        <v>0</v>
      </c>
      <c r="DH295">
        <f>$B$11*EG295+$C$11*EH295+$F$11*ES295*(1-EV295)</f>
        <v>0</v>
      </c>
      <c r="DI295">
        <f>DH295*DJ295</f>
        <v>0</v>
      </c>
      <c r="DJ295">
        <f>($B$11*$D$9+$C$11*$D$9+$F$11*((FF295+EX295)/MAX(FF295+EX295+FG295, 0.1)*$I$9+FG295/MAX(FF295+EX295+FG295, 0.1)*$J$9))/($B$11+$C$11+$F$11)</f>
        <v>0</v>
      </c>
      <c r="DK295">
        <f>($B$11*$K$9+$C$11*$K$9+$F$11*((FF295+EX295)/MAX(FF295+EX295+FG295, 0.1)*$P$9+FG295/MAX(FF295+EX295+FG295, 0.1)*$Q$9))/($B$11+$C$11+$F$11)</f>
        <v>0</v>
      </c>
      <c r="DL295">
        <v>4.16</v>
      </c>
      <c r="DM295">
        <v>0.5</v>
      </c>
      <c r="DN295" t="s">
        <v>438</v>
      </c>
      <c r="DO295">
        <v>2</v>
      </c>
      <c r="DP295" t="b">
        <v>1</v>
      </c>
      <c r="DQ295">
        <v>1759429806.84615</v>
      </c>
      <c r="DR295">
        <v>1367.59461538462</v>
      </c>
      <c r="DS295">
        <v>1410.41692307692</v>
      </c>
      <c r="DT295">
        <v>22.6409615384615</v>
      </c>
      <c r="DU295">
        <v>21.4485461538462</v>
      </c>
      <c r="DV295">
        <v>1362.44923076923</v>
      </c>
      <c r="DW295">
        <v>22.3391538461538</v>
      </c>
      <c r="DX295">
        <v>500.025384615385</v>
      </c>
      <c r="DY295">
        <v>90.7429230769231</v>
      </c>
      <c r="DZ295">
        <v>0.0335888230769231</v>
      </c>
      <c r="EA295">
        <v>29.3646076923077</v>
      </c>
      <c r="EB295">
        <v>30.0070538461539</v>
      </c>
      <c r="EC295">
        <v>999.9</v>
      </c>
      <c r="ED295">
        <v>0</v>
      </c>
      <c r="EE295">
        <v>0</v>
      </c>
      <c r="EF295">
        <v>10006.5846153846</v>
      </c>
      <c r="EG295">
        <v>0</v>
      </c>
      <c r="EH295">
        <v>14.9964307692308</v>
      </c>
      <c r="EI295">
        <v>-42.8223769230769</v>
      </c>
      <c r="EJ295">
        <v>1399.27615384615</v>
      </c>
      <c r="EK295">
        <v>1441.33230769231</v>
      </c>
      <c r="EL295">
        <v>1.19241769230769</v>
      </c>
      <c r="EM295">
        <v>1410.41692307692</v>
      </c>
      <c r="EN295">
        <v>21.4485461538462</v>
      </c>
      <c r="EO295">
        <v>2.05450692307692</v>
      </c>
      <c r="EP295">
        <v>1.94630384615385</v>
      </c>
      <c r="EQ295">
        <v>17.8707923076923</v>
      </c>
      <c r="ER295">
        <v>17.0141307692308</v>
      </c>
      <c r="ES295">
        <v>1999.99</v>
      </c>
      <c r="ET295">
        <v>0.980006384615385</v>
      </c>
      <c r="EU295">
        <v>0.0199939307692308</v>
      </c>
      <c r="EV295">
        <v>0</v>
      </c>
      <c r="EW295">
        <v>568.819230769231</v>
      </c>
      <c r="EX295">
        <v>5.00059</v>
      </c>
      <c r="EY295">
        <v>11440.2769230769</v>
      </c>
      <c r="EZ295">
        <v>17360.2461538462</v>
      </c>
      <c r="FA295">
        <v>41.812</v>
      </c>
      <c r="FB295">
        <v>41.6631538461538</v>
      </c>
      <c r="FC295">
        <v>41.25</v>
      </c>
      <c r="FD295">
        <v>41</v>
      </c>
      <c r="FE295">
        <v>42.625</v>
      </c>
      <c r="FF295">
        <v>1955.1</v>
      </c>
      <c r="FG295">
        <v>39.89</v>
      </c>
      <c r="FH295">
        <v>0</v>
      </c>
      <c r="FI295">
        <v>1759429813.6</v>
      </c>
      <c r="FJ295">
        <v>0</v>
      </c>
      <c r="FK295">
        <v>568.6435</v>
      </c>
      <c r="FL295">
        <v>-6.05993160973239</v>
      </c>
      <c r="FM295">
        <v>-126.352136759308</v>
      </c>
      <c r="FN295">
        <v>11438.7923076923</v>
      </c>
      <c r="FO295">
        <v>15</v>
      </c>
      <c r="FP295">
        <v>0</v>
      </c>
      <c r="FQ295" t="s">
        <v>439</v>
      </c>
      <c r="FR295">
        <v>0</v>
      </c>
      <c r="FS295">
        <v>0</v>
      </c>
      <c r="FT295">
        <v>0</v>
      </c>
      <c r="FU295">
        <v>0</v>
      </c>
      <c r="FV295">
        <v>0</v>
      </c>
      <c r="FW295">
        <v>0</v>
      </c>
      <c r="FX295">
        <v>0</v>
      </c>
      <c r="FY295">
        <v>0</v>
      </c>
      <c r="FZ295">
        <v>0</v>
      </c>
      <c r="GA295">
        <v>0</v>
      </c>
      <c r="GB295">
        <v>0</v>
      </c>
      <c r="GC295">
        <v>-42.8557047619048</v>
      </c>
      <c r="GD295">
        <v>1.20192467532463</v>
      </c>
      <c r="GE295">
        <v>0.432993130349322</v>
      </c>
      <c r="GF295">
        <v>0</v>
      </c>
      <c r="GG295">
        <v>568.970676470588</v>
      </c>
      <c r="GH295">
        <v>-5.64652404892714</v>
      </c>
      <c r="GI295">
        <v>0.587824339537127</v>
      </c>
      <c r="GJ295">
        <v>-1</v>
      </c>
      <c r="GK295">
        <v>1.20309761904762</v>
      </c>
      <c r="GL295">
        <v>-0.168415324675326</v>
      </c>
      <c r="GM295">
        <v>0.025360290651925</v>
      </c>
      <c r="GN295">
        <v>0</v>
      </c>
      <c r="GO295">
        <v>0</v>
      </c>
      <c r="GP295">
        <v>2</v>
      </c>
      <c r="GQ295" t="s">
        <v>463</v>
      </c>
      <c r="GR295">
        <v>3.13211</v>
      </c>
      <c r="GS295">
        <v>2.71134</v>
      </c>
      <c r="GT295">
        <v>0.203858</v>
      </c>
      <c r="GU295">
        <v>0.207982</v>
      </c>
      <c r="GV295">
        <v>0.0990189</v>
      </c>
      <c r="GW295">
        <v>0.095859</v>
      </c>
      <c r="GX295">
        <v>29965</v>
      </c>
      <c r="GY295">
        <v>31934.1</v>
      </c>
      <c r="GZ295">
        <v>34055.1</v>
      </c>
      <c r="HA295">
        <v>36508.5</v>
      </c>
      <c r="HB295">
        <v>43353.6</v>
      </c>
      <c r="HC295">
        <v>47407.1</v>
      </c>
      <c r="HD295">
        <v>53130</v>
      </c>
      <c r="HE295">
        <v>58352.7</v>
      </c>
      <c r="HF295">
        <v>1.9498</v>
      </c>
      <c r="HG295">
        <v>1.78978</v>
      </c>
      <c r="HH295">
        <v>0.142302</v>
      </c>
      <c r="HI295">
        <v>0</v>
      </c>
      <c r="HJ295">
        <v>27.7206</v>
      </c>
      <c r="HK295">
        <v>999.9</v>
      </c>
      <c r="HL295">
        <v>50.714</v>
      </c>
      <c r="HM295">
        <v>30.806</v>
      </c>
      <c r="HN295">
        <v>24.9348</v>
      </c>
      <c r="HO295">
        <v>54.7531</v>
      </c>
      <c r="HP295">
        <v>45.4487</v>
      </c>
      <c r="HQ295">
        <v>1</v>
      </c>
      <c r="HR295">
        <v>0.105932</v>
      </c>
      <c r="HS295">
        <v>0.215185</v>
      </c>
      <c r="HT295">
        <v>20.1121</v>
      </c>
      <c r="HU295">
        <v>5.19692</v>
      </c>
      <c r="HV295">
        <v>12.004</v>
      </c>
      <c r="HW295">
        <v>4.97455</v>
      </c>
      <c r="HX295">
        <v>3.2939</v>
      </c>
      <c r="HY295">
        <v>999.9</v>
      </c>
      <c r="HZ295">
        <v>9999</v>
      </c>
      <c r="IA295">
        <v>9999</v>
      </c>
      <c r="IB295">
        <v>9999</v>
      </c>
      <c r="IC295">
        <v>1.86325</v>
      </c>
      <c r="ID295">
        <v>1.86813</v>
      </c>
      <c r="IE295">
        <v>1.8679</v>
      </c>
      <c r="IF295">
        <v>1.86906</v>
      </c>
      <c r="IG295">
        <v>1.86989</v>
      </c>
      <c r="IH295">
        <v>1.86596</v>
      </c>
      <c r="II295">
        <v>1.86705</v>
      </c>
      <c r="IJ295">
        <v>1.86844</v>
      </c>
      <c r="IK295">
        <v>5</v>
      </c>
      <c r="IL295">
        <v>0</v>
      </c>
      <c r="IM295">
        <v>0</v>
      </c>
      <c r="IN295">
        <v>0</v>
      </c>
      <c r="IO295" t="s">
        <v>441</v>
      </c>
      <c r="IP295" t="s">
        <v>442</v>
      </c>
      <c r="IQ295" t="s">
        <v>443</v>
      </c>
      <c r="IR295" t="s">
        <v>443</v>
      </c>
      <c r="IS295" t="s">
        <v>443</v>
      </c>
      <c r="IT295" t="s">
        <v>443</v>
      </c>
      <c r="IU295">
        <v>0</v>
      </c>
      <c r="IV295">
        <v>100</v>
      </c>
      <c r="IW295">
        <v>100</v>
      </c>
      <c r="IX295">
        <v>5.23</v>
      </c>
      <c r="IY295">
        <v>0.3016</v>
      </c>
      <c r="IZ295">
        <v>0.735386519928015</v>
      </c>
      <c r="JA295">
        <v>0.00382527381972642</v>
      </c>
      <c r="JB295">
        <v>-7.52988299776221e-07</v>
      </c>
      <c r="JC295">
        <v>2.3530235652091e-10</v>
      </c>
      <c r="JD295">
        <v>-0.102343420517576</v>
      </c>
      <c r="JE295">
        <v>-0.0169045395245839</v>
      </c>
      <c r="JF295">
        <v>0.00204458040624254</v>
      </c>
      <c r="JG295">
        <v>-2.13992253470799e-05</v>
      </c>
      <c r="JH295">
        <v>5</v>
      </c>
      <c r="JI295">
        <v>2167</v>
      </c>
      <c r="JJ295">
        <v>1</v>
      </c>
      <c r="JK295">
        <v>29</v>
      </c>
      <c r="JL295">
        <v>29323830.2</v>
      </c>
      <c r="JM295">
        <v>29323830.2</v>
      </c>
      <c r="JN295">
        <v>2.73438</v>
      </c>
      <c r="JO295">
        <v>2.60864</v>
      </c>
      <c r="JP295">
        <v>1.54785</v>
      </c>
      <c r="JQ295">
        <v>2.31079</v>
      </c>
      <c r="JR295">
        <v>1.64673</v>
      </c>
      <c r="JS295">
        <v>2.36938</v>
      </c>
      <c r="JT295">
        <v>34.6692</v>
      </c>
      <c r="JU295">
        <v>24.1926</v>
      </c>
      <c r="JV295">
        <v>18</v>
      </c>
      <c r="JW295">
        <v>506.176</v>
      </c>
      <c r="JX295">
        <v>402.329</v>
      </c>
      <c r="JY295">
        <v>26.2899</v>
      </c>
      <c r="JZ295">
        <v>28.7501</v>
      </c>
      <c r="KA295">
        <v>29.9997</v>
      </c>
      <c r="KB295">
        <v>28.7161</v>
      </c>
      <c r="KC295">
        <v>28.6644</v>
      </c>
      <c r="KD295">
        <v>54.7188</v>
      </c>
      <c r="KE295">
        <v>17.0182</v>
      </c>
      <c r="KF295">
        <v>51.935</v>
      </c>
      <c r="KG295">
        <v>26.204</v>
      </c>
      <c r="KH295">
        <v>1454.18</v>
      </c>
      <c r="KI295">
        <v>21.3533</v>
      </c>
      <c r="KJ295">
        <v>96.5761</v>
      </c>
      <c r="KK295">
        <v>94.5416</v>
      </c>
    </row>
    <row r="296" spans="1:297">
      <c r="A296">
        <v>280</v>
      </c>
      <c r="B296">
        <v>1759429820</v>
      </c>
      <c r="C296">
        <v>10599.9000000954</v>
      </c>
      <c r="D296" t="s">
        <v>1004</v>
      </c>
      <c r="E296" t="s">
        <v>1005</v>
      </c>
      <c r="F296">
        <v>5</v>
      </c>
      <c r="G296" t="s">
        <v>831</v>
      </c>
      <c r="H296" t="s">
        <v>436</v>
      </c>
      <c r="I296">
        <v>1759429811.84615</v>
      </c>
      <c r="J296">
        <f>(K296)/1000</f>
        <v>0</v>
      </c>
      <c r="K296">
        <f>IF(DP296, AN296, AH296)</f>
        <v>0</v>
      </c>
      <c r="L296">
        <f>IF(DP296, AI296, AG296)</f>
        <v>0</v>
      </c>
      <c r="M296">
        <f>DR296 - IF(AU296&gt;1, L296*DL296*100.0/(AW296), 0)</f>
        <v>0</v>
      </c>
      <c r="N296">
        <f>((T296-J296/2)*M296-L296)/(T296+J296/2)</f>
        <v>0</v>
      </c>
      <c r="O296">
        <f>N296*(DY296+DZ296)/1000.0</f>
        <v>0</v>
      </c>
      <c r="P296">
        <f>(DR296 - IF(AU296&gt;1, L296*DL296*100.0/(AW296), 0))*(DY296+DZ296)/1000.0</f>
        <v>0</v>
      </c>
      <c r="Q296">
        <f>2.0/((1/S296-1/R296)+SIGN(S296)*SQRT((1/S296-1/R296)*(1/S296-1/R296) + 4*DM296/((DM296+1)*(DM296+1))*(2*1/S296*1/R296-1/R296*1/R296)))</f>
        <v>0</v>
      </c>
      <c r="R296">
        <f>IF(LEFT(DN296,1)&lt;&gt;"0",IF(LEFT(DN296,1)="1",3.0,DO296),$D$5+$E$5*(EF296*DY296/($K$5*1000))+$F$5*(EF296*DY296/($K$5*1000))*MAX(MIN(DL296,$J$5),$I$5)*MAX(MIN(DL296,$J$5),$I$5)+$G$5*MAX(MIN(DL296,$J$5),$I$5)*(EF296*DY296/($K$5*1000))+$H$5*(EF296*DY296/($K$5*1000))*(EF296*DY296/($K$5*1000)))</f>
        <v>0</v>
      </c>
      <c r="S296">
        <f>J296*(1000-(1000*0.61365*exp(17.502*W296/(240.97+W296))/(DY296+DZ296)+DT296)/2)/(1000*0.61365*exp(17.502*W296/(240.97+W296))/(DY296+DZ296)-DT296)</f>
        <v>0</v>
      </c>
      <c r="T296">
        <f>1/((DM296+1)/(Q296/1.6)+1/(R296/1.37)) + DM296/((DM296+1)/(Q296/1.6) + DM296/(R296/1.37))</f>
        <v>0</v>
      </c>
      <c r="U296">
        <f>(DH296*DK296)</f>
        <v>0</v>
      </c>
      <c r="V296">
        <f>(EA296+(U296+2*0.95*5.67E-8*(((EA296+$B$7)+273)^4-(EA296+273)^4)-44100*J296)/(1.84*29.3*R296+8*0.95*5.67E-8*(EA296+273)^3))</f>
        <v>0</v>
      </c>
      <c r="W296">
        <f>($C$7*EB296+$D$7*EC296+$E$7*V296)</f>
        <v>0</v>
      </c>
      <c r="X296">
        <f>0.61365*exp(17.502*W296/(240.97+W296))</f>
        <v>0</v>
      </c>
      <c r="Y296">
        <f>(Z296/AA296*100)</f>
        <v>0</v>
      </c>
      <c r="Z296">
        <f>DT296*(DY296+DZ296)/1000</f>
        <v>0</v>
      </c>
      <c r="AA296">
        <f>0.61365*exp(17.502*EA296/(240.97+EA296))</f>
        <v>0</v>
      </c>
      <c r="AB296">
        <f>(X296-DT296*(DY296+DZ296)/1000)</f>
        <v>0</v>
      </c>
      <c r="AC296">
        <f>(-J296*44100)</f>
        <v>0</v>
      </c>
      <c r="AD296">
        <f>2*29.3*R296*0.92*(EA296-W296)</f>
        <v>0</v>
      </c>
      <c r="AE296">
        <f>2*0.95*5.67E-8*(((EA296+$B$7)+273)^4-(W296+273)^4)</f>
        <v>0</v>
      </c>
      <c r="AF296">
        <f>U296+AE296+AC296+AD296</f>
        <v>0</v>
      </c>
      <c r="AG296">
        <f>DX296*AU296*(DS296-DR296*(1000-AU296*DU296)/(1000-AU296*DT296))/(100*DL296)</f>
        <v>0</v>
      </c>
      <c r="AH296">
        <f>1000*DX296*AU296*(DT296-DU296)/(100*DL296*(1000-AU296*DT296))</f>
        <v>0</v>
      </c>
      <c r="AI296">
        <f>(AJ296 - AK296 - DY296*1E3/(8.314*(EA296+273.15)) * AM296/DX296 * AL296) * DX296/(100*DL296) * (1000 - DU296)/1000</f>
        <v>0</v>
      </c>
      <c r="AJ296">
        <v>1473.60610354978</v>
      </c>
      <c r="AK296">
        <v>1440.4863030303</v>
      </c>
      <c r="AL296">
        <v>3.27667424242406</v>
      </c>
      <c r="AM296">
        <v>64.6</v>
      </c>
      <c r="AN296">
        <f>(AP296 - AO296 + DY296*1E3/(8.314*(EA296+273.15)) * AR296/DX296 * AQ296) * DX296/(100*DL296) * 1000/(1000 - AP296)</f>
        <v>0</v>
      </c>
      <c r="AO296">
        <v>21.4095218130549</v>
      </c>
      <c r="AP296">
        <v>22.6114878787879</v>
      </c>
      <c r="AQ296">
        <v>-0.00677766160726572</v>
      </c>
      <c r="AR296">
        <v>120.659579915445</v>
      </c>
      <c r="AS296">
        <v>0</v>
      </c>
      <c r="AT296">
        <v>0</v>
      </c>
      <c r="AU296">
        <f>IF(AS296*$H$13&gt;=AW296,1.0,(AW296/(AW296-AS296*$H$13)))</f>
        <v>0</v>
      </c>
      <c r="AV296">
        <f>(AU296-1)*100</f>
        <v>0</v>
      </c>
      <c r="AW296">
        <f>MAX(0,($B$13+$C$13*EF296)/(1+$D$13*EF296)*DY296/(EA296+273)*$E$13)</f>
        <v>0</v>
      </c>
      <c r="AX296" t="s">
        <v>437</v>
      </c>
      <c r="AY296" t="s">
        <v>437</v>
      </c>
      <c r="AZ296">
        <v>0</v>
      </c>
      <c r="BA296">
        <v>0</v>
      </c>
      <c r="BB296">
        <f>1-AZ296/BA296</f>
        <v>0</v>
      </c>
      <c r="BC296">
        <v>0</v>
      </c>
      <c r="BD296" t="s">
        <v>437</v>
      </c>
      <c r="BE296" t="s">
        <v>437</v>
      </c>
      <c r="BF296">
        <v>0</v>
      </c>
      <c r="BG296">
        <v>0</v>
      </c>
      <c r="BH296">
        <f>1-BF296/BG296</f>
        <v>0</v>
      </c>
      <c r="BI296">
        <v>0.5</v>
      </c>
      <c r="BJ296">
        <f>DI296</f>
        <v>0</v>
      </c>
      <c r="BK296">
        <f>L296</f>
        <v>0</v>
      </c>
      <c r="BL296">
        <f>BH296*BI296*BJ296</f>
        <v>0</v>
      </c>
      <c r="BM296">
        <f>(BK296-BC296)/BJ296</f>
        <v>0</v>
      </c>
      <c r="BN296">
        <f>(BA296-BG296)/BG296</f>
        <v>0</v>
      </c>
      <c r="BO296">
        <f>AZ296/(BB296+AZ296/BG296)</f>
        <v>0</v>
      </c>
      <c r="BP296" t="s">
        <v>437</v>
      </c>
      <c r="BQ296">
        <v>0</v>
      </c>
      <c r="BR296">
        <f>IF(BQ296&lt;&gt;0, BQ296, BO296)</f>
        <v>0</v>
      </c>
      <c r="BS296">
        <f>1-BR296/BG296</f>
        <v>0</v>
      </c>
      <c r="BT296">
        <f>(BG296-BF296)/(BG296-BR296)</f>
        <v>0</v>
      </c>
      <c r="BU296">
        <f>(BA296-BG296)/(BA296-BR296)</f>
        <v>0</v>
      </c>
      <c r="BV296">
        <f>(BG296-BF296)/(BG296-AZ296)</f>
        <v>0</v>
      </c>
      <c r="BW296">
        <f>(BA296-BG296)/(BA296-AZ296)</f>
        <v>0</v>
      </c>
      <c r="BX296">
        <f>(BT296*BR296/BF296)</f>
        <v>0</v>
      </c>
      <c r="BY296">
        <f>(1-BX296)</f>
        <v>0</v>
      </c>
      <c r="DH296">
        <f>$B$11*EG296+$C$11*EH296+$F$11*ES296*(1-EV296)</f>
        <v>0</v>
      </c>
      <c r="DI296">
        <f>DH296*DJ296</f>
        <v>0</v>
      </c>
      <c r="DJ296">
        <f>($B$11*$D$9+$C$11*$D$9+$F$11*((FF296+EX296)/MAX(FF296+EX296+FG296, 0.1)*$I$9+FG296/MAX(FF296+EX296+FG296, 0.1)*$J$9))/($B$11+$C$11+$F$11)</f>
        <v>0</v>
      </c>
      <c r="DK296">
        <f>($B$11*$K$9+$C$11*$K$9+$F$11*((FF296+EX296)/MAX(FF296+EX296+FG296, 0.1)*$P$9+FG296/MAX(FF296+EX296+FG296, 0.1)*$Q$9))/($B$11+$C$11+$F$11)</f>
        <v>0</v>
      </c>
      <c r="DL296">
        <v>4.16</v>
      </c>
      <c r="DM296">
        <v>0.5</v>
      </c>
      <c r="DN296" t="s">
        <v>438</v>
      </c>
      <c r="DO296">
        <v>2</v>
      </c>
      <c r="DP296" t="b">
        <v>1</v>
      </c>
      <c r="DQ296">
        <v>1759429811.84615</v>
      </c>
      <c r="DR296">
        <v>1384.34615384615</v>
      </c>
      <c r="DS296">
        <v>1426.67076923077</v>
      </c>
      <c r="DT296">
        <v>22.6374461538462</v>
      </c>
      <c r="DU296">
        <v>21.4437769230769</v>
      </c>
      <c r="DV296">
        <v>1379.14923076923</v>
      </c>
      <c r="DW296">
        <v>22.3357846153846</v>
      </c>
      <c r="DX296">
        <v>500.026384615385</v>
      </c>
      <c r="DY296">
        <v>90.7432923076923</v>
      </c>
      <c r="DZ296">
        <v>0.0334164692307692</v>
      </c>
      <c r="EA296">
        <v>29.3716153846154</v>
      </c>
      <c r="EB296">
        <v>30.0214</v>
      </c>
      <c r="EC296">
        <v>999.9</v>
      </c>
      <c r="ED296">
        <v>0</v>
      </c>
      <c r="EE296">
        <v>0</v>
      </c>
      <c r="EF296">
        <v>10009.0846153846</v>
      </c>
      <c r="EG296">
        <v>0</v>
      </c>
      <c r="EH296">
        <v>14.9952692307692</v>
      </c>
      <c r="EI296">
        <v>-42.3240615384615</v>
      </c>
      <c r="EJ296">
        <v>1416.41076923077</v>
      </c>
      <c r="EK296">
        <v>1457.93307692308</v>
      </c>
      <c r="EL296">
        <v>1.19366769230769</v>
      </c>
      <c r="EM296">
        <v>1426.67076923077</v>
      </c>
      <c r="EN296">
        <v>21.4437769230769</v>
      </c>
      <c r="EO296">
        <v>2.05419615384615</v>
      </c>
      <c r="EP296">
        <v>1.94587923076923</v>
      </c>
      <c r="EQ296">
        <v>17.8683846153846</v>
      </c>
      <c r="ER296">
        <v>17.0106846153846</v>
      </c>
      <c r="ES296">
        <v>2000.01307692308</v>
      </c>
      <c r="ET296">
        <v>0.980005538461538</v>
      </c>
      <c r="EU296">
        <v>0.0199948076923077</v>
      </c>
      <c r="EV296">
        <v>0</v>
      </c>
      <c r="EW296">
        <v>568.249538461538</v>
      </c>
      <c r="EX296">
        <v>5.00059</v>
      </c>
      <c r="EY296">
        <v>11430.0846153846</v>
      </c>
      <c r="EZ296">
        <v>17360.4384615385</v>
      </c>
      <c r="FA296">
        <v>41.812</v>
      </c>
      <c r="FB296">
        <v>41.6631538461538</v>
      </c>
      <c r="FC296">
        <v>41.25</v>
      </c>
      <c r="FD296">
        <v>41</v>
      </c>
      <c r="FE296">
        <v>42.625</v>
      </c>
      <c r="FF296">
        <v>1955.12076923077</v>
      </c>
      <c r="FG296">
        <v>39.8923076923077</v>
      </c>
      <c r="FH296">
        <v>0</v>
      </c>
      <c r="FI296">
        <v>1759429818.4</v>
      </c>
      <c r="FJ296">
        <v>0</v>
      </c>
      <c r="FK296">
        <v>568.129230769231</v>
      </c>
      <c r="FL296">
        <v>-6.66482050976308</v>
      </c>
      <c r="FM296">
        <v>-123.829059833437</v>
      </c>
      <c r="FN296">
        <v>11428.7538461538</v>
      </c>
      <c r="FO296">
        <v>15</v>
      </c>
      <c r="FP296">
        <v>0</v>
      </c>
      <c r="FQ296" t="s">
        <v>439</v>
      </c>
      <c r="FR296">
        <v>0</v>
      </c>
      <c r="FS296">
        <v>0</v>
      </c>
      <c r="FT296">
        <v>0</v>
      </c>
      <c r="FU296">
        <v>0</v>
      </c>
      <c r="FV296">
        <v>0</v>
      </c>
      <c r="FW296">
        <v>0</v>
      </c>
      <c r="FX296">
        <v>0</v>
      </c>
      <c r="FY296">
        <v>0</v>
      </c>
      <c r="FZ296">
        <v>0</v>
      </c>
      <c r="GA296">
        <v>0</v>
      </c>
      <c r="GB296">
        <v>0</v>
      </c>
      <c r="GC296">
        <v>-42.6704619047619</v>
      </c>
      <c r="GD296">
        <v>4.02622597402592</v>
      </c>
      <c r="GE296">
        <v>0.572898844620759</v>
      </c>
      <c r="GF296">
        <v>0</v>
      </c>
      <c r="GG296">
        <v>568.568647058823</v>
      </c>
      <c r="GH296">
        <v>-6.24296409231342</v>
      </c>
      <c r="GI296">
        <v>0.644891960050996</v>
      </c>
      <c r="GJ296">
        <v>-1</v>
      </c>
      <c r="GK296">
        <v>1.19688952380952</v>
      </c>
      <c r="GL296">
        <v>-0.0241379220779212</v>
      </c>
      <c r="GM296">
        <v>0.0195620379394548</v>
      </c>
      <c r="GN296">
        <v>1</v>
      </c>
      <c r="GO296">
        <v>1</v>
      </c>
      <c r="GP296">
        <v>2</v>
      </c>
      <c r="GQ296" t="s">
        <v>448</v>
      </c>
      <c r="GR296">
        <v>3.13217</v>
      </c>
      <c r="GS296">
        <v>2.7112</v>
      </c>
      <c r="GT296">
        <v>0.205302</v>
      </c>
      <c r="GU296">
        <v>0.209293</v>
      </c>
      <c r="GV296">
        <v>0.0989062</v>
      </c>
      <c r="GW296">
        <v>0.0956556</v>
      </c>
      <c r="GX296">
        <v>29910.7</v>
      </c>
      <c r="GY296">
        <v>31881.2</v>
      </c>
      <c r="GZ296">
        <v>34055.2</v>
      </c>
      <c r="HA296">
        <v>36508.5</v>
      </c>
      <c r="HB296">
        <v>43359.1</v>
      </c>
      <c r="HC296">
        <v>47418.5</v>
      </c>
      <c r="HD296">
        <v>53129.8</v>
      </c>
      <c r="HE296">
        <v>58353.2</v>
      </c>
      <c r="HF296">
        <v>1.95015</v>
      </c>
      <c r="HG296">
        <v>1.7898</v>
      </c>
      <c r="HH296">
        <v>0.142913</v>
      </c>
      <c r="HI296">
        <v>0</v>
      </c>
      <c r="HJ296">
        <v>27.7162</v>
      </c>
      <c r="HK296">
        <v>999.9</v>
      </c>
      <c r="HL296">
        <v>50.714</v>
      </c>
      <c r="HM296">
        <v>30.816</v>
      </c>
      <c r="HN296">
        <v>24.9504</v>
      </c>
      <c r="HO296">
        <v>54.3131</v>
      </c>
      <c r="HP296">
        <v>45.1202</v>
      </c>
      <c r="HQ296">
        <v>1</v>
      </c>
      <c r="HR296">
        <v>0.106885</v>
      </c>
      <c r="HS296">
        <v>0.567849</v>
      </c>
      <c r="HT296">
        <v>20.111</v>
      </c>
      <c r="HU296">
        <v>5.19618</v>
      </c>
      <c r="HV296">
        <v>12.004</v>
      </c>
      <c r="HW296">
        <v>4.97435</v>
      </c>
      <c r="HX296">
        <v>3.2939</v>
      </c>
      <c r="HY296">
        <v>999.9</v>
      </c>
      <c r="HZ296">
        <v>9999</v>
      </c>
      <c r="IA296">
        <v>9999</v>
      </c>
      <c r="IB296">
        <v>9999</v>
      </c>
      <c r="IC296">
        <v>1.86325</v>
      </c>
      <c r="ID296">
        <v>1.86813</v>
      </c>
      <c r="IE296">
        <v>1.8679</v>
      </c>
      <c r="IF296">
        <v>1.86905</v>
      </c>
      <c r="IG296">
        <v>1.86992</v>
      </c>
      <c r="IH296">
        <v>1.86595</v>
      </c>
      <c r="II296">
        <v>1.86702</v>
      </c>
      <c r="IJ296">
        <v>1.86844</v>
      </c>
      <c r="IK296">
        <v>5</v>
      </c>
      <c r="IL296">
        <v>0</v>
      </c>
      <c r="IM296">
        <v>0</v>
      </c>
      <c r="IN296">
        <v>0</v>
      </c>
      <c r="IO296" t="s">
        <v>441</v>
      </c>
      <c r="IP296" t="s">
        <v>442</v>
      </c>
      <c r="IQ296" t="s">
        <v>443</v>
      </c>
      <c r="IR296" t="s">
        <v>443</v>
      </c>
      <c r="IS296" t="s">
        <v>443</v>
      </c>
      <c r="IT296" t="s">
        <v>443</v>
      </c>
      <c r="IU296">
        <v>0</v>
      </c>
      <c r="IV296">
        <v>100</v>
      </c>
      <c r="IW296">
        <v>100</v>
      </c>
      <c r="IX296">
        <v>5.27</v>
      </c>
      <c r="IY296">
        <v>0.3001</v>
      </c>
      <c r="IZ296">
        <v>0.735386519928015</v>
      </c>
      <c r="JA296">
        <v>0.00382527381972642</v>
      </c>
      <c r="JB296">
        <v>-7.52988299776221e-07</v>
      </c>
      <c r="JC296">
        <v>2.3530235652091e-10</v>
      </c>
      <c r="JD296">
        <v>-0.102343420517576</v>
      </c>
      <c r="JE296">
        <v>-0.0169045395245839</v>
      </c>
      <c r="JF296">
        <v>0.00204458040624254</v>
      </c>
      <c r="JG296">
        <v>-2.13992253470799e-05</v>
      </c>
      <c r="JH296">
        <v>5</v>
      </c>
      <c r="JI296">
        <v>2167</v>
      </c>
      <c r="JJ296">
        <v>1</v>
      </c>
      <c r="JK296">
        <v>29</v>
      </c>
      <c r="JL296">
        <v>29323830.3</v>
      </c>
      <c r="JM296">
        <v>29323830.3</v>
      </c>
      <c r="JN296">
        <v>2.76245</v>
      </c>
      <c r="JO296">
        <v>2.62207</v>
      </c>
      <c r="JP296">
        <v>1.54785</v>
      </c>
      <c r="JQ296">
        <v>2.31079</v>
      </c>
      <c r="JR296">
        <v>1.64673</v>
      </c>
      <c r="JS296">
        <v>2.29248</v>
      </c>
      <c r="JT296">
        <v>34.6692</v>
      </c>
      <c r="JU296">
        <v>24.1838</v>
      </c>
      <c r="JV296">
        <v>18</v>
      </c>
      <c r="JW296">
        <v>506.399</v>
      </c>
      <c r="JX296">
        <v>402.343</v>
      </c>
      <c r="JY296">
        <v>26.2668</v>
      </c>
      <c r="JZ296">
        <v>28.7493</v>
      </c>
      <c r="KA296">
        <v>30.0004</v>
      </c>
      <c r="KB296">
        <v>28.715</v>
      </c>
      <c r="KC296">
        <v>28.6644</v>
      </c>
      <c r="KD296">
        <v>55.2641</v>
      </c>
      <c r="KE296">
        <v>17.0182</v>
      </c>
      <c r="KF296">
        <v>52.3196</v>
      </c>
      <c r="KG296">
        <v>26.1616</v>
      </c>
      <c r="KH296">
        <v>1474.51</v>
      </c>
      <c r="KI296">
        <v>21.3847</v>
      </c>
      <c r="KJ296">
        <v>96.576</v>
      </c>
      <c r="KK296">
        <v>94.5422</v>
      </c>
    </row>
    <row r="297" spans="1:297">
      <c r="A297">
        <v>281</v>
      </c>
      <c r="B297">
        <v>1759429825</v>
      </c>
      <c r="C297">
        <v>10604.9000000954</v>
      </c>
      <c r="D297" t="s">
        <v>1006</v>
      </c>
      <c r="E297" t="s">
        <v>1007</v>
      </c>
      <c r="F297">
        <v>5</v>
      </c>
      <c r="G297" t="s">
        <v>831</v>
      </c>
      <c r="H297" t="s">
        <v>436</v>
      </c>
      <c r="I297">
        <v>1759429816.84615</v>
      </c>
      <c r="J297">
        <f>(K297)/1000</f>
        <v>0</v>
      </c>
      <c r="K297">
        <f>IF(DP297, AN297, AH297)</f>
        <v>0</v>
      </c>
      <c r="L297">
        <f>IF(DP297, AI297, AG297)</f>
        <v>0</v>
      </c>
      <c r="M297">
        <f>DR297 - IF(AU297&gt;1, L297*DL297*100.0/(AW297), 0)</f>
        <v>0</v>
      </c>
      <c r="N297">
        <f>((T297-J297/2)*M297-L297)/(T297+J297/2)</f>
        <v>0</v>
      </c>
      <c r="O297">
        <f>N297*(DY297+DZ297)/1000.0</f>
        <v>0</v>
      </c>
      <c r="P297">
        <f>(DR297 - IF(AU297&gt;1, L297*DL297*100.0/(AW297), 0))*(DY297+DZ297)/1000.0</f>
        <v>0</v>
      </c>
      <c r="Q297">
        <f>2.0/((1/S297-1/R297)+SIGN(S297)*SQRT((1/S297-1/R297)*(1/S297-1/R297) + 4*DM297/((DM297+1)*(DM297+1))*(2*1/S297*1/R297-1/R297*1/R297)))</f>
        <v>0</v>
      </c>
      <c r="R297">
        <f>IF(LEFT(DN297,1)&lt;&gt;"0",IF(LEFT(DN297,1)="1",3.0,DO297),$D$5+$E$5*(EF297*DY297/($K$5*1000))+$F$5*(EF297*DY297/($K$5*1000))*MAX(MIN(DL297,$J$5),$I$5)*MAX(MIN(DL297,$J$5),$I$5)+$G$5*MAX(MIN(DL297,$J$5),$I$5)*(EF297*DY297/($K$5*1000))+$H$5*(EF297*DY297/($K$5*1000))*(EF297*DY297/($K$5*1000)))</f>
        <v>0</v>
      </c>
      <c r="S297">
        <f>J297*(1000-(1000*0.61365*exp(17.502*W297/(240.97+W297))/(DY297+DZ297)+DT297)/2)/(1000*0.61365*exp(17.502*W297/(240.97+W297))/(DY297+DZ297)-DT297)</f>
        <v>0</v>
      </c>
      <c r="T297">
        <f>1/((DM297+1)/(Q297/1.6)+1/(R297/1.37)) + DM297/((DM297+1)/(Q297/1.6) + DM297/(R297/1.37))</f>
        <v>0</v>
      </c>
      <c r="U297">
        <f>(DH297*DK297)</f>
        <v>0</v>
      </c>
      <c r="V297">
        <f>(EA297+(U297+2*0.95*5.67E-8*(((EA297+$B$7)+273)^4-(EA297+273)^4)-44100*J297)/(1.84*29.3*R297+8*0.95*5.67E-8*(EA297+273)^3))</f>
        <v>0</v>
      </c>
      <c r="W297">
        <f>($C$7*EB297+$D$7*EC297+$E$7*V297)</f>
        <v>0</v>
      </c>
      <c r="X297">
        <f>0.61365*exp(17.502*W297/(240.97+W297))</f>
        <v>0</v>
      </c>
      <c r="Y297">
        <f>(Z297/AA297*100)</f>
        <v>0</v>
      </c>
      <c r="Z297">
        <f>DT297*(DY297+DZ297)/1000</f>
        <v>0</v>
      </c>
      <c r="AA297">
        <f>0.61365*exp(17.502*EA297/(240.97+EA297))</f>
        <v>0</v>
      </c>
      <c r="AB297">
        <f>(X297-DT297*(DY297+DZ297)/1000)</f>
        <v>0</v>
      </c>
      <c r="AC297">
        <f>(-J297*44100)</f>
        <v>0</v>
      </c>
      <c r="AD297">
        <f>2*29.3*R297*0.92*(EA297-W297)</f>
        <v>0</v>
      </c>
      <c r="AE297">
        <f>2*0.95*5.67E-8*(((EA297+$B$7)+273)^4-(W297+273)^4)</f>
        <v>0</v>
      </c>
      <c r="AF297">
        <f>U297+AE297+AC297+AD297</f>
        <v>0</v>
      </c>
      <c r="AG297">
        <f>DX297*AU297*(DS297-DR297*(1000-AU297*DU297)/(1000-AU297*DT297))/(100*DL297)</f>
        <v>0</v>
      </c>
      <c r="AH297">
        <f>1000*DX297*AU297*(DT297-DU297)/(100*DL297*(1000-AU297*DT297))</f>
        <v>0</v>
      </c>
      <c r="AI297">
        <f>(AJ297 - AK297 - DY297*1E3/(8.314*(EA297+273.15)) * AM297/DX297 * AL297) * DX297/(100*DL297) * (1000 - DU297)/1000</f>
        <v>0</v>
      </c>
      <c r="AJ297">
        <v>1489.14434614827</v>
      </c>
      <c r="AK297">
        <v>1456.31436363636</v>
      </c>
      <c r="AL297">
        <v>3.15730909090906</v>
      </c>
      <c r="AM297">
        <v>64.6</v>
      </c>
      <c r="AN297">
        <f>(AP297 - AO297 + DY297*1E3/(8.314*(EA297+273.15)) * AR297/DX297 * AQ297) * DX297/(100*DL297) * 1000/(1000 - AP297)</f>
        <v>0</v>
      </c>
      <c r="AO297">
        <v>21.3772013043447</v>
      </c>
      <c r="AP297">
        <v>22.5553224242424</v>
      </c>
      <c r="AQ297">
        <v>-0.0112690683394212</v>
      </c>
      <c r="AR297">
        <v>120.659579915445</v>
      </c>
      <c r="AS297">
        <v>0</v>
      </c>
      <c r="AT297">
        <v>0</v>
      </c>
      <c r="AU297">
        <f>IF(AS297*$H$13&gt;=AW297,1.0,(AW297/(AW297-AS297*$H$13)))</f>
        <v>0</v>
      </c>
      <c r="AV297">
        <f>(AU297-1)*100</f>
        <v>0</v>
      </c>
      <c r="AW297">
        <f>MAX(0,($B$13+$C$13*EF297)/(1+$D$13*EF297)*DY297/(EA297+273)*$E$13)</f>
        <v>0</v>
      </c>
      <c r="AX297" t="s">
        <v>437</v>
      </c>
      <c r="AY297" t="s">
        <v>437</v>
      </c>
      <c r="AZ297">
        <v>0</v>
      </c>
      <c r="BA297">
        <v>0</v>
      </c>
      <c r="BB297">
        <f>1-AZ297/BA297</f>
        <v>0</v>
      </c>
      <c r="BC297">
        <v>0</v>
      </c>
      <c r="BD297" t="s">
        <v>437</v>
      </c>
      <c r="BE297" t="s">
        <v>437</v>
      </c>
      <c r="BF297">
        <v>0</v>
      </c>
      <c r="BG297">
        <v>0</v>
      </c>
      <c r="BH297">
        <f>1-BF297/BG297</f>
        <v>0</v>
      </c>
      <c r="BI297">
        <v>0.5</v>
      </c>
      <c r="BJ297">
        <f>DI297</f>
        <v>0</v>
      </c>
      <c r="BK297">
        <f>L297</f>
        <v>0</v>
      </c>
      <c r="BL297">
        <f>BH297*BI297*BJ297</f>
        <v>0</v>
      </c>
      <c r="BM297">
        <f>(BK297-BC297)/BJ297</f>
        <v>0</v>
      </c>
      <c r="BN297">
        <f>(BA297-BG297)/BG297</f>
        <v>0</v>
      </c>
      <c r="BO297">
        <f>AZ297/(BB297+AZ297/BG297)</f>
        <v>0</v>
      </c>
      <c r="BP297" t="s">
        <v>437</v>
      </c>
      <c r="BQ297">
        <v>0</v>
      </c>
      <c r="BR297">
        <f>IF(BQ297&lt;&gt;0, BQ297, BO297)</f>
        <v>0</v>
      </c>
      <c r="BS297">
        <f>1-BR297/BG297</f>
        <v>0</v>
      </c>
      <c r="BT297">
        <f>(BG297-BF297)/(BG297-BR297)</f>
        <v>0</v>
      </c>
      <c r="BU297">
        <f>(BA297-BG297)/(BA297-BR297)</f>
        <v>0</v>
      </c>
      <c r="BV297">
        <f>(BG297-BF297)/(BG297-AZ297)</f>
        <v>0</v>
      </c>
      <c r="BW297">
        <f>(BA297-BG297)/(BA297-AZ297)</f>
        <v>0</v>
      </c>
      <c r="BX297">
        <f>(BT297*BR297/BF297)</f>
        <v>0</v>
      </c>
      <c r="BY297">
        <f>(1-BX297)</f>
        <v>0</v>
      </c>
      <c r="DH297">
        <f>$B$11*EG297+$C$11*EH297+$F$11*ES297*(1-EV297)</f>
        <v>0</v>
      </c>
      <c r="DI297">
        <f>DH297*DJ297</f>
        <v>0</v>
      </c>
      <c r="DJ297">
        <f>($B$11*$D$9+$C$11*$D$9+$F$11*((FF297+EX297)/MAX(FF297+EX297+FG297, 0.1)*$I$9+FG297/MAX(FF297+EX297+FG297, 0.1)*$J$9))/($B$11+$C$11+$F$11)</f>
        <v>0</v>
      </c>
      <c r="DK297">
        <f>($B$11*$K$9+$C$11*$K$9+$F$11*((FF297+EX297)/MAX(FF297+EX297+FG297, 0.1)*$P$9+FG297/MAX(FF297+EX297+FG297, 0.1)*$Q$9))/($B$11+$C$11+$F$11)</f>
        <v>0</v>
      </c>
      <c r="DL297">
        <v>4.16</v>
      </c>
      <c r="DM297">
        <v>0.5</v>
      </c>
      <c r="DN297" t="s">
        <v>438</v>
      </c>
      <c r="DO297">
        <v>2</v>
      </c>
      <c r="DP297" t="b">
        <v>1</v>
      </c>
      <c r="DQ297">
        <v>1759429816.84615</v>
      </c>
      <c r="DR297">
        <v>1400.71</v>
      </c>
      <c r="DS297">
        <v>1442.72692307692</v>
      </c>
      <c r="DT297">
        <v>22.6171692307692</v>
      </c>
      <c r="DU297">
        <v>21.4165</v>
      </c>
      <c r="DV297">
        <v>1395.46230769231</v>
      </c>
      <c r="DW297">
        <v>22.3163307692308</v>
      </c>
      <c r="DX297">
        <v>500.022384615385</v>
      </c>
      <c r="DY297">
        <v>90.7434307692308</v>
      </c>
      <c r="DZ297">
        <v>0.0334371846153846</v>
      </c>
      <c r="EA297">
        <v>29.3776846153846</v>
      </c>
      <c r="EB297">
        <v>30.0374384615385</v>
      </c>
      <c r="EC297">
        <v>999.9</v>
      </c>
      <c r="ED297">
        <v>0</v>
      </c>
      <c r="EE297">
        <v>0</v>
      </c>
      <c r="EF297">
        <v>9999.51923076923</v>
      </c>
      <c r="EG297">
        <v>0</v>
      </c>
      <c r="EH297">
        <v>14.9891153846154</v>
      </c>
      <c r="EI297">
        <v>-42.0170769230769</v>
      </c>
      <c r="EJ297">
        <v>1433.12307692308</v>
      </c>
      <c r="EK297">
        <v>1474.3</v>
      </c>
      <c r="EL297">
        <v>1.20065076923077</v>
      </c>
      <c r="EM297">
        <v>1442.72692307692</v>
      </c>
      <c r="EN297">
        <v>21.4165</v>
      </c>
      <c r="EO297">
        <v>2.05235846153846</v>
      </c>
      <c r="EP297">
        <v>1.94340846153846</v>
      </c>
      <c r="EQ297">
        <v>17.8541615384615</v>
      </c>
      <c r="ER297">
        <v>16.9906307692308</v>
      </c>
      <c r="ES297">
        <v>2000.01461538462</v>
      </c>
      <c r="ET297">
        <v>0.980004384615385</v>
      </c>
      <c r="EU297">
        <v>0.0199959307692308</v>
      </c>
      <c r="EV297">
        <v>0</v>
      </c>
      <c r="EW297">
        <v>567.711076923077</v>
      </c>
      <c r="EX297">
        <v>5.00059</v>
      </c>
      <c r="EY297">
        <v>11419.3538461538</v>
      </c>
      <c r="EZ297">
        <v>17360.4615384615</v>
      </c>
      <c r="FA297">
        <v>41.812</v>
      </c>
      <c r="FB297">
        <v>41.6488461538462</v>
      </c>
      <c r="FC297">
        <v>41.25</v>
      </c>
      <c r="FD297">
        <v>41</v>
      </c>
      <c r="FE297">
        <v>42.625</v>
      </c>
      <c r="FF297">
        <v>1955.12</v>
      </c>
      <c r="FG297">
        <v>39.8946153846154</v>
      </c>
      <c r="FH297">
        <v>0</v>
      </c>
      <c r="FI297">
        <v>1759429823.2</v>
      </c>
      <c r="FJ297">
        <v>0</v>
      </c>
      <c r="FK297">
        <v>567.589461538461</v>
      </c>
      <c r="FL297">
        <v>-6.30441026717114</v>
      </c>
      <c r="FM297">
        <v>-127.958974476</v>
      </c>
      <c r="FN297">
        <v>11418.6461538462</v>
      </c>
      <c r="FO297">
        <v>15</v>
      </c>
      <c r="FP297">
        <v>0</v>
      </c>
      <c r="FQ297" t="s">
        <v>439</v>
      </c>
      <c r="FR297">
        <v>0</v>
      </c>
      <c r="FS297">
        <v>0</v>
      </c>
      <c r="FT297">
        <v>0</v>
      </c>
      <c r="FU297">
        <v>0</v>
      </c>
      <c r="FV297">
        <v>0</v>
      </c>
      <c r="FW297">
        <v>0</v>
      </c>
      <c r="FX297">
        <v>0</v>
      </c>
      <c r="FY297">
        <v>0</v>
      </c>
      <c r="FZ297">
        <v>0</v>
      </c>
      <c r="GA297">
        <v>0</v>
      </c>
      <c r="GB297">
        <v>0</v>
      </c>
      <c r="GC297">
        <v>-42.1584142857143</v>
      </c>
      <c r="GD297">
        <v>5.17714285714279</v>
      </c>
      <c r="GE297">
        <v>0.771697130501656</v>
      </c>
      <c r="GF297">
        <v>0</v>
      </c>
      <c r="GG297">
        <v>567.937117647059</v>
      </c>
      <c r="GH297">
        <v>-6.31743315634579</v>
      </c>
      <c r="GI297">
        <v>0.651369632331651</v>
      </c>
      <c r="GJ297">
        <v>-1</v>
      </c>
      <c r="GK297">
        <v>1.19401571428571</v>
      </c>
      <c r="GL297">
        <v>0.109336363636364</v>
      </c>
      <c r="GM297">
        <v>0.0189881087027867</v>
      </c>
      <c r="GN297">
        <v>0</v>
      </c>
      <c r="GO297">
        <v>0</v>
      </c>
      <c r="GP297">
        <v>2</v>
      </c>
      <c r="GQ297" t="s">
        <v>463</v>
      </c>
      <c r="GR297">
        <v>3.13204</v>
      </c>
      <c r="GS297">
        <v>2.71163</v>
      </c>
      <c r="GT297">
        <v>0.206708</v>
      </c>
      <c r="GU297">
        <v>0.210885</v>
      </c>
      <c r="GV297">
        <v>0.0987505</v>
      </c>
      <c r="GW297">
        <v>0.0957505</v>
      </c>
      <c r="GX297">
        <v>29857.9</v>
      </c>
      <c r="GY297">
        <v>31817.1</v>
      </c>
      <c r="GZ297">
        <v>34055.2</v>
      </c>
      <c r="HA297">
        <v>36508.5</v>
      </c>
      <c r="HB297">
        <v>43366.9</v>
      </c>
      <c r="HC297">
        <v>47413.4</v>
      </c>
      <c r="HD297">
        <v>53129.8</v>
      </c>
      <c r="HE297">
        <v>58352.9</v>
      </c>
      <c r="HF297">
        <v>1.9495</v>
      </c>
      <c r="HG297">
        <v>1.79032</v>
      </c>
      <c r="HH297">
        <v>0.144087</v>
      </c>
      <c r="HI297">
        <v>0</v>
      </c>
      <c r="HJ297">
        <v>27.7115</v>
      </c>
      <c r="HK297">
        <v>999.9</v>
      </c>
      <c r="HL297">
        <v>50.763</v>
      </c>
      <c r="HM297">
        <v>30.806</v>
      </c>
      <c r="HN297">
        <v>24.9592</v>
      </c>
      <c r="HO297">
        <v>54.6231</v>
      </c>
      <c r="HP297">
        <v>45.2764</v>
      </c>
      <c r="HQ297">
        <v>1</v>
      </c>
      <c r="HR297">
        <v>0.107071</v>
      </c>
      <c r="HS297">
        <v>0.740163</v>
      </c>
      <c r="HT297">
        <v>20.1104</v>
      </c>
      <c r="HU297">
        <v>5.19677</v>
      </c>
      <c r="HV297">
        <v>12.004</v>
      </c>
      <c r="HW297">
        <v>4.97435</v>
      </c>
      <c r="HX297">
        <v>3.29388</v>
      </c>
      <c r="HY297">
        <v>999.9</v>
      </c>
      <c r="HZ297">
        <v>9999</v>
      </c>
      <c r="IA297">
        <v>9999</v>
      </c>
      <c r="IB297">
        <v>9999</v>
      </c>
      <c r="IC297">
        <v>1.86325</v>
      </c>
      <c r="ID297">
        <v>1.86813</v>
      </c>
      <c r="IE297">
        <v>1.86792</v>
      </c>
      <c r="IF297">
        <v>1.86906</v>
      </c>
      <c r="IG297">
        <v>1.86993</v>
      </c>
      <c r="IH297">
        <v>1.86596</v>
      </c>
      <c r="II297">
        <v>1.86707</v>
      </c>
      <c r="IJ297">
        <v>1.86844</v>
      </c>
      <c r="IK297">
        <v>5</v>
      </c>
      <c r="IL297">
        <v>0</v>
      </c>
      <c r="IM297">
        <v>0</v>
      </c>
      <c r="IN297">
        <v>0</v>
      </c>
      <c r="IO297" t="s">
        <v>441</v>
      </c>
      <c r="IP297" t="s">
        <v>442</v>
      </c>
      <c r="IQ297" t="s">
        <v>443</v>
      </c>
      <c r="IR297" t="s">
        <v>443</v>
      </c>
      <c r="IS297" t="s">
        <v>443</v>
      </c>
      <c r="IT297" t="s">
        <v>443</v>
      </c>
      <c r="IU297">
        <v>0</v>
      </c>
      <c r="IV297">
        <v>100</v>
      </c>
      <c r="IW297">
        <v>100</v>
      </c>
      <c r="IX297">
        <v>5.33</v>
      </c>
      <c r="IY297">
        <v>0.2982</v>
      </c>
      <c r="IZ297">
        <v>0.735386519928015</v>
      </c>
      <c r="JA297">
        <v>0.00382527381972642</v>
      </c>
      <c r="JB297">
        <v>-7.52988299776221e-07</v>
      </c>
      <c r="JC297">
        <v>2.3530235652091e-10</v>
      </c>
      <c r="JD297">
        <v>-0.102343420517576</v>
      </c>
      <c r="JE297">
        <v>-0.0169045395245839</v>
      </c>
      <c r="JF297">
        <v>0.00204458040624254</v>
      </c>
      <c r="JG297">
        <v>-2.13992253470799e-05</v>
      </c>
      <c r="JH297">
        <v>5</v>
      </c>
      <c r="JI297">
        <v>2167</v>
      </c>
      <c r="JJ297">
        <v>1</v>
      </c>
      <c r="JK297">
        <v>29</v>
      </c>
      <c r="JL297">
        <v>29323830.4</v>
      </c>
      <c r="JM297">
        <v>29323830.4</v>
      </c>
      <c r="JN297">
        <v>2.78564</v>
      </c>
      <c r="JO297">
        <v>2.6123</v>
      </c>
      <c r="JP297">
        <v>1.54785</v>
      </c>
      <c r="JQ297">
        <v>2.31079</v>
      </c>
      <c r="JR297">
        <v>1.64673</v>
      </c>
      <c r="JS297">
        <v>2.38525</v>
      </c>
      <c r="JT297">
        <v>34.6692</v>
      </c>
      <c r="JU297">
        <v>24.1926</v>
      </c>
      <c r="JV297">
        <v>18</v>
      </c>
      <c r="JW297">
        <v>505.955</v>
      </c>
      <c r="JX297">
        <v>402.633</v>
      </c>
      <c r="JY297">
        <v>26.2031</v>
      </c>
      <c r="JZ297">
        <v>28.7493</v>
      </c>
      <c r="KA297">
        <v>30.0003</v>
      </c>
      <c r="KB297">
        <v>28.7136</v>
      </c>
      <c r="KC297">
        <v>28.6644</v>
      </c>
      <c r="KD297">
        <v>55.7477</v>
      </c>
      <c r="KE297">
        <v>17.0182</v>
      </c>
      <c r="KF297">
        <v>52.3196</v>
      </c>
      <c r="KG297">
        <v>26.1061</v>
      </c>
      <c r="KH297">
        <v>1488.06</v>
      </c>
      <c r="KI297">
        <v>21.4343</v>
      </c>
      <c r="KJ297">
        <v>96.5761</v>
      </c>
      <c r="KK297">
        <v>94.5419</v>
      </c>
    </row>
    <row r="298" spans="1:297">
      <c r="A298">
        <v>282</v>
      </c>
      <c r="B298">
        <v>1759429830</v>
      </c>
      <c r="C298">
        <v>10609.9000000954</v>
      </c>
      <c r="D298" t="s">
        <v>1008</v>
      </c>
      <c r="E298" t="s">
        <v>1009</v>
      </c>
      <c r="F298">
        <v>5</v>
      </c>
      <c r="G298" t="s">
        <v>831</v>
      </c>
      <c r="H298" t="s">
        <v>436</v>
      </c>
      <c r="I298">
        <v>1759429821.84615</v>
      </c>
      <c r="J298">
        <f>(K298)/1000</f>
        <v>0</v>
      </c>
      <c r="K298">
        <f>IF(DP298, AN298, AH298)</f>
        <v>0</v>
      </c>
      <c r="L298">
        <f>IF(DP298, AI298, AG298)</f>
        <v>0</v>
      </c>
      <c r="M298">
        <f>DR298 - IF(AU298&gt;1, L298*DL298*100.0/(AW298), 0)</f>
        <v>0</v>
      </c>
      <c r="N298">
        <f>((T298-J298/2)*M298-L298)/(T298+J298/2)</f>
        <v>0</v>
      </c>
      <c r="O298">
        <f>N298*(DY298+DZ298)/1000.0</f>
        <v>0</v>
      </c>
      <c r="P298">
        <f>(DR298 - IF(AU298&gt;1, L298*DL298*100.0/(AW298), 0))*(DY298+DZ298)/1000.0</f>
        <v>0</v>
      </c>
      <c r="Q298">
        <f>2.0/((1/S298-1/R298)+SIGN(S298)*SQRT((1/S298-1/R298)*(1/S298-1/R298) + 4*DM298/((DM298+1)*(DM298+1))*(2*1/S298*1/R298-1/R298*1/R298)))</f>
        <v>0</v>
      </c>
      <c r="R298">
        <f>IF(LEFT(DN298,1)&lt;&gt;"0",IF(LEFT(DN298,1)="1",3.0,DO298),$D$5+$E$5*(EF298*DY298/($K$5*1000))+$F$5*(EF298*DY298/($K$5*1000))*MAX(MIN(DL298,$J$5),$I$5)*MAX(MIN(DL298,$J$5),$I$5)+$G$5*MAX(MIN(DL298,$J$5),$I$5)*(EF298*DY298/($K$5*1000))+$H$5*(EF298*DY298/($K$5*1000))*(EF298*DY298/($K$5*1000)))</f>
        <v>0</v>
      </c>
      <c r="S298">
        <f>J298*(1000-(1000*0.61365*exp(17.502*W298/(240.97+W298))/(DY298+DZ298)+DT298)/2)/(1000*0.61365*exp(17.502*W298/(240.97+W298))/(DY298+DZ298)-DT298)</f>
        <v>0</v>
      </c>
      <c r="T298">
        <f>1/((DM298+1)/(Q298/1.6)+1/(R298/1.37)) + DM298/((DM298+1)/(Q298/1.6) + DM298/(R298/1.37))</f>
        <v>0</v>
      </c>
      <c r="U298">
        <f>(DH298*DK298)</f>
        <v>0</v>
      </c>
      <c r="V298">
        <f>(EA298+(U298+2*0.95*5.67E-8*(((EA298+$B$7)+273)^4-(EA298+273)^4)-44100*J298)/(1.84*29.3*R298+8*0.95*5.67E-8*(EA298+273)^3))</f>
        <v>0</v>
      </c>
      <c r="W298">
        <f>($C$7*EB298+$D$7*EC298+$E$7*V298)</f>
        <v>0</v>
      </c>
      <c r="X298">
        <f>0.61365*exp(17.502*W298/(240.97+W298))</f>
        <v>0</v>
      </c>
      <c r="Y298">
        <f>(Z298/AA298*100)</f>
        <v>0</v>
      </c>
      <c r="Z298">
        <f>DT298*(DY298+DZ298)/1000</f>
        <v>0</v>
      </c>
      <c r="AA298">
        <f>0.61365*exp(17.502*EA298/(240.97+EA298))</f>
        <v>0</v>
      </c>
      <c r="AB298">
        <f>(X298-DT298*(DY298+DZ298)/1000)</f>
        <v>0</v>
      </c>
      <c r="AC298">
        <f>(-J298*44100)</f>
        <v>0</v>
      </c>
      <c r="AD298">
        <f>2*29.3*R298*0.92*(EA298-W298)</f>
        <v>0</v>
      </c>
      <c r="AE298">
        <f>2*0.95*5.67E-8*(((EA298+$B$7)+273)^4-(W298+273)^4)</f>
        <v>0</v>
      </c>
      <c r="AF298">
        <f>U298+AE298+AC298+AD298</f>
        <v>0</v>
      </c>
      <c r="AG298">
        <f>DX298*AU298*(DS298-DR298*(1000-AU298*DU298)/(1000-AU298*DT298))/(100*DL298)</f>
        <v>0</v>
      </c>
      <c r="AH298">
        <f>1000*DX298*AU298*(DT298-DU298)/(100*DL298*(1000-AU298*DT298))</f>
        <v>0</v>
      </c>
      <c r="AI298">
        <f>(AJ298 - AK298 - DY298*1E3/(8.314*(EA298+273.15)) * AM298/DX298 * AL298) * DX298/(100*DL298) * (1000 - DU298)/1000</f>
        <v>0</v>
      </c>
      <c r="AJ298">
        <v>1507.95119927706</v>
      </c>
      <c r="AK298">
        <v>1473.95945454545</v>
      </c>
      <c r="AL298">
        <v>3.5373196969695</v>
      </c>
      <c r="AM298">
        <v>64.6</v>
      </c>
      <c r="AN298">
        <f>(AP298 - AO298 + DY298*1E3/(8.314*(EA298+273.15)) * AR298/DX298 * AQ298) * DX298/(100*DL298) * 1000/(1000 - AP298)</f>
        <v>0</v>
      </c>
      <c r="AO298">
        <v>21.4143009086894</v>
      </c>
      <c r="AP298">
        <v>22.5340424242424</v>
      </c>
      <c r="AQ298">
        <v>-0.00327193346192954</v>
      </c>
      <c r="AR298">
        <v>120.659579915445</v>
      </c>
      <c r="AS298">
        <v>0</v>
      </c>
      <c r="AT298">
        <v>0</v>
      </c>
      <c r="AU298">
        <f>IF(AS298*$H$13&gt;=AW298,1.0,(AW298/(AW298-AS298*$H$13)))</f>
        <v>0</v>
      </c>
      <c r="AV298">
        <f>(AU298-1)*100</f>
        <v>0</v>
      </c>
      <c r="AW298">
        <f>MAX(0,($B$13+$C$13*EF298)/(1+$D$13*EF298)*DY298/(EA298+273)*$E$13)</f>
        <v>0</v>
      </c>
      <c r="AX298" t="s">
        <v>437</v>
      </c>
      <c r="AY298" t="s">
        <v>437</v>
      </c>
      <c r="AZ298">
        <v>0</v>
      </c>
      <c r="BA298">
        <v>0</v>
      </c>
      <c r="BB298">
        <f>1-AZ298/BA298</f>
        <v>0</v>
      </c>
      <c r="BC298">
        <v>0</v>
      </c>
      <c r="BD298" t="s">
        <v>437</v>
      </c>
      <c r="BE298" t="s">
        <v>437</v>
      </c>
      <c r="BF298">
        <v>0</v>
      </c>
      <c r="BG298">
        <v>0</v>
      </c>
      <c r="BH298">
        <f>1-BF298/BG298</f>
        <v>0</v>
      </c>
      <c r="BI298">
        <v>0.5</v>
      </c>
      <c r="BJ298">
        <f>DI298</f>
        <v>0</v>
      </c>
      <c r="BK298">
        <f>L298</f>
        <v>0</v>
      </c>
      <c r="BL298">
        <f>BH298*BI298*BJ298</f>
        <v>0</v>
      </c>
      <c r="BM298">
        <f>(BK298-BC298)/BJ298</f>
        <v>0</v>
      </c>
      <c r="BN298">
        <f>(BA298-BG298)/BG298</f>
        <v>0</v>
      </c>
      <c r="BO298">
        <f>AZ298/(BB298+AZ298/BG298)</f>
        <v>0</v>
      </c>
      <c r="BP298" t="s">
        <v>437</v>
      </c>
      <c r="BQ298">
        <v>0</v>
      </c>
      <c r="BR298">
        <f>IF(BQ298&lt;&gt;0, BQ298, BO298)</f>
        <v>0</v>
      </c>
      <c r="BS298">
        <f>1-BR298/BG298</f>
        <v>0</v>
      </c>
      <c r="BT298">
        <f>(BG298-BF298)/(BG298-BR298)</f>
        <v>0</v>
      </c>
      <c r="BU298">
        <f>(BA298-BG298)/(BA298-BR298)</f>
        <v>0</v>
      </c>
      <c r="BV298">
        <f>(BG298-BF298)/(BG298-AZ298)</f>
        <v>0</v>
      </c>
      <c r="BW298">
        <f>(BA298-BG298)/(BA298-AZ298)</f>
        <v>0</v>
      </c>
      <c r="BX298">
        <f>(BT298*BR298/BF298)</f>
        <v>0</v>
      </c>
      <c r="BY298">
        <f>(1-BX298)</f>
        <v>0</v>
      </c>
      <c r="DH298">
        <f>$B$11*EG298+$C$11*EH298+$F$11*ES298*(1-EV298)</f>
        <v>0</v>
      </c>
      <c r="DI298">
        <f>DH298*DJ298</f>
        <v>0</v>
      </c>
      <c r="DJ298">
        <f>($B$11*$D$9+$C$11*$D$9+$F$11*((FF298+EX298)/MAX(FF298+EX298+FG298, 0.1)*$I$9+FG298/MAX(FF298+EX298+FG298, 0.1)*$J$9))/($B$11+$C$11+$F$11)</f>
        <v>0</v>
      </c>
      <c r="DK298">
        <f>($B$11*$K$9+$C$11*$K$9+$F$11*((FF298+EX298)/MAX(FF298+EX298+FG298, 0.1)*$P$9+FG298/MAX(FF298+EX298+FG298, 0.1)*$Q$9))/($B$11+$C$11+$F$11)</f>
        <v>0</v>
      </c>
      <c r="DL298">
        <v>4.16</v>
      </c>
      <c r="DM298">
        <v>0.5</v>
      </c>
      <c r="DN298" t="s">
        <v>438</v>
      </c>
      <c r="DO298">
        <v>2</v>
      </c>
      <c r="DP298" t="b">
        <v>1</v>
      </c>
      <c r="DQ298">
        <v>1759429821.84615</v>
      </c>
      <c r="DR298">
        <v>1417.04384615385</v>
      </c>
      <c r="DS298">
        <v>1459.09846153846</v>
      </c>
      <c r="DT298">
        <v>22.5830384615385</v>
      </c>
      <c r="DU298">
        <v>21.4041</v>
      </c>
      <c r="DV298">
        <v>1411.74615384615</v>
      </c>
      <c r="DW298">
        <v>22.2835923076923</v>
      </c>
      <c r="DX298">
        <v>500.028384615385</v>
      </c>
      <c r="DY298">
        <v>90.7433923076923</v>
      </c>
      <c r="DZ298">
        <v>0.0335441846153846</v>
      </c>
      <c r="EA298">
        <v>29.3802076923077</v>
      </c>
      <c r="EB298">
        <v>30.0511769230769</v>
      </c>
      <c r="EC298">
        <v>999.9</v>
      </c>
      <c r="ED298">
        <v>0</v>
      </c>
      <c r="EE298">
        <v>0</v>
      </c>
      <c r="EF298">
        <v>9993.41769230769</v>
      </c>
      <c r="EG298">
        <v>0</v>
      </c>
      <c r="EH298">
        <v>14.9909153846154</v>
      </c>
      <c r="EI298">
        <v>-42.0546230769231</v>
      </c>
      <c r="EJ298">
        <v>1449.78461538462</v>
      </c>
      <c r="EK298">
        <v>1491.01230769231</v>
      </c>
      <c r="EL298">
        <v>1.17892769230769</v>
      </c>
      <c r="EM298">
        <v>1459.09846153846</v>
      </c>
      <c r="EN298">
        <v>21.4041</v>
      </c>
      <c r="EO298">
        <v>2.04926076923077</v>
      </c>
      <c r="EP298">
        <v>1.94228076923077</v>
      </c>
      <c r="EQ298">
        <v>17.8301538461538</v>
      </c>
      <c r="ER298">
        <v>16.9814769230769</v>
      </c>
      <c r="ES298">
        <v>2000.01692307692</v>
      </c>
      <c r="ET298">
        <v>0.980003230769231</v>
      </c>
      <c r="EU298">
        <v>0.0199970538461538</v>
      </c>
      <c r="EV298">
        <v>0</v>
      </c>
      <c r="EW298">
        <v>567.159307692308</v>
      </c>
      <c r="EX298">
        <v>5.00059</v>
      </c>
      <c r="EY298">
        <v>11408.7692307692</v>
      </c>
      <c r="EZ298">
        <v>17360.4846153846</v>
      </c>
      <c r="FA298">
        <v>41.812</v>
      </c>
      <c r="FB298">
        <v>41.6393076923077</v>
      </c>
      <c r="FC298">
        <v>41.25</v>
      </c>
      <c r="FD298">
        <v>41</v>
      </c>
      <c r="FE298">
        <v>42.625</v>
      </c>
      <c r="FF298">
        <v>1955.12</v>
      </c>
      <c r="FG298">
        <v>39.8969230769231</v>
      </c>
      <c r="FH298">
        <v>0</v>
      </c>
      <c r="FI298">
        <v>1759429828.6</v>
      </c>
      <c r="FJ298">
        <v>0</v>
      </c>
      <c r="FK298">
        <v>566.97388</v>
      </c>
      <c r="FL298">
        <v>-6.32907694012894</v>
      </c>
      <c r="FM298">
        <v>-130.176923277986</v>
      </c>
      <c r="FN298">
        <v>11406.412</v>
      </c>
      <c r="FO298">
        <v>15</v>
      </c>
      <c r="FP298">
        <v>0</v>
      </c>
      <c r="FQ298" t="s">
        <v>439</v>
      </c>
      <c r="FR298">
        <v>0</v>
      </c>
      <c r="FS298">
        <v>0</v>
      </c>
      <c r="FT298">
        <v>0</v>
      </c>
      <c r="FU298">
        <v>0</v>
      </c>
      <c r="FV298">
        <v>0</v>
      </c>
      <c r="FW298">
        <v>0</v>
      </c>
      <c r="FX298">
        <v>0</v>
      </c>
      <c r="FY298">
        <v>0</v>
      </c>
      <c r="FZ298">
        <v>0</v>
      </c>
      <c r="GA298">
        <v>0</v>
      </c>
      <c r="GB298">
        <v>0</v>
      </c>
      <c r="GC298">
        <v>-42.213935</v>
      </c>
      <c r="GD298">
        <v>-0.436064661654123</v>
      </c>
      <c r="GE298">
        <v>0.853749136617425</v>
      </c>
      <c r="GF298">
        <v>1</v>
      </c>
      <c r="GG298">
        <v>567.404588235294</v>
      </c>
      <c r="GH298">
        <v>-6.28042780608942</v>
      </c>
      <c r="GI298">
        <v>0.647752363613954</v>
      </c>
      <c r="GJ298">
        <v>-1</v>
      </c>
      <c r="GK298">
        <v>1.184416</v>
      </c>
      <c r="GL298">
        <v>-0.254756390977444</v>
      </c>
      <c r="GM298">
        <v>0.0346547186397466</v>
      </c>
      <c r="GN298">
        <v>0</v>
      </c>
      <c r="GO298">
        <v>1</v>
      </c>
      <c r="GP298">
        <v>2</v>
      </c>
      <c r="GQ298" t="s">
        <v>448</v>
      </c>
      <c r="GR298">
        <v>3.13209</v>
      </c>
      <c r="GS298">
        <v>2.71159</v>
      </c>
      <c r="GT298">
        <v>0.208216</v>
      </c>
      <c r="GU298">
        <v>0.212222</v>
      </c>
      <c r="GV298">
        <v>0.0986806</v>
      </c>
      <c r="GW298">
        <v>0.0957845</v>
      </c>
      <c r="GX298">
        <v>29801.1</v>
      </c>
      <c r="GY298">
        <v>31762.9</v>
      </c>
      <c r="GZ298">
        <v>34055.2</v>
      </c>
      <c r="HA298">
        <v>36508.2</v>
      </c>
      <c r="HB298">
        <v>43370.6</v>
      </c>
      <c r="HC298">
        <v>47411.6</v>
      </c>
      <c r="HD298">
        <v>53129.8</v>
      </c>
      <c r="HE298">
        <v>58352.6</v>
      </c>
      <c r="HF298">
        <v>1.9499</v>
      </c>
      <c r="HG298">
        <v>1.79027</v>
      </c>
      <c r="HH298">
        <v>0.143658</v>
      </c>
      <c r="HI298">
        <v>0</v>
      </c>
      <c r="HJ298">
        <v>27.7082</v>
      </c>
      <c r="HK298">
        <v>999.9</v>
      </c>
      <c r="HL298">
        <v>50.787</v>
      </c>
      <c r="HM298">
        <v>30.806</v>
      </c>
      <c r="HN298">
        <v>24.9703</v>
      </c>
      <c r="HO298">
        <v>54.8731</v>
      </c>
      <c r="HP298">
        <v>45.4407</v>
      </c>
      <c r="HQ298">
        <v>1</v>
      </c>
      <c r="HR298">
        <v>0.107241</v>
      </c>
      <c r="HS298">
        <v>0.845866</v>
      </c>
      <c r="HT298">
        <v>20.1097</v>
      </c>
      <c r="HU298">
        <v>5.19662</v>
      </c>
      <c r="HV298">
        <v>12.004</v>
      </c>
      <c r="HW298">
        <v>4.97455</v>
      </c>
      <c r="HX298">
        <v>3.29395</v>
      </c>
      <c r="HY298">
        <v>999.9</v>
      </c>
      <c r="HZ298">
        <v>9999</v>
      </c>
      <c r="IA298">
        <v>9999</v>
      </c>
      <c r="IB298">
        <v>9999</v>
      </c>
      <c r="IC298">
        <v>1.86325</v>
      </c>
      <c r="ID298">
        <v>1.86813</v>
      </c>
      <c r="IE298">
        <v>1.86788</v>
      </c>
      <c r="IF298">
        <v>1.86905</v>
      </c>
      <c r="IG298">
        <v>1.86987</v>
      </c>
      <c r="IH298">
        <v>1.86596</v>
      </c>
      <c r="II298">
        <v>1.86706</v>
      </c>
      <c r="IJ298">
        <v>1.86844</v>
      </c>
      <c r="IK298">
        <v>5</v>
      </c>
      <c r="IL298">
        <v>0</v>
      </c>
      <c r="IM298">
        <v>0</v>
      </c>
      <c r="IN298">
        <v>0</v>
      </c>
      <c r="IO298" t="s">
        <v>441</v>
      </c>
      <c r="IP298" t="s">
        <v>442</v>
      </c>
      <c r="IQ298" t="s">
        <v>443</v>
      </c>
      <c r="IR298" t="s">
        <v>443</v>
      </c>
      <c r="IS298" t="s">
        <v>443</v>
      </c>
      <c r="IT298" t="s">
        <v>443</v>
      </c>
      <c r="IU298">
        <v>0</v>
      </c>
      <c r="IV298">
        <v>100</v>
      </c>
      <c r="IW298">
        <v>100</v>
      </c>
      <c r="IX298">
        <v>5.38</v>
      </c>
      <c r="IY298">
        <v>0.2972</v>
      </c>
      <c r="IZ298">
        <v>0.735386519928015</v>
      </c>
      <c r="JA298">
        <v>0.00382527381972642</v>
      </c>
      <c r="JB298">
        <v>-7.52988299776221e-07</v>
      </c>
      <c r="JC298">
        <v>2.3530235652091e-10</v>
      </c>
      <c r="JD298">
        <v>-0.102343420517576</v>
      </c>
      <c r="JE298">
        <v>-0.0169045395245839</v>
      </c>
      <c r="JF298">
        <v>0.00204458040624254</v>
      </c>
      <c r="JG298">
        <v>-2.13992253470799e-05</v>
      </c>
      <c r="JH298">
        <v>5</v>
      </c>
      <c r="JI298">
        <v>2167</v>
      </c>
      <c r="JJ298">
        <v>1</v>
      </c>
      <c r="JK298">
        <v>29</v>
      </c>
      <c r="JL298">
        <v>29323830.5</v>
      </c>
      <c r="JM298">
        <v>29323830.5</v>
      </c>
      <c r="JN298">
        <v>2.80762</v>
      </c>
      <c r="JO298">
        <v>2.60986</v>
      </c>
      <c r="JP298">
        <v>1.54785</v>
      </c>
      <c r="JQ298">
        <v>2.31079</v>
      </c>
      <c r="JR298">
        <v>1.64551</v>
      </c>
      <c r="JS298">
        <v>2.3645</v>
      </c>
      <c r="JT298">
        <v>34.6692</v>
      </c>
      <c r="JU298">
        <v>24.1838</v>
      </c>
      <c r="JV298">
        <v>18</v>
      </c>
      <c r="JW298">
        <v>506.221</v>
      </c>
      <c r="JX298">
        <v>402.605</v>
      </c>
      <c r="JY298">
        <v>26.1304</v>
      </c>
      <c r="JZ298">
        <v>28.7493</v>
      </c>
      <c r="KA298">
        <v>30.0003</v>
      </c>
      <c r="KB298">
        <v>28.7136</v>
      </c>
      <c r="KC298">
        <v>28.6644</v>
      </c>
      <c r="KD298">
        <v>56.3008</v>
      </c>
      <c r="KE298">
        <v>17.0182</v>
      </c>
      <c r="KF298">
        <v>52.3196</v>
      </c>
      <c r="KG298">
        <v>26.047</v>
      </c>
      <c r="KH298">
        <v>1508.36</v>
      </c>
      <c r="KI298">
        <v>21.4787</v>
      </c>
      <c r="KJ298">
        <v>96.5761</v>
      </c>
      <c r="KK298">
        <v>94.5413</v>
      </c>
    </row>
    <row r="299" spans="1:297">
      <c r="A299">
        <v>283</v>
      </c>
      <c r="B299">
        <v>1759429835</v>
      </c>
      <c r="C299">
        <v>10614.9000000954</v>
      </c>
      <c r="D299" t="s">
        <v>1010</v>
      </c>
      <c r="E299" t="s">
        <v>1011</v>
      </c>
      <c r="F299">
        <v>5</v>
      </c>
      <c r="G299" t="s">
        <v>831</v>
      </c>
      <c r="H299" t="s">
        <v>436</v>
      </c>
      <c r="I299">
        <v>1759429826.84615</v>
      </c>
      <c r="J299">
        <f>(K299)/1000</f>
        <v>0</v>
      </c>
      <c r="K299">
        <f>IF(DP299, AN299, AH299)</f>
        <v>0</v>
      </c>
      <c r="L299">
        <f>IF(DP299, AI299, AG299)</f>
        <v>0</v>
      </c>
      <c r="M299">
        <f>DR299 - IF(AU299&gt;1, L299*DL299*100.0/(AW299), 0)</f>
        <v>0</v>
      </c>
      <c r="N299">
        <f>((T299-J299/2)*M299-L299)/(T299+J299/2)</f>
        <v>0</v>
      </c>
      <c r="O299">
        <f>N299*(DY299+DZ299)/1000.0</f>
        <v>0</v>
      </c>
      <c r="P299">
        <f>(DR299 - IF(AU299&gt;1, L299*DL299*100.0/(AW299), 0))*(DY299+DZ299)/1000.0</f>
        <v>0</v>
      </c>
      <c r="Q299">
        <f>2.0/((1/S299-1/R299)+SIGN(S299)*SQRT((1/S299-1/R299)*(1/S299-1/R299) + 4*DM299/((DM299+1)*(DM299+1))*(2*1/S299*1/R299-1/R299*1/R299)))</f>
        <v>0</v>
      </c>
      <c r="R299">
        <f>IF(LEFT(DN299,1)&lt;&gt;"0",IF(LEFT(DN299,1)="1",3.0,DO299),$D$5+$E$5*(EF299*DY299/($K$5*1000))+$F$5*(EF299*DY299/($K$5*1000))*MAX(MIN(DL299,$J$5),$I$5)*MAX(MIN(DL299,$J$5),$I$5)+$G$5*MAX(MIN(DL299,$J$5),$I$5)*(EF299*DY299/($K$5*1000))+$H$5*(EF299*DY299/($K$5*1000))*(EF299*DY299/($K$5*1000)))</f>
        <v>0</v>
      </c>
      <c r="S299">
        <f>J299*(1000-(1000*0.61365*exp(17.502*W299/(240.97+W299))/(DY299+DZ299)+DT299)/2)/(1000*0.61365*exp(17.502*W299/(240.97+W299))/(DY299+DZ299)-DT299)</f>
        <v>0</v>
      </c>
      <c r="T299">
        <f>1/((DM299+1)/(Q299/1.6)+1/(R299/1.37)) + DM299/((DM299+1)/(Q299/1.6) + DM299/(R299/1.37))</f>
        <v>0</v>
      </c>
      <c r="U299">
        <f>(DH299*DK299)</f>
        <v>0</v>
      </c>
      <c r="V299">
        <f>(EA299+(U299+2*0.95*5.67E-8*(((EA299+$B$7)+273)^4-(EA299+273)^4)-44100*J299)/(1.84*29.3*R299+8*0.95*5.67E-8*(EA299+273)^3))</f>
        <v>0</v>
      </c>
      <c r="W299">
        <f>($C$7*EB299+$D$7*EC299+$E$7*V299)</f>
        <v>0</v>
      </c>
      <c r="X299">
        <f>0.61365*exp(17.502*W299/(240.97+W299))</f>
        <v>0</v>
      </c>
      <c r="Y299">
        <f>(Z299/AA299*100)</f>
        <v>0</v>
      </c>
      <c r="Z299">
        <f>DT299*(DY299+DZ299)/1000</f>
        <v>0</v>
      </c>
      <c r="AA299">
        <f>0.61365*exp(17.502*EA299/(240.97+EA299))</f>
        <v>0</v>
      </c>
      <c r="AB299">
        <f>(X299-DT299*(DY299+DZ299)/1000)</f>
        <v>0</v>
      </c>
      <c r="AC299">
        <f>(-J299*44100)</f>
        <v>0</v>
      </c>
      <c r="AD299">
        <f>2*29.3*R299*0.92*(EA299-W299)</f>
        <v>0</v>
      </c>
      <c r="AE299">
        <f>2*0.95*5.67E-8*(((EA299+$B$7)+273)^4-(W299+273)^4)</f>
        <v>0</v>
      </c>
      <c r="AF299">
        <f>U299+AE299+AC299+AD299</f>
        <v>0</v>
      </c>
      <c r="AG299">
        <f>DX299*AU299*(DS299-DR299*(1000-AU299*DU299)/(1000-AU299*DT299))/(100*DL299)</f>
        <v>0</v>
      </c>
      <c r="AH299">
        <f>1000*DX299*AU299*(DT299-DU299)/(100*DL299*(1000-AU299*DT299))</f>
        <v>0</v>
      </c>
      <c r="AI299">
        <f>(AJ299 - AK299 - DY299*1E3/(8.314*(EA299+273.15)) * AM299/DX299 * AL299) * DX299/(100*DL299) * (1000 - DU299)/1000</f>
        <v>0</v>
      </c>
      <c r="AJ299">
        <v>1523.70454504113</v>
      </c>
      <c r="AK299">
        <v>1490.39854545455</v>
      </c>
      <c r="AL299">
        <v>3.27886363636368</v>
      </c>
      <c r="AM299">
        <v>64.6</v>
      </c>
      <c r="AN299">
        <f>(AP299 - AO299 + DY299*1E3/(8.314*(EA299+273.15)) * AR299/DX299 * AQ299) * DX299/(100*DL299) * 1000/(1000 - AP299)</f>
        <v>0</v>
      </c>
      <c r="AO299">
        <v>21.4188091903278</v>
      </c>
      <c r="AP299">
        <v>22.5095096969697</v>
      </c>
      <c r="AQ299">
        <v>-0.0019014922857559</v>
      </c>
      <c r="AR299">
        <v>120.659579915445</v>
      </c>
      <c r="AS299">
        <v>0</v>
      </c>
      <c r="AT299">
        <v>0</v>
      </c>
      <c r="AU299">
        <f>IF(AS299*$H$13&gt;=AW299,1.0,(AW299/(AW299-AS299*$H$13)))</f>
        <v>0</v>
      </c>
      <c r="AV299">
        <f>(AU299-1)*100</f>
        <v>0</v>
      </c>
      <c r="AW299">
        <f>MAX(0,($B$13+$C$13*EF299)/(1+$D$13*EF299)*DY299/(EA299+273)*$E$13)</f>
        <v>0</v>
      </c>
      <c r="AX299" t="s">
        <v>437</v>
      </c>
      <c r="AY299" t="s">
        <v>437</v>
      </c>
      <c r="AZ299">
        <v>0</v>
      </c>
      <c r="BA299">
        <v>0</v>
      </c>
      <c r="BB299">
        <f>1-AZ299/BA299</f>
        <v>0</v>
      </c>
      <c r="BC299">
        <v>0</v>
      </c>
      <c r="BD299" t="s">
        <v>437</v>
      </c>
      <c r="BE299" t="s">
        <v>437</v>
      </c>
      <c r="BF299">
        <v>0</v>
      </c>
      <c r="BG299">
        <v>0</v>
      </c>
      <c r="BH299">
        <f>1-BF299/BG299</f>
        <v>0</v>
      </c>
      <c r="BI299">
        <v>0.5</v>
      </c>
      <c r="BJ299">
        <f>DI299</f>
        <v>0</v>
      </c>
      <c r="BK299">
        <f>L299</f>
        <v>0</v>
      </c>
      <c r="BL299">
        <f>BH299*BI299*BJ299</f>
        <v>0</v>
      </c>
      <c r="BM299">
        <f>(BK299-BC299)/BJ299</f>
        <v>0</v>
      </c>
      <c r="BN299">
        <f>(BA299-BG299)/BG299</f>
        <v>0</v>
      </c>
      <c r="BO299">
        <f>AZ299/(BB299+AZ299/BG299)</f>
        <v>0</v>
      </c>
      <c r="BP299" t="s">
        <v>437</v>
      </c>
      <c r="BQ299">
        <v>0</v>
      </c>
      <c r="BR299">
        <f>IF(BQ299&lt;&gt;0, BQ299, BO299)</f>
        <v>0</v>
      </c>
      <c r="BS299">
        <f>1-BR299/BG299</f>
        <v>0</v>
      </c>
      <c r="BT299">
        <f>(BG299-BF299)/(BG299-BR299)</f>
        <v>0</v>
      </c>
      <c r="BU299">
        <f>(BA299-BG299)/(BA299-BR299)</f>
        <v>0</v>
      </c>
      <c r="BV299">
        <f>(BG299-BF299)/(BG299-AZ299)</f>
        <v>0</v>
      </c>
      <c r="BW299">
        <f>(BA299-BG299)/(BA299-AZ299)</f>
        <v>0</v>
      </c>
      <c r="BX299">
        <f>(BT299*BR299/BF299)</f>
        <v>0</v>
      </c>
      <c r="BY299">
        <f>(1-BX299)</f>
        <v>0</v>
      </c>
      <c r="DH299">
        <f>$B$11*EG299+$C$11*EH299+$F$11*ES299*(1-EV299)</f>
        <v>0</v>
      </c>
      <c r="DI299">
        <f>DH299*DJ299</f>
        <v>0</v>
      </c>
      <c r="DJ299">
        <f>($B$11*$D$9+$C$11*$D$9+$F$11*((FF299+EX299)/MAX(FF299+EX299+FG299, 0.1)*$I$9+FG299/MAX(FF299+EX299+FG299, 0.1)*$J$9))/($B$11+$C$11+$F$11)</f>
        <v>0</v>
      </c>
      <c r="DK299">
        <f>($B$11*$K$9+$C$11*$K$9+$F$11*((FF299+EX299)/MAX(FF299+EX299+FG299, 0.1)*$P$9+FG299/MAX(FF299+EX299+FG299, 0.1)*$Q$9))/($B$11+$C$11+$F$11)</f>
        <v>0</v>
      </c>
      <c r="DL299">
        <v>4.16</v>
      </c>
      <c r="DM299">
        <v>0.5</v>
      </c>
      <c r="DN299" t="s">
        <v>438</v>
      </c>
      <c r="DO299">
        <v>2</v>
      </c>
      <c r="DP299" t="b">
        <v>1</v>
      </c>
      <c r="DQ299">
        <v>1759429826.84615</v>
      </c>
      <c r="DR299">
        <v>1433.34615384615</v>
      </c>
      <c r="DS299">
        <v>1475.46538461538</v>
      </c>
      <c r="DT299">
        <v>22.5480615384615</v>
      </c>
      <c r="DU299">
        <v>21.4021692307692</v>
      </c>
      <c r="DV299">
        <v>1427.99769230769</v>
      </c>
      <c r="DW299">
        <v>22.2500384615385</v>
      </c>
      <c r="DX299">
        <v>500.020461538462</v>
      </c>
      <c r="DY299">
        <v>90.7428</v>
      </c>
      <c r="DZ299">
        <v>0.0336595615384615</v>
      </c>
      <c r="EA299">
        <v>29.3779538461538</v>
      </c>
      <c r="EB299">
        <v>30.0536</v>
      </c>
      <c r="EC299">
        <v>999.9</v>
      </c>
      <c r="ED299">
        <v>0</v>
      </c>
      <c r="EE299">
        <v>0</v>
      </c>
      <c r="EF299">
        <v>9989.18846153846</v>
      </c>
      <c r="EG299">
        <v>0</v>
      </c>
      <c r="EH299">
        <v>14.9894230769231</v>
      </c>
      <c r="EI299">
        <v>-42.1198</v>
      </c>
      <c r="EJ299">
        <v>1466.41076923077</v>
      </c>
      <c r="EK299">
        <v>1507.73461538462</v>
      </c>
      <c r="EL299">
        <v>1.14588846153846</v>
      </c>
      <c r="EM299">
        <v>1475.46538461538</v>
      </c>
      <c r="EN299">
        <v>21.4021692307692</v>
      </c>
      <c r="EO299">
        <v>2.04607307692308</v>
      </c>
      <c r="EP299">
        <v>1.94209153846154</v>
      </c>
      <c r="EQ299">
        <v>17.8054461538462</v>
      </c>
      <c r="ER299">
        <v>16.9799461538462</v>
      </c>
      <c r="ES299">
        <v>2000.01769230769</v>
      </c>
      <c r="ET299">
        <v>0.980004384615385</v>
      </c>
      <c r="EU299">
        <v>0.0199959307692308</v>
      </c>
      <c r="EV299">
        <v>0</v>
      </c>
      <c r="EW299">
        <v>566.632230769231</v>
      </c>
      <c r="EX299">
        <v>5.00059</v>
      </c>
      <c r="EY299">
        <v>11397.9923076923</v>
      </c>
      <c r="EZ299">
        <v>17360.5076923077</v>
      </c>
      <c r="FA299">
        <v>41.812</v>
      </c>
      <c r="FB299">
        <v>41.6345384615385</v>
      </c>
      <c r="FC299">
        <v>41.25</v>
      </c>
      <c r="FD299">
        <v>41</v>
      </c>
      <c r="FE299">
        <v>42.625</v>
      </c>
      <c r="FF299">
        <v>1955.12307692308</v>
      </c>
      <c r="FG299">
        <v>39.8946153846154</v>
      </c>
      <c r="FH299">
        <v>0</v>
      </c>
      <c r="FI299">
        <v>1759429833.4</v>
      </c>
      <c r="FJ299">
        <v>0</v>
      </c>
      <c r="FK299">
        <v>566.48312</v>
      </c>
      <c r="FL299">
        <v>-6.26023076229568</v>
      </c>
      <c r="FM299">
        <v>-128.523076749691</v>
      </c>
      <c r="FN299">
        <v>11395.9</v>
      </c>
      <c r="FO299">
        <v>15</v>
      </c>
      <c r="FP299">
        <v>0</v>
      </c>
      <c r="FQ299" t="s">
        <v>439</v>
      </c>
      <c r="FR299">
        <v>0</v>
      </c>
      <c r="FS299">
        <v>0</v>
      </c>
      <c r="FT299">
        <v>0</v>
      </c>
      <c r="FU299">
        <v>0</v>
      </c>
      <c r="FV299">
        <v>0</v>
      </c>
      <c r="FW299">
        <v>0</v>
      </c>
      <c r="FX299">
        <v>0</v>
      </c>
      <c r="FY299">
        <v>0</v>
      </c>
      <c r="FZ299">
        <v>0</v>
      </c>
      <c r="GA299">
        <v>0</v>
      </c>
      <c r="GB299">
        <v>0</v>
      </c>
      <c r="GC299">
        <v>-42.0226761904762</v>
      </c>
      <c r="GD299">
        <v>-2.67554805194803</v>
      </c>
      <c r="GE299">
        <v>0.823967737408601</v>
      </c>
      <c r="GF299">
        <v>0</v>
      </c>
      <c r="GG299">
        <v>566.906117647059</v>
      </c>
      <c r="GH299">
        <v>-6.48883117327814</v>
      </c>
      <c r="GI299">
        <v>0.659672011403971</v>
      </c>
      <c r="GJ299">
        <v>-1</v>
      </c>
      <c r="GK299">
        <v>1.16211761904762</v>
      </c>
      <c r="GL299">
        <v>-0.43325064935065</v>
      </c>
      <c r="GM299">
        <v>0.0475778412713876</v>
      </c>
      <c r="GN299">
        <v>0</v>
      </c>
      <c r="GO299">
        <v>0</v>
      </c>
      <c r="GP299">
        <v>2</v>
      </c>
      <c r="GQ299" t="s">
        <v>463</v>
      </c>
      <c r="GR299">
        <v>3.13207</v>
      </c>
      <c r="GS299">
        <v>2.71176</v>
      </c>
      <c r="GT299">
        <v>0.209647</v>
      </c>
      <c r="GU299">
        <v>0.213815</v>
      </c>
      <c r="GV299">
        <v>0.0986089</v>
      </c>
      <c r="GW299">
        <v>0.095844</v>
      </c>
      <c r="GX299">
        <v>29747.1</v>
      </c>
      <c r="GY299">
        <v>31698.6</v>
      </c>
      <c r="GZ299">
        <v>34055</v>
      </c>
      <c r="HA299">
        <v>36508.1</v>
      </c>
      <c r="HB299">
        <v>43374</v>
      </c>
      <c r="HC299">
        <v>47408.3</v>
      </c>
      <c r="HD299">
        <v>53129.5</v>
      </c>
      <c r="HE299">
        <v>58352.2</v>
      </c>
      <c r="HF299">
        <v>1.95002</v>
      </c>
      <c r="HG299">
        <v>1.79013</v>
      </c>
      <c r="HH299">
        <v>0.144131</v>
      </c>
      <c r="HI299">
        <v>0</v>
      </c>
      <c r="HJ299">
        <v>27.705</v>
      </c>
      <c r="HK299">
        <v>999.9</v>
      </c>
      <c r="HL299">
        <v>50.836</v>
      </c>
      <c r="HM299">
        <v>30.816</v>
      </c>
      <c r="HN299">
        <v>25.01</v>
      </c>
      <c r="HO299">
        <v>54.4631</v>
      </c>
      <c r="HP299">
        <v>45.1522</v>
      </c>
      <c r="HQ299">
        <v>1</v>
      </c>
      <c r="HR299">
        <v>0.107104</v>
      </c>
      <c r="HS299">
        <v>0.89153</v>
      </c>
      <c r="HT299">
        <v>20.1094</v>
      </c>
      <c r="HU299">
        <v>5.19722</v>
      </c>
      <c r="HV299">
        <v>12.004</v>
      </c>
      <c r="HW299">
        <v>4.9745</v>
      </c>
      <c r="HX299">
        <v>3.29398</v>
      </c>
      <c r="HY299">
        <v>999.9</v>
      </c>
      <c r="HZ299">
        <v>9999</v>
      </c>
      <c r="IA299">
        <v>9999</v>
      </c>
      <c r="IB299">
        <v>9999</v>
      </c>
      <c r="IC299">
        <v>1.86325</v>
      </c>
      <c r="ID299">
        <v>1.86813</v>
      </c>
      <c r="IE299">
        <v>1.8679</v>
      </c>
      <c r="IF299">
        <v>1.86906</v>
      </c>
      <c r="IG299">
        <v>1.86985</v>
      </c>
      <c r="IH299">
        <v>1.86597</v>
      </c>
      <c r="II299">
        <v>1.86706</v>
      </c>
      <c r="IJ299">
        <v>1.86844</v>
      </c>
      <c r="IK299">
        <v>5</v>
      </c>
      <c r="IL299">
        <v>0</v>
      </c>
      <c r="IM299">
        <v>0</v>
      </c>
      <c r="IN299">
        <v>0</v>
      </c>
      <c r="IO299" t="s">
        <v>441</v>
      </c>
      <c r="IP299" t="s">
        <v>442</v>
      </c>
      <c r="IQ299" t="s">
        <v>443</v>
      </c>
      <c r="IR299" t="s">
        <v>443</v>
      </c>
      <c r="IS299" t="s">
        <v>443</v>
      </c>
      <c r="IT299" t="s">
        <v>443</v>
      </c>
      <c r="IU299">
        <v>0</v>
      </c>
      <c r="IV299">
        <v>100</v>
      </c>
      <c r="IW299">
        <v>100</v>
      </c>
      <c r="IX299">
        <v>5.43</v>
      </c>
      <c r="IY299">
        <v>0.2963</v>
      </c>
      <c r="IZ299">
        <v>0.735386519928015</v>
      </c>
      <c r="JA299">
        <v>0.00382527381972642</v>
      </c>
      <c r="JB299">
        <v>-7.52988299776221e-07</v>
      </c>
      <c r="JC299">
        <v>2.3530235652091e-10</v>
      </c>
      <c r="JD299">
        <v>-0.102343420517576</v>
      </c>
      <c r="JE299">
        <v>-0.0169045395245839</v>
      </c>
      <c r="JF299">
        <v>0.00204458040624254</v>
      </c>
      <c r="JG299">
        <v>-2.13992253470799e-05</v>
      </c>
      <c r="JH299">
        <v>5</v>
      </c>
      <c r="JI299">
        <v>2167</v>
      </c>
      <c r="JJ299">
        <v>1</v>
      </c>
      <c r="JK299">
        <v>29</v>
      </c>
      <c r="JL299">
        <v>29323830.6</v>
      </c>
      <c r="JM299">
        <v>29323830.6</v>
      </c>
      <c r="JN299">
        <v>2.83813</v>
      </c>
      <c r="JO299">
        <v>2.62207</v>
      </c>
      <c r="JP299">
        <v>1.54785</v>
      </c>
      <c r="JQ299">
        <v>2.31079</v>
      </c>
      <c r="JR299">
        <v>1.64673</v>
      </c>
      <c r="JS299">
        <v>2.28271</v>
      </c>
      <c r="JT299">
        <v>34.6692</v>
      </c>
      <c r="JU299">
        <v>24.1838</v>
      </c>
      <c r="JV299">
        <v>18</v>
      </c>
      <c r="JW299">
        <v>506.303</v>
      </c>
      <c r="JX299">
        <v>402.522</v>
      </c>
      <c r="JY299">
        <v>26.057</v>
      </c>
      <c r="JZ299">
        <v>28.7493</v>
      </c>
      <c r="KA299">
        <v>30.0002</v>
      </c>
      <c r="KB299">
        <v>28.7136</v>
      </c>
      <c r="KC299">
        <v>28.6644</v>
      </c>
      <c r="KD299">
        <v>56.7805</v>
      </c>
      <c r="KE299">
        <v>17.0182</v>
      </c>
      <c r="KF299">
        <v>52.692</v>
      </c>
      <c r="KG299">
        <v>25.9979</v>
      </c>
      <c r="KH299">
        <v>1521.96</v>
      </c>
      <c r="KI299">
        <v>21.533</v>
      </c>
      <c r="KJ299">
        <v>96.5755</v>
      </c>
      <c r="KK299">
        <v>94.5408</v>
      </c>
    </row>
    <row r="300" spans="1:297">
      <c r="A300">
        <v>284</v>
      </c>
      <c r="B300">
        <v>1759429840</v>
      </c>
      <c r="C300">
        <v>10619.9000000954</v>
      </c>
      <c r="D300" t="s">
        <v>1012</v>
      </c>
      <c r="E300" t="s">
        <v>1013</v>
      </c>
      <c r="F300">
        <v>5</v>
      </c>
      <c r="G300" t="s">
        <v>831</v>
      </c>
      <c r="H300" t="s">
        <v>436</v>
      </c>
      <c r="I300">
        <v>1759429831.84615</v>
      </c>
      <c r="J300">
        <f>(K300)/1000</f>
        <v>0</v>
      </c>
      <c r="K300">
        <f>IF(DP300, AN300, AH300)</f>
        <v>0</v>
      </c>
      <c r="L300">
        <f>IF(DP300, AI300, AG300)</f>
        <v>0</v>
      </c>
      <c r="M300">
        <f>DR300 - IF(AU300&gt;1, L300*DL300*100.0/(AW300), 0)</f>
        <v>0</v>
      </c>
      <c r="N300">
        <f>((T300-J300/2)*M300-L300)/(T300+J300/2)</f>
        <v>0</v>
      </c>
      <c r="O300">
        <f>N300*(DY300+DZ300)/1000.0</f>
        <v>0</v>
      </c>
      <c r="P300">
        <f>(DR300 - IF(AU300&gt;1, L300*DL300*100.0/(AW300), 0))*(DY300+DZ300)/1000.0</f>
        <v>0</v>
      </c>
      <c r="Q300">
        <f>2.0/((1/S300-1/R300)+SIGN(S300)*SQRT((1/S300-1/R300)*(1/S300-1/R300) + 4*DM300/((DM300+1)*(DM300+1))*(2*1/S300*1/R300-1/R300*1/R300)))</f>
        <v>0</v>
      </c>
      <c r="R300">
        <f>IF(LEFT(DN300,1)&lt;&gt;"0",IF(LEFT(DN300,1)="1",3.0,DO300),$D$5+$E$5*(EF300*DY300/($K$5*1000))+$F$5*(EF300*DY300/($K$5*1000))*MAX(MIN(DL300,$J$5),$I$5)*MAX(MIN(DL300,$J$5),$I$5)+$G$5*MAX(MIN(DL300,$J$5),$I$5)*(EF300*DY300/($K$5*1000))+$H$5*(EF300*DY300/($K$5*1000))*(EF300*DY300/($K$5*1000)))</f>
        <v>0</v>
      </c>
      <c r="S300">
        <f>J300*(1000-(1000*0.61365*exp(17.502*W300/(240.97+W300))/(DY300+DZ300)+DT300)/2)/(1000*0.61365*exp(17.502*W300/(240.97+W300))/(DY300+DZ300)-DT300)</f>
        <v>0</v>
      </c>
      <c r="T300">
        <f>1/((DM300+1)/(Q300/1.6)+1/(R300/1.37)) + DM300/((DM300+1)/(Q300/1.6) + DM300/(R300/1.37))</f>
        <v>0</v>
      </c>
      <c r="U300">
        <f>(DH300*DK300)</f>
        <v>0</v>
      </c>
      <c r="V300">
        <f>(EA300+(U300+2*0.95*5.67E-8*(((EA300+$B$7)+273)^4-(EA300+273)^4)-44100*J300)/(1.84*29.3*R300+8*0.95*5.67E-8*(EA300+273)^3))</f>
        <v>0</v>
      </c>
      <c r="W300">
        <f>($C$7*EB300+$D$7*EC300+$E$7*V300)</f>
        <v>0</v>
      </c>
      <c r="X300">
        <f>0.61365*exp(17.502*W300/(240.97+W300))</f>
        <v>0</v>
      </c>
      <c r="Y300">
        <f>(Z300/AA300*100)</f>
        <v>0</v>
      </c>
      <c r="Z300">
        <f>DT300*(DY300+DZ300)/1000</f>
        <v>0</v>
      </c>
      <c r="AA300">
        <f>0.61365*exp(17.502*EA300/(240.97+EA300))</f>
        <v>0</v>
      </c>
      <c r="AB300">
        <f>(X300-DT300*(DY300+DZ300)/1000)</f>
        <v>0</v>
      </c>
      <c r="AC300">
        <f>(-J300*44100)</f>
        <v>0</v>
      </c>
      <c r="AD300">
        <f>2*29.3*R300*0.92*(EA300-W300)</f>
        <v>0</v>
      </c>
      <c r="AE300">
        <f>2*0.95*5.67E-8*(((EA300+$B$7)+273)^4-(W300+273)^4)</f>
        <v>0</v>
      </c>
      <c r="AF300">
        <f>U300+AE300+AC300+AD300</f>
        <v>0</v>
      </c>
      <c r="AG300">
        <f>DX300*AU300*(DS300-DR300*(1000-AU300*DU300)/(1000-AU300*DT300))/(100*DL300)</f>
        <v>0</v>
      </c>
      <c r="AH300">
        <f>1000*DX300*AU300*(DT300-DU300)/(100*DL300*(1000-AU300*DT300))</f>
        <v>0</v>
      </c>
      <c r="AI300">
        <f>(AJ300 - AK300 - DY300*1E3/(8.314*(EA300+273.15)) * AM300/DX300 * AL300) * DX300/(100*DL300) * (1000 - DU300)/1000</f>
        <v>0</v>
      </c>
      <c r="AJ300">
        <v>1542.72343032251</v>
      </c>
      <c r="AK300">
        <v>1508.47757575758</v>
      </c>
      <c r="AL300">
        <v>3.63155606060585</v>
      </c>
      <c r="AM300">
        <v>64.6</v>
      </c>
      <c r="AN300">
        <f>(AP300 - AO300 + DY300*1E3/(8.314*(EA300+273.15)) * AR300/DX300 * AQ300) * DX300/(100*DL300) * 1000/(1000 - AP300)</f>
        <v>0</v>
      </c>
      <c r="AO300">
        <v>21.4623723634177</v>
      </c>
      <c r="AP300">
        <v>22.5018393939394</v>
      </c>
      <c r="AQ300">
        <v>-0.00024751610464833</v>
      </c>
      <c r="AR300">
        <v>120.659579915445</v>
      </c>
      <c r="AS300">
        <v>0</v>
      </c>
      <c r="AT300">
        <v>0</v>
      </c>
      <c r="AU300">
        <f>IF(AS300*$H$13&gt;=AW300,1.0,(AW300/(AW300-AS300*$H$13)))</f>
        <v>0</v>
      </c>
      <c r="AV300">
        <f>(AU300-1)*100</f>
        <v>0</v>
      </c>
      <c r="AW300">
        <f>MAX(0,($B$13+$C$13*EF300)/(1+$D$13*EF300)*DY300/(EA300+273)*$E$13)</f>
        <v>0</v>
      </c>
      <c r="AX300" t="s">
        <v>437</v>
      </c>
      <c r="AY300" t="s">
        <v>437</v>
      </c>
      <c r="AZ300">
        <v>0</v>
      </c>
      <c r="BA300">
        <v>0</v>
      </c>
      <c r="BB300">
        <f>1-AZ300/BA300</f>
        <v>0</v>
      </c>
      <c r="BC300">
        <v>0</v>
      </c>
      <c r="BD300" t="s">
        <v>437</v>
      </c>
      <c r="BE300" t="s">
        <v>437</v>
      </c>
      <c r="BF300">
        <v>0</v>
      </c>
      <c r="BG300">
        <v>0</v>
      </c>
      <c r="BH300">
        <f>1-BF300/BG300</f>
        <v>0</v>
      </c>
      <c r="BI300">
        <v>0.5</v>
      </c>
      <c r="BJ300">
        <f>DI300</f>
        <v>0</v>
      </c>
      <c r="BK300">
        <f>L300</f>
        <v>0</v>
      </c>
      <c r="BL300">
        <f>BH300*BI300*BJ300</f>
        <v>0</v>
      </c>
      <c r="BM300">
        <f>(BK300-BC300)/BJ300</f>
        <v>0</v>
      </c>
      <c r="BN300">
        <f>(BA300-BG300)/BG300</f>
        <v>0</v>
      </c>
      <c r="BO300">
        <f>AZ300/(BB300+AZ300/BG300)</f>
        <v>0</v>
      </c>
      <c r="BP300" t="s">
        <v>437</v>
      </c>
      <c r="BQ300">
        <v>0</v>
      </c>
      <c r="BR300">
        <f>IF(BQ300&lt;&gt;0, BQ300, BO300)</f>
        <v>0</v>
      </c>
      <c r="BS300">
        <f>1-BR300/BG300</f>
        <v>0</v>
      </c>
      <c r="BT300">
        <f>(BG300-BF300)/(BG300-BR300)</f>
        <v>0</v>
      </c>
      <c r="BU300">
        <f>(BA300-BG300)/(BA300-BR300)</f>
        <v>0</v>
      </c>
      <c r="BV300">
        <f>(BG300-BF300)/(BG300-AZ300)</f>
        <v>0</v>
      </c>
      <c r="BW300">
        <f>(BA300-BG300)/(BA300-AZ300)</f>
        <v>0</v>
      </c>
      <c r="BX300">
        <f>(BT300*BR300/BF300)</f>
        <v>0</v>
      </c>
      <c r="BY300">
        <f>(1-BX300)</f>
        <v>0</v>
      </c>
      <c r="DH300">
        <f>$B$11*EG300+$C$11*EH300+$F$11*ES300*(1-EV300)</f>
        <v>0</v>
      </c>
      <c r="DI300">
        <f>DH300*DJ300</f>
        <v>0</v>
      </c>
      <c r="DJ300">
        <f>($B$11*$D$9+$C$11*$D$9+$F$11*((FF300+EX300)/MAX(FF300+EX300+FG300, 0.1)*$I$9+FG300/MAX(FF300+EX300+FG300, 0.1)*$J$9))/($B$11+$C$11+$F$11)</f>
        <v>0</v>
      </c>
      <c r="DK300">
        <f>($B$11*$K$9+$C$11*$K$9+$F$11*((FF300+EX300)/MAX(FF300+EX300+FG300, 0.1)*$P$9+FG300/MAX(FF300+EX300+FG300, 0.1)*$Q$9))/($B$11+$C$11+$F$11)</f>
        <v>0</v>
      </c>
      <c r="DL300">
        <v>4.16</v>
      </c>
      <c r="DM300">
        <v>0.5</v>
      </c>
      <c r="DN300" t="s">
        <v>438</v>
      </c>
      <c r="DO300">
        <v>2</v>
      </c>
      <c r="DP300" t="b">
        <v>1</v>
      </c>
      <c r="DQ300">
        <v>1759429831.84615</v>
      </c>
      <c r="DR300">
        <v>1450.03846153846</v>
      </c>
      <c r="DS300">
        <v>1492.80692307692</v>
      </c>
      <c r="DT300">
        <v>22.5222153846154</v>
      </c>
      <c r="DU300">
        <v>21.4285538461538</v>
      </c>
      <c r="DV300">
        <v>1444.63923076923</v>
      </c>
      <c r="DW300">
        <v>22.2252461538462</v>
      </c>
      <c r="DX300">
        <v>500.022153846154</v>
      </c>
      <c r="DY300">
        <v>90.7418</v>
      </c>
      <c r="DZ300">
        <v>0.0335812153846154</v>
      </c>
      <c r="EA300">
        <v>29.3746153846154</v>
      </c>
      <c r="EB300">
        <v>30.0562615384615</v>
      </c>
      <c r="EC300">
        <v>999.9</v>
      </c>
      <c r="ED300">
        <v>0</v>
      </c>
      <c r="EE300">
        <v>0</v>
      </c>
      <c r="EF300">
        <v>10004.8192307692</v>
      </c>
      <c r="EG300">
        <v>0</v>
      </c>
      <c r="EH300">
        <v>14.9913307692308</v>
      </c>
      <c r="EI300">
        <v>-42.7683615384615</v>
      </c>
      <c r="EJ300">
        <v>1483.44923076923</v>
      </c>
      <c r="EK300">
        <v>1525.49769230769</v>
      </c>
      <c r="EL300">
        <v>1.09367615384615</v>
      </c>
      <c r="EM300">
        <v>1492.80692307692</v>
      </c>
      <c r="EN300">
        <v>21.4285538461538</v>
      </c>
      <c r="EO300">
        <v>2.04370615384615</v>
      </c>
      <c r="EP300">
        <v>1.94446307692308</v>
      </c>
      <c r="EQ300">
        <v>17.7870692307692</v>
      </c>
      <c r="ER300">
        <v>16.9992</v>
      </c>
      <c r="ES300">
        <v>2000.04384615385</v>
      </c>
      <c r="ET300">
        <v>0.980004615384615</v>
      </c>
      <c r="EU300">
        <v>0.0199956923076923</v>
      </c>
      <c r="EV300">
        <v>0</v>
      </c>
      <c r="EW300">
        <v>566.061769230769</v>
      </c>
      <c r="EX300">
        <v>5.00059</v>
      </c>
      <c r="EY300">
        <v>11387.0923076923</v>
      </c>
      <c r="EZ300">
        <v>17360.7307692308</v>
      </c>
      <c r="FA300">
        <v>41.7976923076923</v>
      </c>
      <c r="FB300">
        <v>41.6345384615385</v>
      </c>
      <c r="FC300">
        <v>41.25</v>
      </c>
      <c r="FD300">
        <v>41</v>
      </c>
      <c r="FE300">
        <v>42.625</v>
      </c>
      <c r="FF300">
        <v>1955.14923076923</v>
      </c>
      <c r="FG300">
        <v>39.8946153846154</v>
      </c>
      <c r="FH300">
        <v>0</v>
      </c>
      <c r="FI300">
        <v>1759429838.2</v>
      </c>
      <c r="FJ300">
        <v>0</v>
      </c>
      <c r="FK300">
        <v>565.97788</v>
      </c>
      <c r="FL300">
        <v>-6.39592307222115</v>
      </c>
      <c r="FM300">
        <v>-133.061538430375</v>
      </c>
      <c r="FN300">
        <v>11385.324</v>
      </c>
      <c r="FO300">
        <v>15</v>
      </c>
      <c r="FP300">
        <v>0</v>
      </c>
      <c r="FQ300" t="s">
        <v>439</v>
      </c>
      <c r="FR300">
        <v>0</v>
      </c>
      <c r="FS300">
        <v>0</v>
      </c>
      <c r="FT300">
        <v>0</v>
      </c>
      <c r="FU300">
        <v>0</v>
      </c>
      <c r="FV300">
        <v>0</v>
      </c>
      <c r="FW300">
        <v>0</v>
      </c>
      <c r="FX300">
        <v>0</v>
      </c>
      <c r="FY300">
        <v>0</v>
      </c>
      <c r="FZ300">
        <v>0</v>
      </c>
      <c r="GA300">
        <v>0</v>
      </c>
      <c r="GB300">
        <v>0</v>
      </c>
      <c r="GC300">
        <v>-42.44316</v>
      </c>
      <c r="GD300">
        <v>-5.79768721804512</v>
      </c>
      <c r="GE300">
        <v>1.00123592244785</v>
      </c>
      <c r="GF300">
        <v>0</v>
      </c>
      <c r="GG300">
        <v>566.311617647059</v>
      </c>
      <c r="GH300">
        <v>-6.35662337837847</v>
      </c>
      <c r="GI300">
        <v>0.640630342833663</v>
      </c>
      <c r="GJ300">
        <v>-1</v>
      </c>
      <c r="GK300">
        <v>1.119291</v>
      </c>
      <c r="GL300">
        <v>-0.592015037593986</v>
      </c>
      <c r="GM300">
        <v>0.0578956165784596</v>
      </c>
      <c r="GN300">
        <v>0</v>
      </c>
      <c r="GO300">
        <v>0</v>
      </c>
      <c r="GP300">
        <v>2</v>
      </c>
      <c r="GQ300" t="s">
        <v>463</v>
      </c>
      <c r="GR300">
        <v>3.13221</v>
      </c>
      <c r="GS300">
        <v>2.7111</v>
      </c>
      <c r="GT300">
        <v>0.211173</v>
      </c>
      <c r="GU300">
        <v>0.215156</v>
      </c>
      <c r="GV300">
        <v>0.0985973</v>
      </c>
      <c r="GW300">
        <v>0.0959735</v>
      </c>
      <c r="GX300">
        <v>29689.7</v>
      </c>
      <c r="GY300">
        <v>31644.6</v>
      </c>
      <c r="GZ300">
        <v>34055</v>
      </c>
      <c r="HA300">
        <v>36508.2</v>
      </c>
      <c r="HB300">
        <v>43375</v>
      </c>
      <c r="HC300">
        <v>47401.7</v>
      </c>
      <c r="HD300">
        <v>53129.9</v>
      </c>
      <c r="HE300">
        <v>58352.5</v>
      </c>
      <c r="HF300">
        <v>1.95028</v>
      </c>
      <c r="HG300">
        <v>1.79027</v>
      </c>
      <c r="HH300">
        <v>0.145301</v>
      </c>
      <c r="HI300">
        <v>0</v>
      </c>
      <c r="HJ300">
        <v>27.702</v>
      </c>
      <c r="HK300">
        <v>999.9</v>
      </c>
      <c r="HL300">
        <v>50.861</v>
      </c>
      <c r="HM300">
        <v>30.806</v>
      </c>
      <c r="HN300">
        <v>25.0099</v>
      </c>
      <c r="HO300">
        <v>54.3531</v>
      </c>
      <c r="HP300">
        <v>45.1923</v>
      </c>
      <c r="HQ300">
        <v>1</v>
      </c>
      <c r="HR300">
        <v>0.107215</v>
      </c>
      <c r="HS300">
        <v>0.878813</v>
      </c>
      <c r="HT300">
        <v>20.1094</v>
      </c>
      <c r="HU300">
        <v>5.19647</v>
      </c>
      <c r="HV300">
        <v>12.004</v>
      </c>
      <c r="HW300">
        <v>4.9747</v>
      </c>
      <c r="HX300">
        <v>3.29395</v>
      </c>
      <c r="HY300">
        <v>999.9</v>
      </c>
      <c r="HZ300">
        <v>9999</v>
      </c>
      <c r="IA300">
        <v>9999</v>
      </c>
      <c r="IB300">
        <v>9999</v>
      </c>
      <c r="IC300">
        <v>1.86326</v>
      </c>
      <c r="ID300">
        <v>1.86813</v>
      </c>
      <c r="IE300">
        <v>1.86791</v>
      </c>
      <c r="IF300">
        <v>1.86905</v>
      </c>
      <c r="IG300">
        <v>1.86984</v>
      </c>
      <c r="IH300">
        <v>1.86596</v>
      </c>
      <c r="II300">
        <v>1.86705</v>
      </c>
      <c r="IJ300">
        <v>1.86844</v>
      </c>
      <c r="IK300">
        <v>5</v>
      </c>
      <c r="IL300">
        <v>0</v>
      </c>
      <c r="IM300">
        <v>0</v>
      </c>
      <c r="IN300">
        <v>0</v>
      </c>
      <c r="IO300" t="s">
        <v>441</v>
      </c>
      <c r="IP300" t="s">
        <v>442</v>
      </c>
      <c r="IQ300" t="s">
        <v>443</v>
      </c>
      <c r="IR300" t="s">
        <v>443</v>
      </c>
      <c r="IS300" t="s">
        <v>443</v>
      </c>
      <c r="IT300" t="s">
        <v>443</v>
      </c>
      <c r="IU300">
        <v>0</v>
      </c>
      <c r="IV300">
        <v>100</v>
      </c>
      <c r="IW300">
        <v>100</v>
      </c>
      <c r="IX300">
        <v>5.48</v>
      </c>
      <c r="IY300">
        <v>0.2962</v>
      </c>
      <c r="IZ300">
        <v>0.735386519928015</v>
      </c>
      <c r="JA300">
        <v>0.00382527381972642</v>
      </c>
      <c r="JB300">
        <v>-7.52988299776221e-07</v>
      </c>
      <c r="JC300">
        <v>2.3530235652091e-10</v>
      </c>
      <c r="JD300">
        <v>-0.102343420517576</v>
      </c>
      <c r="JE300">
        <v>-0.0169045395245839</v>
      </c>
      <c r="JF300">
        <v>0.00204458040624254</v>
      </c>
      <c r="JG300">
        <v>-2.13992253470799e-05</v>
      </c>
      <c r="JH300">
        <v>5</v>
      </c>
      <c r="JI300">
        <v>2167</v>
      </c>
      <c r="JJ300">
        <v>1</v>
      </c>
      <c r="JK300">
        <v>29</v>
      </c>
      <c r="JL300">
        <v>29323830.7</v>
      </c>
      <c r="JM300">
        <v>29323830.7</v>
      </c>
      <c r="JN300">
        <v>2.86011</v>
      </c>
      <c r="JO300">
        <v>2.61108</v>
      </c>
      <c r="JP300">
        <v>1.54785</v>
      </c>
      <c r="JQ300">
        <v>2.31079</v>
      </c>
      <c r="JR300">
        <v>1.64673</v>
      </c>
      <c r="JS300">
        <v>2.35474</v>
      </c>
      <c r="JT300">
        <v>34.6692</v>
      </c>
      <c r="JU300">
        <v>24.1926</v>
      </c>
      <c r="JV300">
        <v>18</v>
      </c>
      <c r="JW300">
        <v>506.47</v>
      </c>
      <c r="JX300">
        <v>402.605</v>
      </c>
      <c r="JY300">
        <v>25.9968</v>
      </c>
      <c r="JZ300">
        <v>28.7468</v>
      </c>
      <c r="KA300">
        <v>30</v>
      </c>
      <c r="KB300">
        <v>28.7136</v>
      </c>
      <c r="KC300">
        <v>28.6644</v>
      </c>
      <c r="KD300">
        <v>57.2401</v>
      </c>
      <c r="KE300">
        <v>16.743</v>
      </c>
      <c r="KF300">
        <v>52.692</v>
      </c>
      <c r="KG300">
        <v>25.9361</v>
      </c>
      <c r="KH300">
        <v>1542.16</v>
      </c>
      <c r="KI300">
        <v>21.5723</v>
      </c>
      <c r="KJ300">
        <v>96.5759</v>
      </c>
      <c r="KK300">
        <v>94.5411</v>
      </c>
    </row>
    <row r="301" spans="1:297">
      <c r="A301">
        <v>285</v>
      </c>
      <c r="B301">
        <v>1759429845</v>
      </c>
      <c r="C301">
        <v>10624.9000000954</v>
      </c>
      <c r="D301" t="s">
        <v>1014</v>
      </c>
      <c r="E301" t="s">
        <v>1015</v>
      </c>
      <c r="F301">
        <v>5</v>
      </c>
      <c r="G301" t="s">
        <v>831</v>
      </c>
      <c r="H301" t="s">
        <v>436</v>
      </c>
      <c r="I301">
        <v>1759429836.84615</v>
      </c>
      <c r="J301">
        <f>(K301)/1000</f>
        <v>0</v>
      </c>
      <c r="K301">
        <f>IF(DP301, AN301, AH301)</f>
        <v>0</v>
      </c>
      <c r="L301">
        <f>IF(DP301, AI301, AG301)</f>
        <v>0</v>
      </c>
      <c r="M301">
        <f>DR301 - IF(AU301&gt;1, L301*DL301*100.0/(AW301), 0)</f>
        <v>0</v>
      </c>
      <c r="N301">
        <f>((T301-J301/2)*M301-L301)/(T301+J301/2)</f>
        <v>0</v>
      </c>
      <c r="O301">
        <f>N301*(DY301+DZ301)/1000.0</f>
        <v>0</v>
      </c>
      <c r="P301">
        <f>(DR301 - IF(AU301&gt;1, L301*DL301*100.0/(AW301), 0))*(DY301+DZ301)/1000.0</f>
        <v>0</v>
      </c>
      <c r="Q301">
        <f>2.0/((1/S301-1/R301)+SIGN(S301)*SQRT((1/S301-1/R301)*(1/S301-1/R301) + 4*DM301/((DM301+1)*(DM301+1))*(2*1/S301*1/R301-1/R301*1/R301)))</f>
        <v>0</v>
      </c>
      <c r="R301">
        <f>IF(LEFT(DN301,1)&lt;&gt;"0",IF(LEFT(DN301,1)="1",3.0,DO301),$D$5+$E$5*(EF301*DY301/($K$5*1000))+$F$5*(EF301*DY301/($K$5*1000))*MAX(MIN(DL301,$J$5),$I$5)*MAX(MIN(DL301,$J$5),$I$5)+$G$5*MAX(MIN(DL301,$J$5),$I$5)*(EF301*DY301/($K$5*1000))+$H$5*(EF301*DY301/($K$5*1000))*(EF301*DY301/($K$5*1000)))</f>
        <v>0</v>
      </c>
      <c r="S301">
        <f>J301*(1000-(1000*0.61365*exp(17.502*W301/(240.97+W301))/(DY301+DZ301)+DT301)/2)/(1000*0.61365*exp(17.502*W301/(240.97+W301))/(DY301+DZ301)-DT301)</f>
        <v>0</v>
      </c>
      <c r="T301">
        <f>1/((DM301+1)/(Q301/1.6)+1/(R301/1.37)) + DM301/((DM301+1)/(Q301/1.6) + DM301/(R301/1.37))</f>
        <v>0</v>
      </c>
      <c r="U301">
        <f>(DH301*DK301)</f>
        <v>0</v>
      </c>
      <c r="V301">
        <f>(EA301+(U301+2*0.95*5.67E-8*(((EA301+$B$7)+273)^4-(EA301+273)^4)-44100*J301)/(1.84*29.3*R301+8*0.95*5.67E-8*(EA301+273)^3))</f>
        <v>0</v>
      </c>
      <c r="W301">
        <f>($C$7*EB301+$D$7*EC301+$E$7*V301)</f>
        <v>0</v>
      </c>
      <c r="X301">
        <f>0.61365*exp(17.502*W301/(240.97+W301))</f>
        <v>0</v>
      </c>
      <c r="Y301">
        <f>(Z301/AA301*100)</f>
        <v>0</v>
      </c>
      <c r="Z301">
        <f>DT301*(DY301+DZ301)/1000</f>
        <v>0</v>
      </c>
      <c r="AA301">
        <f>0.61365*exp(17.502*EA301/(240.97+EA301))</f>
        <v>0</v>
      </c>
      <c r="AB301">
        <f>(X301-DT301*(DY301+DZ301)/1000)</f>
        <v>0</v>
      </c>
      <c r="AC301">
        <f>(-J301*44100)</f>
        <v>0</v>
      </c>
      <c r="AD301">
        <f>2*29.3*R301*0.92*(EA301-W301)</f>
        <v>0</v>
      </c>
      <c r="AE301">
        <f>2*0.95*5.67E-8*(((EA301+$B$7)+273)^4-(W301+273)^4)</f>
        <v>0</v>
      </c>
      <c r="AF301">
        <f>U301+AE301+AC301+AD301</f>
        <v>0</v>
      </c>
      <c r="AG301">
        <f>DX301*AU301*(DS301-DR301*(1000-AU301*DU301)/(1000-AU301*DT301))/(100*DL301)</f>
        <v>0</v>
      </c>
      <c r="AH301">
        <f>1000*DX301*AU301*(DT301-DU301)/(100*DL301*(1000-AU301*DT301))</f>
        <v>0</v>
      </c>
      <c r="AI301">
        <f>(AJ301 - AK301 - DY301*1E3/(8.314*(EA301+273.15)) * AM301/DX301 * AL301) * DX301/(100*DL301) * (1000 - DU301)/1000</f>
        <v>0</v>
      </c>
      <c r="AJ301">
        <v>1558.49528928138</v>
      </c>
      <c r="AK301">
        <v>1525.27096969697</v>
      </c>
      <c r="AL301">
        <v>3.33709090909077</v>
      </c>
      <c r="AM301">
        <v>64.6</v>
      </c>
      <c r="AN301">
        <f>(AP301 - AO301 + DY301*1E3/(8.314*(EA301+273.15)) * AR301/DX301 * AQ301) * DX301/(100*DL301) * 1000/(1000 - AP301)</f>
        <v>0</v>
      </c>
      <c r="AO301">
        <v>21.4837766333412</v>
      </c>
      <c r="AP301">
        <v>22.4972884848485</v>
      </c>
      <c r="AQ301">
        <v>-0.000236328368019596</v>
      </c>
      <c r="AR301">
        <v>120.659579915445</v>
      </c>
      <c r="AS301">
        <v>0</v>
      </c>
      <c r="AT301">
        <v>0</v>
      </c>
      <c r="AU301">
        <f>IF(AS301*$H$13&gt;=AW301,1.0,(AW301/(AW301-AS301*$H$13)))</f>
        <v>0</v>
      </c>
      <c r="AV301">
        <f>(AU301-1)*100</f>
        <v>0</v>
      </c>
      <c r="AW301">
        <f>MAX(0,($B$13+$C$13*EF301)/(1+$D$13*EF301)*DY301/(EA301+273)*$E$13)</f>
        <v>0</v>
      </c>
      <c r="AX301" t="s">
        <v>437</v>
      </c>
      <c r="AY301" t="s">
        <v>437</v>
      </c>
      <c r="AZ301">
        <v>0</v>
      </c>
      <c r="BA301">
        <v>0</v>
      </c>
      <c r="BB301">
        <f>1-AZ301/BA301</f>
        <v>0</v>
      </c>
      <c r="BC301">
        <v>0</v>
      </c>
      <c r="BD301" t="s">
        <v>437</v>
      </c>
      <c r="BE301" t="s">
        <v>437</v>
      </c>
      <c r="BF301">
        <v>0</v>
      </c>
      <c r="BG301">
        <v>0</v>
      </c>
      <c r="BH301">
        <f>1-BF301/BG301</f>
        <v>0</v>
      </c>
      <c r="BI301">
        <v>0.5</v>
      </c>
      <c r="BJ301">
        <f>DI301</f>
        <v>0</v>
      </c>
      <c r="BK301">
        <f>L301</f>
        <v>0</v>
      </c>
      <c r="BL301">
        <f>BH301*BI301*BJ301</f>
        <v>0</v>
      </c>
      <c r="BM301">
        <f>(BK301-BC301)/BJ301</f>
        <v>0</v>
      </c>
      <c r="BN301">
        <f>(BA301-BG301)/BG301</f>
        <v>0</v>
      </c>
      <c r="BO301">
        <f>AZ301/(BB301+AZ301/BG301)</f>
        <v>0</v>
      </c>
      <c r="BP301" t="s">
        <v>437</v>
      </c>
      <c r="BQ301">
        <v>0</v>
      </c>
      <c r="BR301">
        <f>IF(BQ301&lt;&gt;0, BQ301, BO301)</f>
        <v>0</v>
      </c>
      <c r="BS301">
        <f>1-BR301/BG301</f>
        <v>0</v>
      </c>
      <c r="BT301">
        <f>(BG301-BF301)/(BG301-BR301)</f>
        <v>0</v>
      </c>
      <c r="BU301">
        <f>(BA301-BG301)/(BA301-BR301)</f>
        <v>0</v>
      </c>
      <c r="BV301">
        <f>(BG301-BF301)/(BG301-AZ301)</f>
        <v>0</v>
      </c>
      <c r="BW301">
        <f>(BA301-BG301)/(BA301-AZ301)</f>
        <v>0</v>
      </c>
      <c r="BX301">
        <f>(BT301*BR301/BF301)</f>
        <v>0</v>
      </c>
      <c r="BY301">
        <f>(1-BX301)</f>
        <v>0</v>
      </c>
      <c r="DH301">
        <f>$B$11*EG301+$C$11*EH301+$F$11*ES301*(1-EV301)</f>
        <v>0</v>
      </c>
      <c r="DI301">
        <f>DH301*DJ301</f>
        <v>0</v>
      </c>
      <c r="DJ301">
        <f>($B$11*$D$9+$C$11*$D$9+$F$11*((FF301+EX301)/MAX(FF301+EX301+FG301, 0.1)*$I$9+FG301/MAX(FF301+EX301+FG301, 0.1)*$J$9))/($B$11+$C$11+$F$11)</f>
        <v>0</v>
      </c>
      <c r="DK301">
        <f>($B$11*$K$9+$C$11*$K$9+$F$11*((FF301+EX301)/MAX(FF301+EX301+FG301, 0.1)*$P$9+FG301/MAX(FF301+EX301+FG301, 0.1)*$Q$9))/($B$11+$C$11+$F$11)</f>
        <v>0</v>
      </c>
      <c r="DL301">
        <v>4.16</v>
      </c>
      <c r="DM301">
        <v>0.5</v>
      </c>
      <c r="DN301" t="s">
        <v>438</v>
      </c>
      <c r="DO301">
        <v>2</v>
      </c>
      <c r="DP301" t="b">
        <v>1</v>
      </c>
      <c r="DQ301">
        <v>1759429836.84615</v>
      </c>
      <c r="DR301">
        <v>1466.92538461538</v>
      </c>
      <c r="DS301">
        <v>1509.29461538462</v>
      </c>
      <c r="DT301">
        <v>22.5081769230769</v>
      </c>
      <c r="DU301">
        <v>21.4512461538462</v>
      </c>
      <c r="DV301">
        <v>1461.47307692308</v>
      </c>
      <c r="DW301">
        <v>22.2117846153846</v>
      </c>
      <c r="DX301">
        <v>500.005692307692</v>
      </c>
      <c r="DY301">
        <v>90.7405846153846</v>
      </c>
      <c r="DZ301">
        <v>0.0335603846153846</v>
      </c>
      <c r="EA301">
        <v>29.3704615384615</v>
      </c>
      <c r="EB301">
        <v>30.0586538461538</v>
      </c>
      <c r="EC301">
        <v>999.9</v>
      </c>
      <c r="ED301">
        <v>0</v>
      </c>
      <c r="EE301">
        <v>0</v>
      </c>
      <c r="EF301">
        <v>9995.29615384615</v>
      </c>
      <c r="EG301">
        <v>0</v>
      </c>
      <c r="EH301">
        <v>14.9939846153846</v>
      </c>
      <c r="EI301">
        <v>-42.3704615384615</v>
      </c>
      <c r="EJ301">
        <v>1500.70307692308</v>
      </c>
      <c r="EK301">
        <v>1542.38230769231</v>
      </c>
      <c r="EL301">
        <v>1.05694461538462</v>
      </c>
      <c r="EM301">
        <v>1509.29461538462</v>
      </c>
      <c r="EN301">
        <v>21.4512461538462</v>
      </c>
      <c r="EO301">
        <v>2.04240615384615</v>
      </c>
      <c r="EP301">
        <v>1.94649615384615</v>
      </c>
      <c r="EQ301">
        <v>17.7769692307692</v>
      </c>
      <c r="ER301">
        <v>17.0156923076923</v>
      </c>
      <c r="ES301">
        <v>2000.04615384615</v>
      </c>
      <c r="ET301">
        <v>0.980004615384615</v>
      </c>
      <c r="EU301">
        <v>0.0199956923076923</v>
      </c>
      <c r="EV301">
        <v>0</v>
      </c>
      <c r="EW301">
        <v>565.465153846154</v>
      </c>
      <c r="EX301">
        <v>5.00059</v>
      </c>
      <c r="EY301">
        <v>11375.9538461538</v>
      </c>
      <c r="EZ301">
        <v>17360.7384615385</v>
      </c>
      <c r="FA301">
        <v>41.7976923076923</v>
      </c>
      <c r="FB301">
        <v>41.6345384615385</v>
      </c>
      <c r="FC301">
        <v>41.25</v>
      </c>
      <c r="FD301">
        <v>41</v>
      </c>
      <c r="FE301">
        <v>42.625</v>
      </c>
      <c r="FF301">
        <v>1955.15153846154</v>
      </c>
      <c r="FG301">
        <v>39.8946153846154</v>
      </c>
      <c r="FH301">
        <v>0</v>
      </c>
      <c r="FI301">
        <v>1759429843.6</v>
      </c>
      <c r="FJ301">
        <v>0</v>
      </c>
      <c r="FK301">
        <v>565.400692307692</v>
      </c>
      <c r="FL301">
        <v>-6.99712819689092</v>
      </c>
      <c r="FM301">
        <v>-138.505982882016</v>
      </c>
      <c r="FN301">
        <v>11373.7576923077</v>
      </c>
      <c r="FO301">
        <v>15</v>
      </c>
      <c r="FP301">
        <v>0</v>
      </c>
      <c r="FQ301" t="s">
        <v>439</v>
      </c>
      <c r="FR301">
        <v>0</v>
      </c>
      <c r="FS301">
        <v>0</v>
      </c>
      <c r="FT301">
        <v>0</v>
      </c>
      <c r="FU301">
        <v>0</v>
      </c>
      <c r="FV301">
        <v>0</v>
      </c>
      <c r="FW301">
        <v>0</v>
      </c>
      <c r="FX301">
        <v>0</v>
      </c>
      <c r="FY301">
        <v>0</v>
      </c>
      <c r="FZ301">
        <v>0</v>
      </c>
      <c r="GA301">
        <v>0</v>
      </c>
      <c r="GB301">
        <v>0</v>
      </c>
      <c r="GC301">
        <v>-42.5456523809524</v>
      </c>
      <c r="GD301">
        <v>2.16505714285707</v>
      </c>
      <c r="GE301">
        <v>0.849840280578845</v>
      </c>
      <c r="GF301">
        <v>0</v>
      </c>
      <c r="GG301">
        <v>565.795058823529</v>
      </c>
      <c r="GH301">
        <v>-6.6868754713511</v>
      </c>
      <c r="GI301">
        <v>0.673020624680758</v>
      </c>
      <c r="GJ301">
        <v>-1</v>
      </c>
      <c r="GK301">
        <v>1.07838095238095</v>
      </c>
      <c r="GL301">
        <v>-0.469388571428573</v>
      </c>
      <c r="GM301">
        <v>0.0479986496739392</v>
      </c>
      <c r="GN301">
        <v>0</v>
      </c>
      <c r="GO301">
        <v>0</v>
      </c>
      <c r="GP301">
        <v>2</v>
      </c>
      <c r="GQ301" t="s">
        <v>463</v>
      </c>
      <c r="GR301">
        <v>3.13215</v>
      </c>
      <c r="GS301">
        <v>2.71142</v>
      </c>
      <c r="GT301">
        <v>0.212603</v>
      </c>
      <c r="GU301">
        <v>0.216678</v>
      </c>
      <c r="GV301">
        <v>0.0985772</v>
      </c>
      <c r="GW301">
        <v>0.0960575</v>
      </c>
      <c r="GX301">
        <v>29636.3</v>
      </c>
      <c r="GY301">
        <v>31583.4</v>
      </c>
      <c r="GZ301">
        <v>34055.5</v>
      </c>
      <c r="HA301">
        <v>36508.3</v>
      </c>
      <c r="HB301">
        <v>43376.5</v>
      </c>
      <c r="HC301">
        <v>47397.9</v>
      </c>
      <c r="HD301">
        <v>53130.2</v>
      </c>
      <c r="HE301">
        <v>58353</v>
      </c>
      <c r="HF301">
        <v>1.94988</v>
      </c>
      <c r="HG301">
        <v>1.79037</v>
      </c>
      <c r="HH301">
        <v>0.145219</v>
      </c>
      <c r="HI301">
        <v>0</v>
      </c>
      <c r="HJ301">
        <v>27.6991</v>
      </c>
      <c r="HK301">
        <v>999.9</v>
      </c>
      <c r="HL301">
        <v>50.885</v>
      </c>
      <c r="HM301">
        <v>30.806</v>
      </c>
      <c r="HN301">
        <v>25.0179</v>
      </c>
      <c r="HO301">
        <v>54.9031</v>
      </c>
      <c r="HP301">
        <v>45.4287</v>
      </c>
      <c r="HQ301">
        <v>1</v>
      </c>
      <c r="HR301">
        <v>0.106966</v>
      </c>
      <c r="HS301">
        <v>0.938295</v>
      </c>
      <c r="HT301">
        <v>20.1092</v>
      </c>
      <c r="HU301">
        <v>5.19692</v>
      </c>
      <c r="HV301">
        <v>12.004</v>
      </c>
      <c r="HW301">
        <v>4.9747</v>
      </c>
      <c r="HX301">
        <v>3.2939</v>
      </c>
      <c r="HY301">
        <v>999.9</v>
      </c>
      <c r="HZ301">
        <v>9999</v>
      </c>
      <c r="IA301">
        <v>9999</v>
      </c>
      <c r="IB301">
        <v>9999</v>
      </c>
      <c r="IC301">
        <v>1.86327</v>
      </c>
      <c r="ID301">
        <v>1.86813</v>
      </c>
      <c r="IE301">
        <v>1.86787</v>
      </c>
      <c r="IF301">
        <v>1.86907</v>
      </c>
      <c r="IG301">
        <v>1.86987</v>
      </c>
      <c r="IH301">
        <v>1.86596</v>
      </c>
      <c r="II301">
        <v>1.86705</v>
      </c>
      <c r="IJ301">
        <v>1.86844</v>
      </c>
      <c r="IK301">
        <v>5</v>
      </c>
      <c r="IL301">
        <v>0</v>
      </c>
      <c r="IM301">
        <v>0</v>
      </c>
      <c r="IN301">
        <v>0</v>
      </c>
      <c r="IO301" t="s">
        <v>441</v>
      </c>
      <c r="IP301" t="s">
        <v>442</v>
      </c>
      <c r="IQ301" t="s">
        <v>443</v>
      </c>
      <c r="IR301" t="s">
        <v>443</v>
      </c>
      <c r="IS301" t="s">
        <v>443</v>
      </c>
      <c r="IT301" t="s">
        <v>443</v>
      </c>
      <c r="IU301">
        <v>0</v>
      </c>
      <c r="IV301">
        <v>100</v>
      </c>
      <c r="IW301">
        <v>100</v>
      </c>
      <c r="IX301">
        <v>5.54</v>
      </c>
      <c r="IY301">
        <v>0.2958</v>
      </c>
      <c r="IZ301">
        <v>0.735386519928015</v>
      </c>
      <c r="JA301">
        <v>0.00382527381972642</v>
      </c>
      <c r="JB301">
        <v>-7.52988299776221e-07</v>
      </c>
      <c r="JC301">
        <v>2.3530235652091e-10</v>
      </c>
      <c r="JD301">
        <v>-0.102343420517576</v>
      </c>
      <c r="JE301">
        <v>-0.0169045395245839</v>
      </c>
      <c r="JF301">
        <v>0.00204458040624254</v>
      </c>
      <c r="JG301">
        <v>-2.13992253470799e-05</v>
      </c>
      <c r="JH301">
        <v>5</v>
      </c>
      <c r="JI301">
        <v>2167</v>
      </c>
      <c r="JJ301">
        <v>1</v>
      </c>
      <c r="JK301">
        <v>29</v>
      </c>
      <c r="JL301">
        <v>29323830.8</v>
      </c>
      <c r="JM301">
        <v>29323830.8</v>
      </c>
      <c r="JN301">
        <v>2.88818</v>
      </c>
      <c r="JO301">
        <v>2.60254</v>
      </c>
      <c r="JP301">
        <v>1.54785</v>
      </c>
      <c r="JQ301">
        <v>2.31079</v>
      </c>
      <c r="JR301">
        <v>1.64673</v>
      </c>
      <c r="JS301">
        <v>2.38647</v>
      </c>
      <c r="JT301">
        <v>34.6692</v>
      </c>
      <c r="JU301">
        <v>24.1926</v>
      </c>
      <c r="JV301">
        <v>18</v>
      </c>
      <c r="JW301">
        <v>506.203</v>
      </c>
      <c r="JX301">
        <v>402.66</v>
      </c>
      <c r="JY301">
        <v>25.9389</v>
      </c>
      <c r="JZ301">
        <v>28.7468</v>
      </c>
      <c r="KA301">
        <v>30.0001</v>
      </c>
      <c r="KB301">
        <v>28.7136</v>
      </c>
      <c r="KC301">
        <v>28.6644</v>
      </c>
      <c r="KD301">
        <v>57.7907</v>
      </c>
      <c r="KE301">
        <v>16.743</v>
      </c>
      <c r="KF301">
        <v>53.0639</v>
      </c>
      <c r="KG301">
        <v>25.8673</v>
      </c>
      <c r="KH301">
        <v>1555.76</v>
      </c>
      <c r="KI301">
        <v>21.6191</v>
      </c>
      <c r="KJ301">
        <v>96.5769</v>
      </c>
      <c r="KK301">
        <v>94.5417</v>
      </c>
    </row>
    <row r="302" spans="1:297">
      <c r="A302">
        <v>286</v>
      </c>
      <c r="B302">
        <v>1759429850</v>
      </c>
      <c r="C302">
        <v>10629.9000000954</v>
      </c>
      <c r="D302" t="s">
        <v>1016</v>
      </c>
      <c r="E302" t="s">
        <v>1017</v>
      </c>
      <c r="F302">
        <v>5</v>
      </c>
      <c r="G302" t="s">
        <v>831</v>
      </c>
      <c r="H302" t="s">
        <v>436</v>
      </c>
      <c r="I302">
        <v>1759429841.84615</v>
      </c>
      <c r="J302">
        <f>(K302)/1000</f>
        <v>0</v>
      </c>
      <c r="K302">
        <f>IF(DP302, AN302, AH302)</f>
        <v>0</v>
      </c>
      <c r="L302">
        <f>IF(DP302, AI302, AG302)</f>
        <v>0</v>
      </c>
      <c r="M302">
        <f>DR302 - IF(AU302&gt;1, L302*DL302*100.0/(AW302), 0)</f>
        <v>0</v>
      </c>
      <c r="N302">
        <f>((T302-J302/2)*M302-L302)/(T302+J302/2)</f>
        <v>0</v>
      </c>
      <c r="O302">
        <f>N302*(DY302+DZ302)/1000.0</f>
        <v>0</v>
      </c>
      <c r="P302">
        <f>(DR302 - IF(AU302&gt;1, L302*DL302*100.0/(AW302), 0))*(DY302+DZ302)/1000.0</f>
        <v>0</v>
      </c>
      <c r="Q302">
        <f>2.0/((1/S302-1/R302)+SIGN(S302)*SQRT((1/S302-1/R302)*(1/S302-1/R302) + 4*DM302/((DM302+1)*(DM302+1))*(2*1/S302*1/R302-1/R302*1/R302)))</f>
        <v>0</v>
      </c>
      <c r="R302">
        <f>IF(LEFT(DN302,1)&lt;&gt;"0",IF(LEFT(DN302,1)="1",3.0,DO302),$D$5+$E$5*(EF302*DY302/($K$5*1000))+$F$5*(EF302*DY302/($K$5*1000))*MAX(MIN(DL302,$J$5),$I$5)*MAX(MIN(DL302,$J$5),$I$5)+$G$5*MAX(MIN(DL302,$J$5),$I$5)*(EF302*DY302/($K$5*1000))+$H$5*(EF302*DY302/($K$5*1000))*(EF302*DY302/($K$5*1000)))</f>
        <v>0</v>
      </c>
      <c r="S302">
        <f>J302*(1000-(1000*0.61365*exp(17.502*W302/(240.97+W302))/(DY302+DZ302)+DT302)/2)/(1000*0.61365*exp(17.502*W302/(240.97+W302))/(DY302+DZ302)-DT302)</f>
        <v>0</v>
      </c>
      <c r="T302">
        <f>1/((DM302+1)/(Q302/1.6)+1/(R302/1.37)) + DM302/((DM302+1)/(Q302/1.6) + DM302/(R302/1.37))</f>
        <v>0</v>
      </c>
      <c r="U302">
        <f>(DH302*DK302)</f>
        <v>0</v>
      </c>
      <c r="V302">
        <f>(EA302+(U302+2*0.95*5.67E-8*(((EA302+$B$7)+273)^4-(EA302+273)^4)-44100*J302)/(1.84*29.3*R302+8*0.95*5.67E-8*(EA302+273)^3))</f>
        <v>0</v>
      </c>
      <c r="W302">
        <f>($C$7*EB302+$D$7*EC302+$E$7*V302)</f>
        <v>0</v>
      </c>
      <c r="X302">
        <f>0.61365*exp(17.502*W302/(240.97+W302))</f>
        <v>0</v>
      </c>
      <c r="Y302">
        <f>(Z302/AA302*100)</f>
        <v>0</v>
      </c>
      <c r="Z302">
        <f>DT302*(DY302+DZ302)/1000</f>
        <v>0</v>
      </c>
      <c r="AA302">
        <f>0.61365*exp(17.502*EA302/(240.97+EA302))</f>
        <v>0</v>
      </c>
      <c r="AB302">
        <f>(X302-DT302*(DY302+DZ302)/1000)</f>
        <v>0</v>
      </c>
      <c r="AC302">
        <f>(-J302*44100)</f>
        <v>0</v>
      </c>
      <c r="AD302">
        <f>2*29.3*R302*0.92*(EA302-W302)</f>
        <v>0</v>
      </c>
      <c r="AE302">
        <f>2*0.95*5.67E-8*(((EA302+$B$7)+273)^4-(W302+273)^4)</f>
        <v>0</v>
      </c>
      <c r="AF302">
        <f>U302+AE302+AC302+AD302</f>
        <v>0</v>
      </c>
      <c r="AG302">
        <f>DX302*AU302*(DS302-DR302*(1000-AU302*DU302)/(1000-AU302*DT302))/(100*DL302)</f>
        <v>0</v>
      </c>
      <c r="AH302">
        <f>1000*DX302*AU302*(DT302-DU302)/(100*DL302*(1000-AU302*DT302))</f>
        <v>0</v>
      </c>
      <c r="AI302">
        <f>(AJ302 - AK302 - DY302*1E3/(8.314*(EA302+273.15)) * AM302/DX302 * AL302) * DX302/(100*DL302) * (1000 - DU302)/1000</f>
        <v>0</v>
      </c>
      <c r="AJ302">
        <v>1577.04410364502</v>
      </c>
      <c r="AK302">
        <v>1543.16939393939</v>
      </c>
      <c r="AL302">
        <v>3.60523484848467</v>
      </c>
      <c r="AM302">
        <v>64.6</v>
      </c>
      <c r="AN302">
        <f>(AP302 - AO302 + DY302*1E3/(8.314*(EA302+273.15)) * AR302/DX302 * AQ302) * DX302/(100*DL302) * 1000/(1000 - AP302)</f>
        <v>0</v>
      </c>
      <c r="AO302">
        <v>21.5436138999217</v>
      </c>
      <c r="AP302">
        <v>22.5008515151515</v>
      </c>
      <c r="AQ302">
        <v>0.000219358388528011</v>
      </c>
      <c r="AR302">
        <v>120.659579915445</v>
      </c>
      <c r="AS302">
        <v>0</v>
      </c>
      <c r="AT302">
        <v>0</v>
      </c>
      <c r="AU302">
        <f>IF(AS302*$H$13&gt;=AW302,1.0,(AW302/(AW302-AS302*$H$13)))</f>
        <v>0</v>
      </c>
      <c r="AV302">
        <f>(AU302-1)*100</f>
        <v>0</v>
      </c>
      <c r="AW302">
        <f>MAX(0,($B$13+$C$13*EF302)/(1+$D$13*EF302)*DY302/(EA302+273)*$E$13)</f>
        <v>0</v>
      </c>
      <c r="AX302" t="s">
        <v>437</v>
      </c>
      <c r="AY302" t="s">
        <v>437</v>
      </c>
      <c r="AZ302">
        <v>0</v>
      </c>
      <c r="BA302">
        <v>0</v>
      </c>
      <c r="BB302">
        <f>1-AZ302/BA302</f>
        <v>0</v>
      </c>
      <c r="BC302">
        <v>0</v>
      </c>
      <c r="BD302" t="s">
        <v>437</v>
      </c>
      <c r="BE302" t="s">
        <v>437</v>
      </c>
      <c r="BF302">
        <v>0</v>
      </c>
      <c r="BG302">
        <v>0</v>
      </c>
      <c r="BH302">
        <f>1-BF302/BG302</f>
        <v>0</v>
      </c>
      <c r="BI302">
        <v>0.5</v>
      </c>
      <c r="BJ302">
        <f>DI302</f>
        <v>0</v>
      </c>
      <c r="BK302">
        <f>L302</f>
        <v>0</v>
      </c>
      <c r="BL302">
        <f>BH302*BI302*BJ302</f>
        <v>0</v>
      </c>
      <c r="BM302">
        <f>(BK302-BC302)/BJ302</f>
        <v>0</v>
      </c>
      <c r="BN302">
        <f>(BA302-BG302)/BG302</f>
        <v>0</v>
      </c>
      <c r="BO302">
        <f>AZ302/(BB302+AZ302/BG302)</f>
        <v>0</v>
      </c>
      <c r="BP302" t="s">
        <v>437</v>
      </c>
      <c r="BQ302">
        <v>0</v>
      </c>
      <c r="BR302">
        <f>IF(BQ302&lt;&gt;0, BQ302, BO302)</f>
        <v>0</v>
      </c>
      <c r="BS302">
        <f>1-BR302/BG302</f>
        <v>0</v>
      </c>
      <c r="BT302">
        <f>(BG302-BF302)/(BG302-BR302)</f>
        <v>0</v>
      </c>
      <c r="BU302">
        <f>(BA302-BG302)/(BA302-BR302)</f>
        <v>0</v>
      </c>
      <c r="BV302">
        <f>(BG302-BF302)/(BG302-AZ302)</f>
        <v>0</v>
      </c>
      <c r="BW302">
        <f>(BA302-BG302)/(BA302-AZ302)</f>
        <v>0</v>
      </c>
      <c r="BX302">
        <f>(BT302*BR302/BF302)</f>
        <v>0</v>
      </c>
      <c r="BY302">
        <f>(1-BX302)</f>
        <v>0</v>
      </c>
      <c r="DH302">
        <f>$B$11*EG302+$C$11*EH302+$F$11*ES302*(1-EV302)</f>
        <v>0</v>
      </c>
      <c r="DI302">
        <f>DH302*DJ302</f>
        <v>0</v>
      </c>
      <c r="DJ302">
        <f>($B$11*$D$9+$C$11*$D$9+$F$11*((FF302+EX302)/MAX(FF302+EX302+FG302, 0.1)*$I$9+FG302/MAX(FF302+EX302+FG302, 0.1)*$J$9))/($B$11+$C$11+$F$11)</f>
        <v>0</v>
      </c>
      <c r="DK302">
        <f>($B$11*$K$9+$C$11*$K$9+$F$11*((FF302+EX302)/MAX(FF302+EX302+FG302, 0.1)*$P$9+FG302/MAX(FF302+EX302+FG302, 0.1)*$Q$9))/($B$11+$C$11+$F$11)</f>
        <v>0</v>
      </c>
      <c r="DL302">
        <v>4.16</v>
      </c>
      <c r="DM302">
        <v>0.5</v>
      </c>
      <c r="DN302" t="s">
        <v>438</v>
      </c>
      <c r="DO302">
        <v>2</v>
      </c>
      <c r="DP302" t="b">
        <v>1</v>
      </c>
      <c r="DQ302">
        <v>1759429841.84615</v>
      </c>
      <c r="DR302">
        <v>1483.88538461538</v>
      </c>
      <c r="DS302">
        <v>1526.58615384615</v>
      </c>
      <c r="DT302">
        <v>22.5004538461538</v>
      </c>
      <c r="DU302">
        <v>21.4903461538462</v>
      </c>
      <c r="DV302">
        <v>1478.37923076923</v>
      </c>
      <c r="DW302">
        <v>22.2043615384615</v>
      </c>
      <c r="DX302">
        <v>499.992615384615</v>
      </c>
      <c r="DY302">
        <v>90.7404615384615</v>
      </c>
      <c r="DZ302">
        <v>0.0335506153846154</v>
      </c>
      <c r="EA302">
        <v>29.3640769230769</v>
      </c>
      <c r="EB302">
        <v>30.0607384615385</v>
      </c>
      <c r="EC302">
        <v>999.9</v>
      </c>
      <c r="ED302">
        <v>0</v>
      </c>
      <c r="EE302">
        <v>0</v>
      </c>
      <c r="EF302">
        <v>9997.31538461539</v>
      </c>
      <c r="EG302">
        <v>0</v>
      </c>
      <c r="EH302">
        <v>15.0003538461538</v>
      </c>
      <c r="EI302">
        <v>-42.7018230769231</v>
      </c>
      <c r="EJ302">
        <v>1518.04153846154</v>
      </c>
      <c r="EK302">
        <v>1560.11538461538</v>
      </c>
      <c r="EL302">
        <v>1.01009430769231</v>
      </c>
      <c r="EM302">
        <v>1526.58615384615</v>
      </c>
      <c r="EN302">
        <v>21.4903461538462</v>
      </c>
      <c r="EO302">
        <v>2.04170230769231</v>
      </c>
      <c r="EP302">
        <v>1.95004384615385</v>
      </c>
      <c r="EQ302">
        <v>17.7715</v>
      </c>
      <c r="ER302">
        <v>17.0444153846154</v>
      </c>
      <c r="ES302">
        <v>1999.99615384615</v>
      </c>
      <c r="ET302">
        <v>0.980005307692308</v>
      </c>
      <c r="EU302">
        <v>0.0199950461538462</v>
      </c>
      <c r="EV302">
        <v>0</v>
      </c>
      <c r="EW302">
        <v>564.897846153846</v>
      </c>
      <c r="EX302">
        <v>5.00059</v>
      </c>
      <c r="EY302">
        <v>11364.3461538462</v>
      </c>
      <c r="EZ302">
        <v>17360.3</v>
      </c>
      <c r="FA302">
        <v>41.7833846153846</v>
      </c>
      <c r="FB302">
        <v>41.625</v>
      </c>
      <c r="FC302">
        <v>41.25</v>
      </c>
      <c r="FD302">
        <v>41</v>
      </c>
      <c r="FE302">
        <v>42.625</v>
      </c>
      <c r="FF302">
        <v>1955.10384615385</v>
      </c>
      <c r="FG302">
        <v>39.8923076923077</v>
      </c>
      <c r="FH302">
        <v>0</v>
      </c>
      <c r="FI302">
        <v>1759429848.4</v>
      </c>
      <c r="FJ302">
        <v>0</v>
      </c>
      <c r="FK302">
        <v>564.861923076923</v>
      </c>
      <c r="FL302">
        <v>-6.70324785587757</v>
      </c>
      <c r="FM302">
        <v>-136.064957234363</v>
      </c>
      <c r="FN302">
        <v>11362.8346153846</v>
      </c>
      <c r="FO302">
        <v>15</v>
      </c>
      <c r="FP302">
        <v>0</v>
      </c>
      <c r="FQ302" t="s">
        <v>439</v>
      </c>
      <c r="FR302">
        <v>0</v>
      </c>
      <c r="FS302">
        <v>0</v>
      </c>
      <c r="FT302">
        <v>0</v>
      </c>
      <c r="FU302">
        <v>0</v>
      </c>
      <c r="FV302">
        <v>0</v>
      </c>
      <c r="FW302">
        <v>0</v>
      </c>
      <c r="FX302">
        <v>0</v>
      </c>
      <c r="FY302">
        <v>0</v>
      </c>
      <c r="FZ302">
        <v>0</v>
      </c>
      <c r="GA302">
        <v>0</v>
      </c>
      <c r="GB302">
        <v>0</v>
      </c>
      <c r="GC302">
        <v>-42.52062</v>
      </c>
      <c r="GD302">
        <v>-1.70451428571429</v>
      </c>
      <c r="GE302">
        <v>0.858896887059209</v>
      </c>
      <c r="GF302">
        <v>0</v>
      </c>
      <c r="GG302">
        <v>565.262029411765</v>
      </c>
      <c r="GH302">
        <v>-6.72997708076986</v>
      </c>
      <c r="GI302">
        <v>0.672192526924083</v>
      </c>
      <c r="GJ302">
        <v>-1</v>
      </c>
      <c r="GK302">
        <v>1.0322965</v>
      </c>
      <c r="GL302">
        <v>-0.533797082706768</v>
      </c>
      <c r="GM302">
        <v>0.0521320356206239</v>
      </c>
      <c r="GN302">
        <v>0</v>
      </c>
      <c r="GO302">
        <v>0</v>
      </c>
      <c r="GP302">
        <v>2</v>
      </c>
      <c r="GQ302" t="s">
        <v>463</v>
      </c>
      <c r="GR302">
        <v>3.132</v>
      </c>
      <c r="GS302">
        <v>2.71176</v>
      </c>
      <c r="GT302">
        <v>0.214108</v>
      </c>
      <c r="GU302">
        <v>0.218021</v>
      </c>
      <c r="GV302">
        <v>0.098611</v>
      </c>
      <c r="GW302">
        <v>0.0963328</v>
      </c>
      <c r="GX302">
        <v>29579.7</v>
      </c>
      <c r="GY302">
        <v>31529.3</v>
      </c>
      <c r="GZ302">
        <v>34055.5</v>
      </c>
      <c r="HA302">
        <v>36508.3</v>
      </c>
      <c r="HB302">
        <v>43375.1</v>
      </c>
      <c r="HC302">
        <v>47383.4</v>
      </c>
      <c r="HD302">
        <v>53130.4</v>
      </c>
      <c r="HE302">
        <v>58353.1</v>
      </c>
      <c r="HF302">
        <v>1.9497</v>
      </c>
      <c r="HG302">
        <v>1.79093</v>
      </c>
      <c r="HH302">
        <v>0.144392</v>
      </c>
      <c r="HI302">
        <v>0</v>
      </c>
      <c r="HJ302">
        <v>27.6962</v>
      </c>
      <c r="HK302">
        <v>999.9</v>
      </c>
      <c r="HL302">
        <v>50.934</v>
      </c>
      <c r="HM302">
        <v>30.806</v>
      </c>
      <c r="HN302">
        <v>25.0438</v>
      </c>
      <c r="HO302">
        <v>55.0331</v>
      </c>
      <c r="HP302">
        <v>45.3486</v>
      </c>
      <c r="HQ302">
        <v>1</v>
      </c>
      <c r="HR302">
        <v>0.107492</v>
      </c>
      <c r="HS302">
        <v>1.02103</v>
      </c>
      <c r="HT302">
        <v>20.1086</v>
      </c>
      <c r="HU302">
        <v>5.19632</v>
      </c>
      <c r="HV302">
        <v>12.004</v>
      </c>
      <c r="HW302">
        <v>4.9747</v>
      </c>
      <c r="HX302">
        <v>3.2939</v>
      </c>
      <c r="HY302">
        <v>999.9</v>
      </c>
      <c r="HZ302">
        <v>9999</v>
      </c>
      <c r="IA302">
        <v>9999</v>
      </c>
      <c r="IB302">
        <v>9999</v>
      </c>
      <c r="IC302">
        <v>1.86326</v>
      </c>
      <c r="ID302">
        <v>1.86813</v>
      </c>
      <c r="IE302">
        <v>1.86792</v>
      </c>
      <c r="IF302">
        <v>1.86907</v>
      </c>
      <c r="IG302">
        <v>1.86985</v>
      </c>
      <c r="IH302">
        <v>1.86597</v>
      </c>
      <c r="II302">
        <v>1.86706</v>
      </c>
      <c r="IJ302">
        <v>1.86844</v>
      </c>
      <c r="IK302">
        <v>5</v>
      </c>
      <c r="IL302">
        <v>0</v>
      </c>
      <c r="IM302">
        <v>0</v>
      </c>
      <c r="IN302">
        <v>0</v>
      </c>
      <c r="IO302" t="s">
        <v>441</v>
      </c>
      <c r="IP302" t="s">
        <v>442</v>
      </c>
      <c r="IQ302" t="s">
        <v>443</v>
      </c>
      <c r="IR302" t="s">
        <v>443</v>
      </c>
      <c r="IS302" t="s">
        <v>443</v>
      </c>
      <c r="IT302" t="s">
        <v>443</v>
      </c>
      <c r="IU302">
        <v>0</v>
      </c>
      <c r="IV302">
        <v>100</v>
      </c>
      <c r="IW302">
        <v>100</v>
      </c>
      <c r="IX302">
        <v>5.59</v>
      </c>
      <c r="IY302">
        <v>0.2963</v>
      </c>
      <c r="IZ302">
        <v>0.735386519928015</v>
      </c>
      <c r="JA302">
        <v>0.00382527381972642</v>
      </c>
      <c r="JB302">
        <v>-7.52988299776221e-07</v>
      </c>
      <c r="JC302">
        <v>2.3530235652091e-10</v>
      </c>
      <c r="JD302">
        <v>-0.102343420517576</v>
      </c>
      <c r="JE302">
        <v>-0.0169045395245839</v>
      </c>
      <c r="JF302">
        <v>0.00204458040624254</v>
      </c>
      <c r="JG302">
        <v>-2.13992253470799e-05</v>
      </c>
      <c r="JH302">
        <v>5</v>
      </c>
      <c r="JI302">
        <v>2167</v>
      </c>
      <c r="JJ302">
        <v>1</v>
      </c>
      <c r="JK302">
        <v>29</v>
      </c>
      <c r="JL302">
        <v>29323830.8</v>
      </c>
      <c r="JM302">
        <v>29323830.8</v>
      </c>
      <c r="JN302">
        <v>2.91138</v>
      </c>
      <c r="JO302">
        <v>2.62207</v>
      </c>
      <c r="JP302">
        <v>1.54785</v>
      </c>
      <c r="JQ302">
        <v>2.31079</v>
      </c>
      <c r="JR302">
        <v>1.64551</v>
      </c>
      <c r="JS302">
        <v>2.26807</v>
      </c>
      <c r="JT302">
        <v>34.6692</v>
      </c>
      <c r="JU302">
        <v>24.1838</v>
      </c>
      <c r="JV302">
        <v>18</v>
      </c>
      <c r="JW302">
        <v>506.087</v>
      </c>
      <c r="JX302">
        <v>402.964</v>
      </c>
      <c r="JY302">
        <v>25.8755</v>
      </c>
      <c r="JZ302">
        <v>28.7468</v>
      </c>
      <c r="KA302">
        <v>30.0001</v>
      </c>
      <c r="KB302">
        <v>28.7136</v>
      </c>
      <c r="KC302">
        <v>28.6644</v>
      </c>
      <c r="KD302">
        <v>58.2618</v>
      </c>
      <c r="KE302">
        <v>16.4724</v>
      </c>
      <c r="KF302">
        <v>53.0639</v>
      </c>
      <c r="KG302">
        <v>25.8125</v>
      </c>
      <c r="KH302">
        <v>1576.15</v>
      </c>
      <c r="KI302">
        <v>21.648</v>
      </c>
      <c r="KJ302">
        <v>96.5771</v>
      </c>
      <c r="KK302">
        <v>94.5418</v>
      </c>
    </row>
    <row r="303" spans="1:297">
      <c r="A303">
        <v>287</v>
      </c>
      <c r="B303">
        <v>1759429855</v>
      </c>
      <c r="C303">
        <v>10634.9000000954</v>
      </c>
      <c r="D303" t="s">
        <v>1018</v>
      </c>
      <c r="E303" t="s">
        <v>1019</v>
      </c>
      <c r="F303">
        <v>5</v>
      </c>
      <c r="G303" t="s">
        <v>831</v>
      </c>
      <c r="H303" t="s">
        <v>436</v>
      </c>
      <c r="I303">
        <v>1759429846.84615</v>
      </c>
      <c r="J303">
        <f>(K303)/1000</f>
        <v>0</v>
      </c>
      <c r="K303">
        <f>IF(DP303, AN303, AH303)</f>
        <v>0</v>
      </c>
      <c r="L303">
        <f>IF(DP303, AI303, AG303)</f>
        <v>0</v>
      </c>
      <c r="M303">
        <f>DR303 - IF(AU303&gt;1, L303*DL303*100.0/(AW303), 0)</f>
        <v>0</v>
      </c>
      <c r="N303">
        <f>((T303-J303/2)*M303-L303)/(T303+J303/2)</f>
        <v>0</v>
      </c>
      <c r="O303">
        <f>N303*(DY303+DZ303)/1000.0</f>
        <v>0</v>
      </c>
      <c r="P303">
        <f>(DR303 - IF(AU303&gt;1, L303*DL303*100.0/(AW303), 0))*(DY303+DZ303)/1000.0</f>
        <v>0</v>
      </c>
      <c r="Q303">
        <f>2.0/((1/S303-1/R303)+SIGN(S303)*SQRT((1/S303-1/R303)*(1/S303-1/R303) + 4*DM303/((DM303+1)*(DM303+1))*(2*1/S303*1/R303-1/R303*1/R303)))</f>
        <v>0</v>
      </c>
      <c r="R303">
        <f>IF(LEFT(DN303,1)&lt;&gt;"0",IF(LEFT(DN303,1)="1",3.0,DO303),$D$5+$E$5*(EF303*DY303/($K$5*1000))+$F$5*(EF303*DY303/($K$5*1000))*MAX(MIN(DL303,$J$5),$I$5)*MAX(MIN(DL303,$J$5),$I$5)+$G$5*MAX(MIN(DL303,$J$5),$I$5)*(EF303*DY303/($K$5*1000))+$H$5*(EF303*DY303/($K$5*1000))*(EF303*DY303/($K$5*1000)))</f>
        <v>0</v>
      </c>
      <c r="S303">
        <f>J303*(1000-(1000*0.61365*exp(17.502*W303/(240.97+W303))/(DY303+DZ303)+DT303)/2)/(1000*0.61365*exp(17.502*W303/(240.97+W303))/(DY303+DZ303)-DT303)</f>
        <v>0</v>
      </c>
      <c r="T303">
        <f>1/((DM303+1)/(Q303/1.6)+1/(R303/1.37)) + DM303/((DM303+1)/(Q303/1.6) + DM303/(R303/1.37))</f>
        <v>0</v>
      </c>
      <c r="U303">
        <f>(DH303*DK303)</f>
        <v>0</v>
      </c>
      <c r="V303">
        <f>(EA303+(U303+2*0.95*5.67E-8*(((EA303+$B$7)+273)^4-(EA303+273)^4)-44100*J303)/(1.84*29.3*R303+8*0.95*5.67E-8*(EA303+273)^3))</f>
        <v>0</v>
      </c>
      <c r="W303">
        <f>($C$7*EB303+$D$7*EC303+$E$7*V303)</f>
        <v>0</v>
      </c>
      <c r="X303">
        <f>0.61365*exp(17.502*W303/(240.97+W303))</f>
        <v>0</v>
      </c>
      <c r="Y303">
        <f>(Z303/AA303*100)</f>
        <v>0</v>
      </c>
      <c r="Z303">
        <f>DT303*(DY303+DZ303)/1000</f>
        <v>0</v>
      </c>
      <c r="AA303">
        <f>0.61365*exp(17.502*EA303/(240.97+EA303))</f>
        <v>0</v>
      </c>
      <c r="AB303">
        <f>(X303-DT303*(DY303+DZ303)/1000)</f>
        <v>0</v>
      </c>
      <c r="AC303">
        <f>(-J303*44100)</f>
        <v>0</v>
      </c>
      <c r="AD303">
        <f>2*29.3*R303*0.92*(EA303-W303)</f>
        <v>0</v>
      </c>
      <c r="AE303">
        <f>2*0.95*5.67E-8*(((EA303+$B$7)+273)^4-(W303+273)^4)</f>
        <v>0</v>
      </c>
      <c r="AF303">
        <f>U303+AE303+AC303+AD303</f>
        <v>0</v>
      </c>
      <c r="AG303">
        <f>DX303*AU303*(DS303-DR303*(1000-AU303*DU303)/(1000-AU303*DT303))/(100*DL303)</f>
        <v>0</v>
      </c>
      <c r="AH303">
        <f>1000*DX303*AU303*(DT303-DU303)/(100*DL303*(1000-AU303*DT303))</f>
        <v>0</v>
      </c>
      <c r="AI303">
        <f>(AJ303 - AK303 - DY303*1E3/(8.314*(EA303+273.15)) * AM303/DX303 * AL303) * DX303/(100*DL303) * (1000 - DU303)/1000</f>
        <v>0</v>
      </c>
      <c r="AJ303">
        <v>1593.29724441126</v>
      </c>
      <c r="AK303">
        <v>1560.08121212121</v>
      </c>
      <c r="AL303">
        <v>3.36674696969704</v>
      </c>
      <c r="AM303">
        <v>64.6</v>
      </c>
      <c r="AN303">
        <f>(AP303 - AO303 + DY303*1E3/(8.314*(EA303+273.15)) * AR303/DX303 * AQ303) * DX303/(100*DL303) * 1000/(1000 - AP303)</f>
        <v>0</v>
      </c>
      <c r="AO303">
        <v>21.6283035313738</v>
      </c>
      <c r="AP303">
        <v>22.5315321212121</v>
      </c>
      <c r="AQ303">
        <v>0.00649228184752753</v>
      </c>
      <c r="AR303">
        <v>120.659579915445</v>
      </c>
      <c r="AS303">
        <v>0</v>
      </c>
      <c r="AT303">
        <v>0</v>
      </c>
      <c r="AU303">
        <f>IF(AS303*$H$13&gt;=AW303,1.0,(AW303/(AW303-AS303*$H$13)))</f>
        <v>0</v>
      </c>
      <c r="AV303">
        <f>(AU303-1)*100</f>
        <v>0</v>
      </c>
      <c r="AW303">
        <f>MAX(0,($B$13+$C$13*EF303)/(1+$D$13*EF303)*DY303/(EA303+273)*$E$13)</f>
        <v>0</v>
      </c>
      <c r="AX303" t="s">
        <v>437</v>
      </c>
      <c r="AY303" t="s">
        <v>437</v>
      </c>
      <c r="AZ303">
        <v>0</v>
      </c>
      <c r="BA303">
        <v>0</v>
      </c>
      <c r="BB303">
        <f>1-AZ303/BA303</f>
        <v>0</v>
      </c>
      <c r="BC303">
        <v>0</v>
      </c>
      <c r="BD303" t="s">
        <v>437</v>
      </c>
      <c r="BE303" t="s">
        <v>437</v>
      </c>
      <c r="BF303">
        <v>0</v>
      </c>
      <c r="BG303">
        <v>0</v>
      </c>
      <c r="BH303">
        <f>1-BF303/BG303</f>
        <v>0</v>
      </c>
      <c r="BI303">
        <v>0.5</v>
      </c>
      <c r="BJ303">
        <f>DI303</f>
        <v>0</v>
      </c>
      <c r="BK303">
        <f>L303</f>
        <v>0</v>
      </c>
      <c r="BL303">
        <f>BH303*BI303*BJ303</f>
        <v>0</v>
      </c>
      <c r="BM303">
        <f>(BK303-BC303)/BJ303</f>
        <v>0</v>
      </c>
      <c r="BN303">
        <f>(BA303-BG303)/BG303</f>
        <v>0</v>
      </c>
      <c r="BO303">
        <f>AZ303/(BB303+AZ303/BG303)</f>
        <v>0</v>
      </c>
      <c r="BP303" t="s">
        <v>437</v>
      </c>
      <c r="BQ303">
        <v>0</v>
      </c>
      <c r="BR303">
        <f>IF(BQ303&lt;&gt;0, BQ303, BO303)</f>
        <v>0</v>
      </c>
      <c r="BS303">
        <f>1-BR303/BG303</f>
        <v>0</v>
      </c>
      <c r="BT303">
        <f>(BG303-BF303)/(BG303-BR303)</f>
        <v>0</v>
      </c>
      <c r="BU303">
        <f>(BA303-BG303)/(BA303-BR303)</f>
        <v>0</v>
      </c>
      <c r="BV303">
        <f>(BG303-BF303)/(BG303-AZ303)</f>
        <v>0</v>
      </c>
      <c r="BW303">
        <f>(BA303-BG303)/(BA303-AZ303)</f>
        <v>0</v>
      </c>
      <c r="BX303">
        <f>(BT303*BR303/BF303)</f>
        <v>0</v>
      </c>
      <c r="BY303">
        <f>(1-BX303)</f>
        <v>0</v>
      </c>
      <c r="DH303">
        <f>$B$11*EG303+$C$11*EH303+$F$11*ES303*(1-EV303)</f>
        <v>0</v>
      </c>
      <c r="DI303">
        <f>DH303*DJ303</f>
        <v>0</v>
      </c>
      <c r="DJ303">
        <f>($B$11*$D$9+$C$11*$D$9+$F$11*((FF303+EX303)/MAX(FF303+EX303+FG303, 0.1)*$I$9+FG303/MAX(FF303+EX303+FG303, 0.1)*$J$9))/($B$11+$C$11+$F$11)</f>
        <v>0</v>
      </c>
      <c r="DK303">
        <f>($B$11*$K$9+$C$11*$K$9+$F$11*((FF303+EX303)/MAX(FF303+EX303+FG303, 0.1)*$P$9+FG303/MAX(FF303+EX303+FG303, 0.1)*$Q$9))/($B$11+$C$11+$F$11)</f>
        <v>0</v>
      </c>
      <c r="DL303">
        <v>4.16</v>
      </c>
      <c r="DM303">
        <v>0.5</v>
      </c>
      <c r="DN303" t="s">
        <v>438</v>
      </c>
      <c r="DO303">
        <v>2</v>
      </c>
      <c r="DP303" t="b">
        <v>1</v>
      </c>
      <c r="DQ303">
        <v>1759429846.84615</v>
      </c>
      <c r="DR303">
        <v>1500.89153846154</v>
      </c>
      <c r="DS303">
        <v>1543.07153846154</v>
      </c>
      <c r="DT303">
        <v>22.5056692307692</v>
      </c>
      <c r="DU303">
        <v>21.5445076923077</v>
      </c>
      <c r="DV303">
        <v>1495.33230769231</v>
      </c>
      <c r="DW303">
        <v>22.2093692307692</v>
      </c>
      <c r="DX303">
        <v>499.963076923077</v>
      </c>
      <c r="DY303">
        <v>90.7408</v>
      </c>
      <c r="DZ303">
        <v>0.0336089307692308</v>
      </c>
      <c r="EA303">
        <v>29.3564153846154</v>
      </c>
      <c r="EB303">
        <v>30.0557692307692</v>
      </c>
      <c r="EC303">
        <v>999.9</v>
      </c>
      <c r="ED303">
        <v>0</v>
      </c>
      <c r="EE303">
        <v>0</v>
      </c>
      <c r="EF303">
        <v>9989.38461538462</v>
      </c>
      <c r="EG303">
        <v>0</v>
      </c>
      <c r="EH303">
        <v>15.0035384615385</v>
      </c>
      <c r="EI303">
        <v>-42.1815076923077</v>
      </c>
      <c r="EJ303">
        <v>1535.44769230769</v>
      </c>
      <c r="EK303">
        <v>1577.05</v>
      </c>
      <c r="EL303">
        <v>0.961154769230769</v>
      </c>
      <c r="EM303">
        <v>1543.07153846154</v>
      </c>
      <c r="EN303">
        <v>21.5445076923077</v>
      </c>
      <c r="EO303">
        <v>2.04218307692308</v>
      </c>
      <c r="EP303">
        <v>1.95496615384615</v>
      </c>
      <c r="EQ303">
        <v>17.7752461538462</v>
      </c>
      <c r="ER303">
        <v>17.0841769230769</v>
      </c>
      <c r="ES303">
        <v>2000.02076923077</v>
      </c>
      <c r="ET303">
        <v>0.980003230769231</v>
      </c>
      <c r="EU303">
        <v>0.0199970384615385</v>
      </c>
      <c r="EV303">
        <v>0</v>
      </c>
      <c r="EW303">
        <v>564.399153846154</v>
      </c>
      <c r="EX303">
        <v>5.00059</v>
      </c>
      <c r="EY303">
        <v>11353.4307692308</v>
      </c>
      <c r="EZ303">
        <v>17360.4923076923</v>
      </c>
      <c r="FA303">
        <v>41.7786153846154</v>
      </c>
      <c r="FB303">
        <v>41.625</v>
      </c>
      <c r="FC303">
        <v>41.25</v>
      </c>
      <c r="FD303">
        <v>41</v>
      </c>
      <c r="FE303">
        <v>42.625</v>
      </c>
      <c r="FF303">
        <v>1955.12384615385</v>
      </c>
      <c r="FG303">
        <v>39.8969230769231</v>
      </c>
      <c r="FH303">
        <v>0</v>
      </c>
      <c r="FI303">
        <v>1759429853.2</v>
      </c>
      <c r="FJ303">
        <v>0</v>
      </c>
      <c r="FK303">
        <v>564.388653846154</v>
      </c>
      <c r="FL303">
        <v>-5.5810256366988</v>
      </c>
      <c r="FM303">
        <v>-130.341880431045</v>
      </c>
      <c r="FN303">
        <v>11352.2269230769</v>
      </c>
      <c r="FO303">
        <v>15</v>
      </c>
      <c r="FP303">
        <v>0</v>
      </c>
      <c r="FQ303" t="s">
        <v>439</v>
      </c>
      <c r="FR303">
        <v>0</v>
      </c>
      <c r="FS303">
        <v>0</v>
      </c>
      <c r="FT303">
        <v>0</v>
      </c>
      <c r="FU303">
        <v>0</v>
      </c>
      <c r="FV303">
        <v>0</v>
      </c>
      <c r="FW303">
        <v>0</v>
      </c>
      <c r="FX303">
        <v>0</v>
      </c>
      <c r="FY303">
        <v>0</v>
      </c>
      <c r="FZ303">
        <v>0</v>
      </c>
      <c r="GA303">
        <v>0</v>
      </c>
      <c r="GB303">
        <v>0</v>
      </c>
      <c r="GC303">
        <v>-42.502165</v>
      </c>
      <c r="GD303">
        <v>5.09562857142866</v>
      </c>
      <c r="GE303">
        <v>0.869129050990128</v>
      </c>
      <c r="GF303">
        <v>0</v>
      </c>
      <c r="GG303">
        <v>564.805558823529</v>
      </c>
      <c r="GH303">
        <v>-6.5519785983468</v>
      </c>
      <c r="GI303">
        <v>0.658517595065145</v>
      </c>
      <c r="GJ303">
        <v>-1</v>
      </c>
      <c r="GK303">
        <v>0.9916244</v>
      </c>
      <c r="GL303">
        <v>-0.595456781954888</v>
      </c>
      <c r="GM303">
        <v>0.058376493749111</v>
      </c>
      <c r="GN303">
        <v>0</v>
      </c>
      <c r="GO303">
        <v>0</v>
      </c>
      <c r="GP303">
        <v>2</v>
      </c>
      <c r="GQ303" t="s">
        <v>463</v>
      </c>
      <c r="GR303">
        <v>3.13211</v>
      </c>
      <c r="GS303">
        <v>2.71166</v>
      </c>
      <c r="GT303">
        <v>0.215526</v>
      </c>
      <c r="GU303">
        <v>0.219505</v>
      </c>
      <c r="GV303">
        <v>0.098707</v>
      </c>
      <c r="GW303">
        <v>0.0965241</v>
      </c>
      <c r="GX303">
        <v>29526.5</v>
      </c>
      <c r="GY303">
        <v>31469.2</v>
      </c>
      <c r="GZ303">
        <v>34055.7</v>
      </c>
      <c r="HA303">
        <v>36508.1</v>
      </c>
      <c r="HB303">
        <v>43370.7</v>
      </c>
      <c r="HC303">
        <v>47373.5</v>
      </c>
      <c r="HD303">
        <v>53130.7</v>
      </c>
      <c r="HE303">
        <v>58353.1</v>
      </c>
      <c r="HF303">
        <v>1.94995</v>
      </c>
      <c r="HG303">
        <v>1.79077</v>
      </c>
      <c r="HH303">
        <v>0.143282</v>
      </c>
      <c r="HI303">
        <v>0</v>
      </c>
      <c r="HJ303">
        <v>27.6927</v>
      </c>
      <c r="HK303">
        <v>999.9</v>
      </c>
      <c r="HL303">
        <v>50.958</v>
      </c>
      <c r="HM303">
        <v>30.806</v>
      </c>
      <c r="HN303">
        <v>25.0559</v>
      </c>
      <c r="HO303">
        <v>55.0431</v>
      </c>
      <c r="HP303">
        <v>45.1803</v>
      </c>
      <c r="HQ303">
        <v>1</v>
      </c>
      <c r="HR303">
        <v>0.106794</v>
      </c>
      <c r="HS303">
        <v>1.0066</v>
      </c>
      <c r="HT303">
        <v>20.1084</v>
      </c>
      <c r="HU303">
        <v>5.19558</v>
      </c>
      <c r="HV303">
        <v>12.004</v>
      </c>
      <c r="HW303">
        <v>4.97425</v>
      </c>
      <c r="HX303">
        <v>3.29363</v>
      </c>
      <c r="HY303">
        <v>999.9</v>
      </c>
      <c r="HZ303">
        <v>9999</v>
      </c>
      <c r="IA303">
        <v>9999</v>
      </c>
      <c r="IB303">
        <v>9999</v>
      </c>
      <c r="IC303">
        <v>1.86325</v>
      </c>
      <c r="ID303">
        <v>1.86813</v>
      </c>
      <c r="IE303">
        <v>1.86786</v>
      </c>
      <c r="IF303">
        <v>1.86905</v>
      </c>
      <c r="IG303">
        <v>1.86983</v>
      </c>
      <c r="IH303">
        <v>1.86592</v>
      </c>
      <c r="II303">
        <v>1.86703</v>
      </c>
      <c r="IJ303">
        <v>1.86845</v>
      </c>
      <c r="IK303">
        <v>5</v>
      </c>
      <c r="IL303">
        <v>0</v>
      </c>
      <c r="IM303">
        <v>0</v>
      </c>
      <c r="IN303">
        <v>0</v>
      </c>
      <c r="IO303" t="s">
        <v>441</v>
      </c>
      <c r="IP303" t="s">
        <v>442</v>
      </c>
      <c r="IQ303" t="s">
        <v>443</v>
      </c>
      <c r="IR303" t="s">
        <v>443</v>
      </c>
      <c r="IS303" t="s">
        <v>443</v>
      </c>
      <c r="IT303" t="s">
        <v>443</v>
      </c>
      <c r="IU303">
        <v>0</v>
      </c>
      <c r="IV303">
        <v>100</v>
      </c>
      <c r="IW303">
        <v>100</v>
      </c>
      <c r="IX303">
        <v>5.64</v>
      </c>
      <c r="IY303">
        <v>0.2975</v>
      </c>
      <c r="IZ303">
        <v>0.735386519928015</v>
      </c>
      <c r="JA303">
        <v>0.00382527381972642</v>
      </c>
      <c r="JB303">
        <v>-7.52988299776221e-07</v>
      </c>
      <c r="JC303">
        <v>2.3530235652091e-10</v>
      </c>
      <c r="JD303">
        <v>-0.102343420517576</v>
      </c>
      <c r="JE303">
        <v>-0.0169045395245839</v>
      </c>
      <c r="JF303">
        <v>0.00204458040624254</v>
      </c>
      <c r="JG303">
        <v>-2.13992253470799e-05</v>
      </c>
      <c r="JH303">
        <v>5</v>
      </c>
      <c r="JI303">
        <v>2167</v>
      </c>
      <c r="JJ303">
        <v>1</v>
      </c>
      <c r="JK303">
        <v>29</v>
      </c>
      <c r="JL303">
        <v>29323830.9</v>
      </c>
      <c r="JM303">
        <v>29323830.9</v>
      </c>
      <c r="JN303">
        <v>2.94067</v>
      </c>
      <c r="JO303">
        <v>2.61597</v>
      </c>
      <c r="JP303">
        <v>1.54785</v>
      </c>
      <c r="JQ303">
        <v>2.31079</v>
      </c>
      <c r="JR303">
        <v>1.64673</v>
      </c>
      <c r="JS303">
        <v>2.33887</v>
      </c>
      <c r="JT303">
        <v>34.6692</v>
      </c>
      <c r="JU303">
        <v>24.1838</v>
      </c>
      <c r="JV303">
        <v>18</v>
      </c>
      <c r="JW303">
        <v>506.254</v>
      </c>
      <c r="JX303">
        <v>402.881</v>
      </c>
      <c r="JY303">
        <v>25.8115</v>
      </c>
      <c r="JZ303">
        <v>28.7453</v>
      </c>
      <c r="KA303">
        <v>30</v>
      </c>
      <c r="KB303">
        <v>28.7136</v>
      </c>
      <c r="KC303">
        <v>28.6644</v>
      </c>
      <c r="KD303">
        <v>58.833</v>
      </c>
      <c r="KE303">
        <v>16.4724</v>
      </c>
      <c r="KF303">
        <v>53.4389</v>
      </c>
      <c r="KG303">
        <v>25.7749</v>
      </c>
      <c r="KH303">
        <v>1589.73</v>
      </c>
      <c r="KI303">
        <v>21.6579</v>
      </c>
      <c r="KJ303">
        <v>96.5776</v>
      </c>
      <c r="KK303">
        <v>94.5416</v>
      </c>
    </row>
    <row r="304" spans="1:297">
      <c r="A304">
        <v>288</v>
      </c>
      <c r="B304">
        <v>1759429860</v>
      </c>
      <c r="C304">
        <v>10639.9000000954</v>
      </c>
      <c r="D304" t="s">
        <v>1020</v>
      </c>
      <c r="E304" t="s">
        <v>1021</v>
      </c>
      <c r="F304">
        <v>5</v>
      </c>
      <c r="G304" t="s">
        <v>831</v>
      </c>
      <c r="H304" t="s">
        <v>436</v>
      </c>
      <c r="I304">
        <v>1759429851.84615</v>
      </c>
      <c r="J304">
        <f>(K304)/1000</f>
        <v>0</v>
      </c>
      <c r="K304">
        <f>IF(DP304, AN304, AH304)</f>
        <v>0</v>
      </c>
      <c r="L304">
        <f>IF(DP304, AI304, AG304)</f>
        <v>0</v>
      </c>
      <c r="M304">
        <f>DR304 - IF(AU304&gt;1, L304*DL304*100.0/(AW304), 0)</f>
        <v>0</v>
      </c>
      <c r="N304">
        <f>((T304-J304/2)*M304-L304)/(T304+J304/2)</f>
        <v>0</v>
      </c>
      <c r="O304">
        <f>N304*(DY304+DZ304)/1000.0</f>
        <v>0</v>
      </c>
      <c r="P304">
        <f>(DR304 - IF(AU304&gt;1, L304*DL304*100.0/(AW304), 0))*(DY304+DZ304)/1000.0</f>
        <v>0</v>
      </c>
      <c r="Q304">
        <f>2.0/((1/S304-1/R304)+SIGN(S304)*SQRT((1/S304-1/R304)*(1/S304-1/R304) + 4*DM304/((DM304+1)*(DM304+1))*(2*1/S304*1/R304-1/R304*1/R304)))</f>
        <v>0</v>
      </c>
      <c r="R304">
        <f>IF(LEFT(DN304,1)&lt;&gt;"0",IF(LEFT(DN304,1)="1",3.0,DO304),$D$5+$E$5*(EF304*DY304/($K$5*1000))+$F$5*(EF304*DY304/($K$5*1000))*MAX(MIN(DL304,$J$5),$I$5)*MAX(MIN(DL304,$J$5),$I$5)+$G$5*MAX(MIN(DL304,$J$5),$I$5)*(EF304*DY304/($K$5*1000))+$H$5*(EF304*DY304/($K$5*1000))*(EF304*DY304/($K$5*1000)))</f>
        <v>0</v>
      </c>
      <c r="S304">
        <f>J304*(1000-(1000*0.61365*exp(17.502*W304/(240.97+W304))/(DY304+DZ304)+DT304)/2)/(1000*0.61365*exp(17.502*W304/(240.97+W304))/(DY304+DZ304)-DT304)</f>
        <v>0</v>
      </c>
      <c r="T304">
        <f>1/((DM304+1)/(Q304/1.6)+1/(R304/1.37)) + DM304/((DM304+1)/(Q304/1.6) + DM304/(R304/1.37))</f>
        <v>0</v>
      </c>
      <c r="U304">
        <f>(DH304*DK304)</f>
        <v>0</v>
      </c>
      <c r="V304">
        <f>(EA304+(U304+2*0.95*5.67E-8*(((EA304+$B$7)+273)^4-(EA304+273)^4)-44100*J304)/(1.84*29.3*R304+8*0.95*5.67E-8*(EA304+273)^3))</f>
        <v>0</v>
      </c>
      <c r="W304">
        <f>($C$7*EB304+$D$7*EC304+$E$7*V304)</f>
        <v>0</v>
      </c>
      <c r="X304">
        <f>0.61365*exp(17.502*W304/(240.97+W304))</f>
        <v>0</v>
      </c>
      <c r="Y304">
        <f>(Z304/AA304*100)</f>
        <v>0</v>
      </c>
      <c r="Z304">
        <f>DT304*(DY304+DZ304)/1000</f>
        <v>0</v>
      </c>
      <c r="AA304">
        <f>0.61365*exp(17.502*EA304/(240.97+EA304))</f>
        <v>0</v>
      </c>
      <c r="AB304">
        <f>(X304-DT304*(DY304+DZ304)/1000)</f>
        <v>0</v>
      </c>
      <c r="AC304">
        <f>(-J304*44100)</f>
        <v>0</v>
      </c>
      <c r="AD304">
        <f>2*29.3*R304*0.92*(EA304-W304)</f>
        <v>0</v>
      </c>
      <c r="AE304">
        <f>2*0.95*5.67E-8*(((EA304+$B$7)+273)^4-(W304+273)^4)</f>
        <v>0</v>
      </c>
      <c r="AF304">
        <f>U304+AE304+AC304+AD304</f>
        <v>0</v>
      </c>
      <c r="AG304">
        <f>DX304*AU304*(DS304-DR304*(1000-AU304*DU304)/(1000-AU304*DT304))/(100*DL304)</f>
        <v>0</v>
      </c>
      <c r="AH304">
        <f>1000*DX304*AU304*(DT304-DU304)/(100*DL304*(1000-AU304*DT304))</f>
        <v>0</v>
      </c>
      <c r="AI304">
        <f>(AJ304 - AK304 - DY304*1E3/(8.314*(EA304+273.15)) * AM304/DX304 * AL304) * DX304/(100*DL304) * (1000 - DU304)/1000</f>
        <v>0</v>
      </c>
      <c r="AJ304">
        <v>1611.63079465152</v>
      </c>
      <c r="AK304">
        <v>1577.78903030303</v>
      </c>
      <c r="AL304">
        <v>3.54090909090883</v>
      </c>
      <c r="AM304">
        <v>64.6</v>
      </c>
      <c r="AN304">
        <f>(AP304 - AO304 + DY304*1E3/(8.314*(EA304+273.15)) * AR304/DX304 * AQ304) * DX304/(100*DL304) * 1000/(1000 - AP304)</f>
        <v>0</v>
      </c>
      <c r="AO304">
        <v>21.6665377172218</v>
      </c>
      <c r="AP304">
        <v>22.5534527272727</v>
      </c>
      <c r="AQ304">
        <v>0.00279245190028952</v>
      </c>
      <c r="AR304">
        <v>120.659579915445</v>
      </c>
      <c r="AS304">
        <v>0</v>
      </c>
      <c r="AT304">
        <v>0</v>
      </c>
      <c r="AU304">
        <f>IF(AS304*$H$13&gt;=AW304,1.0,(AW304/(AW304-AS304*$H$13)))</f>
        <v>0</v>
      </c>
      <c r="AV304">
        <f>(AU304-1)*100</f>
        <v>0</v>
      </c>
      <c r="AW304">
        <f>MAX(0,($B$13+$C$13*EF304)/(1+$D$13*EF304)*DY304/(EA304+273)*$E$13)</f>
        <v>0</v>
      </c>
      <c r="AX304" t="s">
        <v>437</v>
      </c>
      <c r="AY304" t="s">
        <v>437</v>
      </c>
      <c r="AZ304">
        <v>0</v>
      </c>
      <c r="BA304">
        <v>0</v>
      </c>
      <c r="BB304">
        <f>1-AZ304/BA304</f>
        <v>0</v>
      </c>
      <c r="BC304">
        <v>0</v>
      </c>
      <c r="BD304" t="s">
        <v>437</v>
      </c>
      <c r="BE304" t="s">
        <v>437</v>
      </c>
      <c r="BF304">
        <v>0</v>
      </c>
      <c r="BG304">
        <v>0</v>
      </c>
      <c r="BH304">
        <f>1-BF304/BG304</f>
        <v>0</v>
      </c>
      <c r="BI304">
        <v>0.5</v>
      </c>
      <c r="BJ304">
        <f>DI304</f>
        <v>0</v>
      </c>
      <c r="BK304">
        <f>L304</f>
        <v>0</v>
      </c>
      <c r="BL304">
        <f>BH304*BI304*BJ304</f>
        <v>0</v>
      </c>
      <c r="BM304">
        <f>(BK304-BC304)/BJ304</f>
        <v>0</v>
      </c>
      <c r="BN304">
        <f>(BA304-BG304)/BG304</f>
        <v>0</v>
      </c>
      <c r="BO304">
        <f>AZ304/(BB304+AZ304/BG304)</f>
        <v>0</v>
      </c>
      <c r="BP304" t="s">
        <v>437</v>
      </c>
      <c r="BQ304">
        <v>0</v>
      </c>
      <c r="BR304">
        <f>IF(BQ304&lt;&gt;0, BQ304, BO304)</f>
        <v>0</v>
      </c>
      <c r="BS304">
        <f>1-BR304/BG304</f>
        <v>0</v>
      </c>
      <c r="BT304">
        <f>(BG304-BF304)/(BG304-BR304)</f>
        <v>0</v>
      </c>
      <c r="BU304">
        <f>(BA304-BG304)/(BA304-BR304)</f>
        <v>0</v>
      </c>
      <c r="BV304">
        <f>(BG304-BF304)/(BG304-AZ304)</f>
        <v>0</v>
      </c>
      <c r="BW304">
        <f>(BA304-BG304)/(BA304-AZ304)</f>
        <v>0</v>
      </c>
      <c r="BX304">
        <f>(BT304*BR304/BF304)</f>
        <v>0</v>
      </c>
      <c r="BY304">
        <f>(1-BX304)</f>
        <v>0</v>
      </c>
      <c r="DH304">
        <f>$B$11*EG304+$C$11*EH304+$F$11*ES304*(1-EV304)</f>
        <v>0</v>
      </c>
      <c r="DI304">
        <f>DH304*DJ304</f>
        <v>0</v>
      </c>
      <c r="DJ304">
        <f>($B$11*$D$9+$C$11*$D$9+$F$11*((FF304+EX304)/MAX(FF304+EX304+FG304, 0.1)*$I$9+FG304/MAX(FF304+EX304+FG304, 0.1)*$J$9))/($B$11+$C$11+$F$11)</f>
        <v>0</v>
      </c>
      <c r="DK304">
        <f>($B$11*$K$9+$C$11*$K$9+$F$11*((FF304+EX304)/MAX(FF304+EX304+FG304, 0.1)*$P$9+FG304/MAX(FF304+EX304+FG304, 0.1)*$Q$9))/($B$11+$C$11+$F$11)</f>
        <v>0</v>
      </c>
      <c r="DL304">
        <v>4.16</v>
      </c>
      <c r="DM304">
        <v>0.5</v>
      </c>
      <c r="DN304" t="s">
        <v>438</v>
      </c>
      <c r="DO304">
        <v>2</v>
      </c>
      <c r="DP304" t="b">
        <v>1</v>
      </c>
      <c r="DQ304">
        <v>1759429851.84615</v>
      </c>
      <c r="DR304">
        <v>1517.82307692308</v>
      </c>
      <c r="DS304">
        <v>1560.28538461538</v>
      </c>
      <c r="DT304">
        <v>22.5201538461538</v>
      </c>
      <c r="DU304">
        <v>21.6016538461538</v>
      </c>
      <c r="DV304">
        <v>1512.21</v>
      </c>
      <c r="DW304">
        <v>22.2232769230769</v>
      </c>
      <c r="DX304">
        <v>499.973923076923</v>
      </c>
      <c r="DY304">
        <v>90.7421153846154</v>
      </c>
      <c r="DZ304">
        <v>0.0335247230769231</v>
      </c>
      <c r="EA304">
        <v>29.3470769230769</v>
      </c>
      <c r="EB304">
        <v>30.0440692307692</v>
      </c>
      <c r="EC304">
        <v>999.9</v>
      </c>
      <c r="ED304">
        <v>0</v>
      </c>
      <c r="EE304">
        <v>0</v>
      </c>
      <c r="EF304">
        <v>10013.7653846154</v>
      </c>
      <c r="EG304">
        <v>0</v>
      </c>
      <c r="EH304">
        <v>15.0046</v>
      </c>
      <c r="EI304">
        <v>-42.4632307692308</v>
      </c>
      <c r="EJ304">
        <v>1552.79307692308</v>
      </c>
      <c r="EK304">
        <v>1594.73538461538</v>
      </c>
      <c r="EL304">
        <v>0.918498384615385</v>
      </c>
      <c r="EM304">
        <v>1560.28538461538</v>
      </c>
      <c r="EN304">
        <v>21.6016538461538</v>
      </c>
      <c r="EO304">
        <v>2.04352692307692</v>
      </c>
      <c r="EP304">
        <v>1.96018</v>
      </c>
      <c r="EQ304">
        <v>17.7856923076923</v>
      </c>
      <c r="ER304">
        <v>17.1262461538462</v>
      </c>
      <c r="ES304">
        <v>1999.99461538462</v>
      </c>
      <c r="ET304">
        <v>0.980004153846154</v>
      </c>
      <c r="EU304">
        <v>0.0199961538461538</v>
      </c>
      <c r="EV304">
        <v>0</v>
      </c>
      <c r="EW304">
        <v>563.918461538462</v>
      </c>
      <c r="EX304">
        <v>5.00059</v>
      </c>
      <c r="EY304">
        <v>11342.3615384615</v>
      </c>
      <c r="EZ304">
        <v>17360.2769230769</v>
      </c>
      <c r="FA304">
        <v>41.7643076923077</v>
      </c>
      <c r="FB304">
        <v>41.625</v>
      </c>
      <c r="FC304">
        <v>41.25</v>
      </c>
      <c r="FD304">
        <v>41</v>
      </c>
      <c r="FE304">
        <v>42.625</v>
      </c>
      <c r="FF304">
        <v>1955.1</v>
      </c>
      <c r="FG304">
        <v>39.8946153846154</v>
      </c>
      <c r="FH304">
        <v>0</v>
      </c>
      <c r="FI304">
        <v>1759429858.6</v>
      </c>
      <c r="FJ304">
        <v>0</v>
      </c>
      <c r="FK304">
        <v>563.81012</v>
      </c>
      <c r="FL304">
        <v>-5.84538462542263</v>
      </c>
      <c r="FM304">
        <v>-129.092307931031</v>
      </c>
      <c r="FN304">
        <v>11339.932</v>
      </c>
      <c r="FO304">
        <v>15</v>
      </c>
      <c r="FP304">
        <v>0</v>
      </c>
      <c r="FQ304" t="s">
        <v>439</v>
      </c>
      <c r="FR304">
        <v>0</v>
      </c>
      <c r="FS304">
        <v>0</v>
      </c>
      <c r="FT304">
        <v>0</v>
      </c>
      <c r="FU304">
        <v>0</v>
      </c>
      <c r="FV304">
        <v>0</v>
      </c>
      <c r="FW304">
        <v>0</v>
      </c>
      <c r="FX304">
        <v>0</v>
      </c>
      <c r="FY304">
        <v>0</v>
      </c>
      <c r="FZ304">
        <v>0</v>
      </c>
      <c r="GA304">
        <v>0</v>
      </c>
      <c r="GB304">
        <v>0</v>
      </c>
      <c r="GC304">
        <v>-42.3290523809524</v>
      </c>
      <c r="GD304">
        <v>-0.3147038961039</v>
      </c>
      <c r="GE304">
        <v>0.675692655984564</v>
      </c>
      <c r="GF304">
        <v>1</v>
      </c>
      <c r="GG304">
        <v>564.281441176471</v>
      </c>
      <c r="GH304">
        <v>-5.72814362010726</v>
      </c>
      <c r="GI304">
        <v>0.599078271974173</v>
      </c>
      <c r="GJ304">
        <v>-1</v>
      </c>
      <c r="GK304">
        <v>0.953444285714286</v>
      </c>
      <c r="GL304">
        <v>-0.55159831168831</v>
      </c>
      <c r="GM304">
        <v>0.0573313642982558</v>
      </c>
      <c r="GN304">
        <v>0</v>
      </c>
      <c r="GO304">
        <v>1</v>
      </c>
      <c r="GP304">
        <v>2</v>
      </c>
      <c r="GQ304" t="s">
        <v>448</v>
      </c>
      <c r="GR304">
        <v>3.13229</v>
      </c>
      <c r="GS304">
        <v>2.7116</v>
      </c>
      <c r="GT304">
        <v>0.216992</v>
      </c>
      <c r="GU304">
        <v>0.220929</v>
      </c>
      <c r="GV304">
        <v>0.0987755</v>
      </c>
      <c r="GW304">
        <v>0.0966724</v>
      </c>
      <c r="GX304">
        <v>29471.4</v>
      </c>
      <c r="GY304">
        <v>31412</v>
      </c>
      <c r="GZ304">
        <v>34055.8</v>
      </c>
      <c r="HA304">
        <v>36508.3</v>
      </c>
      <c r="HB304">
        <v>43367.7</v>
      </c>
      <c r="HC304">
        <v>47365.8</v>
      </c>
      <c r="HD304">
        <v>53130.8</v>
      </c>
      <c r="HE304">
        <v>58353.1</v>
      </c>
      <c r="HF304">
        <v>1.95025</v>
      </c>
      <c r="HG304">
        <v>1.79095</v>
      </c>
      <c r="HH304">
        <v>0.144355</v>
      </c>
      <c r="HI304">
        <v>0</v>
      </c>
      <c r="HJ304">
        <v>27.6881</v>
      </c>
      <c r="HK304">
        <v>999.9</v>
      </c>
      <c r="HL304">
        <v>51.032</v>
      </c>
      <c r="HM304">
        <v>30.816</v>
      </c>
      <c r="HN304">
        <v>25.1059</v>
      </c>
      <c r="HO304">
        <v>54.7531</v>
      </c>
      <c r="HP304">
        <v>45.3005</v>
      </c>
      <c r="HQ304">
        <v>1</v>
      </c>
      <c r="HR304">
        <v>0.106791</v>
      </c>
      <c r="HS304">
        <v>0.956343</v>
      </c>
      <c r="HT304">
        <v>20.1092</v>
      </c>
      <c r="HU304">
        <v>5.19632</v>
      </c>
      <c r="HV304">
        <v>12.004</v>
      </c>
      <c r="HW304">
        <v>4.9748</v>
      </c>
      <c r="HX304">
        <v>3.29393</v>
      </c>
      <c r="HY304">
        <v>999.9</v>
      </c>
      <c r="HZ304">
        <v>9999</v>
      </c>
      <c r="IA304">
        <v>9999</v>
      </c>
      <c r="IB304">
        <v>9999</v>
      </c>
      <c r="IC304">
        <v>1.86325</v>
      </c>
      <c r="ID304">
        <v>1.86813</v>
      </c>
      <c r="IE304">
        <v>1.86784</v>
      </c>
      <c r="IF304">
        <v>1.86906</v>
      </c>
      <c r="IG304">
        <v>1.86985</v>
      </c>
      <c r="IH304">
        <v>1.86594</v>
      </c>
      <c r="II304">
        <v>1.86704</v>
      </c>
      <c r="IJ304">
        <v>1.86845</v>
      </c>
      <c r="IK304">
        <v>5</v>
      </c>
      <c r="IL304">
        <v>0</v>
      </c>
      <c r="IM304">
        <v>0</v>
      </c>
      <c r="IN304">
        <v>0</v>
      </c>
      <c r="IO304" t="s">
        <v>441</v>
      </c>
      <c r="IP304" t="s">
        <v>442</v>
      </c>
      <c r="IQ304" t="s">
        <v>443</v>
      </c>
      <c r="IR304" t="s">
        <v>443</v>
      </c>
      <c r="IS304" t="s">
        <v>443</v>
      </c>
      <c r="IT304" t="s">
        <v>443</v>
      </c>
      <c r="IU304">
        <v>0</v>
      </c>
      <c r="IV304">
        <v>100</v>
      </c>
      <c r="IW304">
        <v>100</v>
      </c>
      <c r="IX304">
        <v>5.7</v>
      </c>
      <c r="IY304">
        <v>0.2985</v>
      </c>
      <c r="IZ304">
        <v>0.735386519928015</v>
      </c>
      <c r="JA304">
        <v>0.00382527381972642</v>
      </c>
      <c r="JB304">
        <v>-7.52988299776221e-07</v>
      </c>
      <c r="JC304">
        <v>2.3530235652091e-10</v>
      </c>
      <c r="JD304">
        <v>-0.102343420517576</v>
      </c>
      <c r="JE304">
        <v>-0.0169045395245839</v>
      </c>
      <c r="JF304">
        <v>0.00204458040624254</v>
      </c>
      <c r="JG304">
        <v>-2.13992253470799e-05</v>
      </c>
      <c r="JH304">
        <v>5</v>
      </c>
      <c r="JI304">
        <v>2167</v>
      </c>
      <c r="JJ304">
        <v>1</v>
      </c>
      <c r="JK304">
        <v>29</v>
      </c>
      <c r="JL304">
        <v>29323831</v>
      </c>
      <c r="JM304">
        <v>29323831</v>
      </c>
      <c r="JN304">
        <v>2.96143</v>
      </c>
      <c r="JO304">
        <v>2.6062</v>
      </c>
      <c r="JP304">
        <v>1.54785</v>
      </c>
      <c r="JQ304">
        <v>2.31079</v>
      </c>
      <c r="JR304">
        <v>1.64551</v>
      </c>
      <c r="JS304">
        <v>2.37793</v>
      </c>
      <c r="JT304">
        <v>34.6692</v>
      </c>
      <c r="JU304">
        <v>24.1926</v>
      </c>
      <c r="JV304">
        <v>18</v>
      </c>
      <c r="JW304">
        <v>506.452</v>
      </c>
      <c r="JX304">
        <v>402.969</v>
      </c>
      <c r="JY304">
        <v>25.766</v>
      </c>
      <c r="JZ304">
        <v>28.7444</v>
      </c>
      <c r="KA304">
        <v>30</v>
      </c>
      <c r="KB304">
        <v>28.7136</v>
      </c>
      <c r="KC304">
        <v>28.6631</v>
      </c>
      <c r="KD304">
        <v>59.2664</v>
      </c>
      <c r="KE304">
        <v>16.4724</v>
      </c>
      <c r="KF304">
        <v>53.4389</v>
      </c>
      <c r="KG304">
        <v>25.7418</v>
      </c>
      <c r="KH304">
        <v>1609.97</v>
      </c>
      <c r="KI304">
        <v>21.66</v>
      </c>
      <c r="KJ304">
        <v>96.5779</v>
      </c>
      <c r="KK304">
        <v>94.5419</v>
      </c>
    </row>
    <row r="305" spans="1:297">
      <c r="A305">
        <v>289</v>
      </c>
      <c r="B305">
        <v>1759433688</v>
      </c>
      <c r="C305">
        <v>14467.9000000954</v>
      </c>
      <c r="D305" t="s">
        <v>1022</v>
      </c>
      <c r="E305" t="s">
        <v>1023</v>
      </c>
      <c r="F305">
        <v>5</v>
      </c>
      <c r="G305" t="s">
        <v>1024</v>
      </c>
      <c r="H305" t="s">
        <v>436</v>
      </c>
      <c r="I305">
        <v>1759433679.5</v>
      </c>
      <c r="J305">
        <f>(K305)/1000</f>
        <v>0</v>
      </c>
      <c r="K305">
        <f>IF(DP305, AN305, AH305)</f>
        <v>0</v>
      </c>
      <c r="L305">
        <f>IF(DP305, AI305, AG305)</f>
        <v>0</v>
      </c>
      <c r="M305">
        <f>DR305 - IF(AU305&gt;1, L305*DL305*100.0/(AW305), 0)</f>
        <v>0</v>
      </c>
      <c r="N305">
        <f>((T305-J305/2)*M305-L305)/(T305+J305/2)</f>
        <v>0</v>
      </c>
      <c r="O305">
        <f>N305*(DY305+DZ305)/1000.0</f>
        <v>0</v>
      </c>
      <c r="P305">
        <f>(DR305 - IF(AU305&gt;1, L305*DL305*100.0/(AW305), 0))*(DY305+DZ305)/1000.0</f>
        <v>0</v>
      </c>
      <c r="Q305">
        <f>2.0/((1/S305-1/R305)+SIGN(S305)*SQRT((1/S305-1/R305)*(1/S305-1/R305) + 4*DM305/((DM305+1)*(DM305+1))*(2*1/S305*1/R305-1/R305*1/R305)))</f>
        <v>0</v>
      </c>
      <c r="R305">
        <f>IF(LEFT(DN305,1)&lt;&gt;"0",IF(LEFT(DN305,1)="1",3.0,DO305),$D$5+$E$5*(EF305*DY305/($K$5*1000))+$F$5*(EF305*DY305/($K$5*1000))*MAX(MIN(DL305,$J$5),$I$5)*MAX(MIN(DL305,$J$5),$I$5)+$G$5*MAX(MIN(DL305,$J$5),$I$5)*(EF305*DY305/($K$5*1000))+$H$5*(EF305*DY305/($K$5*1000))*(EF305*DY305/($K$5*1000)))</f>
        <v>0</v>
      </c>
      <c r="S305">
        <f>J305*(1000-(1000*0.61365*exp(17.502*W305/(240.97+W305))/(DY305+DZ305)+DT305)/2)/(1000*0.61365*exp(17.502*W305/(240.97+W305))/(DY305+DZ305)-DT305)</f>
        <v>0</v>
      </c>
      <c r="T305">
        <f>1/((DM305+1)/(Q305/1.6)+1/(R305/1.37)) + DM305/((DM305+1)/(Q305/1.6) + DM305/(R305/1.37))</f>
        <v>0</v>
      </c>
      <c r="U305">
        <f>(DH305*DK305)</f>
        <v>0</v>
      </c>
      <c r="V305">
        <f>(EA305+(U305+2*0.95*5.67E-8*(((EA305+$B$7)+273)^4-(EA305+273)^4)-44100*J305)/(1.84*29.3*R305+8*0.95*5.67E-8*(EA305+273)^3))</f>
        <v>0</v>
      </c>
      <c r="W305">
        <f>($C$7*EB305+$D$7*EC305+$E$7*V305)</f>
        <v>0</v>
      </c>
      <c r="X305">
        <f>0.61365*exp(17.502*W305/(240.97+W305))</f>
        <v>0</v>
      </c>
      <c r="Y305">
        <f>(Z305/AA305*100)</f>
        <v>0</v>
      </c>
      <c r="Z305">
        <f>DT305*(DY305+DZ305)/1000</f>
        <v>0</v>
      </c>
      <c r="AA305">
        <f>0.61365*exp(17.502*EA305/(240.97+EA305))</f>
        <v>0</v>
      </c>
      <c r="AB305">
        <f>(X305-DT305*(DY305+DZ305)/1000)</f>
        <v>0</v>
      </c>
      <c r="AC305">
        <f>(-J305*44100)</f>
        <v>0</v>
      </c>
      <c r="AD305">
        <f>2*29.3*R305*0.92*(EA305-W305)</f>
        <v>0</v>
      </c>
      <c r="AE305">
        <f>2*0.95*5.67E-8*(((EA305+$B$7)+273)^4-(W305+273)^4)</f>
        <v>0</v>
      </c>
      <c r="AF305">
        <f>U305+AE305+AC305+AD305</f>
        <v>0</v>
      </c>
      <c r="AG305">
        <f>DX305*AU305*(DS305-DR305*(1000-AU305*DU305)/(1000-AU305*DT305))/(100*DL305)</f>
        <v>0</v>
      </c>
      <c r="AH305">
        <f>1000*DX305*AU305*(DT305-DU305)/(100*DL305*(1000-AU305*DT305))</f>
        <v>0</v>
      </c>
      <c r="AI305">
        <f>(AJ305 - AK305 - DY305*1E3/(8.314*(EA305+273.15)) * AM305/DX305 * AL305) * DX305/(100*DL305) * (1000 - DU305)/1000</f>
        <v>0</v>
      </c>
      <c r="AJ305">
        <v>427.150762628463</v>
      </c>
      <c r="AK305">
        <v>406.871387878788</v>
      </c>
      <c r="AL305">
        <v>2.11759384868751e-05</v>
      </c>
      <c r="AM305">
        <v>64.6</v>
      </c>
      <c r="AN305">
        <f>(AP305 - AO305 + DY305*1E3/(8.314*(EA305+273.15)) * AR305/DX305 * AQ305) * DX305/(100*DL305) * 1000/(1000 - AP305)</f>
        <v>0</v>
      </c>
      <c r="AO305">
        <v>16.992407370791</v>
      </c>
      <c r="AP305">
        <v>23.7275884848485</v>
      </c>
      <c r="AQ305">
        <v>-9.32005274500597e-06</v>
      </c>
      <c r="AR305">
        <v>120.659579915445</v>
      </c>
      <c r="AS305">
        <v>0</v>
      </c>
      <c r="AT305">
        <v>0</v>
      </c>
      <c r="AU305">
        <f>IF(AS305*$H$13&gt;=AW305,1.0,(AW305/(AW305-AS305*$H$13)))</f>
        <v>0</v>
      </c>
      <c r="AV305">
        <f>(AU305-1)*100</f>
        <v>0</v>
      </c>
      <c r="AW305">
        <f>MAX(0,($B$13+$C$13*EF305)/(1+$D$13*EF305)*DY305/(EA305+273)*$E$13)</f>
        <v>0</v>
      </c>
      <c r="AX305" t="s">
        <v>437</v>
      </c>
      <c r="AY305" t="s">
        <v>437</v>
      </c>
      <c r="AZ305">
        <v>0</v>
      </c>
      <c r="BA305">
        <v>0</v>
      </c>
      <c r="BB305">
        <f>1-AZ305/BA305</f>
        <v>0</v>
      </c>
      <c r="BC305">
        <v>0</v>
      </c>
      <c r="BD305" t="s">
        <v>437</v>
      </c>
      <c r="BE305" t="s">
        <v>437</v>
      </c>
      <c r="BF305">
        <v>0</v>
      </c>
      <c r="BG305">
        <v>0</v>
      </c>
      <c r="BH305">
        <f>1-BF305/BG305</f>
        <v>0</v>
      </c>
      <c r="BI305">
        <v>0.5</v>
      </c>
      <c r="BJ305">
        <f>DI305</f>
        <v>0</v>
      </c>
      <c r="BK305">
        <f>L305</f>
        <v>0</v>
      </c>
      <c r="BL305">
        <f>BH305*BI305*BJ305</f>
        <v>0</v>
      </c>
      <c r="BM305">
        <f>(BK305-BC305)/BJ305</f>
        <v>0</v>
      </c>
      <c r="BN305">
        <f>(BA305-BG305)/BG305</f>
        <v>0</v>
      </c>
      <c r="BO305">
        <f>AZ305/(BB305+AZ305/BG305)</f>
        <v>0</v>
      </c>
      <c r="BP305" t="s">
        <v>437</v>
      </c>
      <c r="BQ305">
        <v>0</v>
      </c>
      <c r="BR305">
        <f>IF(BQ305&lt;&gt;0, BQ305, BO305)</f>
        <v>0</v>
      </c>
      <c r="BS305">
        <f>1-BR305/BG305</f>
        <v>0</v>
      </c>
      <c r="BT305">
        <f>(BG305-BF305)/(BG305-BR305)</f>
        <v>0</v>
      </c>
      <c r="BU305">
        <f>(BA305-BG305)/(BA305-BR305)</f>
        <v>0</v>
      </c>
      <c r="BV305">
        <f>(BG305-BF305)/(BG305-AZ305)</f>
        <v>0</v>
      </c>
      <c r="BW305">
        <f>(BA305-BG305)/(BA305-AZ305)</f>
        <v>0</v>
      </c>
      <c r="BX305">
        <f>(BT305*BR305/BF305)</f>
        <v>0</v>
      </c>
      <c r="BY305">
        <f>(1-BX305)</f>
        <v>0</v>
      </c>
      <c r="DH305">
        <f>$B$11*EG305+$C$11*EH305+$F$11*ES305*(1-EV305)</f>
        <v>0</v>
      </c>
      <c r="DI305">
        <f>DH305*DJ305</f>
        <v>0</v>
      </c>
      <c r="DJ305">
        <f>($B$11*$D$9+$C$11*$D$9+$F$11*((FF305+EX305)/MAX(FF305+EX305+FG305, 0.1)*$I$9+FG305/MAX(FF305+EX305+FG305, 0.1)*$J$9))/($B$11+$C$11+$F$11)</f>
        <v>0</v>
      </c>
      <c r="DK305">
        <f>($B$11*$K$9+$C$11*$K$9+$F$11*((FF305+EX305)/MAX(FF305+EX305+FG305, 0.1)*$P$9+FG305/MAX(FF305+EX305+FG305, 0.1)*$Q$9))/($B$11+$C$11+$F$11)</f>
        <v>0</v>
      </c>
      <c r="DL305">
        <v>6</v>
      </c>
      <c r="DM305">
        <v>0.5</v>
      </c>
      <c r="DN305" t="s">
        <v>438</v>
      </c>
      <c r="DO305">
        <v>2</v>
      </c>
      <c r="DP305" t="b">
        <v>1</v>
      </c>
      <c r="DQ305">
        <v>1759433679.5</v>
      </c>
      <c r="DR305">
        <v>397.235</v>
      </c>
      <c r="DS305">
        <v>419.8659375</v>
      </c>
      <c r="DT305">
        <v>23.7304125</v>
      </c>
      <c r="DU305">
        <v>16.9923625</v>
      </c>
      <c r="DV305">
        <v>395.091375</v>
      </c>
      <c r="DW305">
        <v>23.383675</v>
      </c>
      <c r="DX305">
        <v>499.99975</v>
      </c>
      <c r="DY305">
        <v>90.6636</v>
      </c>
      <c r="DZ305">
        <v>0.03403144375</v>
      </c>
      <c r="EA305">
        <v>30.21815</v>
      </c>
      <c r="EB305">
        <v>30.01099375</v>
      </c>
      <c r="EC305">
        <v>999.9</v>
      </c>
      <c r="ED305">
        <v>0</v>
      </c>
      <c r="EE305">
        <v>0</v>
      </c>
      <c r="EF305">
        <v>9999.41875</v>
      </c>
      <c r="EG305">
        <v>0</v>
      </c>
      <c r="EH305">
        <v>14.3495</v>
      </c>
      <c r="EI305">
        <v>-22.6307375</v>
      </c>
      <c r="EJ305">
        <v>406.89075</v>
      </c>
      <c r="EK305">
        <v>427.1235</v>
      </c>
      <c r="EL305">
        <v>6.73804125</v>
      </c>
      <c r="EM305">
        <v>419.8659375</v>
      </c>
      <c r="EN305">
        <v>16.9923625</v>
      </c>
      <c r="EO305">
        <v>2.15148375</v>
      </c>
      <c r="EP305">
        <v>1.540589375</v>
      </c>
      <c r="EQ305">
        <v>18.60556875</v>
      </c>
      <c r="ER305">
        <v>13.3770625</v>
      </c>
      <c r="ES305">
        <v>1999.97875</v>
      </c>
      <c r="ET305">
        <v>0.980004875</v>
      </c>
      <c r="EU305">
        <v>0.0199954</v>
      </c>
      <c r="EV305">
        <v>0</v>
      </c>
      <c r="EW305">
        <v>1078.76125</v>
      </c>
      <c r="EX305">
        <v>5.00059</v>
      </c>
      <c r="EY305">
        <v>21708.875</v>
      </c>
      <c r="EZ305">
        <v>17360.18125</v>
      </c>
      <c r="FA305">
        <v>41.937</v>
      </c>
      <c r="FB305">
        <v>41.75</v>
      </c>
      <c r="FC305">
        <v>41.375</v>
      </c>
      <c r="FD305">
        <v>41.16375</v>
      </c>
      <c r="FE305">
        <v>42.8238125</v>
      </c>
      <c r="FF305">
        <v>1955.08875</v>
      </c>
      <c r="FG305">
        <v>39.89</v>
      </c>
      <c r="FH305">
        <v>0</v>
      </c>
      <c r="FI305">
        <v>1759433686.6</v>
      </c>
      <c r="FJ305">
        <v>0</v>
      </c>
      <c r="FK305">
        <v>1078.7484</v>
      </c>
      <c r="FL305">
        <v>0.547692307410583</v>
      </c>
      <c r="FM305">
        <v>-6.34615380873361</v>
      </c>
      <c r="FN305">
        <v>21708.816</v>
      </c>
      <c r="FO305">
        <v>15</v>
      </c>
      <c r="FP305">
        <v>0</v>
      </c>
      <c r="FQ305" t="s">
        <v>439</v>
      </c>
      <c r="FR305">
        <v>0</v>
      </c>
      <c r="FS305">
        <v>0</v>
      </c>
      <c r="FT305">
        <v>0</v>
      </c>
      <c r="FU305">
        <v>0</v>
      </c>
      <c r="FV305">
        <v>0</v>
      </c>
      <c r="FW305">
        <v>0</v>
      </c>
      <c r="FX305">
        <v>0</v>
      </c>
      <c r="FY305">
        <v>0</v>
      </c>
      <c r="FZ305">
        <v>0</v>
      </c>
      <c r="GA305">
        <v>0</v>
      </c>
      <c r="GB305">
        <v>0</v>
      </c>
      <c r="GC305">
        <v>-22.6245761904762</v>
      </c>
      <c r="GD305">
        <v>-0.0796909090909174</v>
      </c>
      <c r="GE305">
        <v>0.0450894339302924</v>
      </c>
      <c r="GF305">
        <v>1</v>
      </c>
      <c r="GG305">
        <v>1078.84205882353</v>
      </c>
      <c r="GH305">
        <v>-1.2154316230822</v>
      </c>
      <c r="GI305">
        <v>0.285077692318148</v>
      </c>
      <c r="GJ305">
        <v>-1</v>
      </c>
      <c r="GK305">
        <v>6.74073761904762</v>
      </c>
      <c r="GL305">
        <v>-0.0397987012986986</v>
      </c>
      <c r="GM305">
        <v>0.00436443516747199</v>
      </c>
      <c r="GN305">
        <v>1</v>
      </c>
      <c r="GO305">
        <v>2</v>
      </c>
      <c r="GP305">
        <v>2</v>
      </c>
      <c r="GQ305" t="s">
        <v>440</v>
      </c>
      <c r="GR305">
        <v>3.13112</v>
      </c>
      <c r="GS305">
        <v>2.71193</v>
      </c>
      <c r="GT305">
        <v>0.0857484</v>
      </c>
      <c r="GU305">
        <v>0.089963</v>
      </c>
      <c r="GV305">
        <v>0.102289</v>
      </c>
      <c r="GW305">
        <v>0.0808817</v>
      </c>
      <c r="GX305">
        <v>34404.3</v>
      </c>
      <c r="GY305">
        <v>36690.9</v>
      </c>
      <c r="GZ305">
        <v>34049.7</v>
      </c>
      <c r="HA305">
        <v>36508</v>
      </c>
      <c r="HB305">
        <v>43172.6</v>
      </c>
      <c r="HC305">
        <v>48191.2</v>
      </c>
      <c r="HD305">
        <v>53121</v>
      </c>
      <c r="HE305">
        <v>58356.2</v>
      </c>
      <c r="HF305">
        <v>1.95247</v>
      </c>
      <c r="HG305">
        <v>1.77768</v>
      </c>
      <c r="HH305">
        <v>0.123091</v>
      </c>
      <c r="HI305">
        <v>0</v>
      </c>
      <c r="HJ305">
        <v>27.9929</v>
      </c>
      <c r="HK305">
        <v>999.9</v>
      </c>
      <c r="HL305">
        <v>42.01</v>
      </c>
      <c r="HM305">
        <v>30.978</v>
      </c>
      <c r="HN305">
        <v>20.8801</v>
      </c>
      <c r="HO305">
        <v>54.7967</v>
      </c>
      <c r="HP305">
        <v>45.4888</v>
      </c>
      <c r="HQ305">
        <v>1</v>
      </c>
      <c r="HR305">
        <v>0.106347</v>
      </c>
      <c r="HS305">
        <v>0.0889297</v>
      </c>
      <c r="HT305">
        <v>20.1122</v>
      </c>
      <c r="HU305">
        <v>5.19603</v>
      </c>
      <c r="HV305">
        <v>12.004</v>
      </c>
      <c r="HW305">
        <v>4.9736</v>
      </c>
      <c r="HX305">
        <v>3.29395</v>
      </c>
      <c r="HY305">
        <v>999.9</v>
      </c>
      <c r="HZ305">
        <v>9999</v>
      </c>
      <c r="IA305">
        <v>9999</v>
      </c>
      <c r="IB305">
        <v>9999</v>
      </c>
      <c r="IC305">
        <v>1.86325</v>
      </c>
      <c r="ID305">
        <v>1.86813</v>
      </c>
      <c r="IE305">
        <v>1.86788</v>
      </c>
      <c r="IF305">
        <v>1.86905</v>
      </c>
      <c r="IG305">
        <v>1.86986</v>
      </c>
      <c r="IH305">
        <v>1.86588</v>
      </c>
      <c r="II305">
        <v>1.867</v>
      </c>
      <c r="IJ305">
        <v>1.86844</v>
      </c>
      <c r="IK305">
        <v>5</v>
      </c>
      <c r="IL305">
        <v>0</v>
      </c>
      <c r="IM305">
        <v>0</v>
      </c>
      <c r="IN305">
        <v>0</v>
      </c>
      <c r="IO305" t="s">
        <v>441</v>
      </c>
      <c r="IP305" t="s">
        <v>442</v>
      </c>
      <c r="IQ305" t="s">
        <v>443</v>
      </c>
      <c r="IR305" t="s">
        <v>443</v>
      </c>
      <c r="IS305" t="s">
        <v>443</v>
      </c>
      <c r="IT305" t="s">
        <v>443</v>
      </c>
      <c r="IU305">
        <v>0</v>
      </c>
      <c r="IV305">
        <v>100</v>
      </c>
      <c r="IW305">
        <v>100</v>
      </c>
      <c r="IX305">
        <v>2.144</v>
      </c>
      <c r="IY305">
        <v>0.3466</v>
      </c>
      <c r="IZ305">
        <v>0.735386519928015</v>
      </c>
      <c r="JA305">
        <v>0.00382527381972642</v>
      </c>
      <c r="JB305">
        <v>-7.52988299776221e-07</v>
      </c>
      <c r="JC305">
        <v>2.3530235652091e-10</v>
      </c>
      <c r="JD305">
        <v>-0.102343420517576</v>
      </c>
      <c r="JE305">
        <v>-0.0169045395245839</v>
      </c>
      <c r="JF305">
        <v>0.00204458040624254</v>
      </c>
      <c r="JG305">
        <v>-2.13992253470799e-05</v>
      </c>
      <c r="JH305">
        <v>5</v>
      </c>
      <c r="JI305">
        <v>2167</v>
      </c>
      <c r="JJ305">
        <v>1</v>
      </c>
      <c r="JK305">
        <v>29</v>
      </c>
      <c r="JL305">
        <v>29323894.8</v>
      </c>
      <c r="JM305">
        <v>29323894.8</v>
      </c>
      <c r="JN305">
        <v>0.998535</v>
      </c>
      <c r="JO305">
        <v>2.62939</v>
      </c>
      <c r="JP305">
        <v>1.54785</v>
      </c>
      <c r="JQ305">
        <v>2.31079</v>
      </c>
      <c r="JR305">
        <v>1.64551</v>
      </c>
      <c r="JS305">
        <v>2.30835</v>
      </c>
      <c r="JT305">
        <v>34.6235</v>
      </c>
      <c r="JU305">
        <v>24.1926</v>
      </c>
      <c r="JV305">
        <v>18</v>
      </c>
      <c r="JW305">
        <v>507.523</v>
      </c>
      <c r="JX305">
        <v>395.353</v>
      </c>
      <c r="JY305">
        <v>27.6439</v>
      </c>
      <c r="JZ305">
        <v>28.7439</v>
      </c>
      <c r="KA305">
        <v>30.0002</v>
      </c>
      <c r="KB305">
        <v>28.6674</v>
      </c>
      <c r="KC305">
        <v>28.6137</v>
      </c>
      <c r="KD305">
        <v>19.9388</v>
      </c>
      <c r="KE305">
        <v>15.4833</v>
      </c>
      <c r="KF305">
        <v>26.8217</v>
      </c>
      <c r="KG305">
        <v>27.6396</v>
      </c>
      <c r="KH305">
        <v>413.047</v>
      </c>
      <c r="KI305">
        <v>17.0546</v>
      </c>
      <c r="KJ305">
        <v>96.5603</v>
      </c>
      <c r="KK305">
        <v>94.5447</v>
      </c>
    </row>
    <row r="306" spans="1:297">
      <c r="A306">
        <v>290</v>
      </c>
      <c r="B306">
        <v>1759433693</v>
      </c>
      <c r="C306">
        <v>14472.9000000954</v>
      </c>
      <c r="D306" t="s">
        <v>1025</v>
      </c>
      <c r="E306" t="s">
        <v>1026</v>
      </c>
      <c r="F306">
        <v>5</v>
      </c>
      <c r="G306" t="s">
        <v>1024</v>
      </c>
      <c r="H306" t="s">
        <v>436</v>
      </c>
      <c r="I306">
        <v>1759433684.26667</v>
      </c>
      <c r="J306">
        <f>(K306)/1000</f>
        <v>0</v>
      </c>
      <c r="K306">
        <f>IF(DP306, AN306, AH306)</f>
        <v>0</v>
      </c>
      <c r="L306">
        <f>IF(DP306, AI306, AG306)</f>
        <v>0</v>
      </c>
      <c r="M306">
        <f>DR306 - IF(AU306&gt;1, L306*DL306*100.0/(AW306), 0)</f>
        <v>0</v>
      </c>
      <c r="N306">
        <f>((T306-J306/2)*M306-L306)/(T306+J306/2)</f>
        <v>0</v>
      </c>
      <c r="O306">
        <f>N306*(DY306+DZ306)/1000.0</f>
        <v>0</v>
      </c>
      <c r="P306">
        <f>(DR306 - IF(AU306&gt;1, L306*DL306*100.0/(AW306), 0))*(DY306+DZ306)/1000.0</f>
        <v>0</v>
      </c>
      <c r="Q306">
        <f>2.0/((1/S306-1/R306)+SIGN(S306)*SQRT((1/S306-1/R306)*(1/S306-1/R306) + 4*DM306/((DM306+1)*(DM306+1))*(2*1/S306*1/R306-1/R306*1/R306)))</f>
        <v>0</v>
      </c>
      <c r="R306">
        <f>IF(LEFT(DN306,1)&lt;&gt;"0",IF(LEFT(DN306,1)="1",3.0,DO306),$D$5+$E$5*(EF306*DY306/($K$5*1000))+$F$5*(EF306*DY306/($K$5*1000))*MAX(MIN(DL306,$J$5),$I$5)*MAX(MIN(DL306,$J$5),$I$5)+$G$5*MAX(MIN(DL306,$J$5),$I$5)*(EF306*DY306/($K$5*1000))+$H$5*(EF306*DY306/($K$5*1000))*(EF306*DY306/($K$5*1000)))</f>
        <v>0</v>
      </c>
      <c r="S306">
        <f>J306*(1000-(1000*0.61365*exp(17.502*W306/(240.97+W306))/(DY306+DZ306)+DT306)/2)/(1000*0.61365*exp(17.502*W306/(240.97+W306))/(DY306+DZ306)-DT306)</f>
        <v>0</v>
      </c>
      <c r="T306">
        <f>1/((DM306+1)/(Q306/1.6)+1/(R306/1.37)) + DM306/((DM306+1)/(Q306/1.6) + DM306/(R306/1.37))</f>
        <v>0</v>
      </c>
      <c r="U306">
        <f>(DH306*DK306)</f>
        <v>0</v>
      </c>
      <c r="V306">
        <f>(EA306+(U306+2*0.95*5.67E-8*(((EA306+$B$7)+273)^4-(EA306+273)^4)-44100*J306)/(1.84*29.3*R306+8*0.95*5.67E-8*(EA306+273)^3))</f>
        <v>0</v>
      </c>
      <c r="W306">
        <f>($C$7*EB306+$D$7*EC306+$E$7*V306)</f>
        <v>0</v>
      </c>
      <c r="X306">
        <f>0.61365*exp(17.502*W306/(240.97+W306))</f>
        <v>0</v>
      </c>
      <c r="Y306">
        <f>(Z306/AA306*100)</f>
        <v>0</v>
      </c>
      <c r="Z306">
        <f>DT306*(DY306+DZ306)/1000</f>
        <v>0</v>
      </c>
      <c r="AA306">
        <f>0.61365*exp(17.502*EA306/(240.97+EA306))</f>
        <v>0</v>
      </c>
      <c r="AB306">
        <f>(X306-DT306*(DY306+DZ306)/1000)</f>
        <v>0</v>
      </c>
      <c r="AC306">
        <f>(-J306*44100)</f>
        <v>0</v>
      </c>
      <c r="AD306">
        <f>2*29.3*R306*0.92*(EA306-W306)</f>
        <v>0</v>
      </c>
      <c r="AE306">
        <f>2*0.95*5.67E-8*(((EA306+$B$7)+273)^4-(W306+273)^4)</f>
        <v>0</v>
      </c>
      <c r="AF306">
        <f>U306+AE306+AC306+AD306</f>
        <v>0</v>
      </c>
      <c r="AG306">
        <f>DX306*AU306*(DS306-DR306*(1000-AU306*DU306)/(1000-AU306*DT306))/(100*DL306)</f>
        <v>0</v>
      </c>
      <c r="AH306">
        <f>1000*DX306*AU306*(DT306-DU306)/(100*DL306*(1000-AU306*DT306))</f>
        <v>0</v>
      </c>
      <c r="AI306">
        <f>(AJ306 - AK306 - DY306*1E3/(8.314*(EA306+273.15)) * AM306/DX306 * AL306) * DX306/(100*DL306) * (1000 - DU306)/1000</f>
        <v>0</v>
      </c>
      <c r="AJ306">
        <v>426.967389597944</v>
      </c>
      <c r="AK306">
        <v>406.875975757576</v>
      </c>
      <c r="AL306">
        <v>0.000177003367000646</v>
      </c>
      <c r="AM306">
        <v>64.6</v>
      </c>
      <c r="AN306">
        <f>(AP306 - AO306 + DY306*1E3/(8.314*(EA306+273.15)) * AR306/DX306 * AQ306) * DX306/(100*DL306) * 1000/(1000 - AP306)</f>
        <v>0</v>
      </c>
      <c r="AO306">
        <v>16.9922976420472</v>
      </c>
      <c r="AP306">
        <v>23.7229763636364</v>
      </c>
      <c r="AQ306">
        <v>-2.46162741426475e-05</v>
      </c>
      <c r="AR306">
        <v>120.659579915445</v>
      </c>
      <c r="AS306">
        <v>0</v>
      </c>
      <c r="AT306">
        <v>0</v>
      </c>
      <c r="AU306">
        <f>IF(AS306*$H$13&gt;=AW306,1.0,(AW306/(AW306-AS306*$H$13)))</f>
        <v>0</v>
      </c>
      <c r="AV306">
        <f>(AU306-1)*100</f>
        <v>0</v>
      </c>
      <c r="AW306">
        <f>MAX(0,($B$13+$C$13*EF306)/(1+$D$13*EF306)*DY306/(EA306+273)*$E$13)</f>
        <v>0</v>
      </c>
      <c r="AX306" t="s">
        <v>437</v>
      </c>
      <c r="AY306" t="s">
        <v>437</v>
      </c>
      <c r="AZ306">
        <v>0</v>
      </c>
      <c r="BA306">
        <v>0</v>
      </c>
      <c r="BB306">
        <f>1-AZ306/BA306</f>
        <v>0</v>
      </c>
      <c r="BC306">
        <v>0</v>
      </c>
      <c r="BD306" t="s">
        <v>437</v>
      </c>
      <c r="BE306" t="s">
        <v>437</v>
      </c>
      <c r="BF306">
        <v>0</v>
      </c>
      <c r="BG306">
        <v>0</v>
      </c>
      <c r="BH306">
        <f>1-BF306/BG306</f>
        <v>0</v>
      </c>
      <c r="BI306">
        <v>0.5</v>
      </c>
      <c r="BJ306">
        <f>DI306</f>
        <v>0</v>
      </c>
      <c r="BK306">
        <f>L306</f>
        <v>0</v>
      </c>
      <c r="BL306">
        <f>BH306*BI306*BJ306</f>
        <v>0</v>
      </c>
      <c r="BM306">
        <f>(BK306-BC306)/BJ306</f>
        <v>0</v>
      </c>
      <c r="BN306">
        <f>(BA306-BG306)/BG306</f>
        <v>0</v>
      </c>
      <c r="BO306">
        <f>AZ306/(BB306+AZ306/BG306)</f>
        <v>0</v>
      </c>
      <c r="BP306" t="s">
        <v>437</v>
      </c>
      <c r="BQ306">
        <v>0</v>
      </c>
      <c r="BR306">
        <f>IF(BQ306&lt;&gt;0, BQ306, BO306)</f>
        <v>0</v>
      </c>
      <c r="BS306">
        <f>1-BR306/BG306</f>
        <v>0</v>
      </c>
      <c r="BT306">
        <f>(BG306-BF306)/(BG306-BR306)</f>
        <v>0</v>
      </c>
      <c r="BU306">
        <f>(BA306-BG306)/(BA306-BR306)</f>
        <v>0</v>
      </c>
      <c r="BV306">
        <f>(BG306-BF306)/(BG306-AZ306)</f>
        <v>0</v>
      </c>
      <c r="BW306">
        <f>(BA306-BG306)/(BA306-AZ306)</f>
        <v>0</v>
      </c>
      <c r="BX306">
        <f>(BT306*BR306/BF306)</f>
        <v>0</v>
      </c>
      <c r="BY306">
        <f>(1-BX306)</f>
        <v>0</v>
      </c>
      <c r="DH306">
        <f>$B$11*EG306+$C$11*EH306+$F$11*ES306*(1-EV306)</f>
        <v>0</v>
      </c>
      <c r="DI306">
        <f>DH306*DJ306</f>
        <v>0</v>
      </c>
      <c r="DJ306">
        <f>($B$11*$D$9+$C$11*$D$9+$F$11*((FF306+EX306)/MAX(FF306+EX306+FG306, 0.1)*$I$9+FG306/MAX(FF306+EX306+FG306, 0.1)*$J$9))/($B$11+$C$11+$F$11)</f>
        <v>0</v>
      </c>
      <c r="DK306">
        <f>($B$11*$K$9+$C$11*$K$9+$F$11*((FF306+EX306)/MAX(FF306+EX306+FG306, 0.1)*$P$9+FG306/MAX(FF306+EX306+FG306, 0.1)*$Q$9))/($B$11+$C$11+$F$11)</f>
        <v>0</v>
      </c>
      <c r="DL306">
        <v>6</v>
      </c>
      <c r="DM306">
        <v>0.5</v>
      </c>
      <c r="DN306" t="s">
        <v>438</v>
      </c>
      <c r="DO306">
        <v>2</v>
      </c>
      <c r="DP306" t="b">
        <v>1</v>
      </c>
      <c r="DQ306">
        <v>1759433684.26667</v>
      </c>
      <c r="DR306">
        <v>397.222866666667</v>
      </c>
      <c r="DS306">
        <v>419.7574</v>
      </c>
      <c r="DT306">
        <v>23.72822</v>
      </c>
      <c r="DU306">
        <v>16.9924333333333</v>
      </c>
      <c r="DV306">
        <v>395.079266666667</v>
      </c>
      <c r="DW306">
        <v>23.38158</v>
      </c>
      <c r="DX306">
        <v>500.0188</v>
      </c>
      <c r="DY306">
        <v>90.6639066666667</v>
      </c>
      <c r="DZ306">
        <v>0.0339678133333333</v>
      </c>
      <c r="EA306">
        <v>30.2169266666667</v>
      </c>
      <c r="EB306">
        <v>30.0079266666667</v>
      </c>
      <c r="EC306">
        <v>999.9</v>
      </c>
      <c r="ED306">
        <v>0</v>
      </c>
      <c r="EE306">
        <v>0</v>
      </c>
      <c r="EF306">
        <v>10003.68</v>
      </c>
      <c r="EG306">
        <v>0</v>
      </c>
      <c r="EH306">
        <v>14.35622</v>
      </c>
      <c r="EI306">
        <v>-22.5343133333333</v>
      </c>
      <c r="EJ306">
        <v>406.8774</v>
      </c>
      <c r="EK306">
        <v>427.013133333333</v>
      </c>
      <c r="EL306">
        <v>6.73577666666667</v>
      </c>
      <c r="EM306">
        <v>419.7574</v>
      </c>
      <c r="EN306">
        <v>16.9924333333333</v>
      </c>
      <c r="EO306">
        <v>2.151292</v>
      </c>
      <c r="EP306">
        <v>1.54060066666667</v>
      </c>
      <c r="EQ306">
        <v>18.6041466666667</v>
      </c>
      <c r="ER306">
        <v>13.3771733333333</v>
      </c>
      <c r="ES306">
        <v>1999.97066666667</v>
      </c>
      <c r="ET306">
        <v>0.9800048</v>
      </c>
      <c r="EU306">
        <v>0.01999546</v>
      </c>
      <c r="EV306">
        <v>0</v>
      </c>
      <c r="EW306">
        <v>1078.736</v>
      </c>
      <c r="EX306">
        <v>5.00059</v>
      </c>
      <c r="EY306">
        <v>21708.34</v>
      </c>
      <c r="EZ306">
        <v>17360.0866666667</v>
      </c>
      <c r="FA306">
        <v>41.937</v>
      </c>
      <c r="FB306">
        <v>41.7541333333333</v>
      </c>
      <c r="FC306">
        <v>41.375</v>
      </c>
      <c r="FD306">
        <v>41.1746</v>
      </c>
      <c r="FE306">
        <v>42.833</v>
      </c>
      <c r="FF306">
        <v>1955.08066666667</v>
      </c>
      <c r="FG306">
        <v>39.89</v>
      </c>
      <c r="FH306">
        <v>0</v>
      </c>
      <c r="FI306">
        <v>1759433691.4</v>
      </c>
      <c r="FJ306">
        <v>0</v>
      </c>
      <c r="FK306">
        <v>1078.7524</v>
      </c>
      <c r="FL306">
        <v>0.49615384623155</v>
      </c>
      <c r="FM306">
        <v>-3.46923083188207</v>
      </c>
      <c r="FN306">
        <v>21708.352</v>
      </c>
      <c r="FO306">
        <v>15</v>
      </c>
      <c r="FP306">
        <v>0</v>
      </c>
      <c r="FQ306" t="s">
        <v>439</v>
      </c>
      <c r="FR306">
        <v>0</v>
      </c>
      <c r="FS306">
        <v>0</v>
      </c>
      <c r="FT306">
        <v>0</v>
      </c>
      <c r="FU306">
        <v>0</v>
      </c>
      <c r="FV306">
        <v>0</v>
      </c>
      <c r="FW306">
        <v>0</v>
      </c>
      <c r="FX306">
        <v>0</v>
      </c>
      <c r="FY306">
        <v>0</v>
      </c>
      <c r="FZ306">
        <v>0</v>
      </c>
      <c r="GA306">
        <v>0</v>
      </c>
      <c r="GB306">
        <v>0</v>
      </c>
      <c r="GC306">
        <v>-22.62154</v>
      </c>
      <c r="GD306">
        <v>0.0945203007518907</v>
      </c>
      <c r="GE306">
        <v>0.0923732233929292</v>
      </c>
      <c r="GF306">
        <v>1</v>
      </c>
      <c r="GG306">
        <v>1078.77294117647</v>
      </c>
      <c r="GH306">
        <v>-0.171734147276612</v>
      </c>
      <c r="GI306">
        <v>0.236898208616441</v>
      </c>
      <c r="GJ306">
        <v>-1</v>
      </c>
      <c r="GK306">
        <v>6.7371345</v>
      </c>
      <c r="GL306">
        <v>-0.0263643609022456</v>
      </c>
      <c r="GM306">
        <v>0.00267249597754613</v>
      </c>
      <c r="GN306">
        <v>1</v>
      </c>
      <c r="GO306">
        <v>2</v>
      </c>
      <c r="GP306">
        <v>2</v>
      </c>
      <c r="GQ306" t="s">
        <v>440</v>
      </c>
      <c r="GR306">
        <v>3.1312</v>
      </c>
      <c r="GS306">
        <v>2.71175</v>
      </c>
      <c r="GT306">
        <v>0.0857288</v>
      </c>
      <c r="GU306">
        <v>0.0895668</v>
      </c>
      <c r="GV306">
        <v>0.102277</v>
      </c>
      <c r="GW306">
        <v>0.0808838</v>
      </c>
      <c r="GX306">
        <v>34405.1</v>
      </c>
      <c r="GY306">
        <v>36706.8</v>
      </c>
      <c r="GZ306">
        <v>34049.8</v>
      </c>
      <c r="HA306">
        <v>36508</v>
      </c>
      <c r="HB306">
        <v>43173.1</v>
      </c>
      <c r="HC306">
        <v>48191.1</v>
      </c>
      <c r="HD306">
        <v>53121</v>
      </c>
      <c r="HE306">
        <v>58356.4</v>
      </c>
      <c r="HF306">
        <v>1.95245</v>
      </c>
      <c r="HG306">
        <v>1.7776</v>
      </c>
      <c r="HH306">
        <v>0.12324</v>
      </c>
      <c r="HI306">
        <v>0</v>
      </c>
      <c r="HJ306">
        <v>27.9929</v>
      </c>
      <c r="HK306">
        <v>999.9</v>
      </c>
      <c r="HL306">
        <v>42.01</v>
      </c>
      <c r="HM306">
        <v>30.957</v>
      </c>
      <c r="HN306">
        <v>20.8544</v>
      </c>
      <c r="HO306">
        <v>54.5667</v>
      </c>
      <c r="HP306">
        <v>45.5529</v>
      </c>
      <c r="HQ306">
        <v>1</v>
      </c>
      <c r="HR306">
        <v>0.106537</v>
      </c>
      <c r="HS306">
        <v>0.0649728</v>
      </c>
      <c r="HT306">
        <v>20.1121</v>
      </c>
      <c r="HU306">
        <v>5.19558</v>
      </c>
      <c r="HV306">
        <v>12.004</v>
      </c>
      <c r="HW306">
        <v>4.9736</v>
      </c>
      <c r="HX306">
        <v>3.29393</v>
      </c>
      <c r="HY306">
        <v>999.9</v>
      </c>
      <c r="HZ306">
        <v>9999</v>
      </c>
      <c r="IA306">
        <v>9999</v>
      </c>
      <c r="IB306">
        <v>9999</v>
      </c>
      <c r="IC306">
        <v>1.86325</v>
      </c>
      <c r="ID306">
        <v>1.86813</v>
      </c>
      <c r="IE306">
        <v>1.86786</v>
      </c>
      <c r="IF306">
        <v>1.86905</v>
      </c>
      <c r="IG306">
        <v>1.86987</v>
      </c>
      <c r="IH306">
        <v>1.86593</v>
      </c>
      <c r="II306">
        <v>1.86705</v>
      </c>
      <c r="IJ306">
        <v>1.86844</v>
      </c>
      <c r="IK306">
        <v>5</v>
      </c>
      <c r="IL306">
        <v>0</v>
      </c>
      <c r="IM306">
        <v>0</v>
      </c>
      <c r="IN306">
        <v>0</v>
      </c>
      <c r="IO306" t="s">
        <v>441</v>
      </c>
      <c r="IP306" t="s">
        <v>442</v>
      </c>
      <c r="IQ306" t="s">
        <v>443</v>
      </c>
      <c r="IR306" t="s">
        <v>443</v>
      </c>
      <c r="IS306" t="s">
        <v>443</v>
      </c>
      <c r="IT306" t="s">
        <v>443</v>
      </c>
      <c r="IU306">
        <v>0</v>
      </c>
      <c r="IV306">
        <v>100</v>
      </c>
      <c r="IW306">
        <v>100</v>
      </c>
      <c r="IX306">
        <v>2.143</v>
      </c>
      <c r="IY306">
        <v>0.3465</v>
      </c>
      <c r="IZ306">
        <v>0.735386519928015</v>
      </c>
      <c r="JA306">
        <v>0.00382527381972642</v>
      </c>
      <c r="JB306">
        <v>-7.52988299776221e-07</v>
      </c>
      <c r="JC306">
        <v>2.3530235652091e-10</v>
      </c>
      <c r="JD306">
        <v>-0.102343420517576</v>
      </c>
      <c r="JE306">
        <v>-0.0169045395245839</v>
      </c>
      <c r="JF306">
        <v>0.00204458040624254</v>
      </c>
      <c r="JG306">
        <v>-2.13992253470799e-05</v>
      </c>
      <c r="JH306">
        <v>5</v>
      </c>
      <c r="JI306">
        <v>2167</v>
      </c>
      <c r="JJ306">
        <v>1</v>
      </c>
      <c r="JK306">
        <v>29</v>
      </c>
      <c r="JL306">
        <v>29323894.9</v>
      </c>
      <c r="JM306">
        <v>29323894.9</v>
      </c>
      <c r="JN306">
        <v>0.975342</v>
      </c>
      <c r="JO306">
        <v>2.64282</v>
      </c>
      <c r="JP306">
        <v>1.54785</v>
      </c>
      <c r="JQ306">
        <v>2.31079</v>
      </c>
      <c r="JR306">
        <v>1.64551</v>
      </c>
      <c r="JS306">
        <v>2.29248</v>
      </c>
      <c r="JT306">
        <v>34.6235</v>
      </c>
      <c r="JU306">
        <v>24.1838</v>
      </c>
      <c r="JV306">
        <v>18</v>
      </c>
      <c r="JW306">
        <v>507.528</v>
      </c>
      <c r="JX306">
        <v>395.333</v>
      </c>
      <c r="JY306">
        <v>27.6355</v>
      </c>
      <c r="JZ306">
        <v>28.7463</v>
      </c>
      <c r="KA306">
        <v>30.0003</v>
      </c>
      <c r="KB306">
        <v>28.67</v>
      </c>
      <c r="KC306">
        <v>28.6167</v>
      </c>
      <c r="KD306">
        <v>19.4848</v>
      </c>
      <c r="KE306">
        <v>15.4833</v>
      </c>
      <c r="KF306">
        <v>26.8217</v>
      </c>
      <c r="KG306">
        <v>27.6393</v>
      </c>
      <c r="KH306">
        <v>399.479</v>
      </c>
      <c r="KI306">
        <v>17.0566</v>
      </c>
      <c r="KJ306">
        <v>96.5603</v>
      </c>
      <c r="KK306">
        <v>94.5447</v>
      </c>
    </row>
    <row r="307" spans="1:297">
      <c r="A307">
        <v>291</v>
      </c>
      <c r="B307">
        <v>1759433698</v>
      </c>
      <c r="C307">
        <v>14477.9000000954</v>
      </c>
      <c r="D307" t="s">
        <v>1027</v>
      </c>
      <c r="E307" t="s">
        <v>1028</v>
      </c>
      <c r="F307">
        <v>5</v>
      </c>
      <c r="G307" t="s">
        <v>1024</v>
      </c>
      <c r="H307" t="s">
        <v>436</v>
      </c>
      <c r="I307">
        <v>1759433689.35714</v>
      </c>
      <c r="J307">
        <f>(K307)/1000</f>
        <v>0</v>
      </c>
      <c r="K307">
        <f>IF(DP307, AN307, AH307)</f>
        <v>0</v>
      </c>
      <c r="L307">
        <f>IF(DP307, AI307, AG307)</f>
        <v>0</v>
      </c>
      <c r="M307">
        <f>DR307 - IF(AU307&gt;1, L307*DL307*100.0/(AW307), 0)</f>
        <v>0</v>
      </c>
      <c r="N307">
        <f>((T307-J307/2)*M307-L307)/(T307+J307/2)</f>
        <v>0</v>
      </c>
      <c r="O307">
        <f>N307*(DY307+DZ307)/1000.0</f>
        <v>0</v>
      </c>
      <c r="P307">
        <f>(DR307 - IF(AU307&gt;1, L307*DL307*100.0/(AW307), 0))*(DY307+DZ307)/1000.0</f>
        <v>0</v>
      </c>
      <c r="Q307">
        <f>2.0/((1/S307-1/R307)+SIGN(S307)*SQRT((1/S307-1/R307)*(1/S307-1/R307) + 4*DM307/((DM307+1)*(DM307+1))*(2*1/S307*1/R307-1/R307*1/R307)))</f>
        <v>0</v>
      </c>
      <c r="R307">
        <f>IF(LEFT(DN307,1)&lt;&gt;"0",IF(LEFT(DN307,1)="1",3.0,DO307),$D$5+$E$5*(EF307*DY307/($K$5*1000))+$F$5*(EF307*DY307/($K$5*1000))*MAX(MIN(DL307,$J$5),$I$5)*MAX(MIN(DL307,$J$5),$I$5)+$G$5*MAX(MIN(DL307,$J$5),$I$5)*(EF307*DY307/($K$5*1000))+$H$5*(EF307*DY307/($K$5*1000))*(EF307*DY307/($K$5*1000)))</f>
        <v>0</v>
      </c>
      <c r="S307">
        <f>J307*(1000-(1000*0.61365*exp(17.502*W307/(240.97+W307))/(DY307+DZ307)+DT307)/2)/(1000*0.61365*exp(17.502*W307/(240.97+W307))/(DY307+DZ307)-DT307)</f>
        <v>0</v>
      </c>
      <c r="T307">
        <f>1/((DM307+1)/(Q307/1.6)+1/(R307/1.37)) + DM307/((DM307+1)/(Q307/1.6) + DM307/(R307/1.37))</f>
        <v>0</v>
      </c>
      <c r="U307">
        <f>(DH307*DK307)</f>
        <v>0</v>
      </c>
      <c r="V307">
        <f>(EA307+(U307+2*0.95*5.67E-8*(((EA307+$B$7)+273)^4-(EA307+273)^4)-44100*J307)/(1.84*29.3*R307+8*0.95*5.67E-8*(EA307+273)^3))</f>
        <v>0</v>
      </c>
      <c r="W307">
        <f>($C$7*EB307+$D$7*EC307+$E$7*V307)</f>
        <v>0</v>
      </c>
      <c r="X307">
        <f>0.61365*exp(17.502*W307/(240.97+W307))</f>
        <v>0</v>
      </c>
      <c r="Y307">
        <f>(Z307/AA307*100)</f>
        <v>0</v>
      </c>
      <c r="Z307">
        <f>DT307*(DY307+DZ307)/1000</f>
        <v>0</v>
      </c>
      <c r="AA307">
        <f>0.61365*exp(17.502*EA307/(240.97+EA307))</f>
        <v>0</v>
      </c>
      <c r="AB307">
        <f>(X307-DT307*(DY307+DZ307)/1000)</f>
        <v>0</v>
      </c>
      <c r="AC307">
        <f>(-J307*44100)</f>
        <v>0</v>
      </c>
      <c r="AD307">
        <f>2*29.3*R307*0.92*(EA307-W307)</f>
        <v>0</v>
      </c>
      <c r="AE307">
        <f>2*0.95*5.67E-8*(((EA307+$B$7)+273)^4-(W307+273)^4)</f>
        <v>0</v>
      </c>
      <c r="AF307">
        <f>U307+AE307+AC307+AD307</f>
        <v>0</v>
      </c>
      <c r="AG307">
        <f>DX307*AU307*(DS307-DR307*(1000-AU307*DU307)/(1000-AU307*DT307))/(100*DL307)</f>
        <v>0</v>
      </c>
      <c r="AH307">
        <f>1000*DX307*AU307*(DT307-DU307)/(100*DL307*(1000-AU307*DT307))</f>
        <v>0</v>
      </c>
      <c r="AI307">
        <f>(AJ307 - AK307 - DY307*1E3/(8.314*(EA307+273.15)) * AM307/DX307 * AL307) * DX307/(100*DL307) * (1000 - DU307)/1000</f>
        <v>0</v>
      </c>
      <c r="AJ307">
        <v>421.689274876515</v>
      </c>
      <c r="AK307">
        <v>404.453763636364</v>
      </c>
      <c r="AL307">
        <v>-0.594184242424313</v>
      </c>
      <c r="AM307">
        <v>64.6</v>
      </c>
      <c r="AN307">
        <f>(AP307 - AO307 + DY307*1E3/(8.314*(EA307+273.15)) * AR307/DX307 * AQ307) * DX307/(100*DL307) * 1000/(1000 - AP307)</f>
        <v>0</v>
      </c>
      <c r="AO307">
        <v>16.9928321160458</v>
      </c>
      <c r="AP307">
        <v>23.7248812121212</v>
      </c>
      <c r="AQ307">
        <v>4.75169767551289e-06</v>
      </c>
      <c r="AR307">
        <v>120.659579915445</v>
      </c>
      <c r="AS307">
        <v>0</v>
      </c>
      <c r="AT307">
        <v>0</v>
      </c>
      <c r="AU307">
        <f>IF(AS307*$H$13&gt;=AW307,1.0,(AW307/(AW307-AS307*$H$13)))</f>
        <v>0</v>
      </c>
      <c r="AV307">
        <f>(AU307-1)*100</f>
        <v>0</v>
      </c>
      <c r="AW307">
        <f>MAX(0,($B$13+$C$13*EF307)/(1+$D$13*EF307)*DY307/(EA307+273)*$E$13)</f>
        <v>0</v>
      </c>
      <c r="AX307" t="s">
        <v>437</v>
      </c>
      <c r="AY307" t="s">
        <v>437</v>
      </c>
      <c r="AZ307">
        <v>0</v>
      </c>
      <c r="BA307">
        <v>0</v>
      </c>
      <c r="BB307">
        <f>1-AZ307/BA307</f>
        <v>0</v>
      </c>
      <c r="BC307">
        <v>0</v>
      </c>
      <c r="BD307" t="s">
        <v>437</v>
      </c>
      <c r="BE307" t="s">
        <v>437</v>
      </c>
      <c r="BF307">
        <v>0</v>
      </c>
      <c r="BG307">
        <v>0</v>
      </c>
      <c r="BH307">
        <f>1-BF307/BG307</f>
        <v>0</v>
      </c>
      <c r="BI307">
        <v>0.5</v>
      </c>
      <c r="BJ307">
        <f>DI307</f>
        <v>0</v>
      </c>
      <c r="BK307">
        <f>L307</f>
        <v>0</v>
      </c>
      <c r="BL307">
        <f>BH307*BI307*BJ307</f>
        <v>0</v>
      </c>
      <c r="BM307">
        <f>(BK307-BC307)/BJ307</f>
        <v>0</v>
      </c>
      <c r="BN307">
        <f>(BA307-BG307)/BG307</f>
        <v>0</v>
      </c>
      <c r="BO307">
        <f>AZ307/(BB307+AZ307/BG307)</f>
        <v>0</v>
      </c>
      <c r="BP307" t="s">
        <v>437</v>
      </c>
      <c r="BQ307">
        <v>0</v>
      </c>
      <c r="BR307">
        <f>IF(BQ307&lt;&gt;0, BQ307, BO307)</f>
        <v>0</v>
      </c>
      <c r="BS307">
        <f>1-BR307/BG307</f>
        <v>0</v>
      </c>
      <c r="BT307">
        <f>(BG307-BF307)/(BG307-BR307)</f>
        <v>0</v>
      </c>
      <c r="BU307">
        <f>(BA307-BG307)/(BA307-BR307)</f>
        <v>0</v>
      </c>
      <c r="BV307">
        <f>(BG307-BF307)/(BG307-AZ307)</f>
        <v>0</v>
      </c>
      <c r="BW307">
        <f>(BA307-BG307)/(BA307-AZ307)</f>
        <v>0</v>
      </c>
      <c r="BX307">
        <f>(BT307*BR307/BF307)</f>
        <v>0</v>
      </c>
      <c r="BY307">
        <f>(1-BX307)</f>
        <v>0</v>
      </c>
      <c r="DH307">
        <f>$B$11*EG307+$C$11*EH307+$F$11*ES307*(1-EV307)</f>
        <v>0</v>
      </c>
      <c r="DI307">
        <f>DH307*DJ307</f>
        <v>0</v>
      </c>
      <c r="DJ307">
        <f>($B$11*$D$9+$C$11*$D$9+$F$11*((FF307+EX307)/MAX(FF307+EX307+FG307, 0.1)*$I$9+FG307/MAX(FF307+EX307+FG307, 0.1)*$J$9))/($B$11+$C$11+$F$11)</f>
        <v>0</v>
      </c>
      <c r="DK307">
        <f>($B$11*$K$9+$C$11*$K$9+$F$11*((FF307+EX307)/MAX(FF307+EX307+FG307, 0.1)*$P$9+FG307/MAX(FF307+EX307+FG307, 0.1)*$Q$9))/($B$11+$C$11+$F$11)</f>
        <v>0</v>
      </c>
      <c r="DL307">
        <v>6</v>
      </c>
      <c r="DM307">
        <v>0.5</v>
      </c>
      <c r="DN307" t="s">
        <v>438</v>
      </c>
      <c r="DO307">
        <v>2</v>
      </c>
      <c r="DP307" t="b">
        <v>1</v>
      </c>
      <c r="DQ307">
        <v>1759433689.35714</v>
      </c>
      <c r="DR307">
        <v>396.840857142857</v>
      </c>
      <c r="DS307">
        <v>417.591714285714</v>
      </c>
      <c r="DT307">
        <v>23.7262571428571</v>
      </c>
      <c r="DU307">
        <v>16.9924142857143</v>
      </c>
      <c r="DV307">
        <v>394.6985</v>
      </c>
      <c r="DW307">
        <v>23.3797</v>
      </c>
      <c r="DX307">
        <v>500.013928571429</v>
      </c>
      <c r="DY307">
        <v>90.6634928571428</v>
      </c>
      <c r="DZ307">
        <v>0.0339024</v>
      </c>
      <c r="EA307">
        <v>30.2147571428571</v>
      </c>
      <c r="EB307">
        <v>30.0025857142857</v>
      </c>
      <c r="EC307">
        <v>999.9</v>
      </c>
      <c r="ED307">
        <v>0</v>
      </c>
      <c r="EE307">
        <v>0</v>
      </c>
      <c r="EF307">
        <v>9988.53642857143</v>
      </c>
      <c r="EG307">
        <v>0</v>
      </c>
      <c r="EH307">
        <v>14.3611357142857</v>
      </c>
      <c r="EI307">
        <v>-20.7507285714286</v>
      </c>
      <c r="EJ307">
        <v>406.485214285714</v>
      </c>
      <c r="EK307">
        <v>424.81</v>
      </c>
      <c r="EL307">
        <v>6.73383071428571</v>
      </c>
      <c r="EM307">
        <v>417.591714285714</v>
      </c>
      <c r="EN307">
        <v>16.9924142857143</v>
      </c>
      <c r="EO307">
        <v>2.15110428571429</v>
      </c>
      <c r="EP307">
        <v>1.54059214285714</v>
      </c>
      <c r="EQ307">
        <v>18.60275</v>
      </c>
      <c r="ER307">
        <v>13.3770857142857</v>
      </c>
      <c r="ES307">
        <v>1999.96142857143</v>
      </c>
      <c r="ET307">
        <v>0.980004642857143</v>
      </c>
      <c r="EU307">
        <v>0.0199955428571429</v>
      </c>
      <c r="EV307">
        <v>0</v>
      </c>
      <c r="EW307">
        <v>1078.73785714286</v>
      </c>
      <c r="EX307">
        <v>5.00059</v>
      </c>
      <c r="EY307">
        <v>21708.8357142857</v>
      </c>
      <c r="EZ307">
        <v>17360</v>
      </c>
      <c r="FA307">
        <v>41.937</v>
      </c>
      <c r="FB307">
        <v>41.7544285714286</v>
      </c>
      <c r="FC307">
        <v>41.375</v>
      </c>
      <c r="FD307">
        <v>41.1781428571429</v>
      </c>
      <c r="FE307">
        <v>42.83</v>
      </c>
      <c r="FF307">
        <v>1955.07142857143</v>
      </c>
      <c r="FG307">
        <v>39.89</v>
      </c>
      <c r="FH307">
        <v>0</v>
      </c>
      <c r="FI307">
        <v>1759433696.8</v>
      </c>
      <c r="FJ307">
        <v>0</v>
      </c>
      <c r="FK307">
        <v>1078.79615384615</v>
      </c>
      <c r="FL307">
        <v>0.172991457769161</v>
      </c>
      <c r="FM307">
        <v>27.9999999439934</v>
      </c>
      <c r="FN307">
        <v>21709.6923076923</v>
      </c>
      <c r="FO307">
        <v>15</v>
      </c>
      <c r="FP307">
        <v>0</v>
      </c>
      <c r="FQ307" t="s">
        <v>439</v>
      </c>
      <c r="FR307">
        <v>0</v>
      </c>
      <c r="FS307">
        <v>0</v>
      </c>
      <c r="FT307">
        <v>0</v>
      </c>
      <c r="FU307">
        <v>0</v>
      </c>
      <c r="FV307">
        <v>0</v>
      </c>
      <c r="FW307">
        <v>0</v>
      </c>
      <c r="FX307">
        <v>0</v>
      </c>
      <c r="FY307">
        <v>0</v>
      </c>
      <c r="FZ307">
        <v>0</v>
      </c>
      <c r="GA307">
        <v>0</v>
      </c>
      <c r="GB307">
        <v>0</v>
      </c>
      <c r="GC307">
        <v>-21.197345</v>
      </c>
      <c r="GD307">
        <v>20.5331503759398</v>
      </c>
      <c r="GE307">
        <v>2.63913398967824</v>
      </c>
      <c r="GF307">
        <v>0</v>
      </c>
      <c r="GG307">
        <v>1078.75029411765</v>
      </c>
      <c r="GH307">
        <v>0.401375096899493</v>
      </c>
      <c r="GI307">
        <v>0.179090599715843</v>
      </c>
      <c r="GJ307">
        <v>-1</v>
      </c>
      <c r="GK307">
        <v>6.7346485</v>
      </c>
      <c r="GL307">
        <v>-0.0260810526315847</v>
      </c>
      <c r="GM307">
        <v>0.00264275665735607</v>
      </c>
      <c r="GN307">
        <v>1</v>
      </c>
      <c r="GO307">
        <v>1</v>
      </c>
      <c r="GP307">
        <v>2</v>
      </c>
      <c r="GQ307" t="s">
        <v>448</v>
      </c>
      <c r="GR307">
        <v>3.13097</v>
      </c>
      <c r="GS307">
        <v>2.71164</v>
      </c>
      <c r="GT307">
        <v>0.0851296</v>
      </c>
      <c r="GU307">
        <v>0.0875638</v>
      </c>
      <c r="GV307">
        <v>0.102272</v>
      </c>
      <c r="GW307">
        <v>0.0808837</v>
      </c>
      <c r="GX307">
        <v>34427.6</v>
      </c>
      <c r="GY307">
        <v>36787.3</v>
      </c>
      <c r="GZ307">
        <v>34049.8</v>
      </c>
      <c r="HA307">
        <v>36507.7</v>
      </c>
      <c r="HB307">
        <v>43173.2</v>
      </c>
      <c r="HC307">
        <v>48190.5</v>
      </c>
      <c r="HD307">
        <v>53120.9</v>
      </c>
      <c r="HE307">
        <v>58355.9</v>
      </c>
      <c r="HF307">
        <v>1.95228</v>
      </c>
      <c r="HG307">
        <v>1.77772</v>
      </c>
      <c r="HH307">
        <v>0.12292</v>
      </c>
      <c r="HI307">
        <v>0</v>
      </c>
      <c r="HJ307">
        <v>27.9929</v>
      </c>
      <c r="HK307">
        <v>999.9</v>
      </c>
      <c r="HL307">
        <v>42.01</v>
      </c>
      <c r="HM307">
        <v>30.957</v>
      </c>
      <c r="HN307">
        <v>20.8528</v>
      </c>
      <c r="HO307">
        <v>54.3067</v>
      </c>
      <c r="HP307">
        <v>45.4848</v>
      </c>
      <c r="HQ307">
        <v>1</v>
      </c>
      <c r="HR307">
        <v>0.106471</v>
      </c>
      <c r="HS307">
        <v>0.0432516</v>
      </c>
      <c r="HT307">
        <v>20.1121</v>
      </c>
      <c r="HU307">
        <v>5.19543</v>
      </c>
      <c r="HV307">
        <v>12.004</v>
      </c>
      <c r="HW307">
        <v>4.9737</v>
      </c>
      <c r="HX307">
        <v>3.29388</v>
      </c>
      <c r="HY307">
        <v>999.9</v>
      </c>
      <c r="HZ307">
        <v>9999</v>
      </c>
      <c r="IA307">
        <v>9999</v>
      </c>
      <c r="IB307">
        <v>9999</v>
      </c>
      <c r="IC307">
        <v>1.86326</v>
      </c>
      <c r="ID307">
        <v>1.86813</v>
      </c>
      <c r="IE307">
        <v>1.86788</v>
      </c>
      <c r="IF307">
        <v>1.86905</v>
      </c>
      <c r="IG307">
        <v>1.86985</v>
      </c>
      <c r="IH307">
        <v>1.86591</v>
      </c>
      <c r="II307">
        <v>1.86704</v>
      </c>
      <c r="IJ307">
        <v>1.86844</v>
      </c>
      <c r="IK307">
        <v>5</v>
      </c>
      <c r="IL307">
        <v>0</v>
      </c>
      <c r="IM307">
        <v>0</v>
      </c>
      <c r="IN307">
        <v>0</v>
      </c>
      <c r="IO307" t="s">
        <v>441</v>
      </c>
      <c r="IP307" t="s">
        <v>442</v>
      </c>
      <c r="IQ307" t="s">
        <v>443</v>
      </c>
      <c r="IR307" t="s">
        <v>443</v>
      </c>
      <c r="IS307" t="s">
        <v>443</v>
      </c>
      <c r="IT307" t="s">
        <v>443</v>
      </c>
      <c r="IU307">
        <v>0</v>
      </c>
      <c r="IV307">
        <v>100</v>
      </c>
      <c r="IW307">
        <v>100</v>
      </c>
      <c r="IX307">
        <v>2.131</v>
      </c>
      <c r="IY307">
        <v>0.3464</v>
      </c>
      <c r="IZ307">
        <v>0.735386519928015</v>
      </c>
      <c r="JA307">
        <v>0.00382527381972642</v>
      </c>
      <c r="JB307">
        <v>-7.52988299776221e-07</v>
      </c>
      <c r="JC307">
        <v>2.3530235652091e-10</v>
      </c>
      <c r="JD307">
        <v>-0.102343420517576</v>
      </c>
      <c r="JE307">
        <v>-0.0169045395245839</v>
      </c>
      <c r="JF307">
        <v>0.00204458040624254</v>
      </c>
      <c r="JG307">
        <v>-2.13992253470799e-05</v>
      </c>
      <c r="JH307">
        <v>5</v>
      </c>
      <c r="JI307">
        <v>2167</v>
      </c>
      <c r="JJ307">
        <v>1</v>
      </c>
      <c r="JK307">
        <v>29</v>
      </c>
      <c r="JL307">
        <v>29323895</v>
      </c>
      <c r="JM307">
        <v>29323895</v>
      </c>
      <c r="JN307">
        <v>0.944824</v>
      </c>
      <c r="JO307">
        <v>2.62817</v>
      </c>
      <c r="JP307">
        <v>1.54785</v>
      </c>
      <c r="JQ307">
        <v>2.31079</v>
      </c>
      <c r="JR307">
        <v>1.64551</v>
      </c>
      <c r="JS307">
        <v>2.3877</v>
      </c>
      <c r="JT307">
        <v>34.6235</v>
      </c>
      <c r="JU307">
        <v>24.1926</v>
      </c>
      <c r="JV307">
        <v>18</v>
      </c>
      <c r="JW307">
        <v>507.439</v>
      </c>
      <c r="JX307">
        <v>395.417</v>
      </c>
      <c r="JY307">
        <v>27.6348</v>
      </c>
      <c r="JZ307">
        <v>28.7488</v>
      </c>
      <c r="KA307">
        <v>30.0002</v>
      </c>
      <c r="KB307">
        <v>28.673</v>
      </c>
      <c r="KC307">
        <v>28.6191</v>
      </c>
      <c r="KD307">
        <v>18.901</v>
      </c>
      <c r="KE307">
        <v>15.2087</v>
      </c>
      <c r="KF307">
        <v>26.8217</v>
      </c>
      <c r="KG307">
        <v>27.6385</v>
      </c>
      <c r="KH307">
        <v>385.993</v>
      </c>
      <c r="KI307">
        <v>17.0694</v>
      </c>
      <c r="KJ307">
        <v>96.5602</v>
      </c>
      <c r="KK307">
        <v>94.544</v>
      </c>
    </row>
    <row r="308" spans="1:297">
      <c r="A308">
        <v>292</v>
      </c>
      <c r="B308">
        <v>1759433703</v>
      </c>
      <c r="C308">
        <v>14482.9000000954</v>
      </c>
      <c r="D308" t="s">
        <v>1029</v>
      </c>
      <c r="E308" t="s">
        <v>1030</v>
      </c>
      <c r="F308">
        <v>5</v>
      </c>
      <c r="G308" t="s">
        <v>1024</v>
      </c>
      <c r="H308" t="s">
        <v>436</v>
      </c>
      <c r="I308">
        <v>1759433694.84615</v>
      </c>
      <c r="J308">
        <f>(K308)/1000</f>
        <v>0</v>
      </c>
      <c r="K308">
        <f>IF(DP308, AN308, AH308)</f>
        <v>0</v>
      </c>
      <c r="L308">
        <f>IF(DP308, AI308, AG308)</f>
        <v>0</v>
      </c>
      <c r="M308">
        <f>DR308 - IF(AU308&gt;1, L308*DL308*100.0/(AW308), 0)</f>
        <v>0</v>
      </c>
      <c r="N308">
        <f>((T308-J308/2)*M308-L308)/(T308+J308/2)</f>
        <v>0</v>
      </c>
      <c r="O308">
        <f>N308*(DY308+DZ308)/1000.0</f>
        <v>0</v>
      </c>
      <c r="P308">
        <f>(DR308 - IF(AU308&gt;1, L308*DL308*100.0/(AW308), 0))*(DY308+DZ308)/1000.0</f>
        <v>0</v>
      </c>
      <c r="Q308">
        <f>2.0/((1/S308-1/R308)+SIGN(S308)*SQRT((1/S308-1/R308)*(1/S308-1/R308) + 4*DM308/((DM308+1)*(DM308+1))*(2*1/S308*1/R308-1/R308*1/R308)))</f>
        <v>0</v>
      </c>
      <c r="R308">
        <f>IF(LEFT(DN308,1)&lt;&gt;"0",IF(LEFT(DN308,1)="1",3.0,DO308),$D$5+$E$5*(EF308*DY308/($K$5*1000))+$F$5*(EF308*DY308/($K$5*1000))*MAX(MIN(DL308,$J$5),$I$5)*MAX(MIN(DL308,$J$5),$I$5)+$G$5*MAX(MIN(DL308,$J$5),$I$5)*(EF308*DY308/($K$5*1000))+$H$5*(EF308*DY308/($K$5*1000))*(EF308*DY308/($K$5*1000)))</f>
        <v>0</v>
      </c>
      <c r="S308">
        <f>J308*(1000-(1000*0.61365*exp(17.502*W308/(240.97+W308))/(DY308+DZ308)+DT308)/2)/(1000*0.61365*exp(17.502*W308/(240.97+W308))/(DY308+DZ308)-DT308)</f>
        <v>0</v>
      </c>
      <c r="T308">
        <f>1/((DM308+1)/(Q308/1.6)+1/(R308/1.37)) + DM308/((DM308+1)/(Q308/1.6) + DM308/(R308/1.37))</f>
        <v>0</v>
      </c>
      <c r="U308">
        <f>(DH308*DK308)</f>
        <v>0</v>
      </c>
      <c r="V308">
        <f>(EA308+(U308+2*0.95*5.67E-8*(((EA308+$B$7)+273)^4-(EA308+273)^4)-44100*J308)/(1.84*29.3*R308+8*0.95*5.67E-8*(EA308+273)^3))</f>
        <v>0</v>
      </c>
      <c r="W308">
        <f>($C$7*EB308+$D$7*EC308+$E$7*V308)</f>
        <v>0</v>
      </c>
      <c r="X308">
        <f>0.61365*exp(17.502*W308/(240.97+W308))</f>
        <v>0</v>
      </c>
      <c r="Y308">
        <f>(Z308/AA308*100)</f>
        <v>0</v>
      </c>
      <c r="Z308">
        <f>DT308*(DY308+DZ308)/1000</f>
        <v>0</v>
      </c>
      <c r="AA308">
        <f>0.61365*exp(17.502*EA308/(240.97+EA308))</f>
        <v>0</v>
      </c>
      <c r="AB308">
        <f>(X308-DT308*(DY308+DZ308)/1000)</f>
        <v>0</v>
      </c>
      <c r="AC308">
        <f>(-J308*44100)</f>
        <v>0</v>
      </c>
      <c r="AD308">
        <f>2*29.3*R308*0.92*(EA308-W308)</f>
        <v>0</v>
      </c>
      <c r="AE308">
        <f>2*0.95*5.67E-8*(((EA308+$B$7)+273)^4-(W308+273)^4)</f>
        <v>0</v>
      </c>
      <c r="AF308">
        <f>U308+AE308+AC308+AD308</f>
        <v>0</v>
      </c>
      <c r="AG308">
        <f>DX308*AU308*(DS308-DR308*(1000-AU308*DU308)/(1000-AU308*DT308))/(100*DL308)</f>
        <v>0</v>
      </c>
      <c r="AH308">
        <f>1000*DX308*AU308*(DT308-DU308)/(100*DL308*(1000-AU308*DT308))</f>
        <v>0</v>
      </c>
      <c r="AI308">
        <f>(AJ308 - AK308 - DY308*1E3/(8.314*(EA308+273.15)) * AM308/DX308 * AL308) * DX308/(100*DL308) * (1000 - DU308)/1000</f>
        <v>0</v>
      </c>
      <c r="AJ308">
        <v>407.392272259416</v>
      </c>
      <c r="AK308">
        <v>395.783327272727</v>
      </c>
      <c r="AL308">
        <v>-1.86492848484848</v>
      </c>
      <c r="AM308">
        <v>64.6</v>
      </c>
      <c r="AN308">
        <f>(AP308 - AO308 + DY308*1E3/(8.314*(EA308+273.15)) * AR308/DX308 * AQ308) * DX308/(100*DL308) * 1000/(1000 - AP308)</f>
        <v>0</v>
      </c>
      <c r="AO308">
        <v>16.9986038573182</v>
      </c>
      <c r="AP308">
        <v>23.7199696969697</v>
      </c>
      <c r="AQ308">
        <v>-1.53635389722906e-05</v>
      </c>
      <c r="AR308">
        <v>120.659579915445</v>
      </c>
      <c r="AS308">
        <v>0</v>
      </c>
      <c r="AT308">
        <v>0</v>
      </c>
      <c r="AU308">
        <f>IF(AS308*$H$13&gt;=AW308,1.0,(AW308/(AW308-AS308*$H$13)))</f>
        <v>0</v>
      </c>
      <c r="AV308">
        <f>(AU308-1)*100</f>
        <v>0</v>
      </c>
      <c r="AW308">
        <f>MAX(0,($B$13+$C$13*EF308)/(1+$D$13*EF308)*DY308/(EA308+273)*$E$13)</f>
        <v>0</v>
      </c>
      <c r="AX308" t="s">
        <v>437</v>
      </c>
      <c r="AY308" t="s">
        <v>437</v>
      </c>
      <c r="AZ308">
        <v>0</v>
      </c>
      <c r="BA308">
        <v>0</v>
      </c>
      <c r="BB308">
        <f>1-AZ308/BA308</f>
        <v>0</v>
      </c>
      <c r="BC308">
        <v>0</v>
      </c>
      <c r="BD308" t="s">
        <v>437</v>
      </c>
      <c r="BE308" t="s">
        <v>437</v>
      </c>
      <c r="BF308">
        <v>0</v>
      </c>
      <c r="BG308">
        <v>0</v>
      </c>
      <c r="BH308">
        <f>1-BF308/BG308</f>
        <v>0</v>
      </c>
      <c r="BI308">
        <v>0.5</v>
      </c>
      <c r="BJ308">
        <f>DI308</f>
        <v>0</v>
      </c>
      <c r="BK308">
        <f>L308</f>
        <v>0</v>
      </c>
      <c r="BL308">
        <f>BH308*BI308*BJ308</f>
        <v>0</v>
      </c>
      <c r="BM308">
        <f>(BK308-BC308)/BJ308</f>
        <v>0</v>
      </c>
      <c r="BN308">
        <f>(BA308-BG308)/BG308</f>
        <v>0</v>
      </c>
      <c r="BO308">
        <f>AZ308/(BB308+AZ308/BG308)</f>
        <v>0</v>
      </c>
      <c r="BP308" t="s">
        <v>437</v>
      </c>
      <c r="BQ308">
        <v>0</v>
      </c>
      <c r="BR308">
        <f>IF(BQ308&lt;&gt;0, BQ308, BO308)</f>
        <v>0</v>
      </c>
      <c r="BS308">
        <f>1-BR308/BG308</f>
        <v>0</v>
      </c>
      <c r="BT308">
        <f>(BG308-BF308)/(BG308-BR308)</f>
        <v>0</v>
      </c>
      <c r="BU308">
        <f>(BA308-BG308)/(BA308-BR308)</f>
        <v>0</v>
      </c>
      <c r="BV308">
        <f>(BG308-BF308)/(BG308-AZ308)</f>
        <v>0</v>
      </c>
      <c r="BW308">
        <f>(BA308-BG308)/(BA308-AZ308)</f>
        <v>0</v>
      </c>
      <c r="BX308">
        <f>(BT308*BR308/BF308)</f>
        <v>0</v>
      </c>
      <c r="BY308">
        <f>(1-BX308)</f>
        <v>0</v>
      </c>
      <c r="DH308">
        <f>$B$11*EG308+$C$11*EH308+$F$11*ES308*(1-EV308)</f>
        <v>0</v>
      </c>
      <c r="DI308">
        <f>DH308*DJ308</f>
        <v>0</v>
      </c>
      <c r="DJ308">
        <f>($B$11*$D$9+$C$11*$D$9+$F$11*((FF308+EX308)/MAX(FF308+EX308+FG308, 0.1)*$I$9+FG308/MAX(FF308+EX308+FG308, 0.1)*$J$9))/($B$11+$C$11+$F$11)</f>
        <v>0</v>
      </c>
      <c r="DK308">
        <f>($B$11*$K$9+$C$11*$K$9+$F$11*((FF308+EX308)/MAX(FF308+EX308+FG308, 0.1)*$P$9+FG308/MAX(FF308+EX308+FG308, 0.1)*$Q$9))/($B$11+$C$11+$F$11)</f>
        <v>0</v>
      </c>
      <c r="DL308">
        <v>6</v>
      </c>
      <c r="DM308">
        <v>0.5</v>
      </c>
      <c r="DN308" t="s">
        <v>438</v>
      </c>
      <c r="DO308">
        <v>2</v>
      </c>
      <c r="DP308" t="b">
        <v>1</v>
      </c>
      <c r="DQ308">
        <v>1759433694.84615</v>
      </c>
      <c r="DR308">
        <v>394.390461538462</v>
      </c>
      <c r="DS308">
        <v>410.549615384615</v>
      </c>
      <c r="DT308">
        <v>23.7236384615385</v>
      </c>
      <c r="DU308">
        <v>16.9941076923077</v>
      </c>
      <c r="DV308">
        <v>392.256307692308</v>
      </c>
      <c r="DW308">
        <v>23.3772</v>
      </c>
      <c r="DX308">
        <v>499.999461538462</v>
      </c>
      <c r="DY308">
        <v>90.6633769230769</v>
      </c>
      <c r="DZ308">
        <v>0.0338282846153846</v>
      </c>
      <c r="EA308">
        <v>30.2143</v>
      </c>
      <c r="EB308">
        <v>30.0006</v>
      </c>
      <c r="EC308">
        <v>999.9</v>
      </c>
      <c r="ED308">
        <v>0</v>
      </c>
      <c r="EE308">
        <v>0</v>
      </c>
      <c r="EF308">
        <v>9978.56384615385</v>
      </c>
      <c r="EG308">
        <v>0</v>
      </c>
      <c r="EH308">
        <v>14.3753</v>
      </c>
      <c r="EI308">
        <v>-16.1590253846154</v>
      </c>
      <c r="EJ308">
        <v>403.974230769231</v>
      </c>
      <c r="EK308">
        <v>417.646846153846</v>
      </c>
      <c r="EL308">
        <v>6.72953769230769</v>
      </c>
      <c r="EM308">
        <v>410.549615384615</v>
      </c>
      <c r="EN308">
        <v>16.9941076923077</v>
      </c>
      <c r="EO308">
        <v>2.15086692307692</v>
      </c>
      <c r="EP308">
        <v>1.54074307692308</v>
      </c>
      <c r="EQ308">
        <v>18.6009692307692</v>
      </c>
      <c r="ER308">
        <v>13.3785923076923</v>
      </c>
      <c r="ES308">
        <v>1999.97923076923</v>
      </c>
      <c r="ET308">
        <v>0.980004769230769</v>
      </c>
      <c r="EU308">
        <v>0.0199953846153846</v>
      </c>
      <c r="EV308">
        <v>0</v>
      </c>
      <c r="EW308">
        <v>1078.96923076923</v>
      </c>
      <c r="EX308">
        <v>5.00059</v>
      </c>
      <c r="EY308">
        <v>21712.8384615385</v>
      </c>
      <c r="EZ308">
        <v>17360.1384615385</v>
      </c>
      <c r="FA308">
        <v>41.937</v>
      </c>
      <c r="FB308">
        <v>41.7547692307692</v>
      </c>
      <c r="FC308">
        <v>41.375</v>
      </c>
      <c r="FD308">
        <v>41.1774615384615</v>
      </c>
      <c r="FE308">
        <v>42.8410769230769</v>
      </c>
      <c r="FF308">
        <v>1955.08923076923</v>
      </c>
      <c r="FG308">
        <v>39.89</v>
      </c>
      <c r="FH308">
        <v>0</v>
      </c>
      <c r="FI308">
        <v>1759433701.6</v>
      </c>
      <c r="FJ308">
        <v>0</v>
      </c>
      <c r="FK308">
        <v>1079.01576923077</v>
      </c>
      <c r="FL308">
        <v>4.07555555121406</v>
      </c>
      <c r="FM308">
        <v>73.952136734649</v>
      </c>
      <c r="FN308">
        <v>21713.9423076923</v>
      </c>
      <c r="FO308">
        <v>15</v>
      </c>
      <c r="FP308">
        <v>0</v>
      </c>
      <c r="FQ308" t="s">
        <v>439</v>
      </c>
      <c r="FR308">
        <v>0</v>
      </c>
      <c r="FS308">
        <v>0</v>
      </c>
      <c r="FT308">
        <v>0</v>
      </c>
      <c r="FU308">
        <v>0</v>
      </c>
      <c r="FV308">
        <v>0</v>
      </c>
      <c r="FW308">
        <v>0</v>
      </c>
      <c r="FX308">
        <v>0</v>
      </c>
      <c r="FY308">
        <v>0</v>
      </c>
      <c r="FZ308">
        <v>0</v>
      </c>
      <c r="GA308">
        <v>0</v>
      </c>
      <c r="GB308">
        <v>0</v>
      </c>
      <c r="GC308">
        <v>-18.01563</v>
      </c>
      <c r="GD308">
        <v>51.5689737662338</v>
      </c>
      <c r="GE308">
        <v>5.72275439341765</v>
      </c>
      <c r="GF308">
        <v>0</v>
      </c>
      <c r="GG308">
        <v>1078.90205882353</v>
      </c>
      <c r="GH308">
        <v>1.87303285241696</v>
      </c>
      <c r="GI308">
        <v>0.304019923996546</v>
      </c>
      <c r="GJ308">
        <v>-1</v>
      </c>
      <c r="GK308">
        <v>6.73150904761905</v>
      </c>
      <c r="GL308">
        <v>-0.0441132467532323</v>
      </c>
      <c r="GM308">
        <v>0.00545550914629904</v>
      </c>
      <c r="GN308">
        <v>1</v>
      </c>
      <c r="GO308">
        <v>1</v>
      </c>
      <c r="GP308">
        <v>2</v>
      </c>
      <c r="GQ308" t="s">
        <v>448</v>
      </c>
      <c r="GR308">
        <v>3.13105</v>
      </c>
      <c r="GS308">
        <v>2.7115</v>
      </c>
      <c r="GT308">
        <v>0.0835563</v>
      </c>
      <c r="GU308">
        <v>0.0850152</v>
      </c>
      <c r="GV308">
        <v>0.102274</v>
      </c>
      <c r="GW308">
        <v>0.0809832</v>
      </c>
      <c r="GX308">
        <v>34486.5</v>
      </c>
      <c r="GY308">
        <v>36889.5</v>
      </c>
      <c r="GZ308">
        <v>34049.5</v>
      </c>
      <c r="HA308">
        <v>36507.2</v>
      </c>
      <c r="HB308">
        <v>43173</v>
      </c>
      <c r="HC308">
        <v>48184.2</v>
      </c>
      <c r="HD308">
        <v>53120.9</v>
      </c>
      <c r="HE308">
        <v>58355</v>
      </c>
      <c r="HF308">
        <v>1.9523</v>
      </c>
      <c r="HG308">
        <v>1.77755</v>
      </c>
      <c r="HH308">
        <v>0.123635</v>
      </c>
      <c r="HI308">
        <v>0</v>
      </c>
      <c r="HJ308">
        <v>27.9917</v>
      </c>
      <c r="HK308">
        <v>999.9</v>
      </c>
      <c r="HL308">
        <v>41.985</v>
      </c>
      <c r="HM308">
        <v>30.957</v>
      </c>
      <c r="HN308">
        <v>20.8417</v>
      </c>
      <c r="HO308">
        <v>54.8267</v>
      </c>
      <c r="HP308">
        <v>45.7853</v>
      </c>
      <c r="HQ308">
        <v>1</v>
      </c>
      <c r="HR308">
        <v>0.106811</v>
      </c>
      <c r="HS308">
        <v>-0.0693301</v>
      </c>
      <c r="HT308">
        <v>20.112</v>
      </c>
      <c r="HU308">
        <v>5.19528</v>
      </c>
      <c r="HV308">
        <v>12.004</v>
      </c>
      <c r="HW308">
        <v>4.9737</v>
      </c>
      <c r="HX308">
        <v>3.29393</v>
      </c>
      <c r="HY308">
        <v>999.9</v>
      </c>
      <c r="HZ308">
        <v>9999</v>
      </c>
      <c r="IA308">
        <v>9999</v>
      </c>
      <c r="IB308">
        <v>9999</v>
      </c>
      <c r="IC308">
        <v>1.86325</v>
      </c>
      <c r="ID308">
        <v>1.86813</v>
      </c>
      <c r="IE308">
        <v>1.86786</v>
      </c>
      <c r="IF308">
        <v>1.86905</v>
      </c>
      <c r="IG308">
        <v>1.86984</v>
      </c>
      <c r="IH308">
        <v>1.86593</v>
      </c>
      <c r="II308">
        <v>1.86705</v>
      </c>
      <c r="IJ308">
        <v>1.86844</v>
      </c>
      <c r="IK308">
        <v>5</v>
      </c>
      <c r="IL308">
        <v>0</v>
      </c>
      <c r="IM308">
        <v>0</v>
      </c>
      <c r="IN308">
        <v>0</v>
      </c>
      <c r="IO308" t="s">
        <v>441</v>
      </c>
      <c r="IP308" t="s">
        <v>442</v>
      </c>
      <c r="IQ308" t="s">
        <v>443</v>
      </c>
      <c r="IR308" t="s">
        <v>443</v>
      </c>
      <c r="IS308" t="s">
        <v>443</v>
      </c>
      <c r="IT308" t="s">
        <v>443</v>
      </c>
      <c r="IU308">
        <v>0</v>
      </c>
      <c r="IV308">
        <v>100</v>
      </c>
      <c r="IW308">
        <v>100</v>
      </c>
      <c r="IX308">
        <v>2.101</v>
      </c>
      <c r="IY308">
        <v>0.3464</v>
      </c>
      <c r="IZ308">
        <v>0.735386519928015</v>
      </c>
      <c r="JA308">
        <v>0.00382527381972642</v>
      </c>
      <c r="JB308">
        <v>-7.52988299776221e-07</v>
      </c>
      <c r="JC308">
        <v>2.3530235652091e-10</v>
      </c>
      <c r="JD308">
        <v>-0.102343420517576</v>
      </c>
      <c r="JE308">
        <v>-0.0169045395245839</v>
      </c>
      <c r="JF308">
        <v>0.00204458040624254</v>
      </c>
      <c r="JG308">
        <v>-2.13992253470799e-05</v>
      </c>
      <c r="JH308">
        <v>5</v>
      </c>
      <c r="JI308">
        <v>2167</v>
      </c>
      <c r="JJ308">
        <v>1</v>
      </c>
      <c r="JK308">
        <v>29</v>
      </c>
      <c r="JL308">
        <v>29323895.1</v>
      </c>
      <c r="JM308">
        <v>29323895.1</v>
      </c>
      <c r="JN308">
        <v>0.919189</v>
      </c>
      <c r="JO308">
        <v>2.63184</v>
      </c>
      <c r="JP308">
        <v>1.54785</v>
      </c>
      <c r="JQ308">
        <v>2.31079</v>
      </c>
      <c r="JR308">
        <v>1.64551</v>
      </c>
      <c r="JS308">
        <v>2.31812</v>
      </c>
      <c r="JT308">
        <v>34.6235</v>
      </c>
      <c r="JU308">
        <v>24.1926</v>
      </c>
      <c r="JV308">
        <v>18</v>
      </c>
      <c r="JW308">
        <v>507.478</v>
      </c>
      <c r="JX308">
        <v>395.342</v>
      </c>
      <c r="JY308">
        <v>27.6379</v>
      </c>
      <c r="JZ308">
        <v>28.7512</v>
      </c>
      <c r="KA308">
        <v>30.0001</v>
      </c>
      <c r="KB308">
        <v>28.6754</v>
      </c>
      <c r="KC308">
        <v>28.6221</v>
      </c>
      <c r="KD308">
        <v>18.25</v>
      </c>
      <c r="KE308">
        <v>15.2087</v>
      </c>
      <c r="KF308">
        <v>26.8217</v>
      </c>
      <c r="KG308">
        <v>27.6803</v>
      </c>
      <c r="KH308">
        <v>365.691</v>
      </c>
      <c r="KI308">
        <v>17.0662</v>
      </c>
      <c r="KJ308">
        <v>96.5599</v>
      </c>
      <c r="KK308">
        <v>94.5426</v>
      </c>
    </row>
    <row r="309" spans="1:297">
      <c r="A309">
        <v>293</v>
      </c>
      <c r="B309">
        <v>1759433708</v>
      </c>
      <c r="C309">
        <v>14487.9000000954</v>
      </c>
      <c r="D309" t="s">
        <v>1031</v>
      </c>
      <c r="E309" t="s">
        <v>1032</v>
      </c>
      <c r="F309">
        <v>5</v>
      </c>
      <c r="G309" t="s">
        <v>1024</v>
      </c>
      <c r="H309" t="s">
        <v>436</v>
      </c>
      <c r="I309">
        <v>1759433699.84615</v>
      </c>
      <c r="J309">
        <f>(K309)/1000</f>
        <v>0</v>
      </c>
      <c r="K309">
        <f>IF(DP309, AN309, AH309)</f>
        <v>0</v>
      </c>
      <c r="L309">
        <f>IF(DP309, AI309, AG309)</f>
        <v>0</v>
      </c>
      <c r="M309">
        <f>DR309 - IF(AU309&gt;1, L309*DL309*100.0/(AW309), 0)</f>
        <v>0</v>
      </c>
      <c r="N309">
        <f>((T309-J309/2)*M309-L309)/(T309+J309/2)</f>
        <v>0</v>
      </c>
      <c r="O309">
        <f>N309*(DY309+DZ309)/1000.0</f>
        <v>0</v>
      </c>
      <c r="P309">
        <f>(DR309 - IF(AU309&gt;1, L309*DL309*100.0/(AW309), 0))*(DY309+DZ309)/1000.0</f>
        <v>0</v>
      </c>
      <c r="Q309">
        <f>2.0/((1/S309-1/R309)+SIGN(S309)*SQRT((1/S309-1/R309)*(1/S309-1/R309) + 4*DM309/((DM309+1)*(DM309+1))*(2*1/S309*1/R309-1/R309*1/R309)))</f>
        <v>0</v>
      </c>
      <c r="R309">
        <f>IF(LEFT(DN309,1)&lt;&gt;"0",IF(LEFT(DN309,1)="1",3.0,DO309),$D$5+$E$5*(EF309*DY309/($K$5*1000))+$F$5*(EF309*DY309/($K$5*1000))*MAX(MIN(DL309,$J$5),$I$5)*MAX(MIN(DL309,$J$5),$I$5)+$G$5*MAX(MIN(DL309,$J$5),$I$5)*(EF309*DY309/($K$5*1000))+$H$5*(EF309*DY309/($K$5*1000))*(EF309*DY309/($K$5*1000)))</f>
        <v>0</v>
      </c>
      <c r="S309">
        <f>J309*(1000-(1000*0.61365*exp(17.502*W309/(240.97+W309))/(DY309+DZ309)+DT309)/2)/(1000*0.61365*exp(17.502*W309/(240.97+W309))/(DY309+DZ309)-DT309)</f>
        <v>0</v>
      </c>
      <c r="T309">
        <f>1/((DM309+1)/(Q309/1.6)+1/(R309/1.37)) + DM309/((DM309+1)/(Q309/1.6) + DM309/(R309/1.37))</f>
        <v>0</v>
      </c>
      <c r="U309">
        <f>(DH309*DK309)</f>
        <v>0</v>
      </c>
      <c r="V309">
        <f>(EA309+(U309+2*0.95*5.67E-8*(((EA309+$B$7)+273)^4-(EA309+273)^4)-44100*J309)/(1.84*29.3*R309+8*0.95*5.67E-8*(EA309+273)^3))</f>
        <v>0</v>
      </c>
      <c r="W309">
        <f>($C$7*EB309+$D$7*EC309+$E$7*V309)</f>
        <v>0</v>
      </c>
      <c r="X309">
        <f>0.61365*exp(17.502*W309/(240.97+W309))</f>
        <v>0</v>
      </c>
      <c r="Y309">
        <f>(Z309/AA309*100)</f>
        <v>0</v>
      </c>
      <c r="Z309">
        <f>DT309*(DY309+DZ309)/1000</f>
        <v>0</v>
      </c>
      <c r="AA309">
        <f>0.61365*exp(17.502*EA309/(240.97+EA309))</f>
        <v>0</v>
      </c>
      <c r="AB309">
        <f>(X309-DT309*(DY309+DZ309)/1000)</f>
        <v>0</v>
      </c>
      <c r="AC309">
        <f>(-J309*44100)</f>
        <v>0</v>
      </c>
      <c r="AD309">
        <f>2*29.3*R309*0.92*(EA309-W309)</f>
        <v>0</v>
      </c>
      <c r="AE309">
        <f>2*0.95*5.67E-8*(((EA309+$B$7)+273)^4-(W309+273)^4)</f>
        <v>0</v>
      </c>
      <c r="AF309">
        <f>U309+AE309+AC309+AD309</f>
        <v>0</v>
      </c>
      <c r="AG309">
        <f>DX309*AU309*(DS309-DR309*(1000-AU309*DU309)/(1000-AU309*DT309))/(100*DL309)</f>
        <v>0</v>
      </c>
      <c r="AH309">
        <f>1000*DX309*AU309*(DT309-DU309)/(100*DL309*(1000-AU309*DT309))</f>
        <v>0</v>
      </c>
      <c r="AI309">
        <f>(AJ309 - AK309 - DY309*1E3/(8.314*(EA309+273.15)) * AM309/DX309 * AL309) * DX309/(100*DL309) * (1000 - DU309)/1000</f>
        <v>0</v>
      </c>
      <c r="AJ309">
        <v>391.771751527814</v>
      </c>
      <c r="AK309">
        <v>383.784503030303</v>
      </c>
      <c r="AL309">
        <v>-2.4742657575758</v>
      </c>
      <c r="AM309">
        <v>64.6</v>
      </c>
      <c r="AN309">
        <f>(AP309 - AO309 + DY309*1E3/(8.314*(EA309+273.15)) * AR309/DX309 * AQ309) * DX309/(100*DL309) * 1000/(1000 - AP309)</f>
        <v>0</v>
      </c>
      <c r="AO309">
        <v>17.0405815196952</v>
      </c>
      <c r="AP309">
        <v>23.7371733333333</v>
      </c>
      <c r="AQ309">
        <v>8.24735750482804e-05</v>
      </c>
      <c r="AR309">
        <v>120.659579915445</v>
      </c>
      <c r="AS309">
        <v>0</v>
      </c>
      <c r="AT309">
        <v>0</v>
      </c>
      <c r="AU309">
        <f>IF(AS309*$H$13&gt;=AW309,1.0,(AW309/(AW309-AS309*$H$13)))</f>
        <v>0</v>
      </c>
      <c r="AV309">
        <f>(AU309-1)*100</f>
        <v>0</v>
      </c>
      <c r="AW309">
        <f>MAX(0,($B$13+$C$13*EF309)/(1+$D$13*EF309)*DY309/(EA309+273)*$E$13)</f>
        <v>0</v>
      </c>
      <c r="AX309" t="s">
        <v>437</v>
      </c>
      <c r="AY309" t="s">
        <v>437</v>
      </c>
      <c r="AZ309">
        <v>0</v>
      </c>
      <c r="BA309">
        <v>0</v>
      </c>
      <c r="BB309">
        <f>1-AZ309/BA309</f>
        <v>0</v>
      </c>
      <c r="BC309">
        <v>0</v>
      </c>
      <c r="BD309" t="s">
        <v>437</v>
      </c>
      <c r="BE309" t="s">
        <v>437</v>
      </c>
      <c r="BF309">
        <v>0</v>
      </c>
      <c r="BG309">
        <v>0</v>
      </c>
      <c r="BH309">
        <f>1-BF309/BG309</f>
        <v>0</v>
      </c>
      <c r="BI309">
        <v>0.5</v>
      </c>
      <c r="BJ309">
        <f>DI309</f>
        <v>0</v>
      </c>
      <c r="BK309">
        <f>L309</f>
        <v>0</v>
      </c>
      <c r="BL309">
        <f>BH309*BI309*BJ309</f>
        <v>0</v>
      </c>
      <c r="BM309">
        <f>(BK309-BC309)/BJ309</f>
        <v>0</v>
      </c>
      <c r="BN309">
        <f>(BA309-BG309)/BG309</f>
        <v>0</v>
      </c>
      <c r="BO309">
        <f>AZ309/(BB309+AZ309/BG309)</f>
        <v>0</v>
      </c>
      <c r="BP309" t="s">
        <v>437</v>
      </c>
      <c r="BQ309">
        <v>0</v>
      </c>
      <c r="BR309">
        <f>IF(BQ309&lt;&gt;0, BQ309, BO309)</f>
        <v>0</v>
      </c>
      <c r="BS309">
        <f>1-BR309/BG309</f>
        <v>0</v>
      </c>
      <c r="BT309">
        <f>(BG309-BF309)/(BG309-BR309)</f>
        <v>0</v>
      </c>
      <c r="BU309">
        <f>(BA309-BG309)/(BA309-BR309)</f>
        <v>0</v>
      </c>
      <c r="BV309">
        <f>(BG309-BF309)/(BG309-AZ309)</f>
        <v>0</v>
      </c>
      <c r="BW309">
        <f>(BA309-BG309)/(BA309-AZ309)</f>
        <v>0</v>
      </c>
      <c r="BX309">
        <f>(BT309*BR309/BF309)</f>
        <v>0</v>
      </c>
      <c r="BY309">
        <f>(1-BX309)</f>
        <v>0</v>
      </c>
      <c r="DH309">
        <f>$B$11*EG309+$C$11*EH309+$F$11*ES309*(1-EV309)</f>
        <v>0</v>
      </c>
      <c r="DI309">
        <f>DH309*DJ309</f>
        <v>0</v>
      </c>
      <c r="DJ309">
        <f>($B$11*$D$9+$C$11*$D$9+$F$11*((FF309+EX309)/MAX(FF309+EX309+FG309, 0.1)*$I$9+FG309/MAX(FF309+EX309+FG309, 0.1)*$J$9))/($B$11+$C$11+$F$11)</f>
        <v>0</v>
      </c>
      <c r="DK309">
        <f>($B$11*$K$9+$C$11*$K$9+$F$11*((FF309+EX309)/MAX(FF309+EX309+FG309, 0.1)*$P$9+FG309/MAX(FF309+EX309+FG309, 0.1)*$Q$9))/($B$11+$C$11+$F$11)</f>
        <v>0</v>
      </c>
      <c r="DL309">
        <v>6</v>
      </c>
      <c r="DM309">
        <v>0.5</v>
      </c>
      <c r="DN309" t="s">
        <v>438</v>
      </c>
      <c r="DO309">
        <v>2</v>
      </c>
      <c r="DP309" t="b">
        <v>1</v>
      </c>
      <c r="DQ309">
        <v>1759433699.84615</v>
      </c>
      <c r="DR309">
        <v>388.598615384615</v>
      </c>
      <c r="DS309">
        <v>399.030076923077</v>
      </c>
      <c r="DT309">
        <v>23.7252615384615</v>
      </c>
      <c r="DU309">
        <v>17.0090769230769</v>
      </c>
      <c r="DV309">
        <v>386.483846153846</v>
      </c>
      <c r="DW309">
        <v>23.3787538461538</v>
      </c>
      <c r="DX309">
        <v>500.007615384615</v>
      </c>
      <c r="DY309">
        <v>90.6633076923077</v>
      </c>
      <c r="DZ309">
        <v>0.0338244692307692</v>
      </c>
      <c r="EA309">
        <v>30.2131538461538</v>
      </c>
      <c r="EB309">
        <v>30.0028153846154</v>
      </c>
      <c r="EC309">
        <v>999.9</v>
      </c>
      <c r="ED309">
        <v>0</v>
      </c>
      <c r="EE309">
        <v>0</v>
      </c>
      <c r="EF309">
        <v>9979.96153846154</v>
      </c>
      <c r="EG309">
        <v>0</v>
      </c>
      <c r="EH309">
        <v>14.3766769230769</v>
      </c>
      <c r="EI309">
        <v>-10.4313123076923</v>
      </c>
      <c r="EJ309">
        <v>398.042230769231</v>
      </c>
      <c r="EK309">
        <v>405.934153846154</v>
      </c>
      <c r="EL309">
        <v>6.71618923076923</v>
      </c>
      <c r="EM309">
        <v>399.030076923077</v>
      </c>
      <c r="EN309">
        <v>17.0090769230769</v>
      </c>
      <c r="EO309">
        <v>2.15101153846154</v>
      </c>
      <c r="EP309">
        <v>1.5421</v>
      </c>
      <c r="EQ309">
        <v>18.6020461538462</v>
      </c>
      <c r="ER309">
        <v>13.3920769230769</v>
      </c>
      <c r="ES309">
        <v>2000.02923076923</v>
      </c>
      <c r="ET309">
        <v>0.980005384615384</v>
      </c>
      <c r="EU309">
        <v>0.0199948923076923</v>
      </c>
      <c r="EV309">
        <v>0</v>
      </c>
      <c r="EW309">
        <v>1079.34692307692</v>
      </c>
      <c r="EX309">
        <v>5.00059</v>
      </c>
      <c r="EY309">
        <v>21719.3615384615</v>
      </c>
      <c r="EZ309">
        <v>17360.5769230769</v>
      </c>
      <c r="FA309">
        <v>41.937</v>
      </c>
      <c r="FB309">
        <v>41.7547692307692</v>
      </c>
      <c r="FC309">
        <v>41.375</v>
      </c>
      <c r="FD309">
        <v>41.1774615384615</v>
      </c>
      <c r="FE309">
        <v>42.8410769230769</v>
      </c>
      <c r="FF309">
        <v>1955.13923076923</v>
      </c>
      <c r="FG309">
        <v>39.89</v>
      </c>
      <c r="FH309">
        <v>0</v>
      </c>
      <c r="FI309">
        <v>1759433706.4</v>
      </c>
      <c r="FJ309">
        <v>0</v>
      </c>
      <c r="FK309">
        <v>1079.31038461538</v>
      </c>
      <c r="FL309">
        <v>5.52923076373856</v>
      </c>
      <c r="FM309">
        <v>91.4974359198122</v>
      </c>
      <c r="FN309">
        <v>21719.7884615385</v>
      </c>
      <c r="FO309">
        <v>15</v>
      </c>
      <c r="FP309">
        <v>0</v>
      </c>
      <c r="FQ309" t="s">
        <v>439</v>
      </c>
      <c r="FR309">
        <v>0</v>
      </c>
      <c r="FS309">
        <v>0</v>
      </c>
      <c r="FT309">
        <v>0</v>
      </c>
      <c r="FU309">
        <v>0</v>
      </c>
      <c r="FV309">
        <v>0</v>
      </c>
      <c r="FW309">
        <v>0</v>
      </c>
      <c r="FX309">
        <v>0</v>
      </c>
      <c r="FY309">
        <v>0</v>
      </c>
      <c r="FZ309">
        <v>0</v>
      </c>
      <c r="GA309">
        <v>0</v>
      </c>
      <c r="GB309">
        <v>0</v>
      </c>
      <c r="GC309">
        <v>-13.204331</v>
      </c>
      <c r="GD309">
        <v>74.0112378947368</v>
      </c>
      <c r="GE309">
        <v>7.19901527060604</v>
      </c>
      <c r="GF309">
        <v>0</v>
      </c>
      <c r="GG309">
        <v>1079.16264705882</v>
      </c>
      <c r="GH309">
        <v>4.19327730773055</v>
      </c>
      <c r="GI309">
        <v>0.483341973832023</v>
      </c>
      <c r="GJ309">
        <v>-1</v>
      </c>
      <c r="GK309">
        <v>6.7203505</v>
      </c>
      <c r="GL309">
        <v>-0.152540300751866</v>
      </c>
      <c r="GM309">
        <v>0.0169866257611687</v>
      </c>
      <c r="GN309">
        <v>0</v>
      </c>
      <c r="GO309">
        <v>0</v>
      </c>
      <c r="GP309">
        <v>2</v>
      </c>
      <c r="GQ309" t="s">
        <v>463</v>
      </c>
      <c r="GR309">
        <v>3.13107</v>
      </c>
      <c r="GS309">
        <v>2.71194</v>
      </c>
      <c r="GT309">
        <v>0.0814552</v>
      </c>
      <c r="GU309">
        <v>0.08213</v>
      </c>
      <c r="GV309">
        <v>0.102324</v>
      </c>
      <c r="GW309">
        <v>0.0810675</v>
      </c>
      <c r="GX309">
        <v>34565.2</v>
      </c>
      <c r="GY309">
        <v>37006.1</v>
      </c>
      <c r="GZ309">
        <v>34049.1</v>
      </c>
      <c r="HA309">
        <v>36507.5</v>
      </c>
      <c r="HB309">
        <v>43169.8</v>
      </c>
      <c r="HC309">
        <v>48179.7</v>
      </c>
      <c r="HD309">
        <v>53120.3</v>
      </c>
      <c r="HE309">
        <v>58355.4</v>
      </c>
      <c r="HF309">
        <v>1.95228</v>
      </c>
      <c r="HG309">
        <v>1.7779</v>
      </c>
      <c r="HH309">
        <v>0.123508</v>
      </c>
      <c r="HI309">
        <v>0</v>
      </c>
      <c r="HJ309">
        <v>27.9917</v>
      </c>
      <c r="HK309">
        <v>999.9</v>
      </c>
      <c r="HL309">
        <v>41.985</v>
      </c>
      <c r="HM309">
        <v>30.978</v>
      </c>
      <c r="HN309">
        <v>20.8658</v>
      </c>
      <c r="HO309">
        <v>54.8667</v>
      </c>
      <c r="HP309">
        <v>45.6971</v>
      </c>
      <c r="HQ309">
        <v>1</v>
      </c>
      <c r="HR309">
        <v>0.107073</v>
      </c>
      <c r="HS309">
        <v>-0.0484777</v>
      </c>
      <c r="HT309">
        <v>20.1121</v>
      </c>
      <c r="HU309">
        <v>5.19558</v>
      </c>
      <c r="HV309">
        <v>12.004</v>
      </c>
      <c r="HW309">
        <v>4.97375</v>
      </c>
      <c r="HX309">
        <v>3.29383</v>
      </c>
      <c r="HY309">
        <v>999.9</v>
      </c>
      <c r="HZ309">
        <v>9999</v>
      </c>
      <c r="IA309">
        <v>9999</v>
      </c>
      <c r="IB309">
        <v>9999</v>
      </c>
      <c r="IC309">
        <v>1.86326</v>
      </c>
      <c r="ID309">
        <v>1.86813</v>
      </c>
      <c r="IE309">
        <v>1.86791</v>
      </c>
      <c r="IF309">
        <v>1.86905</v>
      </c>
      <c r="IG309">
        <v>1.86984</v>
      </c>
      <c r="IH309">
        <v>1.86593</v>
      </c>
      <c r="II309">
        <v>1.86706</v>
      </c>
      <c r="IJ309">
        <v>1.86844</v>
      </c>
      <c r="IK309">
        <v>5</v>
      </c>
      <c r="IL309">
        <v>0</v>
      </c>
      <c r="IM309">
        <v>0</v>
      </c>
      <c r="IN309">
        <v>0</v>
      </c>
      <c r="IO309" t="s">
        <v>441</v>
      </c>
      <c r="IP309" t="s">
        <v>442</v>
      </c>
      <c r="IQ309" t="s">
        <v>443</v>
      </c>
      <c r="IR309" t="s">
        <v>443</v>
      </c>
      <c r="IS309" t="s">
        <v>443</v>
      </c>
      <c r="IT309" t="s">
        <v>443</v>
      </c>
      <c r="IU309">
        <v>0</v>
      </c>
      <c r="IV309">
        <v>100</v>
      </c>
      <c r="IW309">
        <v>100</v>
      </c>
      <c r="IX309">
        <v>2.059</v>
      </c>
      <c r="IY309">
        <v>0.3471</v>
      </c>
      <c r="IZ309">
        <v>0.735386519928015</v>
      </c>
      <c r="JA309">
        <v>0.00382527381972642</v>
      </c>
      <c r="JB309">
        <v>-7.52988299776221e-07</v>
      </c>
      <c r="JC309">
        <v>2.3530235652091e-10</v>
      </c>
      <c r="JD309">
        <v>-0.102343420517576</v>
      </c>
      <c r="JE309">
        <v>-0.0169045395245839</v>
      </c>
      <c r="JF309">
        <v>0.00204458040624254</v>
      </c>
      <c r="JG309">
        <v>-2.13992253470799e-05</v>
      </c>
      <c r="JH309">
        <v>5</v>
      </c>
      <c r="JI309">
        <v>2167</v>
      </c>
      <c r="JJ309">
        <v>1</v>
      </c>
      <c r="JK309">
        <v>29</v>
      </c>
      <c r="JL309">
        <v>29323895.1</v>
      </c>
      <c r="JM309">
        <v>29323895.1</v>
      </c>
      <c r="JN309">
        <v>0.881348</v>
      </c>
      <c r="JO309">
        <v>2.63794</v>
      </c>
      <c r="JP309">
        <v>1.54785</v>
      </c>
      <c r="JQ309">
        <v>2.31079</v>
      </c>
      <c r="JR309">
        <v>1.64673</v>
      </c>
      <c r="JS309">
        <v>2.28149</v>
      </c>
      <c r="JT309">
        <v>34.6235</v>
      </c>
      <c r="JU309">
        <v>24.1838</v>
      </c>
      <c r="JV309">
        <v>18</v>
      </c>
      <c r="JW309">
        <v>507.487</v>
      </c>
      <c r="JX309">
        <v>395.552</v>
      </c>
      <c r="JY309">
        <v>27.6769</v>
      </c>
      <c r="JZ309">
        <v>28.7537</v>
      </c>
      <c r="KA309">
        <v>30.0003</v>
      </c>
      <c r="KB309">
        <v>28.6785</v>
      </c>
      <c r="KC309">
        <v>28.6251</v>
      </c>
      <c r="KD309">
        <v>17.614</v>
      </c>
      <c r="KE309">
        <v>15.2087</v>
      </c>
      <c r="KF309">
        <v>26.8217</v>
      </c>
      <c r="KG309">
        <v>27.6709</v>
      </c>
      <c r="KH309">
        <v>352.146</v>
      </c>
      <c r="KI309">
        <v>17.0609</v>
      </c>
      <c r="KJ309">
        <v>96.5588</v>
      </c>
      <c r="KK309">
        <v>94.5434</v>
      </c>
    </row>
    <row r="310" spans="1:297">
      <c r="A310">
        <v>294</v>
      </c>
      <c r="B310">
        <v>1759433713</v>
      </c>
      <c r="C310">
        <v>14492.9000000954</v>
      </c>
      <c r="D310" t="s">
        <v>1033</v>
      </c>
      <c r="E310" t="s">
        <v>1034</v>
      </c>
      <c r="F310">
        <v>5</v>
      </c>
      <c r="G310" t="s">
        <v>1024</v>
      </c>
      <c r="H310" t="s">
        <v>436</v>
      </c>
      <c r="I310">
        <v>1759433704.84615</v>
      </c>
      <c r="J310">
        <f>(K310)/1000</f>
        <v>0</v>
      </c>
      <c r="K310">
        <f>IF(DP310, AN310, AH310)</f>
        <v>0</v>
      </c>
      <c r="L310">
        <f>IF(DP310, AI310, AG310)</f>
        <v>0</v>
      </c>
      <c r="M310">
        <f>DR310 - IF(AU310&gt;1, L310*DL310*100.0/(AW310), 0)</f>
        <v>0</v>
      </c>
      <c r="N310">
        <f>((T310-J310/2)*M310-L310)/(T310+J310/2)</f>
        <v>0</v>
      </c>
      <c r="O310">
        <f>N310*(DY310+DZ310)/1000.0</f>
        <v>0</v>
      </c>
      <c r="P310">
        <f>(DR310 - IF(AU310&gt;1, L310*DL310*100.0/(AW310), 0))*(DY310+DZ310)/1000.0</f>
        <v>0</v>
      </c>
      <c r="Q310">
        <f>2.0/((1/S310-1/R310)+SIGN(S310)*SQRT((1/S310-1/R310)*(1/S310-1/R310) + 4*DM310/((DM310+1)*(DM310+1))*(2*1/S310*1/R310-1/R310*1/R310)))</f>
        <v>0</v>
      </c>
      <c r="R310">
        <f>IF(LEFT(DN310,1)&lt;&gt;"0",IF(LEFT(DN310,1)="1",3.0,DO310),$D$5+$E$5*(EF310*DY310/($K$5*1000))+$F$5*(EF310*DY310/($K$5*1000))*MAX(MIN(DL310,$J$5),$I$5)*MAX(MIN(DL310,$J$5),$I$5)+$G$5*MAX(MIN(DL310,$J$5),$I$5)*(EF310*DY310/($K$5*1000))+$H$5*(EF310*DY310/($K$5*1000))*(EF310*DY310/($K$5*1000)))</f>
        <v>0</v>
      </c>
      <c r="S310">
        <f>J310*(1000-(1000*0.61365*exp(17.502*W310/(240.97+W310))/(DY310+DZ310)+DT310)/2)/(1000*0.61365*exp(17.502*W310/(240.97+W310))/(DY310+DZ310)-DT310)</f>
        <v>0</v>
      </c>
      <c r="T310">
        <f>1/((DM310+1)/(Q310/1.6)+1/(R310/1.37)) + DM310/((DM310+1)/(Q310/1.6) + DM310/(R310/1.37))</f>
        <v>0</v>
      </c>
      <c r="U310">
        <f>(DH310*DK310)</f>
        <v>0</v>
      </c>
      <c r="V310">
        <f>(EA310+(U310+2*0.95*5.67E-8*(((EA310+$B$7)+273)^4-(EA310+273)^4)-44100*J310)/(1.84*29.3*R310+8*0.95*5.67E-8*(EA310+273)^3))</f>
        <v>0</v>
      </c>
      <c r="W310">
        <f>($C$7*EB310+$D$7*EC310+$E$7*V310)</f>
        <v>0</v>
      </c>
      <c r="X310">
        <f>0.61365*exp(17.502*W310/(240.97+W310))</f>
        <v>0</v>
      </c>
      <c r="Y310">
        <f>(Z310/AA310*100)</f>
        <v>0</v>
      </c>
      <c r="Z310">
        <f>DT310*(DY310+DZ310)/1000</f>
        <v>0</v>
      </c>
      <c r="AA310">
        <f>0.61365*exp(17.502*EA310/(240.97+EA310))</f>
        <v>0</v>
      </c>
      <c r="AB310">
        <f>(X310-DT310*(DY310+DZ310)/1000)</f>
        <v>0</v>
      </c>
      <c r="AC310">
        <f>(-J310*44100)</f>
        <v>0</v>
      </c>
      <c r="AD310">
        <f>2*29.3*R310*0.92*(EA310-W310)</f>
        <v>0</v>
      </c>
      <c r="AE310">
        <f>2*0.95*5.67E-8*(((EA310+$B$7)+273)^4-(W310+273)^4)</f>
        <v>0</v>
      </c>
      <c r="AF310">
        <f>U310+AE310+AC310+AD310</f>
        <v>0</v>
      </c>
      <c r="AG310">
        <f>DX310*AU310*(DS310-DR310*(1000-AU310*DU310)/(1000-AU310*DT310))/(100*DL310)</f>
        <v>0</v>
      </c>
      <c r="AH310">
        <f>1000*DX310*AU310*(DT310-DU310)/(100*DL310*(1000-AU310*DT310))</f>
        <v>0</v>
      </c>
      <c r="AI310">
        <f>(AJ310 - AK310 - DY310*1E3/(8.314*(EA310+273.15)) * AM310/DX310 * AL310) * DX310/(100*DL310) * (1000 - DU310)/1000</f>
        <v>0</v>
      </c>
      <c r="AJ310">
        <v>373.941176577706</v>
      </c>
      <c r="AK310">
        <v>368.956848484849</v>
      </c>
      <c r="AL310">
        <v>-3.04327545454545</v>
      </c>
      <c r="AM310">
        <v>64.6</v>
      </c>
      <c r="AN310">
        <f>(AP310 - AO310 + DY310*1E3/(8.314*(EA310+273.15)) * AR310/DX310 * AQ310) * DX310/(100*DL310) * 1000/(1000 - AP310)</f>
        <v>0</v>
      </c>
      <c r="AO310">
        <v>17.0467013249289</v>
      </c>
      <c r="AP310">
        <v>23.7499096969697</v>
      </c>
      <c r="AQ310">
        <v>5.35645323626246e-05</v>
      </c>
      <c r="AR310">
        <v>120.659579915445</v>
      </c>
      <c r="AS310">
        <v>0</v>
      </c>
      <c r="AT310">
        <v>0</v>
      </c>
      <c r="AU310">
        <f>IF(AS310*$H$13&gt;=AW310,1.0,(AW310/(AW310-AS310*$H$13)))</f>
        <v>0</v>
      </c>
      <c r="AV310">
        <f>(AU310-1)*100</f>
        <v>0</v>
      </c>
      <c r="AW310">
        <f>MAX(0,($B$13+$C$13*EF310)/(1+$D$13*EF310)*DY310/(EA310+273)*$E$13)</f>
        <v>0</v>
      </c>
      <c r="AX310" t="s">
        <v>437</v>
      </c>
      <c r="AY310" t="s">
        <v>437</v>
      </c>
      <c r="AZ310">
        <v>0</v>
      </c>
      <c r="BA310">
        <v>0</v>
      </c>
      <c r="BB310">
        <f>1-AZ310/BA310</f>
        <v>0</v>
      </c>
      <c r="BC310">
        <v>0</v>
      </c>
      <c r="BD310" t="s">
        <v>437</v>
      </c>
      <c r="BE310" t="s">
        <v>437</v>
      </c>
      <c r="BF310">
        <v>0</v>
      </c>
      <c r="BG310">
        <v>0</v>
      </c>
      <c r="BH310">
        <f>1-BF310/BG310</f>
        <v>0</v>
      </c>
      <c r="BI310">
        <v>0.5</v>
      </c>
      <c r="BJ310">
        <f>DI310</f>
        <v>0</v>
      </c>
      <c r="BK310">
        <f>L310</f>
        <v>0</v>
      </c>
      <c r="BL310">
        <f>BH310*BI310*BJ310</f>
        <v>0</v>
      </c>
      <c r="BM310">
        <f>(BK310-BC310)/BJ310</f>
        <v>0</v>
      </c>
      <c r="BN310">
        <f>(BA310-BG310)/BG310</f>
        <v>0</v>
      </c>
      <c r="BO310">
        <f>AZ310/(BB310+AZ310/BG310)</f>
        <v>0</v>
      </c>
      <c r="BP310" t="s">
        <v>437</v>
      </c>
      <c r="BQ310">
        <v>0</v>
      </c>
      <c r="BR310">
        <f>IF(BQ310&lt;&gt;0, BQ310, BO310)</f>
        <v>0</v>
      </c>
      <c r="BS310">
        <f>1-BR310/BG310</f>
        <v>0</v>
      </c>
      <c r="BT310">
        <f>(BG310-BF310)/(BG310-BR310)</f>
        <v>0</v>
      </c>
      <c r="BU310">
        <f>(BA310-BG310)/(BA310-BR310)</f>
        <v>0</v>
      </c>
      <c r="BV310">
        <f>(BG310-BF310)/(BG310-AZ310)</f>
        <v>0</v>
      </c>
      <c r="BW310">
        <f>(BA310-BG310)/(BA310-AZ310)</f>
        <v>0</v>
      </c>
      <c r="BX310">
        <f>(BT310*BR310/BF310)</f>
        <v>0</v>
      </c>
      <c r="BY310">
        <f>(1-BX310)</f>
        <v>0</v>
      </c>
      <c r="DH310">
        <f>$B$11*EG310+$C$11*EH310+$F$11*ES310*(1-EV310)</f>
        <v>0</v>
      </c>
      <c r="DI310">
        <f>DH310*DJ310</f>
        <v>0</v>
      </c>
      <c r="DJ310">
        <f>($B$11*$D$9+$C$11*$D$9+$F$11*((FF310+EX310)/MAX(FF310+EX310+FG310, 0.1)*$I$9+FG310/MAX(FF310+EX310+FG310, 0.1)*$J$9))/($B$11+$C$11+$F$11)</f>
        <v>0</v>
      </c>
      <c r="DK310">
        <f>($B$11*$K$9+$C$11*$K$9+$F$11*((FF310+EX310)/MAX(FF310+EX310+FG310, 0.1)*$P$9+FG310/MAX(FF310+EX310+FG310, 0.1)*$Q$9))/($B$11+$C$11+$F$11)</f>
        <v>0</v>
      </c>
      <c r="DL310">
        <v>6</v>
      </c>
      <c r="DM310">
        <v>0.5</v>
      </c>
      <c r="DN310" t="s">
        <v>438</v>
      </c>
      <c r="DO310">
        <v>2</v>
      </c>
      <c r="DP310" t="b">
        <v>1</v>
      </c>
      <c r="DQ310">
        <v>1759433704.84615</v>
      </c>
      <c r="DR310">
        <v>378.824461538462</v>
      </c>
      <c r="DS310">
        <v>383.535153846154</v>
      </c>
      <c r="DT310">
        <v>23.7320461538462</v>
      </c>
      <c r="DU310">
        <v>17.0254923076923</v>
      </c>
      <c r="DV310">
        <v>376.742461538462</v>
      </c>
      <c r="DW310">
        <v>23.3852461538462</v>
      </c>
      <c r="DX310">
        <v>500.000769230769</v>
      </c>
      <c r="DY310">
        <v>90.6629538461538</v>
      </c>
      <c r="DZ310">
        <v>0.0338184769230769</v>
      </c>
      <c r="EA310">
        <v>30.2126153846154</v>
      </c>
      <c r="EB310">
        <v>30.0034384615385</v>
      </c>
      <c r="EC310">
        <v>999.9</v>
      </c>
      <c r="ED310">
        <v>0</v>
      </c>
      <c r="EE310">
        <v>0</v>
      </c>
      <c r="EF310">
        <v>9994.13846153846</v>
      </c>
      <c r="EG310">
        <v>0</v>
      </c>
      <c r="EH310">
        <v>14.3756153846154</v>
      </c>
      <c r="EI310">
        <v>-4.71047976923077</v>
      </c>
      <c r="EJ310">
        <v>388.033230769231</v>
      </c>
      <c r="EK310">
        <v>390.177692307692</v>
      </c>
      <c r="EL310">
        <v>6.70656076923077</v>
      </c>
      <c r="EM310">
        <v>383.535153846154</v>
      </c>
      <c r="EN310">
        <v>17.0254923076923</v>
      </c>
      <c r="EO310">
        <v>2.15161923076923</v>
      </c>
      <c r="EP310">
        <v>1.54358230769231</v>
      </c>
      <c r="EQ310">
        <v>18.6065461538462</v>
      </c>
      <c r="ER310">
        <v>13.4068153846154</v>
      </c>
      <c r="ES310">
        <v>2000.01</v>
      </c>
      <c r="ET310">
        <v>0.980005076923077</v>
      </c>
      <c r="EU310">
        <v>0.0199951461538462</v>
      </c>
      <c r="EV310">
        <v>0</v>
      </c>
      <c r="EW310">
        <v>1079.64538461538</v>
      </c>
      <c r="EX310">
        <v>5.00059</v>
      </c>
      <c r="EY310">
        <v>21723.7461538462</v>
      </c>
      <c r="EZ310">
        <v>17360.4230769231</v>
      </c>
      <c r="FA310">
        <v>41.937</v>
      </c>
      <c r="FB310">
        <v>41.7643076923077</v>
      </c>
      <c r="FC310">
        <v>41.375</v>
      </c>
      <c r="FD310">
        <v>41.1822307692308</v>
      </c>
      <c r="FE310">
        <v>42.8459230769231</v>
      </c>
      <c r="FF310">
        <v>1955.12</v>
      </c>
      <c r="FG310">
        <v>39.89</v>
      </c>
      <c r="FH310">
        <v>0</v>
      </c>
      <c r="FI310">
        <v>1759433711.8</v>
      </c>
      <c r="FJ310">
        <v>0</v>
      </c>
      <c r="FK310">
        <v>1079.6436</v>
      </c>
      <c r="FL310">
        <v>1.07999999834849</v>
      </c>
      <c r="FM310">
        <v>13.7076924077105</v>
      </c>
      <c r="FN310">
        <v>21724.572</v>
      </c>
      <c r="FO310">
        <v>15</v>
      </c>
      <c r="FP310">
        <v>0</v>
      </c>
      <c r="FQ310" t="s">
        <v>439</v>
      </c>
      <c r="FR310">
        <v>0</v>
      </c>
      <c r="FS310">
        <v>0</v>
      </c>
      <c r="FT310">
        <v>0</v>
      </c>
      <c r="FU310">
        <v>0</v>
      </c>
      <c r="FV310">
        <v>0</v>
      </c>
      <c r="FW310">
        <v>0</v>
      </c>
      <c r="FX310">
        <v>0</v>
      </c>
      <c r="FY310">
        <v>0</v>
      </c>
      <c r="FZ310">
        <v>0</v>
      </c>
      <c r="GA310">
        <v>0</v>
      </c>
      <c r="GB310">
        <v>0</v>
      </c>
      <c r="GC310">
        <v>-8.27867319047619</v>
      </c>
      <c r="GD310">
        <v>68.7965418701298</v>
      </c>
      <c r="GE310">
        <v>7.05964106515184</v>
      </c>
      <c r="GF310">
        <v>0</v>
      </c>
      <c r="GG310">
        <v>1079.37705882353</v>
      </c>
      <c r="GH310">
        <v>3.84690603796602</v>
      </c>
      <c r="GI310">
        <v>0.468724987798665</v>
      </c>
      <c r="GJ310">
        <v>-1</v>
      </c>
      <c r="GK310">
        <v>6.71284380952381</v>
      </c>
      <c r="GL310">
        <v>-0.143516883116882</v>
      </c>
      <c r="GM310">
        <v>0.0171237461066678</v>
      </c>
      <c r="GN310">
        <v>0</v>
      </c>
      <c r="GO310">
        <v>0</v>
      </c>
      <c r="GP310">
        <v>2</v>
      </c>
      <c r="GQ310" t="s">
        <v>463</v>
      </c>
      <c r="GR310">
        <v>3.13109</v>
      </c>
      <c r="GS310">
        <v>2.71179</v>
      </c>
      <c r="GT310">
        <v>0.0788715</v>
      </c>
      <c r="GU310">
        <v>0.0792374</v>
      </c>
      <c r="GV310">
        <v>0.102352</v>
      </c>
      <c r="GW310">
        <v>0.0810637</v>
      </c>
      <c r="GX310">
        <v>34662.2</v>
      </c>
      <c r="GY310">
        <v>37122.3</v>
      </c>
      <c r="GZ310">
        <v>34048.9</v>
      </c>
      <c r="HA310">
        <v>36507.1</v>
      </c>
      <c r="HB310">
        <v>43167.7</v>
      </c>
      <c r="HC310">
        <v>48179.4</v>
      </c>
      <c r="HD310">
        <v>53119.8</v>
      </c>
      <c r="HE310">
        <v>58355.1</v>
      </c>
      <c r="HF310">
        <v>1.9522</v>
      </c>
      <c r="HG310">
        <v>1.77763</v>
      </c>
      <c r="HH310">
        <v>0.123113</v>
      </c>
      <c r="HI310">
        <v>0</v>
      </c>
      <c r="HJ310">
        <v>27.9929</v>
      </c>
      <c r="HK310">
        <v>999.9</v>
      </c>
      <c r="HL310">
        <v>41.985</v>
      </c>
      <c r="HM310">
        <v>30.978</v>
      </c>
      <c r="HN310">
        <v>20.8652</v>
      </c>
      <c r="HO310">
        <v>54.6667</v>
      </c>
      <c r="HP310">
        <v>45.4407</v>
      </c>
      <c r="HQ310">
        <v>1</v>
      </c>
      <c r="HR310">
        <v>0.106845</v>
      </c>
      <c r="HS310">
        <v>0.0106808</v>
      </c>
      <c r="HT310">
        <v>20.112</v>
      </c>
      <c r="HU310">
        <v>5.19632</v>
      </c>
      <c r="HV310">
        <v>12.004</v>
      </c>
      <c r="HW310">
        <v>4.9737</v>
      </c>
      <c r="HX310">
        <v>3.2939</v>
      </c>
      <c r="HY310">
        <v>999.9</v>
      </c>
      <c r="HZ310">
        <v>9999</v>
      </c>
      <c r="IA310">
        <v>9999</v>
      </c>
      <c r="IB310">
        <v>9999</v>
      </c>
      <c r="IC310">
        <v>1.86325</v>
      </c>
      <c r="ID310">
        <v>1.86813</v>
      </c>
      <c r="IE310">
        <v>1.86788</v>
      </c>
      <c r="IF310">
        <v>1.86905</v>
      </c>
      <c r="IG310">
        <v>1.86987</v>
      </c>
      <c r="IH310">
        <v>1.86595</v>
      </c>
      <c r="II310">
        <v>1.86706</v>
      </c>
      <c r="IJ310">
        <v>1.86844</v>
      </c>
      <c r="IK310">
        <v>5</v>
      </c>
      <c r="IL310">
        <v>0</v>
      </c>
      <c r="IM310">
        <v>0</v>
      </c>
      <c r="IN310">
        <v>0</v>
      </c>
      <c r="IO310" t="s">
        <v>441</v>
      </c>
      <c r="IP310" t="s">
        <v>442</v>
      </c>
      <c r="IQ310" t="s">
        <v>443</v>
      </c>
      <c r="IR310" t="s">
        <v>443</v>
      </c>
      <c r="IS310" t="s">
        <v>443</v>
      </c>
      <c r="IT310" t="s">
        <v>443</v>
      </c>
      <c r="IU310">
        <v>0</v>
      </c>
      <c r="IV310">
        <v>100</v>
      </c>
      <c r="IW310">
        <v>100</v>
      </c>
      <c r="IX310">
        <v>2.009</v>
      </c>
      <c r="IY310">
        <v>0.3476</v>
      </c>
      <c r="IZ310">
        <v>0.735386519928015</v>
      </c>
      <c r="JA310">
        <v>0.00382527381972642</v>
      </c>
      <c r="JB310">
        <v>-7.52988299776221e-07</v>
      </c>
      <c r="JC310">
        <v>2.3530235652091e-10</v>
      </c>
      <c r="JD310">
        <v>-0.102343420517576</v>
      </c>
      <c r="JE310">
        <v>-0.0169045395245839</v>
      </c>
      <c r="JF310">
        <v>0.00204458040624254</v>
      </c>
      <c r="JG310">
        <v>-2.13992253470799e-05</v>
      </c>
      <c r="JH310">
        <v>5</v>
      </c>
      <c r="JI310">
        <v>2167</v>
      </c>
      <c r="JJ310">
        <v>1</v>
      </c>
      <c r="JK310">
        <v>29</v>
      </c>
      <c r="JL310">
        <v>29323895.2</v>
      </c>
      <c r="JM310">
        <v>29323895.2</v>
      </c>
      <c r="JN310">
        <v>0.853271</v>
      </c>
      <c r="JO310">
        <v>2.63306</v>
      </c>
      <c r="JP310">
        <v>1.54785</v>
      </c>
      <c r="JQ310">
        <v>2.31079</v>
      </c>
      <c r="JR310">
        <v>1.64673</v>
      </c>
      <c r="JS310">
        <v>2.37427</v>
      </c>
      <c r="JT310">
        <v>34.6235</v>
      </c>
      <c r="JU310">
        <v>24.1926</v>
      </c>
      <c r="JV310">
        <v>18</v>
      </c>
      <c r="JW310">
        <v>507.458</v>
      </c>
      <c r="JX310">
        <v>395.419</v>
      </c>
      <c r="JY310">
        <v>27.676</v>
      </c>
      <c r="JZ310">
        <v>28.7561</v>
      </c>
      <c r="KA310">
        <v>30.0001</v>
      </c>
      <c r="KB310">
        <v>28.6809</v>
      </c>
      <c r="KC310">
        <v>28.6275</v>
      </c>
      <c r="KD310">
        <v>16.9759</v>
      </c>
      <c r="KE310">
        <v>15.2087</v>
      </c>
      <c r="KF310">
        <v>26.8217</v>
      </c>
      <c r="KG310">
        <v>27.6671</v>
      </c>
      <c r="KH310">
        <v>331.862</v>
      </c>
      <c r="KI310">
        <v>17.0609</v>
      </c>
      <c r="KJ310">
        <v>96.558</v>
      </c>
      <c r="KK310">
        <v>94.5427</v>
      </c>
    </row>
    <row r="311" spans="1:297">
      <c r="A311">
        <v>295</v>
      </c>
      <c r="B311">
        <v>1759433718</v>
      </c>
      <c r="C311">
        <v>14497.9000000954</v>
      </c>
      <c r="D311" t="s">
        <v>1035</v>
      </c>
      <c r="E311" t="s">
        <v>1036</v>
      </c>
      <c r="F311">
        <v>5</v>
      </c>
      <c r="G311" t="s">
        <v>1024</v>
      </c>
      <c r="H311" t="s">
        <v>436</v>
      </c>
      <c r="I311">
        <v>1759433709.84615</v>
      </c>
      <c r="J311">
        <f>(K311)/1000</f>
        <v>0</v>
      </c>
      <c r="K311">
        <f>IF(DP311, AN311, AH311)</f>
        <v>0</v>
      </c>
      <c r="L311">
        <f>IF(DP311, AI311, AG311)</f>
        <v>0</v>
      </c>
      <c r="M311">
        <f>DR311 - IF(AU311&gt;1, L311*DL311*100.0/(AW311), 0)</f>
        <v>0</v>
      </c>
      <c r="N311">
        <f>((T311-J311/2)*M311-L311)/(T311+J311/2)</f>
        <v>0</v>
      </c>
      <c r="O311">
        <f>N311*(DY311+DZ311)/1000.0</f>
        <v>0</v>
      </c>
      <c r="P311">
        <f>(DR311 - IF(AU311&gt;1, L311*DL311*100.0/(AW311), 0))*(DY311+DZ311)/1000.0</f>
        <v>0</v>
      </c>
      <c r="Q311">
        <f>2.0/((1/S311-1/R311)+SIGN(S311)*SQRT((1/S311-1/R311)*(1/S311-1/R311) + 4*DM311/((DM311+1)*(DM311+1))*(2*1/S311*1/R311-1/R311*1/R311)))</f>
        <v>0</v>
      </c>
      <c r="R311">
        <f>IF(LEFT(DN311,1)&lt;&gt;"0",IF(LEFT(DN311,1)="1",3.0,DO311),$D$5+$E$5*(EF311*DY311/($K$5*1000))+$F$5*(EF311*DY311/($K$5*1000))*MAX(MIN(DL311,$J$5),$I$5)*MAX(MIN(DL311,$J$5),$I$5)+$G$5*MAX(MIN(DL311,$J$5),$I$5)*(EF311*DY311/($K$5*1000))+$H$5*(EF311*DY311/($K$5*1000))*(EF311*DY311/($K$5*1000)))</f>
        <v>0</v>
      </c>
      <c r="S311">
        <f>J311*(1000-(1000*0.61365*exp(17.502*W311/(240.97+W311))/(DY311+DZ311)+DT311)/2)/(1000*0.61365*exp(17.502*W311/(240.97+W311))/(DY311+DZ311)-DT311)</f>
        <v>0</v>
      </c>
      <c r="T311">
        <f>1/((DM311+1)/(Q311/1.6)+1/(R311/1.37)) + DM311/((DM311+1)/(Q311/1.6) + DM311/(R311/1.37))</f>
        <v>0</v>
      </c>
      <c r="U311">
        <f>(DH311*DK311)</f>
        <v>0</v>
      </c>
      <c r="V311">
        <f>(EA311+(U311+2*0.95*5.67E-8*(((EA311+$B$7)+273)^4-(EA311+273)^4)-44100*J311)/(1.84*29.3*R311+8*0.95*5.67E-8*(EA311+273)^3))</f>
        <v>0</v>
      </c>
      <c r="W311">
        <f>($C$7*EB311+$D$7*EC311+$E$7*V311)</f>
        <v>0</v>
      </c>
      <c r="X311">
        <f>0.61365*exp(17.502*W311/(240.97+W311))</f>
        <v>0</v>
      </c>
      <c r="Y311">
        <f>(Z311/AA311*100)</f>
        <v>0</v>
      </c>
      <c r="Z311">
        <f>DT311*(DY311+DZ311)/1000</f>
        <v>0</v>
      </c>
      <c r="AA311">
        <f>0.61365*exp(17.502*EA311/(240.97+EA311))</f>
        <v>0</v>
      </c>
      <c r="AB311">
        <f>(X311-DT311*(DY311+DZ311)/1000)</f>
        <v>0</v>
      </c>
      <c r="AC311">
        <f>(-J311*44100)</f>
        <v>0</v>
      </c>
      <c r="AD311">
        <f>2*29.3*R311*0.92*(EA311-W311)</f>
        <v>0</v>
      </c>
      <c r="AE311">
        <f>2*0.95*5.67E-8*(((EA311+$B$7)+273)^4-(W311+273)^4)</f>
        <v>0</v>
      </c>
      <c r="AF311">
        <f>U311+AE311+AC311+AD311</f>
        <v>0</v>
      </c>
      <c r="AG311">
        <f>DX311*AU311*(DS311-DR311*(1000-AU311*DU311)/(1000-AU311*DT311))/(100*DL311)</f>
        <v>0</v>
      </c>
      <c r="AH311">
        <f>1000*DX311*AU311*(DT311-DU311)/(100*DL311*(1000-AU311*DT311))</f>
        <v>0</v>
      </c>
      <c r="AI311">
        <f>(AJ311 - AK311 - DY311*1E3/(8.314*(EA311+273.15)) * AM311/DX311 * AL311) * DX311/(100*DL311) * (1000 - DU311)/1000</f>
        <v>0</v>
      </c>
      <c r="AJ311">
        <v>357.607452408983</v>
      </c>
      <c r="AK311">
        <v>353.745327272727</v>
      </c>
      <c r="AL311">
        <v>-3.0428751515152</v>
      </c>
      <c r="AM311">
        <v>64.6</v>
      </c>
      <c r="AN311">
        <f>(AP311 - AO311 + DY311*1E3/(8.314*(EA311+273.15)) * AR311/DX311 * AQ311) * DX311/(100*DL311) * 1000/(1000 - AP311)</f>
        <v>0</v>
      </c>
      <c r="AO311">
        <v>17.0451829253243</v>
      </c>
      <c r="AP311">
        <v>23.7538551515152</v>
      </c>
      <c r="AQ311">
        <v>1.61401620175697e-05</v>
      </c>
      <c r="AR311">
        <v>120.659579915445</v>
      </c>
      <c r="AS311">
        <v>0</v>
      </c>
      <c r="AT311">
        <v>0</v>
      </c>
      <c r="AU311">
        <f>IF(AS311*$H$13&gt;=AW311,1.0,(AW311/(AW311-AS311*$H$13)))</f>
        <v>0</v>
      </c>
      <c r="AV311">
        <f>(AU311-1)*100</f>
        <v>0</v>
      </c>
      <c r="AW311">
        <f>MAX(0,($B$13+$C$13*EF311)/(1+$D$13*EF311)*DY311/(EA311+273)*$E$13)</f>
        <v>0</v>
      </c>
      <c r="AX311" t="s">
        <v>437</v>
      </c>
      <c r="AY311" t="s">
        <v>437</v>
      </c>
      <c r="AZ311">
        <v>0</v>
      </c>
      <c r="BA311">
        <v>0</v>
      </c>
      <c r="BB311">
        <f>1-AZ311/BA311</f>
        <v>0</v>
      </c>
      <c r="BC311">
        <v>0</v>
      </c>
      <c r="BD311" t="s">
        <v>437</v>
      </c>
      <c r="BE311" t="s">
        <v>437</v>
      </c>
      <c r="BF311">
        <v>0</v>
      </c>
      <c r="BG311">
        <v>0</v>
      </c>
      <c r="BH311">
        <f>1-BF311/BG311</f>
        <v>0</v>
      </c>
      <c r="BI311">
        <v>0.5</v>
      </c>
      <c r="BJ311">
        <f>DI311</f>
        <v>0</v>
      </c>
      <c r="BK311">
        <f>L311</f>
        <v>0</v>
      </c>
      <c r="BL311">
        <f>BH311*BI311*BJ311</f>
        <v>0</v>
      </c>
      <c r="BM311">
        <f>(BK311-BC311)/BJ311</f>
        <v>0</v>
      </c>
      <c r="BN311">
        <f>(BA311-BG311)/BG311</f>
        <v>0</v>
      </c>
      <c r="BO311">
        <f>AZ311/(BB311+AZ311/BG311)</f>
        <v>0</v>
      </c>
      <c r="BP311" t="s">
        <v>437</v>
      </c>
      <c r="BQ311">
        <v>0</v>
      </c>
      <c r="BR311">
        <f>IF(BQ311&lt;&gt;0, BQ311, BO311)</f>
        <v>0</v>
      </c>
      <c r="BS311">
        <f>1-BR311/BG311</f>
        <v>0</v>
      </c>
      <c r="BT311">
        <f>(BG311-BF311)/(BG311-BR311)</f>
        <v>0</v>
      </c>
      <c r="BU311">
        <f>(BA311-BG311)/(BA311-BR311)</f>
        <v>0</v>
      </c>
      <c r="BV311">
        <f>(BG311-BF311)/(BG311-AZ311)</f>
        <v>0</v>
      </c>
      <c r="BW311">
        <f>(BA311-BG311)/(BA311-AZ311)</f>
        <v>0</v>
      </c>
      <c r="BX311">
        <f>(BT311*BR311/BF311)</f>
        <v>0</v>
      </c>
      <c r="BY311">
        <f>(1-BX311)</f>
        <v>0</v>
      </c>
      <c r="DH311">
        <f>$B$11*EG311+$C$11*EH311+$F$11*ES311*(1-EV311)</f>
        <v>0</v>
      </c>
      <c r="DI311">
        <f>DH311*DJ311</f>
        <v>0</v>
      </c>
      <c r="DJ311">
        <f>($B$11*$D$9+$C$11*$D$9+$F$11*((FF311+EX311)/MAX(FF311+EX311+FG311, 0.1)*$I$9+FG311/MAX(FF311+EX311+FG311, 0.1)*$J$9))/($B$11+$C$11+$F$11)</f>
        <v>0</v>
      </c>
      <c r="DK311">
        <f>($B$11*$K$9+$C$11*$K$9+$F$11*((FF311+EX311)/MAX(FF311+EX311+FG311, 0.1)*$P$9+FG311/MAX(FF311+EX311+FG311, 0.1)*$Q$9))/($B$11+$C$11+$F$11)</f>
        <v>0</v>
      </c>
      <c r="DL311">
        <v>6</v>
      </c>
      <c r="DM311">
        <v>0.5</v>
      </c>
      <c r="DN311" t="s">
        <v>438</v>
      </c>
      <c r="DO311">
        <v>2</v>
      </c>
      <c r="DP311" t="b">
        <v>1</v>
      </c>
      <c r="DQ311">
        <v>1759433709.84615</v>
      </c>
      <c r="DR311">
        <v>366.012</v>
      </c>
      <c r="DS311">
        <v>367.362461538462</v>
      </c>
      <c r="DT311">
        <v>23.7417153846154</v>
      </c>
      <c r="DU311">
        <v>17.0412615384615</v>
      </c>
      <c r="DV311">
        <v>363.972846153846</v>
      </c>
      <c r="DW311">
        <v>23.3945076923077</v>
      </c>
      <c r="DX311">
        <v>500.006923076923</v>
      </c>
      <c r="DY311">
        <v>90.6619461538462</v>
      </c>
      <c r="DZ311">
        <v>0.0337814307692308</v>
      </c>
      <c r="EA311">
        <v>30.2120307692308</v>
      </c>
      <c r="EB311">
        <v>30.0030615384615</v>
      </c>
      <c r="EC311">
        <v>999.9</v>
      </c>
      <c r="ED311">
        <v>0</v>
      </c>
      <c r="EE311">
        <v>0</v>
      </c>
      <c r="EF311">
        <v>10006.5884615385</v>
      </c>
      <c r="EG311">
        <v>0</v>
      </c>
      <c r="EH311">
        <v>14.3682923076923</v>
      </c>
      <c r="EI311">
        <v>-1.35044630769231</v>
      </c>
      <c r="EJ311">
        <v>374.912923076923</v>
      </c>
      <c r="EK311">
        <v>373.731153846154</v>
      </c>
      <c r="EL311">
        <v>6.70044923076923</v>
      </c>
      <c r="EM311">
        <v>367.362461538462</v>
      </c>
      <c r="EN311">
        <v>17.0412615384615</v>
      </c>
      <c r="EO311">
        <v>2.15246923076923</v>
      </c>
      <c r="EP311">
        <v>1.54499461538462</v>
      </c>
      <c r="EQ311">
        <v>18.6128615384615</v>
      </c>
      <c r="ER311">
        <v>13.4208615384615</v>
      </c>
      <c r="ES311">
        <v>2000.03307692308</v>
      </c>
      <c r="ET311">
        <v>0.980005461538461</v>
      </c>
      <c r="EU311">
        <v>0.0199948923076923</v>
      </c>
      <c r="EV311">
        <v>0</v>
      </c>
      <c r="EW311">
        <v>1079.66846153846</v>
      </c>
      <c r="EX311">
        <v>5.00059</v>
      </c>
      <c r="EY311">
        <v>21722.2153846154</v>
      </c>
      <c r="EZ311">
        <v>17360.6230769231</v>
      </c>
      <c r="FA311">
        <v>41.937</v>
      </c>
      <c r="FB311">
        <v>41.7786153846154</v>
      </c>
      <c r="FC311">
        <v>41.375</v>
      </c>
      <c r="FD311">
        <v>41.187</v>
      </c>
      <c r="FE311">
        <v>42.8459230769231</v>
      </c>
      <c r="FF311">
        <v>1955.14307692308</v>
      </c>
      <c r="FG311">
        <v>39.89</v>
      </c>
      <c r="FH311">
        <v>0</v>
      </c>
      <c r="FI311">
        <v>1759433716.6</v>
      </c>
      <c r="FJ311">
        <v>0</v>
      </c>
      <c r="FK311">
        <v>1079.5128</v>
      </c>
      <c r="FL311">
        <v>-3.61307693607512</v>
      </c>
      <c r="FM311">
        <v>-94.9230770598011</v>
      </c>
      <c r="FN311">
        <v>21721.152</v>
      </c>
      <c r="FO311">
        <v>15</v>
      </c>
      <c r="FP311">
        <v>0</v>
      </c>
      <c r="FQ311" t="s">
        <v>439</v>
      </c>
      <c r="FR311">
        <v>0</v>
      </c>
      <c r="FS311">
        <v>0</v>
      </c>
      <c r="FT311">
        <v>0</v>
      </c>
      <c r="FU311">
        <v>0</v>
      </c>
      <c r="FV311">
        <v>0</v>
      </c>
      <c r="FW311">
        <v>0</v>
      </c>
      <c r="FX311">
        <v>0</v>
      </c>
      <c r="FY311">
        <v>0</v>
      </c>
      <c r="FZ311">
        <v>0</v>
      </c>
      <c r="GA311">
        <v>0</v>
      </c>
      <c r="GB311">
        <v>0</v>
      </c>
      <c r="GC311">
        <v>-3.1177543</v>
      </c>
      <c r="GD311">
        <v>40.7568803909774</v>
      </c>
      <c r="GE311">
        <v>4.08956077843168</v>
      </c>
      <c r="GF311">
        <v>0</v>
      </c>
      <c r="GG311">
        <v>1079.50235294118</v>
      </c>
      <c r="GH311">
        <v>0.538426278592257</v>
      </c>
      <c r="GI311">
        <v>0.356808226820291</v>
      </c>
      <c r="GJ311">
        <v>-1</v>
      </c>
      <c r="GK311">
        <v>6.7058005</v>
      </c>
      <c r="GL311">
        <v>-0.0527409022556362</v>
      </c>
      <c r="GM311">
        <v>0.0126986485402974</v>
      </c>
      <c r="GN311">
        <v>1</v>
      </c>
      <c r="GO311">
        <v>1</v>
      </c>
      <c r="GP311">
        <v>2</v>
      </c>
      <c r="GQ311" t="s">
        <v>448</v>
      </c>
      <c r="GR311">
        <v>3.13116</v>
      </c>
      <c r="GS311">
        <v>2.71165</v>
      </c>
      <c r="GT311">
        <v>0.0762327</v>
      </c>
      <c r="GU311">
        <v>0.0763047</v>
      </c>
      <c r="GV311">
        <v>0.102362</v>
      </c>
      <c r="GW311">
        <v>0.0810649</v>
      </c>
      <c r="GX311">
        <v>34761.2</v>
      </c>
      <c r="GY311">
        <v>37240.4</v>
      </c>
      <c r="GZ311">
        <v>34048.7</v>
      </c>
      <c r="HA311">
        <v>36507</v>
      </c>
      <c r="HB311">
        <v>43167.1</v>
      </c>
      <c r="HC311">
        <v>48178.7</v>
      </c>
      <c r="HD311">
        <v>53120</v>
      </c>
      <c r="HE311">
        <v>58354.9</v>
      </c>
      <c r="HF311">
        <v>1.95217</v>
      </c>
      <c r="HG311">
        <v>1.77743</v>
      </c>
      <c r="HH311">
        <v>0.123173</v>
      </c>
      <c r="HI311">
        <v>0</v>
      </c>
      <c r="HJ311">
        <v>27.9917</v>
      </c>
      <c r="HK311">
        <v>999.9</v>
      </c>
      <c r="HL311">
        <v>41.985</v>
      </c>
      <c r="HM311">
        <v>30.978</v>
      </c>
      <c r="HN311">
        <v>20.8663</v>
      </c>
      <c r="HO311">
        <v>54.9167</v>
      </c>
      <c r="HP311">
        <v>45.633</v>
      </c>
      <c r="HQ311">
        <v>1</v>
      </c>
      <c r="HR311">
        <v>0.107068</v>
      </c>
      <c r="HS311">
        <v>0.0121841</v>
      </c>
      <c r="HT311">
        <v>20.1121</v>
      </c>
      <c r="HU311">
        <v>5.19588</v>
      </c>
      <c r="HV311">
        <v>12.004</v>
      </c>
      <c r="HW311">
        <v>4.9738</v>
      </c>
      <c r="HX311">
        <v>3.29395</v>
      </c>
      <c r="HY311">
        <v>999.9</v>
      </c>
      <c r="HZ311">
        <v>9999</v>
      </c>
      <c r="IA311">
        <v>9999</v>
      </c>
      <c r="IB311">
        <v>9999</v>
      </c>
      <c r="IC311">
        <v>1.86325</v>
      </c>
      <c r="ID311">
        <v>1.86813</v>
      </c>
      <c r="IE311">
        <v>1.86789</v>
      </c>
      <c r="IF311">
        <v>1.86905</v>
      </c>
      <c r="IG311">
        <v>1.86984</v>
      </c>
      <c r="IH311">
        <v>1.8659</v>
      </c>
      <c r="II311">
        <v>1.86705</v>
      </c>
      <c r="IJ311">
        <v>1.86844</v>
      </c>
      <c r="IK311">
        <v>5</v>
      </c>
      <c r="IL311">
        <v>0</v>
      </c>
      <c r="IM311">
        <v>0</v>
      </c>
      <c r="IN311">
        <v>0</v>
      </c>
      <c r="IO311" t="s">
        <v>441</v>
      </c>
      <c r="IP311" t="s">
        <v>442</v>
      </c>
      <c r="IQ311" t="s">
        <v>443</v>
      </c>
      <c r="IR311" t="s">
        <v>443</v>
      </c>
      <c r="IS311" t="s">
        <v>443</v>
      </c>
      <c r="IT311" t="s">
        <v>443</v>
      </c>
      <c r="IU311">
        <v>0</v>
      </c>
      <c r="IV311">
        <v>100</v>
      </c>
      <c r="IW311">
        <v>100</v>
      </c>
      <c r="IX311">
        <v>1.959</v>
      </c>
      <c r="IY311">
        <v>0.3477</v>
      </c>
      <c r="IZ311">
        <v>0.735386519928015</v>
      </c>
      <c r="JA311">
        <v>0.00382527381972642</v>
      </c>
      <c r="JB311">
        <v>-7.52988299776221e-07</v>
      </c>
      <c r="JC311">
        <v>2.3530235652091e-10</v>
      </c>
      <c r="JD311">
        <v>-0.102343420517576</v>
      </c>
      <c r="JE311">
        <v>-0.0169045395245839</v>
      </c>
      <c r="JF311">
        <v>0.00204458040624254</v>
      </c>
      <c r="JG311">
        <v>-2.13992253470799e-05</v>
      </c>
      <c r="JH311">
        <v>5</v>
      </c>
      <c r="JI311">
        <v>2167</v>
      </c>
      <c r="JJ311">
        <v>1</v>
      </c>
      <c r="JK311">
        <v>29</v>
      </c>
      <c r="JL311">
        <v>29323895.3</v>
      </c>
      <c r="JM311">
        <v>29323895.3</v>
      </c>
      <c r="JN311">
        <v>0.81543</v>
      </c>
      <c r="JO311">
        <v>2.63306</v>
      </c>
      <c r="JP311">
        <v>1.54785</v>
      </c>
      <c r="JQ311">
        <v>2.31079</v>
      </c>
      <c r="JR311">
        <v>1.64551</v>
      </c>
      <c r="JS311">
        <v>2.34985</v>
      </c>
      <c r="JT311">
        <v>34.6235</v>
      </c>
      <c r="JU311">
        <v>24.1926</v>
      </c>
      <c r="JV311">
        <v>18</v>
      </c>
      <c r="JW311">
        <v>507.469</v>
      </c>
      <c r="JX311">
        <v>395.33</v>
      </c>
      <c r="JY311">
        <v>27.6712</v>
      </c>
      <c r="JZ311">
        <v>28.758</v>
      </c>
      <c r="KA311">
        <v>30.0002</v>
      </c>
      <c r="KB311">
        <v>28.684</v>
      </c>
      <c r="KC311">
        <v>28.6306</v>
      </c>
      <c r="KD311">
        <v>16.3129</v>
      </c>
      <c r="KE311">
        <v>15.2087</v>
      </c>
      <c r="KF311">
        <v>26.8217</v>
      </c>
      <c r="KG311">
        <v>27.6719</v>
      </c>
      <c r="KH311">
        <v>318.336</v>
      </c>
      <c r="KI311">
        <v>17.0609</v>
      </c>
      <c r="KJ311">
        <v>96.558</v>
      </c>
      <c r="KK311">
        <v>94.5423</v>
      </c>
    </row>
    <row r="312" spans="1:297">
      <c r="A312">
        <v>296</v>
      </c>
      <c r="B312">
        <v>1759433723</v>
      </c>
      <c r="C312">
        <v>14502.9000000954</v>
      </c>
      <c r="D312" t="s">
        <v>1037</v>
      </c>
      <c r="E312" t="s">
        <v>1038</v>
      </c>
      <c r="F312">
        <v>5</v>
      </c>
      <c r="G312" t="s">
        <v>1024</v>
      </c>
      <c r="H312" t="s">
        <v>436</v>
      </c>
      <c r="I312">
        <v>1759433714.84615</v>
      </c>
      <c r="J312">
        <f>(K312)/1000</f>
        <v>0</v>
      </c>
      <c r="K312">
        <f>IF(DP312, AN312, AH312)</f>
        <v>0</v>
      </c>
      <c r="L312">
        <f>IF(DP312, AI312, AG312)</f>
        <v>0</v>
      </c>
      <c r="M312">
        <f>DR312 - IF(AU312&gt;1, L312*DL312*100.0/(AW312), 0)</f>
        <v>0</v>
      </c>
      <c r="N312">
        <f>((T312-J312/2)*M312-L312)/(T312+J312/2)</f>
        <v>0</v>
      </c>
      <c r="O312">
        <f>N312*(DY312+DZ312)/1000.0</f>
        <v>0</v>
      </c>
      <c r="P312">
        <f>(DR312 - IF(AU312&gt;1, L312*DL312*100.0/(AW312), 0))*(DY312+DZ312)/1000.0</f>
        <v>0</v>
      </c>
      <c r="Q312">
        <f>2.0/((1/S312-1/R312)+SIGN(S312)*SQRT((1/S312-1/R312)*(1/S312-1/R312) + 4*DM312/((DM312+1)*(DM312+1))*(2*1/S312*1/R312-1/R312*1/R312)))</f>
        <v>0</v>
      </c>
      <c r="R312">
        <f>IF(LEFT(DN312,1)&lt;&gt;"0",IF(LEFT(DN312,1)="1",3.0,DO312),$D$5+$E$5*(EF312*DY312/($K$5*1000))+$F$5*(EF312*DY312/($K$5*1000))*MAX(MIN(DL312,$J$5),$I$5)*MAX(MIN(DL312,$J$5),$I$5)+$G$5*MAX(MIN(DL312,$J$5),$I$5)*(EF312*DY312/($K$5*1000))+$H$5*(EF312*DY312/($K$5*1000))*(EF312*DY312/($K$5*1000)))</f>
        <v>0</v>
      </c>
      <c r="S312">
        <f>J312*(1000-(1000*0.61365*exp(17.502*W312/(240.97+W312))/(DY312+DZ312)+DT312)/2)/(1000*0.61365*exp(17.502*W312/(240.97+W312))/(DY312+DZ312)-DT312)</f>
        <v>0</v>
      </c>
      <c r="T312">
        <f>1/((DM312+1)/(Q312/1.6)+1/(R312/1.37)) + DM312/((DM312+1)/(Q312/1.6) + DM312/(R312/1.37))</f>
        <v>0</v>
      </c>
      <c r="U312">
        <f>(DH312*DK312)</f>
        <v>0</v>
      </c>
      <c r="V312">
        <f>(EA312+(U312+2*0.95*5.67E-8*(((EA312+$B$7)+273)^4-(EA312+273)^4)-44100*J312)/(1.84*29.3*R312+8*0.95*5.67E-8*(EA312+273)^3))</f>
        <v>0</v>
      </c>
      <c r="W312">
        <f>($C$7*EB312+$D$7*EC312+$E$7*V312)</f>
        <v>0</v>
      </c>
      <c r="X312">
        <f>0.61365*exp(17.502*W312/(240.97+W312))</f>
        <v>0</v>
      </c>
      <c r="Y312">
        <f>(Z312/AA312*100)</f>
        <v>0</v>
      </c>
      <c r="Z312">
        <f>DT312*(DY312+DZ312)/1000</f>
        <v>0</v>
      </c>
      <c r="AA312">
        <f>0.61365*exp(17.502*EA312/(240.97+EA312))</f>
        <v>0</v>
      </c>
      <c r="AB312">
        <f>(X312-DT312*(DY312+DZ312)/1000)</f>
        <v>0</v>
      </c>
      <c r="AC312">
        <f>(-J312*44100)</f>
        <v>0</v>
      </c>
      <c r="AD312">
        <f>2*29.3*R312*0.92*(EA312-W312)</f>
        <v>0</v>
      </c>
      <c r="AE312">
        <f>2*0.95*5.67E-8*(((EA312+$B$7)+273)^4-(W312+273)^4)</f>
        <v>0</v>
      </c>
      <c r="AF312">
        <f>U312+AE312+AC312+AD312</f>
        <v>0</v>
      </c>
      <c r="AG312">
        <f>DX312*AU312*(DS312-DR312*(1000-AU312*DU312)/(1000-AU312*DT312))/(100*DL312)</f>
        <v>0</v>
      </c>
      <c r="AH312">
        <f>1000*DX312*AU312*(DT312-DU312)/(100*DL312*(1000-AU312*DT312))</f>
        <v>0</v>
      </c>
      <c r="AI312">
        <f>(AJ312 - AK312 - DY312*1E3/(8.314*(EA312+273.15)) * AM312/DX312 * AL312) * DX312/(100*DL312) * (1000 - DU312)/1000</f>
        <v>0</v>
      </c>
      <c r="AJ312">
        <v>340.232147244805</v>
      </c>
      <c r="AK312">
        <v>337.780824242424</v>
      </c>
      <c r="AL312">
        <v>-3.22107606060608</v>
      </c>
      <c r="AM312">
        <v>64.6</v>
      </c>
      <c r="AN312">
        <f>(AP312 - AO312 + DY312*1E3/(8.314*(EA312+273.15)) * AR312/DX312 * AQ312) * DX312/(100*DL312) * 1000/(1000 - AP312)</f>
        <v>0</v>
      </c>
      <c r="AO312">
        <v>17.0452673194348</v>
      </c>
      <c r="AP312">
        <v>23.7562103030303</v>
      </c>
      <c r="AQ312">
        <v>1.14616650741761e-05</v>
      </c>
      <c r="AR312">
        <v>120.659579915445</v>
      </c>
      <c r="AS312">
        <v>0</v>
      </c>
      <c r="AT312">
        <v>0</v>
      </c>
      <c r="AU312">
        <f>IF(AS312*$H$13&gt;=AW312,1.0,(AW312/(AW312-AS312*$H$13)))</f>
        <v>0</v>
      </c>
      <c r="AV312">
        <f>(AU312-1)*100</f>
        <v>0</v>
      </c>
      <c r="AW312">
        <f>MAX(0,($B$13+$C$13*EF312)/(1+$D$13*EF312)*DY312/(EA312+273)*$E$13)</f>
        <v>0</v>
      </c>
      <c r="AX312" t="s">
        <v>437</v>
      </c>
      <c r="AY312" t="s">
        <v>437</v>
      </c>
      <c r="AZ312">
        <v>0</v>
      </c>
      <c r="BA312">
        <v>0</v>
      </c>
      <c r="BB312">
        <f>1-AZ312/BA312</f>
        <v>0</v>
      </c>
      <c r="BC312">
        <v>0</v>
      </c>
      <c r="BD312" t="s">
        <v>437</v>
      </c>
      <c r="BE312" t="s">
        <v>437</v>
      </c>
      <c r="BF312">
        <v>0</v>
      </c>
      <c r="BG312">
        <v>0</v>
      </c>
      <c r="BH312">
        <f>1-BF312/BG312</f>
        <v>0</v>
      </c>
      <c r="BI312">
        <v>0.5</v>
      </c>
      <c r="BJ312">
        <f>DI312</f>
        <v>0</v>
      </c>
      <c r="BK312">
        <f>L312</f>
        <v>0</v>
      </c>
      <c r="BL312">
        <f>BH312*BI312*BJ312</f>
        <v>0</v>
      </c>
      <c r="BM312">
        <f>(BK312-BC312)/BJ312</f>
        <v>0</v>
      </c>
      <c r="BN312">
        <f>(BA312-BG312)/BG312</f>
        <v>0</v>
      </c>
      <c r="BO312">
        <f>AZ312/(BB312+AZ312/BG312)</f>
        <v>0</v>
      </c>
      <c r="BP312" t="s">
        <v>437</v>
      </c>
      <c r="BQ312">
        <v>0</v>
      </c>
      <c r="BR312">
        <f>IF(BQ312&lt;&gt;0, BQ312, BO312)</f>
        <v>0</v>
      </c>
      <c r="BS312">
        <f>1-BR312/BG312</f>
        <v>0</v>
      </c>
      <c r="BT312">
        <f>(BG312-BF312)/(BG312-BR312)</f>
        <v>0</v>
      </c>
      <c r="BU312">
        <f>(BA312-BG312)/(BA312-BR312)</f>
        <v>0</v>
      </c>
      <c r="BV312">
        <f>(BG312-BF312)/(BG312-AZ312)</f>
        <v>0</v>
      </c>
      <c r="BW312">
        <f>(BA312-BG312)/(BA312-AZ312)</f>
        <v>0</v>
      </c>
      <c r="BX312">
        <f>(BT312*BR312/BF312)</f>
        <v>0</v>
      </c>
      <c r="BY312">
        <f>(1-BX312)</f>
        <v>0</v>
      </c>
      <c r="DH312">
        <f>$B$11*EG312+$C$11*EH312+$F$11*ES312*(1-EV312)</f>
        <v>0</v>
      </c>
      <c r="DI312">
        <f>DH312*DJ312</f>
        <v>0</v>
      </c>
      <c r="DJ312">
        <f>($B$11*$D$9+$C$11*$D$9+$F$11*((FF312+EX312)/MAX(FF312+EX312+FG312, 0.1)*$I$9+FG312/MAX(FF312+EX312+FG312, 0.1)*$J$9))/($B$11+$C$11+$F$11)</f>
        <v>0</v>
      </c>
      <c r="DK312">
        <f>($B$11*$K$9+$C$11*$K$9+$F$11*((FF312+EX312)/MAX(FF312+EX312+FG312, 0.1)*$P$9+FG312/MAX(FF312+EX312+FG312, 0.1)*$Q$9))/($B$11+$C$11+$F$11)</f>
        <v>0</v>
      </c>
      <c r="DL312">
        <v>6</v>
      </c>
      <c r="DM312">
        <v>0.5</v>
      </c>
      <c r="DN312" t="s">
        <v>438</v>
      </c>
      <c r="DO312">
        <v>2</v>
      </c>
      <c r="DP312" t="b">
        <v>1</v>
      </c>
      <c r="DQ312">
        <v>1759433714.84615</v>
      </c>
      <c r="DR312">
        <v>351.609615384615</v>
      </c>
      <c r="DS312">
        <v>350.426846153846</v>
      </c>
      <c r="DT312">
        <v>23.7504153846154</v>
      </c>
      <c r="DU312">
        <v>17.0455076923077</v>
      </c>
      <c r="DV312">
        <v>349.619</v>
      </c>
      <c r="DW312">
        <v>23.4028384615385</v>
      </c>
      <c r="DX312">
        <v>500.021076923077</v>
      </c>
      <c r="DY312">
        <v>90.6613461538462</v>
      </c>
      <c r="DZ312">
        <v>0.0337711076923077</v>
      </c>
      <c r="EA312">
        <v>30.2125923076923</v>
      </c>
      <c r="EB312">
        <v>30.0013461538462</v>
      </c>
      <c r="EC312">
        <v>999.9</v>
      </c>
      <c r="ED312">
        <v>0</v>
      </c>
      <c r="EE312">
        <v>0</v>
      </c>
      <c r="EF312">
        <v>10000.2884615385</v>
      </c>
      <c r="EG312">
        <v>0</v>
      </c>
      <c r="EH312">
        <v>14.3694615384615</v>
      </c>
      <c r="EI312">
        <v>1.18287292307692</v>
      </c>
      <c r="EJ312">
        <v>360.163615384615</v>
      </c>
      <c r="EK312">
        <v>356.503538461538</v>
      </c>
      <c r="EL312">
        <v>6.70488384615385</v>
      </c>
      <c r="EM312">
        <v>350.426846153846</v>
      </c>
      <c r="EN312">
        <v>17.0455076923077</v>
      </c>
      <c r="EO312">
        <v>2.15324307692308</v>
      </c>
      <c r="EP312">
        <v>1.54537076923077</v>
      </c>
      <c r="EQ312">
        <v>18.6186153846154</v>
      </c>
      <c r="ER312">
        <v>13.4246076923077</v>
      </c>
      <c r="ES312">
        <v>2000.00461538462</v>
      </c>
      <c r="ET312">
        <v>0.980005230769231</v>
      </c>
      <c r="EU312">
        <v>0.0199951307692308</v>
      </c>
      <c r="EV312">
        <v>0</v>
      </c>
      <c r="EW312">
        <v>1079.14230769231</v>
      </c>
      <c r="EX312">
        <v>5.00059</v>
      </c>
      <c r="EY312">
        <v>21712.3153846154</v>
      </c>
      <c r="EZ312">
        <v>17360.3846153846</v>
      </c>
      <c r="FA312">
        <v>41.937</v>
      </c>
      <c r="FB312">
        <v>41.7929230769231</v>
      </c>
      <c r="FC312">
        <v>41.375</v>
      </c>
      <c r="FD312">
        <v>41.187</v>
      </c>
      <c r="FE312">
        <v>42.8459230769231</v>
      </c>
      <c r="FF312">
        <v>1955.11461538462</v>
      </c>
      <c r="FG312">
        <v>39.89</v>
      </c>
      <c r="FH312">
        <v>0</v>
      </c>
      <c r="FI312">
        <v>1759433721.4</v>
      </c>
      <c r="FJ312">
        <v>0</v>
      </c>
      <c r="FK312">
        <v>1079.0308</v>
      </c>
      <c r="FL312">
        <v>-8.41769229339016</v>
      </c>
      <c r="FM312">
        <v>-180.215384327986</v>
      </c>
      <c r="FN312">
        <v>21710.472</v>
      </c>
      <c r="FO312">
        <v>15</v>
      </c>
      <c r="FP312">
        <v>0</v>
      </c>
      <c r="FQ312" t="s">
        <v>439</v>
      </c>
      <c r="FR312">
        <v>0</v>
      </c>
      <c r="FS312">
        <v>0</v>
      </c>
      <c r="FT312">
        <v>0</v>
      </c>
      <c r="FU312">
        <v>0</v>
      </c>
      <c r="FV312">
        <v>0</v>
      </c>
      <c r="FW312">
        <v>0</v>
      </c>
      <c r="FX312">
        <v>0</v>
      </c>
      <c r="FY312">
        <v>0</v>
      </c>
      <c r="FZ312">
        <v>0</v>
      </c>
      <c r="GA312">
        <v>0</v>
      </c>
      <c r="GB312">
        <v>0</v>
      </c>
      <c r="GC312">
        <v>-0.437929809523809</v>
      </c>
      <c r="GD312">
        <v>28.9170762077922</v>
      </c>
      <c r="GE312">
        <v>3.05358989032225</v>
      </c>
      <c r="GF312">
        <v>0</v>
      </c>
      <c r="GG312">
        <v>1079.26970588235</v>
      </c>
      <c r="GH312">
        <v>-5.3987776944037</v>
      </c>
      <c r="GI312">
        <v>0.628061842656188</v>
      </c>
      <c r="GJ312">
        <v>-1</v>
      </c>
      <c r="GK312">
        <v>6.70259857142857</v>
      </c>
      <c r="GL312">
        <v>0.0511940259740327</v>
      </c>
      <c r="GM312">
        <v>0.00761543875840342</v>
      </c>
      <c r="GN312">
        <v>1</v>
      </c>
      <c r="GO312">
        <v>1</v>
      </c>
      <c r="GP312">
        <v>2</v>
      </c>
      <c r="GQ312" t="s">
        <v>448</v>
      </c>
      <c r="GR312">
        <v>3.13099</v>
      </c>
      <c r="GS312">
        <v>2.7115</v>
      </c>
      <c r="GT312">
        <v>0.0733911</v>
      </c>
      <c r="GU312">
        <v>0.0732455</v>
      </c>
      <c r="GV312">
        <v>0.10237</v>
      </c>
      <c r="GW312">
        <v>0.0810618</v>
      </c>
      <c r="GX312">
        <v>34868.1</v>
      </c>
      <c r="GY312">
        <v>37363.6</v>
      </c>
      <c r="GZ312">
        <v>34048.7</v>
      </c>
      <c r="HA312">
        <v>36506.9</v>
      </c>
      <c r="HB312">
        <v>43166.5</v>
      </c>
      <c r="HC312">
        <v>48178.5</v>
      </c>
      <c r="HD312">
        <v>53120.1</v>
      </c>
      <c r="HE312">
        <v>58354.8</v>
      </c>
      <c r="HF312">
        <v>1.95177</v>
      </c>
      <c r="HG312">
        <v>1.7776</v>
      </c>
      <c r="HH312">
        <v>0.12356</v>
      </c>
      <c r="HI312">
        <v>0</v>
      </c>
      <c r="HJ312">
        <v>27.9905</v>
      </c>
      <c r="HK312">
        <v>999.9</v>
      </c>
      <c r="HL312">
        <v>41.985</v>
      </c>
      <c r="HM312">
        <v>30.957</v>
      </c>
      <c r="HN312">
        <v>20.8419</v>
      </c>
      <c r="HO312">
        <v>53.4567</v>
      </c>
      <c r="HP312">
        <v>45.7853</v>
      </c>
      <c r="HQ312">
        <v>1</v>
      </c>
      <c r="HR312">
        <v>0.107142</v>
      </c>
      <c r="HS312">
        <v>0.0105664</v>
      </c>
      <c r="HT312">
        <v>20.112</v>
      </c>
      <c r="HU312">
        <v>5.19543</v>
      </c>
      <c r="HV312">
        <v>12.004</v>
      </c>
      <c r="HW312">
        <v>4.97365</v>
      </c>
      <c r="HX312">
        <v>3.29385</v>
      </c>
      <c r="HY312">
        <v>999.9</v>
      </c>
      <c r="HZ312">
        <v>9999</v>
      </c>
      <c r="IA312">
        <v>9999</v>
      </c>
      <c r="IB312">
        <v>9999</v>
      </c>
      <c r="IC312">
        <v>1.86325</v>
      </c>
      <c r="ID312">
        <v>1.86813</v>
      </c>
      <c r="IE312">
        <v>1.8679</v>
      </c>
      <c r="IF312">
        <v>1.86905</v>
      </c>
      <c r="IG312">
        <v>1.8699</v>
      </c>
      <c r="IH312">
        <v>1.86596</v>
      </c>
      <c r="II312">
        <v>1.86705</v>
      </c>
      <c r="IJ312">
        <v>1.86844</v>
      </c>
      <c r="IK312">
        <v>5</v>
      </c>
      <c r="IL312">
        <v>0</v>
      </c>
      <c r="IM312">
        <v>0</v>
      </c>
      <c r="IN312">
        <v>0</v>
      </c>
      <c r="IO312" t="s">
        <v>441</v>
      </c>
      <c r="IP312" t="s">
        <v>442</v>
      </c>
      <c r="IQ312" t="s">
        <v>443</v>
      </c>
      <c r="IR312" t="s">
        <v>443</v>
      </c>
      <c r="IS312" t="s">
        <v>443</v>
      </c>
      <c r="IT312" t="s">
        <v>443</v>
      </c>
      <c r="IU312">
        <v>0</v>
      </c>
      <c r="IV312">
        <v>100</v>
      </c>
      <c r="IW312">
        <v>100</v>
      </c>
      <c r="IX312">
        <v>1.906</v>
      </c>
      <c r="IY312">
        <v>0.3478</v>
      </c>
      <c r="IZ312">
        <v>0.735386519928015</v>
      </c>
      <c r="JA312">
        <v>0.00382527381972642</v>
      </c>
      <c r="JB312">
        <v>-7.52988299776221e-07</v>
      </c>
      <c r="JC312">
        <v>2.3530235652091e-10</v>
      </c>
      <c r="JD312">
        <v>-0.102343420517576</v>
      </c>
      <c r="JE312">
        <v>-0.0169045395245839</v>
      </c>
      <c r="JF312">
        <v>0.00204458040624254</v>
      </c>
      <c r="JG312">
        <v>-2.13992253470799e-05</v>
      </c>
      <c r="JH312">
        <v>5</v>
      </c>
      <c r="JI312">
        <v>2167</v>
      </c>
      <c r="JJ312">
        <v>1</v>
      </c>
      <c r="JK312">
        <v>29</v>
      </c>
      <c r="JL312">
        <v>29323895.4</v>
      </c>
      <c r="JM312">
        <v>29323895.4</v>
      </c>
      <c r="JN312">
        <v>0.789795</v>
      </c>
      <c r="JO312">
        <v>2.64404</v>
      </c>
      <c r="JP312">
        <v>1.54785</v>
      </c>
      <c r="JQ312">
        <v>2.31079</v>
      </c>
      <c r="JR312">
        <v>1.64551</v>
      </c>
      <c r="JS312">
        <v>2.26807</v>
      </c>
      <c r="JT312">
        <v>34.6235</v>
      </c>
      <c r="JU312">
        <v>24.1838</v>
      </c>
      <c r="JV312">
        <v>18</v>
      </c>
      <c r="JW312">
        <v>507.224</v>
      </c>
      <c r="JX312">
        <v>395.442</v>
      </c>
      <c r="JY312">
        <v>27.673</v>
      </c>
      <c r="JZ312">
        <v>28.7611</v>
      </c>
      <c r="KA312">
        <v>30.0002</v>
      </c>
      <c r="KB312">
        <v>28.6864</v>
      </c>
      <c r="KC312">
        <v>28.633</v>
      </c>
      <c r="KD312">
        <v>15.6383</v>
      </c>
      <c r="KE312">
        <v>15.2087</v>
      </c>
      <c r="KF312">
        <v>26.8217</v>
      </c>
      <c r="KG312">
        <v>27.672</v>
      </c>
      <c r="KH312">
        <v>298.191</v>
      </c>
      <c r="KI312">
        <v>17.0609</v>
      </c>
      <c r="KJ312">
        <v>96.5581</v>
      </c>
      <c r="KK312">
        <v>94.5422</v>
      </c>
    </row>
    <row r="313" spans="1:297">
      <c r="A313">
        <v>297</v>
      </c>
      <c r="B313">
        <v>1759433728</v>
      </c>
      <c r="C313">
        <v>14507.9000000954</v>
      </c>
      <c r="D313" t="s">
        <v>1039</v>
      </c>
      <c r="E313" t="s">
        <v>1040</v>
      </c>
      <c r="F313">
        <v>5</v>
      </c>
      <c r="G313" t="s">
        <v>1024</v>
      </c>
      <c r="H313" t="s">
        <v>436</v>
      </c>
      <c r="I313">
        <v>1759433719.84615</v>
      </c>
      <c r="J313">
        <f>(K313)/1000</f>
        <v>0</v>
      </c>
      <c r="K313">
        <f>IF(DP313, AN313, AH313)</f>
        <v>0</v>
      </c>
      <c r="L313">
        <f>IF(DP313, AI313, AG313)</f>
        <v>0</v>
      </c>
      <c r="M313">
        <f>DR313 - IF(AU313&gt;1, L313*DL313*100.0/(AW313), 0)</f>
        <v>0</v>
      </c>
      <c r="N313">
        <f>((T313-J313/2)*M313-L313)/(T313+J313/2)</f>
        <v>0</v>
      </c>
      <c r="O313">
        <f>N313*(DY313+DZ313)/1000.0</f>
        <v>0</v>
      </c>
      <c r="P313">
        <f>(DR313 - IF(AU313&gt;1, L313*DL313*100.0/(AW313), 0))*(DY313+DZ313)/1000.0</f>
        <v>0</v>
      </c>
      <c r="Q313">
        <f>2.0/((1/S313-1/R313)+SIGN(S313)*SQRT((1/S313-1/R313)*(1/S313-1/R313) + 4*DM313/((DM313+1)*(DM313+1))*(2*1/S313*1/R313-1/R313*1/R313)))</f>
        <v>0</v>
      </c>
      <c r="R313">
        <f>IF(LEFT(DN313,1)&lt;&gt;"0",IF(LEFT(DN313,1)="1",3.0,DO313),$D$5+$E$5*(EF313*DY313/($K$5*1000))+$F$5*(EF313*DY313/($K$5*1000))*MAX(MIN(DL313,$J$5),$I$5)*MAX(MIN(DL313,$J$5),$I$5)+$G$5*MAX(MIN(DL313,$J$5),$I$5)*(EF313*DY313/($K$5*1000))+$H$5*(EF313*DY313/($K$5*1000))*(EF313*DY313/($K$5*1000)))</f>
        <v>0</v>
      </c>
      <c r="S313">
        <f>J313*(1000-(1000*0.61365*exp(17.502*W313/(240.97+W313))/(DY313+DZ313)+DT313)/2)/(1000*0.61365*exp(17.502*W313/(240.97+W313))/(DY313+DZ313)-DT313)</f>
        <v>0</v>
      </c>
      <c r="T313">
        <f>1/((DM313+1)/(Q313/1.6)+1/(R313/1.37)) + DM313/((DM313+1)/(Q313/1.6) + DM313/(R313/1.37))</f>
        <v>0</v>
      </c>
      <c r="U313">
        <f>(DH313*DK313)</f>
        <v>0</v>
      </c>
      <c r="V313">
        <f>(EA313+(U313+2*0.95*5.67E-8*(((EA313+$B$7)+273)^4-(EA313+273)^4)-44100*J313)/(1.84*29.3*R313+8*0.95*5.67E-8*(EA313+273)^3))</f>
        <v>0</v>
      </c>
      <c r="W313">
        <f>($C$7*EB313+$D$7*EC313+$E$7*V313)</f>
        <v>0</v>
      </c>
      <c r="X313">
        <f>0.61365*exp(17.502*W313/(240.97+W313))</f>
        <v>0</v>
      </c>
      <c r="Y313">
        <f>(Z313/AA313*100)</f>
        <v>0</v>
      </c>
      <c r="Z313">
        <f>DT313*(DY313+DZ313)/1000</f>
        <v>0</v>
      </c>
      <c r="AA313">
        <f>0.61365*exp(17.502*EA313/(240.97+EA313))</f>
        <v>0</v>
      </c>
      <c r="AB313">
        <f>(X313-DT313*(DY313+DZ313)/1000)</f>
        <v>0</v>
      </c>
      <c r="AC313">
        <f>(-J313*44100)</f>
        <v>0</v>
      </c>
      <c r="AD313">
        <f>2*29.3*R313*0.92*(EA313-W313)</f>
        <v>0</v>
      </c>
      <c r="AE313">
        <f>2*0.95*5.67E-8*(((EA313+$B$7)+273)^4-(W313+273)^4)</f>
        <v>0</v>
      </c>
      <c r="AF313">
        <f>U313+AE313+AC313+AD313</f>
        <v>0</v>
      </c>
      <c r="AG313">
        <f>DX313*AU313*(DS313-DR313*(1000-AU313*DU313)/(1000-AU313*DT313))/(100*DL313)</f>
        <v>0</v>
      </c>
      <c r="AH313">
        <f>1000*DX313*AU313*(DT313-DU313)/(100*DL313*(1000-AU313*DT313))</f>
        <v>0</v>
      </c>
      <c r="AI313">
        <f>(AJ313 - AK313 - DY313*1E3/(8.314*(EA313+273.15)) * AM313/DX313 * AL313) * DX313/(100*DL313) * (1000 - DU313)/1000</f>
        <v>0</v>
      </c>
      <c r="AJ313">
        <v>323.472329009199</v>
      </c>
      <c r="AK313">
        <v>321.875151515151</v>
      </c>
      <c r="AL313">
        <v>-3.16283287878792</v>
      </c>
      <c r="AM313">
        <v>64.6</v>
      </c>
      <c r="AN313">
        <f>(AP313 - AO313 + DY313*1E3/(8.314*(EA313+273.15)) * AR313/DX313 * AQ313) * DX313/(100*DL313) * 1000/(1000 - AP313)</f>
        <v>0</v>
      </c>
      <c r="AO313">
        <v>17.0432267950518</v>
      </c>
      <c r="AP313">
        <v>23.7502272727273</v>
      </c>
      <c r="AQ313">
        <v>-2.55400259716392e-05</v>
      </c>
      <c r="AR313">
        <v>120.659579915445</v>
      </c>
      <c r="AS313">
        <v>0</v>
      </c>
      <c r="AT313">
        <v>0</v>
      </c>
      <c r="AU313">
        <f>IF(AS313*$H$13&gt;=AW313,1.0,(AW313/(AW313-AS313*$H$13)))</f>
        <v>0</v>
      </c>
      <c r="AV313">
        <f>(AU313-1)*100</f>
        <v>0</v>
      </c>
      <c r="AW313">
        <f>MAX(0,($B$13+$C$13*EF313)/(1+$D$13*EF313)*DY313/(EA313+273)*$E$13)</f>
        <v>0</v>
      </c>
      <c r="AX313" t="s">
        <v>437</v>
      </c>
      <c r="AY313" t="s">
        <v>437</v>
      </c>
      <c r="AZ313">
        <v>0</v>
      </c>
      <c r="BA313">
        <v>0</v>
      </c>
      <c r="BB313">
        <f>1-AZ313/BA313</f>
        <v>0</v>
      </c>
      <c r="BC313">
        <v>0</v>
      </c>
      <c r="BD313" t="s">
        <v>437</v>
      </c>
      <c r="BE313" t="s">
        <v>437</v>
      </c>
      <c r="BF313">
        <v>0</v>
      </c>
      <c r="BG313">
        <v>0</v>
      </c>
      <c r="BH313">
        <f>1-BF313/BG313</f>
        <v>0</v>
      </c>
      <c r="BI313">
        <v>0.5</v>
      </c>
      <c r="BJ313">
        <f>DI313</f>
        <v>0</v>
      </c>
      <c r="BK313">
        <f>L313</f>
        <v>0</v>
      </c>
      <c r="BL313">
        <f>BH313*BI313*BJ313</f>
        <v>0</v>
      </c>
      <c r="BM313">
        <f>(BK313-BC313)/BJ313</f>
        <v>0</v>
      </c>
      <c r="BN313">
        <f>(BA313-BG313)/BG313</f>
        <v>0</v>
      </c>
      <c r="BO313">
        <f>AZ313/(BB313+AZ313/BG313)</f>
        <v>0</v>
      </c>
      <c r="BP313" t="s">
        <v>437</v>
      </c>
      <c r="BQ313">
        <v>0</v>
      </c>
      <c r="BR313">
        <f>IF(BQ313&lt;&gt;0, BQ313, BO313)</f>
        <v>0</v>
      </c>
      <c r="BS313">
        <f>1-BR313/BG313</f>
        <v>0</v>
      </c>
      <c r="BT313">
        <f>(BG313-BF313)/(BG313-BR313)</f>
        <v>0</v>
      </c>
      <c r="BU313">
        <f>(BA313-BG313)/(BA313-BR313)</f>
        <v>0</v>
      </c>
      <c r="BV313">
        <f>(BG313-BF313)/(BG313-AZ313)</f>
        <v>0</v>
      </c>
      <c r="BW313">
        <f>(BA313-BG313)/(BA313-AZ313)</f>
        <v>0</v>
      </c>
      <c r="BX313">
        <f>(BT313*BR313/BF313)</f>
        <v>0</v>
      </c>
      <c r="BY313">
        <f>(1-BX313)</f>
        <v>0</v>
      </c>
      <c r="DH313">
        <f>$B$11*EG313+$C$11*EH313+$F$11*ES313*(1-EV313)</f>
        <v>0</v>
      </c>
      <c r="DI313">
        <f>DH313*DJ313</f>
        <v>0</v>
      </c>
      <c r="DJ313">
        <f>($B$11*$D$9+$C$11*$D$9+$F$11*((FF313+EX313)/MAX(FF313+EX313+FG313, 0.1)*$I$9+FG313/MAX(FF313+EX313+FG313, 0.1)*$J$9))/($B$11+$C$11+$F$11)</f>
        <v>0</v>
      </c>
      <c r="DK313">
        <f>($B$11*$K$9+$C$11*$K$9+$F$11*((FF313+EX313)/MAX(FF313+EX313+FG313, 0.1)*$P$9+FG313/MAX(FF313+EX313+FG313, 0.1)*$Q$9))/($B$11+$C$11+$F$11)</f>
        <v>0</v>
      </c>
      <c r="DL313">
        <v>6</v>
      </c>
      <c r="DM313">
        <v>0.5</v>
      </c>
      <c r="DN313" t="s">
        <v>438</v>
      </c>
      <c r="DO313">
        <v>2</v>
      </c>
      <c r="DP313" t="b">
        <v>1</v>
      </c>
      <c r="DQ313">
        <v>1759433719.84615</v>
      </c>
      <c r="DR313">
        <v>336.366153846154</v>
      </c>
      <c r="DS313">
        <v>333.936769230769</v>
      </c>
      <c r="DT313">
        <v>23.7531</v>
      </c>
      <c r="DU313">
        <v>17.0446615384615</v>
      </c>
      <c r="DV313">
        <v>334.427076923077</v>
      </c>
      <c r="DW313">
        <v>23.4054153846154</v>
      </c>
      <c r="DX313">
        <v>500.027</v>
      </c>
      <c r="DY313">
        <v>90.6615769230769</v>
      </c>
      <c r="DZ313">
        <v>0.0336698</v>
      </c>
      <c r="EA313">
        <v>30.2131076923077</v>
      </c>
      <c r="EB313">
        <v>30.0043230769231</v>
      </c>
      <c r="EC313">
        <v>999.9</v>
      </c>
      <c r="ED313">
        <v>0</v>
      </c>
      <c r="EE313">
        <v>0</v>
      </c>
      <c r="EF313">
        <v>9992.11307692308</v>
      </c>
      <c r="EG313">
        <v>0</v>
      </c>
      <c r="EH313">
        <v>14.3662769230769</v>
      </c>
      <c r="EI313">
        <v>2.42940238461538</v>
      </c>
      <c r="EJ313">
        <v>344.550307692308</v>
      </c>
      <c r="EK313">
        <v>339.727307692308</v>
      </c>
      <c r="EL313">
        <v>6.70841846153846</v>
      </c>
      <c r="EM313">
        <v>333.936769230769</v>
      </c>
      <c r="EN313">
        <v>17.0446615384615</v>
      </c>
      <c r="EO313">
        <v>2.15349153846154</v>
      </c>
      <c r="EP313">
        <v>1.54529769230769</v>
      </c>
      <c r="EQ313">
        <v>18.6204692307692</v>
      </c>
      <c r="ER313">
        <v>13.4238769230769</v>
      </c>
      <c r="ES313">
        <v>1999.99692307692</v>
      </c>
      <c r="ET313">
        <v>0.980005230769231</v>
      </c>
      <c r="EU313">
        <v>0.0199951307692308</v>
      </c>
      <c r="EV313">
        <v>0</v>
      </c>
      <c r="EW313">
        <v>1078.35846153846</v>
      </c>
      <c r="EX313">
        <v>5.00059</v>
      </c>
      <c r="EY313">
        <v>21697.5153846154</v>
      </c>
      <c r="EZ313">
        <v>17360.3153846154</v>
      </c>
      <c r="FA313">
        <v>41.937</v>
      </c>
      <c r="FB313">
        <v>41.7881538461538</v>
      </c>
      <c r="FC313">
        <v>41.375</v>
      </c>
      <c r="FD313">
        <v>41.187</v>
      </c>
      <c r="FE313">
        <v>42.8459230769231</v>
      </c>
      <c r="FF313">
        <v>1955.10692307692</v>
      </c>
      <c r="FG313">
        <v>39.89</v>
      </c>
      <c r="FH313">
        <v>0</v>
      </c>
      <c r="FI313">
        <v>1759433726.8</v>
      </c>
      <c r="FJ313">
        <v>0</v>
      </c>
      <c r="FK313">
        <v>1078.22769230769</v>
      </c>
      <c r="FL313">
        <v>-10.9435897578756</v>
      </c>
      <c r="FM313">
        <v>-198.157265132009</v>
      </c>
      <c r="FN313">
        <v>21694.8884615385</v>
      </c>
      <c r="FO313">
        <v>15</v>
      </c>
      <c r="FP313">
        <v>0</v>
      </c>
      <c r="FQ313" t="s">
        <v>439</v>
      </c>
      <c r="FR313">
        <v>0</v>
      </c>
      <c r="FS313">
        <v>0</v>
      </c>
      <c r="FT313">
        <v>0</v>
      </c>
      <c r="FU313">
        <v>0</v>
      </c>
      <c r="FV313">
        <v>0</v>
      </c>
      <c r="FW313">
        <v>0</v>
      </c>
      <c r="FX313">
        <v>0</v>
      </c>
      <c r="FY313">
        <v>0</v>
      </c>
      <c r="FZ313">
        <v>0</v>
      </c>
      <c r="GA313">
        <v>0</v>
      </c>
      <c r="GB313">
        <v>0</v>
      </c>
      <c r="GC313">
        <v>1.8434487</v>
      </c>
      <c r="GD313">
        <v>15.750333924812</v>
      </c>
      <c r="GE313">
        <v>1.57463400340635</v>
      </c>
      <c r="GF313">
        <v>0</v>
      </c>
      <c r="GG313">
        <v>1078.73235294118</v>
      </c>
      <c r="GH313">
        <v>-8.95095493291664</v>
      </c>
      <c r="GI313">
        <v>0.909683392962936</v>
      </c>
      <c r="GJ313">
        <v>-1</v>
      </c>
      <c r="GK313">
        <v>6.70637</v>
      </c>
      <c r="GL313">
        <v>0.0401025563909684</v>
      </c>
      <c r="GM313">
        <v>0.00470404506781135</v>
      </c>
      <c r="GN313">
        <v>1</v>
      </c>
      <c r="GO313">
        <v>1</v>
      </c>
      <c r="GP313">
        <v>2</v>
      </c>
      <c r="GQ313" t="s">
        <v>448</v>
      </c>
      <c r="GR313">
        <v>3.131</v>
      </c>
      <c r="GS313">
        <v>2.71161</v>
      </c>
      <c r="GT313">
        <v>0.0705458</v>
      </c>
      <c r="GU313">
        <v>0.0701242</v>
      </c>
      <c r="GV313">
        <v>0.102357</v>
      </c>
      <c r="GW313">
        <v>0.0810484</v>
      </c>
      <c r="GX313">
        <v>34975.2</v>
      </c>
      <c r="GY313">
        <v>37489.3</v>
      </c>
      <c r="GZ313">
        <v>34048.8</v>
      </c>
      <c r="HA313">
        <v>36506.7</v>
      </c>
      <c r="HB313">
        <v>43166.5</v>
      </c>
      <c r="HC313">
        <v>48178.3</v>
      </c>
      <c r="HD313">
        <v>53119.7</v>
      </c>
      <c r="HE313">
        <v>58354.2</v>
      </c>
      <c r="HF313">
        <v>1.95177</v>
      </c>
      <c r="HG313">
        <v>1.7775</v>
      </c>
      <c r="HH313">
        <v>0.124082</v>
      </c>
      <c r="HI313">
        <v>0</v>
      </c>
      <c r="HJ313">
        <v>27.9875</v>
      </c>
      <c r="HK313">
        <v>999.9</v>
      </c>
      <c r="HL313">
        <v>41.961</v>
      </c>
      <c r="HM313">
        <v>30.978</v>
      </c>
      <c r="HN313">
        <v>20.8544</v>
      </c>
      <c r="HO313">
        <v>54.8167</v>
      </c>
      <c r="HP313">
        <v>45.4407</v>
      </c>
      <c r="HQ313">
        <v>1</v>
      </c>
      <c r="HR313">
        <v>0.10753</v>
      </c>
      <c r="HS313">
        <v>0.0359749</v>
      </c>
      <c r="HT313">
        <v>20.1121</v>
      </c>
      <c r="HU313">
        <v>5.19573</v>
      </c>
      <c r="HV313">
        <v>12.004</v>
      </c>
      <c r="HW313">
        <v>4.97365</v>
      </c>
      <c r="HX313">
        <v>3.29395</v>
      </c>
      <c r="HY313">
        <v>999.9</v>
      </c>
      <c r="HZ313">
        <v>9999</v>
      </c>
      <c r="IA313">
        <v>9999</v>
      </c>
      <c r="IB313">
        <v>9999</v>
      </c>
      <c r="IC313">
        <v>1.86327</v>
      </c>
      <c r="ID313">
        <v>1.86813</v>
      </c>
      <c r="IE313">
        <v>1.86791</v>
      </c>
      <c r="IF313">
        <v>1.86905</v>
      </c>
      <c r="IG313">
        <v>1.86988</v>
      </c>
      <c r="IH313">
        <v>1.86594</v>
      </c>
      <c r="II313">
        <v>1.86704</v>
      </c>
      <c r="IJ313">
        <v>1.86844</v>
      </c>
      <c r="IK313">
        <v>5</v>
      </c>
      <c r="IL313">
        <v>0</v>
      </c>
      <c r="IM313">
        <v>0</v>
      </c>
      <c r="IN313">
        <v>0</v>
      </c>
      <c r="IO313" t="s">
        <v>441</v>
      </c>
      <c r="IP313" t="s">
        <v>442</v>
      </c>
      <c r="IQ313" t="s">
        <v>443</v>
      </c>
      <c r="IR313" t="s">
        <v>443</v>
      </c>
      <c r="IS313" t="s">
        <v>443</v>
      </c>
      <c r="IT313" t="s">
        <v>443</v>
      </c>
      <c r="IU313">
        <v>0</v>
      </c>
      <c r="IV313">
        <v>100</v>
      </c>
      <c r="IW313">
        <v>100</v>
      </c>
      <c r="IX313">
        <v>1.853</v>
      </c>
      <c r="IY313">
        <v>0.3477</v>
      </c>
      <c r="IZ313">
        <v>0.735386519928015</v>
      </c>
      <c r="JA313">
        <v>0.00382527381972642</v>
      </c>
      <c r="JB313">
        <v>-7.52988299776221e-07</v>
      </c>
      <c r="JC313">
        <v>2.3530235652091e-10</v>
      </c>
      <c r="JD313">
        <v>-0.102343420517576</v>
      </c>
      <c r="JE313">
        <v>-0.0169045395245839</v>
      </c>
      <c r="JF313">
        <v>0.00204458040624254</v>
      </c>
      <c r="JG313">
        <v>-2.13992253470799e-05</v>
      </c>
      <c r="JH313">
        <v>5</v>
      </c>
      <c r="JI313">
        <v>2167</v>
      </c>
      <c r="JJ313">
        <v>1</v>
      </c>
      <c r="JK313">
        <v>29</v>
      </c>
      <c r="JL313">
        <v>29323895.5</v>
      </c>
      <c r="JM313">
        <v>29323895.5</v>
      </c>
      <c r="JN313">
        <v>0.749512</v>
      </c>
      <c r="JO313">
        <v>2.63916</v>
      </c>
      <c r="JP313">
        <v>1.54785</v>
      </c>
      <c r="JQ313">
        <v>2.31079</v>
      </c>
      <c r="JR313">
        <v>1.64551</v>
      </c>
      <c r="JS313">
        <v>2.37793</v>
      </c>
      <c r="JT313">
        <v>34.6235</v>
      </c>
      <c r="JU313">
        <v>24.1926</v>
      </c>
      <c r="JV313">
        <v>18</v>
      </c>
      <c r="JW313">
        <v>507.251</v>
      </c>
      <c r="JX313">
        <v>395.403</v>
      </c>
      <c r="JY313">
        <v>27.6724</v>
      </c>
      <c r="JZ313">
        <v>28.7635</v>
      </c>
      <c r="KA313">
        <v>30.0003</v>
      </c>
      <c r="KB313">
        <v>28.6893</v>
      </c>
      <c r="KC313">
        <v>28.6354</v>
      </c>
      <c r="KD313">
        <v>14.9806</v>
      </c>
      <c r="KE313">
        <v>15.2087</v>
      </c>
      <c r="KF313">
        <v>26.4515</v>
      </c>
      <c r="KG313">
        <v>27.6633</v>
      </c>
      <c r="KH313">
        <v>284.724</v>
      </c>
      <c r="KI313">
        <v>17.0609</v>
      </c>
      <c r="KJ313">
        <v>96.5577</v>
      </c>
      <c r="KK313">
        <v>94.5414</v>
      </c>
    </row>
    <row r="314" spans="1:297">
      <c r="A314">
        <v>298</v>
      </c>
      <c r="B314">
        <v>1759433733</v>
      </c>
      <c r="C314">
        <v>14512.9000000954</v>
      </c>
      <c r="D314" t="s">
        <v>1041</v>
      </c>
      <c r="E314" t="s">
        <v>1042</v>
      </c>
      <c r="F314">
        <v>5</v>
      </c>
      <c r="G314" t="s">
        <v>1024</v>
      </c>
      <c r="H314" t="s">
        <v>436</v>
      </c>
      <c r="I314">
        <v>1759433724.84615</v>
      </c>
      <c r="J314">
        <f>(K314)/1000</f>
        <v>0</v>
      </c>
      <c r="K314">
        <f>IF(DP314, AN314, AH314)</f>
        <v>0</v>
      </c>
      <c r="L314">
        <f>IF(DP314, AI314, AG314)</f>
        <v>0</v>
      </c>
      <c r="M314">
        <f>DR314 - IF(AU314&gt;1, L314*DL314*100.0/(AW314), 0)</f>
        <v>0</v>
      </c>
      <c r="N314">
        <f>((T314-J314/2)*M314-L314)/(T314+J314/2)</f>
        <v>0</v>
      </c>
      <c r="O314">
        <f>N314*(DY314+DZ314)/1000.0</f>
        <v>0</v>
      </c>
      <c r="P314">
        <f>(DR314 - IF(AU314&gt;1, L314*DL314*100.0/(AW314), 0))*(DY314+DZ314)/1000.0</f>
        <v>0</v>
      </c>
      <c r="Q314">
        <f>2.0/((1/S314-1/R314)+SIGN(S314)*SQRT((1/S314-1/R314)*(1/S314-1/R314) + 4*DM314/((DM314+1)*(DM314+1))*(2*1/S314*1/R314-1/R314*1/R314)))</f>
        <v>0</v>
      </c>
      <c r="R314">
        <f>IF(LEFT(DN314,1)&lt;&gt;"0",IF(LEFT(DN314,1)="1",3.0,DO314),$D$5+$E$5*(EF314*DY314/($K$5*1000))+$F$5*(EF314*DY314/($K$5*1000))*MAX(MIN(DL314,$J$5),$I$5)*MAX(MIN(DL314,$J$5),$I$5)+$G$5*MAX(MIN(DL314,$J$5),$I$5)*(EF314*DY314/($K$5*1000))+$H$5*(EF314*DY314/($K$5*1000))*(EF314*DY314/($K$5*1000)))</f>
        <v>0</v>
      </c>
      <c r="S314">
        <f>J314*(1000-(1000*0.61365*exp(17.502*W314/(240.97+W314))/(DY314+DZ314)+DT314)/2)/(1000*0.61365*exp(17.502*W314/(240.97+W314))/(DY314+DZ314)-DT314)</f>
        <v>0</v>
      </c>
      <c r="T314">
        <f>1/((DM314+1)/(Q314/1.6)+1/(R314/1.37)) + DM314/((DM314+1)/(Q314/1.6) + DM314/(R314/1.37))</f>
        <v>0</v>
      </c>
      <c r="U314">
        <f>(DH314*DK314)</f>
        <v>0</v>
      </c>
      <c r="V314">
        <f>(EA314+(U314+2*0.95*5.67E-8*(((EA314+$B$7)+273)^4-(EA314+273)^4)-44100*J314)/(1.84*29.3*R314+8*0.95*5.67E-8*(EA314+273)^3))</f>
        <v>0</v>
      </c>
      <c r="W314">
        <f>($C$7*EB314+$D$7*EC314+$E$7*V314)</f>
        <v>0</v>
      </c>
      <c r="X314">
        <f>0.61365*exp(17.502*W314/(240.97+W314))</f>
        <v>0</v>
      </c>
      <c r="Y314">
        <f>(Z314/AA314*100)</f>
        <v>0</v>
      </c>
      <c r="Z314">
        <f>DT314*(DY314+DZ314)/1000</f>
        <v>0</v>
      </c>
      <c r="AA314">
        <f>0.61365*exp(17.502*EA314/(240.97+EA314))</f>
        <v>0</v>
      </c>
      <c r="AB314">
        <f>(X314-DT314*(DY314+DZ314)/1000)</f>
        <v>0</v>
      </c>
      <c r="AC314">
        <f>(-J314*44100)</f>
        <v>0</v>
      </c>
      <c r="AD314">
        <f>2*29.3*R314*0.92*(EA314-W314)</f>
        <v>0</v>
      </c>
      <c r="AE314">
        <f>2*0.95*5.67E-8*(((EA314+$B$7)+273)^4-(W314+273)^4)</f>
        <v>0</v>
      </c>
      <c r="AF314">
        <f>U314+AE314+AC314+AD314</f>
        <v>0</v>
      </c>
      <c r="AG314">
        <f>DX314*AU314*(DS314-DR314*(1000-AU314*DU314)/(1000-AU314*DT314))/(100*DL314)</f>
        <v>0</v>
      </c>
      <c r="AH314">
        <f>1000*DX314*AU314*(DT314-DU314)/(100*DL314*(1000-AU314*DT314))</f>
        <v>0</v>
      </c>
      <c r="AI314">
        <f>(AJ314 - AK314 - DY314*1E3/(8.314*(EA314+273.15)) * AM314/DX314 * AL314) * DX314/(100*DL314) * (1000 - DU314)/1000</f>
        <v>0</v>
      </c>
      <c r="AJ314">
        <v>305.890425253572</v>
      </c>
      <c r="AK314">
        <v>305.500381818182</v>
      </c>
      <c r="AL314">
        <v>-3.29999878787882</v>
      </c>
      <c r="AM314">
        <v>64.6</v>
      </c>
      <c r="AN314">
        <f>(AP314 - AO314 + DY314*1E3/(8.314*(EA314+273.15)) * AR314/DX314 * AQ314) * DX314/(100*DL314) * 1000/(1000 - AP314)</f>
        <v>0</v>
      </c>
      <c r="AO314">
        <v>17.0107789429869</v>
      </c>
      <c r="AP314">
        <v>23.7496393939394</v>
      </c>
      <c r="AQ314">
        <v>-1.78395981594781e-05</v>
      </c>
      <c r="AR314">
        <v>120.659579915445</v>
      </c>
      <c r="AS314">
        <v>0</v>
      </c>
      <c r="AT314">
        <v>0</v>
      </c>
      <c r="AU314">
        <f>IF(AS314*$H$13&gt;=AW314,1.0,(AW314/(AW314-AS314*$H$13)))</f>
        <v>0</v>
      </c>
      <c r="AV314">
        <f>(AU314-1)*100</f>
        <v>0</v>
      </c>
      <c r="AW314">
        <f>MAX(0,($B$13+$C$13*EF314)/(1+$D$13*EF314)*DY314/(EA314+273)*$E$13)</f>
        <v>0</v>
      </c>
      <c r="AX314" t="s">
        <v>437</v>
      </c>
      <c r="AY314" t="s">
        <v>437</v>
      </c>
      <c r="AZ314">
        <v>0</v>
      </c>
      <c r="BA314">
        <v>0</v>
      </c>
      <c r="BB314">
        <f>1-AZ314/BA314</f>
        <v>0</v>
      </c>
      <c r="BC314">
        <v>0</v>
      </c>
      <c r="BD314" t="s">
        <v>437</v>
      </c>
      <c r="BE314" t="s">
        <v>437</v>
      </c>
      <c r="BF314">
        <v>0</v>
      </c>
      <c r="BG314">
        <v>0</v>
      </c>
      <c r="BH314">
        <f>1-BF314/BG314</f>
        <v>0</v>
      </c>
      <c r="BI314">
        <v>0.5</v>
      </c>
      <c r="BJ314">
        <f>DI314</f>
        <v>0</v>
      </c>
      <c r="BK314">
        <f>L314</f>
        <v>0</v>
      </c>
      <c r="BL314">
        <f>BH314*BI314*BJ314</f>
        <v>0</v>
      </c>
      <c r="BM314">
        <f>(BK314-BC314)/BJ314</f>
        <v>0</v>
      </c>
      <c r="BN314">
        <f>(BA314-BG314)/BG314</f>
        <v>0</v>
      </c>
      <c r="BO314">
        <f>AZ314/(BB314+AZ314/BG314)</f>
        <v>0</v>
      </c>
      <c r="BP314" t="s">
        <v>437</v>
      </c>
      <c r="BQ314">
        <v>0</v>
      </c>
      <c r="BR314">
        <f>IF(BQ314&lt;&gt;0, BQ314, BO314)</f>
        <v>0</v>
      </c>
      <c r="BS314">
        <f>1-BR314/BG314</f>
        <v>0</v>
      </c>
      <c r="BT314">
        <f>(BG314-BF314)/(BG314-BR314)</f>
        <v>0</v>
      </c>
      <c r="BU314">
        <f>(BA314-BG314)/(BA314-BR314)</f>
        <v>0</v>
      </c>
      <c r="BV314">
        <f>(BG314-BF314)/(BG314-AZ314)</f>
        <v>0</v>
      </c>
      <c r="BW314">
        <f>(BA314-BG314)/(BA314-AZ314)</f>
        <v>0</v>
      </c>
      <c r="BX314">
        <f>(BT314*BR314/BF314)</f>
        <v>0</v>
      </c>
      <c r="BY314">
        <f>(1-BX314)</f>
        <v>0</v>
      </c>
      <c r="DH314">
        <f>$B$11*EG314+$C$11*EH314+$F$11*ES314*(1-EV314)</f>
        <v>0</v>
      </c>
      <c r="DI314">
        <f>DH314*DJ314</f>
        <v>0</v>
      </c>
      <c r="DJ314">
        <f>($B$11*$D$9+$C$11*$D$9+$F$11*((FF314+EX314)/MAX(FF314+EX314+FG314, 0.1)*$I$9+FG314/MAX(FF314+EX314+FG314, 0.1)*$J$9))/($B$11+$C$11+$F$11)</f>
        <v>0</v>
      </c>
      <c r="DK314">
        <f>($B$11*$K$9+$C$11*$K$9+$F$11*((FF314+EX314)/MAX(FF314+EX314+FG314, 0.1)*$P$9+FG314/MAX(FF314+EX314+FG314, 0.1)*$Q$9))/($B$11+$C$11+$F$11)</f>
        <v>0</v>
      </c>
      <c r="DL314">
        <v>6</v>
      </c>
      <c r="DM314">
        <v>0.5</v>
      </c>
      <c r="DN314" t="s">
        <v>438</v>
      </c>
      <c r="DO314">
        <v>2</v>
      </c>
      <c r="DP314" t="b">
        <v>1</v>
      </c>
      <c r="DQ314">
        <v>1759433724.84615</v>
      </c>
      <c r="DR314">
        <v>320.859</v>
      </c>
      <c r="DS314">
        <v>316.948692307692</v>
      </c>
      <c r="DT314">
        <v>23.7531846153846</v>
      </c>
      <c r="DU314">
        <v>17.0341923076923</v>
      </c>
      <c r="DV314">
        <v>318.972692307692</v>
      </c>
      <c r="DW314">
        <v>23.4055</v>
      </c>
      <c r="DX314">
        <v>499.991153846154</v>
      </c>
      <c r="DY314">
        <v>90.6613076923077</v>
      </c>
      <c r="DZ314">
        <v>0.0338910846153846</v>
      </c>
      <c r="EA314">
        <v>30.2141846153846</v>
      </c>
      <c r="EB314">
        <v>30.0064</v>
      </c>
      <c r="EC314">
        <v>999.9</v>
      </c>
      <c r="ED314">
        <v>0</v>
      </c>
      <c r="EE314">
        <v>0</v>
      </c>
      <c r="EF314">
        <v>9978.94769230769</v>
      </c>
      <c r="EG314">
        <v>0</v>
      </c>
      <c r="EH314">
        <v>14.3619230769231</v>
      </c>
      <c r="EI314">
        <v>3.91041846153846</v>
      </c>
      <c r="EJ314">
        <v>328.666</v>
      </c>
      <c r="EK314">
        <v>322.441461538462</v>
      </c>
      <c r="EL314">
        <v>6.71897538461539</v>
      </c>
      <c r="EM314">
        <v>316.948692307692</v>
      </c>
      <c r="EN314">
        <v>17.0341923076923</v>
      </c>
      <c r="EO314">
        <v>2.15349307692308</v>
      </c>
      <c r="EP314">
        <v>1.54434307692308</v>
      </c>
      <c r="EQ314">
        <v>18.6204846153846</v>
      </c>
      <c r="ER314">
        <v>13.4143846153846</v>
      </c>
      <c r="ES314">
        <v>2000.03769230769</v>
      </c>
      <c r="ET314">
        <v>0.980005769230769</v>
      </c>
      <c r="EU314">
        <v>0.0199946461538462</v>
      </c>
      <c r="EV314">
        <v>0</v>
      </c>
      <c r="EW314">
        <v>1077.56307692308</v>
      </c>
      <c r="EX314">
        <v>5.00059</v>
      </c>
      <c r="EY314">
        <v>21682.6692307692</v>
      </c>
      <c r="EZ314">
        <v>17360.6769230769</v>
      </c>
      <c r="FA314">
        <v>41.937</v>
      </c>
      <c r="FB314">
        <v>41.7833846153846</v>
      </c>
      <c r="FC314">
        <v>41.375</v>
      </c>
      <c r="FD314">
        <v>41.187</v>
      </c>
      <c r="FE314">
        <v>42.8459230769231</v>
      </c>
      <c r="FF314">
        <v>1955.14769230769</v>
      </c>
      <c r="FG314">
        <v>39.89</v>
      </c>
      <c r="FH314">
        <v>0</v>
      </c>
      <c r="FI314">
        <v>1759433731.6</v>
      </c>
      <c r="FJ314">
        <v>0</v>
      </c>
      <c r="FK314">
        <v>1077.46269230769</v>
      </c>
      <c r="FL314">
        <v>-9.36717948307531</v>
      </c>
      <c r="FM314">
        <v>-171.128205248211</v>
      </c>
      <c r="FN314">
        <v>21680.3115384615</v>
      </c>
      <c r="FO314">
        <v>15</v>
      </c>
      <c r="FP314">
        <v>0</v>
      </c>
      <c r="FQ314" t="s">
        <v>439</v>
      </c>
      <c r="FR314">
        <v>0</v>
      </c>
      <c r="FS314">
        <v>0</v>
      </c>
      <c r="FT314">
        <v>0</v>
      </c>
      <c r="FU314">
        <v>0</v>
      </c>
      <c r="FV314">
        <v>0</v>
      </c>
      <c r="FW314">
        <v>0</v>
      </c>
      <c r="FX314">
        <v>0</v>
      </c>
      <c r="FY314">
        <v>0</v>
      </c>
      <c r="FZ314">
        <v>0</v>
      </c>
      <c r="GA314">
        <v>0</v>
      </c>
      <c r="GB314">
        <v>0</v>
      </c>
      <c r="GC314">
        <v>3.06546985714286</v>
      </c>
      <c r="GD314">
        <v>16.5085429090909</v>
      </c>
      <c r="GE314">
        <v>1.71068623985877</v>
      </c>
      <c r="GF314">
        <v>0</v>
      </c>
      <c r="GG314">
        <v>1078.04588235294</v>
      </c>
      <c r="GH314">
        <v>-9.89243696426211</v>
      </c>
      <c r="GI314">
        <v>0.993638937995257</v>
      </c>
      <c r="GJ314">
        <v>-1</v>
      </c>
      <c r="GK314">
        <v>6.71468095238095</v>
      </c>
      <c r="GL314">
        <v>0.100367532467538</v>
      </c>
      <c r="GM314">
        <v>0.0141301207842921</v>
      </c>
      <c r="GN314">
        <v>0</v>
      </c>
      <c r="GO314">
        <v>0</v>
      </c>
      <c r="GP314">
        <v>2</v>
      </c>
      <c r="GQ314" t="s">
        <v>463</v>
      </c>
      <c r="GR314">
        <v>3.13101</v>
      </c>
      <c r="GS314">
        <v>2.71228</v>
      </c>
      <c r="GT314">
        <v>0.0675266</v>
      </c>
      <c r="GU314">
        <v>0.066955</v>
      </c>
      <c r="GV314">
        <v>0.102321</v>
      </c>
      <c r="GW314">
        <v>0.0808346</v>
      </c>
      <c r="GX314">
        <v>35088.4</v>
      </c>
      <c r="GY314">
        <v>37616.7</v>
      </c>
      <c r="GZ314">
        <v>34048.4</v>
      </c>
      <c r="HA314">
        <v>36506.4</v>
      </c>
      <c r="HB314">
        <v>43167.7</v>
      </c>
      <c r="HC314">
        <v>48188.6</v>
      </c>
      <c r="HD314">
        <v>53119.4</v>
      </c>
      <c r="HE314">
        <v>58353.4</v>
      </c>
      <c r="HF314">
        <v>1.9518</v>
      </c>
      <c r="HG314">
        <v>1.77722</v>
      </c>
      <c r="HH314">
        <v>0.123747</v>
      </c>
      <c r="HI314">
        <v>0</v>
      </c>
      <c r="HJ314">
        <v>27.9851</v>
      </c>
      <c r="HK314">
        <v>999.9</v>
      </c>
      <c r="HL314">
        <v>41.961</v>
      </c>
      <c r="HM314">
        <v>30.957</v>
      </c>
      <c r="HN314">
        <v>20.8296</v>
      </c>
      <c r="HO314">
        <v>54.6167</v>
      </c>
      <c r="HP314">
        <v>45.6651</v>
      </c>
      <c r="HQ314">
        <v>1</v>
      </c>
      <c r="HR314">
        <v>0.107792</v>
      </c>
      <c r="HS314">
        <v>0.0623883</v>
      </c>
      <c r="HT314">
        <v>20.1119</v>
      </c>
      <c r="HU314">
        <v>5.19543</v>
      </c>
      <c r="HV314">
        <v>12.004</v>
      </c>
      <c r="HW314">
        <v>4.97365</v>
      </c>
      <c r="HX314">
        <v>3.29385</v>
      </c>
      <c r="HY314">
        <v>999.9</v>
      </c>
      <c r="HZ314">
        <v>9999</v>
      </c>
      <c r="IA314">
        <v>9999</v>
      </c>
      <c r="IB314">
        <v>9999</v>
      </c>
      <c r="IC314">
        <v>1.86327</v>
      </c>
      <c r="ID314">
        <v>1.86813</v>
      </c>
      <c r="IE314">
        <v>1.86789</v>
      </c>
      <c r="IF314">
        <v>1.86905</v>
      </c>
      <c r="IG314">
        <v>1.86988</v>
      </c>
      <c r="IH314">
        <v>1.86591</v>
      </c>
      <c r="II314">
        <v>1.86705</v>
      </c>
      <c r="IJ314">
        <v>1.86844</v>
      </c>
      <c r="IK314">
        <v>5</v>
      </c>
      <c r="IL314">
        <v>0</v>
      </c>
      <c r="IM314">
        <v>0</v>
      </c>
      <c r="IN314">
        <v>0</v>
      </c>
      <c r="IO314" t="s">
        <v>441</v>
      </c>
      <c r="IP314" t="s">
        <v>442</v>
      </c>
      <c r="IQ314" t="s">
        <v>443</v>
      </c>
      <c r="IR314" t="s">
        <v>443</v>
      </c>
      <c r="IS314" t="s">
        <v>443</v>
      </c>
      <c r="IT314" t="s">
        <v>443</v>
      </c>
      <c r="IU314">
        <v>0</v>
      </c>
      <c r="IV314">
        <v>100</v>
      </c>
      <c r="IW314">
        <v>100</v>
      </c>
      <c r="IX314">
        <v>1.799</v>
      </c>
      <c r="IY314">
        <v>0.3472</v>
      </c>
      <c r="IZ314">
        <v>0.735386519928015</v>
      </c>
      <c r="JA314">
        <v>0.00382527381972642</v>
      </c>
      <c r="JB314">
        <v>-7.52988299776221e-07</v>
      </c>
      <c r="JC314">
        <v>2.3530235652091e-10</v>
      </c>
      <c r="JD314">
        <v>-0.102343420517576</v>
      </c>
      <c r="JE314">
        <v>-0.0169045395245839</v>
      </c>
      <c r="JF314">
        <v>0.00204458040624254</v>
      </c>
      <c r="JG314">
        <v>-2.13992253470799e-05</v>
      </c>
      <c r="JH314">
        <v>5</v>
      </c>
      <c r="JI314">
        <v>2167</v>
      </c>
      <c r="JJ314">
        <v>1</v>
      </c>
      <c r="JK314">
        <v>29</v>
      </c>
      <c r="JL314">
        <v>29323895.6</v>
      </c>
      <c r="JM314">
        <v>29323895.6</v>
      </c>
      <c r="JN314">
        <v>0.720215</v>
      </c>
      <c r="JO314">
        <v>2.63794</v>
      </c>
      <c r="JP314">
        <v>1.54785</v>
      </c>
      <c r="JQ314">
        <v>2.31079</v>
      </c>
      <c r="JR314">
        <v>1.64673</v>
      </c>
      <c r="JS314">
        <v>2.36694</v>
      </c>
      <c r="JT314">
        <v>34.6235</v>
      </c>
      <c r="JU314">
        <v>24.1926</v>
      </c>
      <c r="JV314">
        <v>18</v>
      </c>
      <c r="JW314">
        <v>507.289</v>
      </c>
      <c r="JX314">
        <v>395.27</v>
      </c>
      <c r="JY314">
        <v>27.664</v>
      </c>
      <c r="JZ314">
        <v>28.766</v>
      </c>
      <c r="KA314">
        <v>30.0004</v>
      </c>
      <c r="KB314">
        <v>28.6917</v>
      </c>
      <c r="KC314">
        <v>28.6378</v>
      </c>
      <c r="KD314">
        <v>14.3317</v>
      </c>
      <c r="KE314">
        <v>15.2087</v>
      </c>
      <c r="KF314">
        <v>26.4515</v>
      </c>
      <c r="KG314">
        <v>27.6542</v>
      </c>
      <c r="KH314">
        <v>264.479</v>
      </c>
      <c r="KI314">
        <v>17.0676</v>
      </c>
      <c r="KJ314">
        <v>96.557</v>
      </c>
      <c r="KK314">
        <v>94.5403</v>
      </c>
    </row>
    <row r="315" spans="1:297">
      <c r="A315">
        <v>299</v>
      </c>
      <c r="B315">
        <v>1759433738</v>
      </c>
      <c r="C315">
        <v>14517.9000000954</v>
      </c>
      <c r="D315" t="s">
        <v>1043</v>
      </c>
      <c r="E315" t="s">
        <v>1044</v>
      </c>
      <c r="F315">
        <v>5</v>
      </c>
      <c r="G315" t="s">
        <v>1024</v>
      </c>
      <c r="H315" t="s">
        <v>436</v>
      </c>
      <c r="I315">
        <v>1759433729.84615</v>
      </c>
      <c r="J315">
        <f>(K315)/1000</f>
        <v>0</v>
      </c>
      <c r="K315">
        <f>IF(DP315, AN315, AH315)</f>
        <v>0</v>
      </c>
      <c r="L315">
        <f>IF(DP315, AI315, AG315)</f>
        <v>0</v>
      </c>
      <c r="M315">
        <f>DR315 - IF(AU315&gt;1, L315*DL315*100.0/(AW315), 0)</f>
        <v>0</v>
      </c>
      <c r="N315">
        <f>((T315-J315/2)*M315-L315)/(T315+J315/2)</f>
        <v>0</v>
      </c>
      <c r="O315">
        <f>N315*(DY315+DZ315)/1000.0</f>
        <v>0</v>
      </c>
      <c r="P315">
        <f>(DR315 - IF(AU315&gt;1, L315*DL315*100.0/(AW315), 0))*(DY315+DZ315)/1000.0</f>
        <v>0</v>
      </c>
      <c r="Q315">
        <f>2.0/((1/S315-1/R315)+SIGN(S315)*SQRT((1/S315-1/R315)*(1/S315-1/R315) + 4*DM315/((DM315+1)*(DM315+1))*(2*1/S315*1/R315-1/R315*1/R315)))</f>
        <v>0</v>
      </c>
      <c r="R315">
        <f>IF(LEFT(DN315,1)&lt;&gt;"0",IF(LEFT(DN315,1)="1",3.0,DO315),$D$5+$E$5*(EF315*DY315/($K$5*1000))+$F$5*(EF315*DY315/($K$5*1000))*MAX(MIN(DL315,$J$5),$I$5)*MAX(MIN(DL315,$J$5),$I$5)+$G$5*MAX(MIN(DL315,$J$5),$I$5)*(EF315*DY315/($K$5*1000))+$H$5*(EF315*DY315/($K$5*1000))*(EF315*DY315/($K$5*1000)))</f>
        <v>0</v>
      </c>
      <c r="S315">
        <f>J315*(1000-(1000*0.61365*exp(17.502*W315/(240.97+W315))/(DY315+DZ315)+DT315)/2)/(1000*0.61365*exp(17.502*W315/(240.97+W315))/(DY315+DZ315)-DT315)</f>
        <v>0</v>
      </c>
      <c r="T315">
        <f>1/((DM315+1)/(Q315/1.6)+1/(R315/1.37)) + DM315/((DM315+1)/(Q315/1.6) + DM315/(R315/1.37))</f>
        <v>0</v>
      </c>
      <c r="U315">
        <f>(DH315*DK315)</f>
        <v>0</v>
      </c>
      <c r="V315">
        <f>(EA315+(U315+2*0.95*5.67E-8*(((EA315+$B$7)+273)^4-(EA315+273)^4)-44100*J315)/(1.84*29.3*R315+8*0.95*5.67E-8*(EA315+273)^3))</f>
        <v>0</v>
      </c>
      <c r="W315">
        <f>($C$7*EB315+$D$7*EC315+$E$7*V315)</f>
        <v>0</v>
      </c>
      <c r="X315">
        <f>0.61365*exp(17.502*W315/(240.97+W315))</f>
        <v>0</v>
      </c>
      <c r="Y315">
        <f>(Z315/AA315*100)</f>
        <v>0</v>
      </c>
      <c r="Z315">
        <f>DT315*(DY315+DZ315)/1000</f>
        <v>0</v>
      </c>
      <c r="AA315">
        <f>0.61365*exp(17.502*EA315/(240.97+EA315))</f>
        <v>0</v>
      </c>
      <c r="AB315">
        <f>(X315-DT315*(DY315+DZ315)/1000)</f>
        <v>0</v>
      </c>
      <c r="AC315">
        <f>(-J315*44100)</f>
        <v>0</v>
      </c>
      <c r="AD315">
        <f>2*29.3*R315*0.92*(EA315-W315)</f>
        <v>0</v>
      </c>
      <c r="AE315">
        <f>2*0.95*5.67E-8*(((EA315+$B$7)+273)^4-(W315+273)^4)</f>
        <v>0</v>
      </c>
      <c r="AF315">
        <f>U315+AE315+AC315+AD315</f>
        <v>0</v>
      </c>
      <c r="AG315">
        <f>DX315*AU315*(DS315-DR315*(1000-AU315*DU315)/(1000-AU315*DT315))/(100*DL315)</f>
        <v>0</v>
      </c>
      <c r="AH315">
        <f>1000*DX315*AU315*(DT315-DU315)/(100*DL315*(1000-AU315*DT315))</f>
        <v>0</v>
      </c>
      <c r="AI315">
        <f>(AJ315 - AK315 - DY315*1E3/(8.314*(EA315+273.15)) * AM315/DX315 * AL315) * DX315/(100*DL315) * (1000 - DU315)/1000</f>
        <v>0</v>
      </c>
      <c r="AJ315">
        <v>289.368291286905</v>
      </c>
      <c r="AK315">
        <v>289.459418181818</v>
      </c>
      <c r="AL315">
        <v>-3.18520621212122</v>
      </c>
      <c r="AM315">
        <v>64.6</v>
      </c>
      <c r="AN315">
        <f>(AP315 - AO315 + DY315*1E3/(8.314*(EA315+273.15)) * AR315/DX315 * AQ315) * DX315/(100*DL315) * 1000/(1000 - AP315)</f>
        <v>0</v>
      </c>
      <c r="AO315">
        <v>16.9719769187851</v>
      </c>
      <c r="AP315">
        <v>23.7197593939394</v>
      </c>
      <c r="AQ315">
        <v>-0.00532688423158616</v>
      </c>
      <c r="AR315">
        <v>120.659579915445</v>
      </c>
      <c r="AS315">
        <v>0</v>
      </c>
      <c r="AT315">
        <v>0</v>
      </c>
      <c r="AU315">
        <f>IF(AS315*$H$13&gt;=AW315,1.0,(AW315/(AW315-AS315*$H$13)))</f>
        <v>0</v>
      </c>
      <c r="AV315">
        <f>(AU315-1)*100</f>
        <v>0</v>
      </c>
      <c r="AW315">
        <f>MAX(0,($B$13+$C$13*EF315)/(1+$D$13*EF315)*DY315/(EA315+273)*$E$13)</f>
        <v>0</v>
      </c>
      <c r="AX315" t="s">
        <v>437</v>
      </c>
      <c r="AY315" t="s">
        <v>437</v>
      </c>
      <c r="AZ315">
        <v>0</v>
      </c>
      <c r="BA315">
        <v>0</v>
      </c>
      <c r="BB315">
        <f>1-AZ315/BA315</f>
        <v>0</v>
      </c>
      <c r="BC315">
        <v>0</v>
      </c>
      <c r="BD315" t="s">
        <v>437</v>
      </c>
      <c r="BE315" t="s">
        <v>437</v>
      </c>
      <c r="BF315">
        <v>0</v>
      </c>
      <c r="BG315">
        <v>0</v>
      </c>
      <c r="BH315">
        <f>1-BF315/BG315</f>
        <v>0</v>
      </c>
      <c r="BI315">
        <v>0.5</v>
      </c>
      <c r="BJ315">
        <f>DI315</f>
        <v>0</v>
      </c>
      <c r="BK315">
        <f>L315</f>
        <v>0</v>
      </c>
      <c r="BL315">
        <f>BH315*BI315*BJ315</f>
        <v>0</v>
      </c>
      <c r="BM315">
        <f>(BK315-BC315)/BJ315</f>
        <v>0</v>
      </c>
      <c r="BN315">
        <f>(BA315-BG315)/BG315</f>
        <v>0</v>
      </c>
      <c r="BO315">
        <f>AZ315/(BB315+AZ315/BG315)</f>
        <v>0</v>
      </c>
      <c r="BP315" t="s">
        <v>437</v>
      </c>
      <c r="BQ315">
        <v>0</v>
      </c>
      <c r="BR315">
        <f>IF(BQ315&lt;&gt;0, BQ315, BO315)</f>
        <v>0</v>
      </c>
      <c r="BS315">
        <f>1-BR315/BG315</f>
        <v>0</v>
      </c>
      <c r="BT315">
        <f>(BG315-BF315)/(BG315-BR315)</f>
        <v>0</v>
      </c>
      <c r="BU315">
        <f>(BA315-BG315)/(BA315-BR315)</f>
        <v>0</v>
      </c>
      <c r="BV315">
        <f>(BG315-BF315)/(BG315-AZ315)</f>
        <v>0</v>
      </c>
      <c r="BW315">
        <f>(BA315-BG315)/(BA315-AZ315)</f>
        <v>0</v>
      </c>
      <c r="BX315">
        <f>(BT315*BR315/BF315)</f>
        <v>0</v>
      </c>
      <c r="BY315">
        <f>(1-BX315)</f>
        <v>0</v>
      </c>
      <c r="DH315">
        <f>$B$11*EG315+$C$11*EH315+$F$11*ES315*(1-EV315)</f>
        <v>0</v>
      </c>
      <c r="DI315">
        <f>DH315*DJ315</f>
        <v>0</v>
      </c>
      <c r="DJ315">
        <f>($B$11*$D$9+$C$11*$D$9+$F$11*((FF315+EX315)/MAX(FF315+EX315+FG315, 0.1)*$I$9+FG315/MAX(FF315+EX315+FG315, 0.1)*$J$9))/($B$11+$C$11+$F$11)</f>
        <v>0</v>
      </c>
      <c r="DK315">
        <f>($B$11*$K$9+$C$11*$K$9+$F$11*((FF315+EX315)/MAX(FF315+EX315+FG315, 0.1)*$P$9+FG315/MAX(FF315+EX315+FG315, 0.1)*$Q$9))/($B$11+$C$11+$F$11)</f>
        <v>0</v>
      </c>
      <c r="DL315">
        <v>6</v>
      </c>
      <c r="DM315">
        <v>0.5</v>
      </c>
      <c r="DN315" t="s">
        <v>438</v>
      </c>
      <c r="DO315">
        <v>2</v>
      </c>
      <c r="DP315" t="b">
        <v>1</v>
      </c>
      <c r="DQ315">
        <v>1759433729.84615</v>
      </c>
      <c r="DR315">
        <v>305.107153846154</v>
      </c>
      <c r="DS315">
        <v>300.378538461538</v>
      </c>
      <c r="DT315">
        <v>23.7448923076923</v>
      </c>
      <c r="DU315">
        <v>17.0122923076923</v>
      </c>
      <c r="DV315">
        <v>303.274538461538</v>
      </c>
      <c r="DW315">
        <v>23.3975615384615</v>
      </c>
      <c r="DX315">
        <v>499.981538461538</v>
      </c>
      <c r="DY315">
        <v>90.6617615384615</v>
      </c>
      <c r="DZ315">
        <v>0.0341600384615385</v>
      </c>
      <c r="EA315">
        <v>30.2145384615385</v>
      </c>
      <c r="EB315">
        <v>30.0045230769231</v>
      </c>
      <c r="EC315">
        <v>999.9</v>
      </c>
      <c r="ED315">
        <v>0</v>
      </c>
      <c r="EE315">
        <v>0</v>
      </c>
      <c r="EF315">
        <v>9977.98230769231</v>
      </c>
      <c r="EG315">
        <v>0</v>
      </c>
      <c r="EH315">
        <v>14.365</v>
      </c>
      <c r="EI315">
        <v>4.72871076923077</v>
      </c>
      <c r="EJ315">
        <v>312.528384615385</v>
      </c>
      <c r="EK315">
        <v>305.577615384615</v>
      </c>
      <c r="EL315">
        <v>6.73259076923077</v>
      </c>
      <c r="EM315">
        <v>300.378538461538</v>
      </c>
      <c r="EN315">
        <v>17.0122923076923</v>
      </c>
      <c r="EO315">
        <v>2.15275230769231</v>
      </c>
      <c r="EP315">
        <v>1.54236538461538</v>
      </c>
      <c r="EQ315">
        <v>18.6149923076923</v>
      </c>
      <c r="ER315">
        <v>13.3947076923077</v>
      </c>
      <c r="ES315">
        <v>2000.01</v>
      </c>
      <c r="ET315">
        <v>0.980005461538461</v>
      </c>
      <c r="EU315">
        <v>0.0199948923076923</v>
      </c>
      <c r="EV315">
        <v>0</v>
      </c>
      <c r="EW315">
        <v>1076.96230769231</v>
      </c>
      <c r="EX315">
        <v>5.00059</v>
      </c>
      <c r="EY315">
        <v>21669.4846153846</v>
      </c>
      <c r="EZ315">
        <v>17360.4461538462</v>
      </c>
      <c r="FA315">
        <v>41.9466923076923</v>
      </c>
      <c r="FB315">
        <v>41.7881538461539</v>
      </c>
      <c r="FC315">
        <v>41.375</v>
      </c>
      <c r="FD315">
        <v>41.187</v>
      </c>
      <c r="FE315">
        <v>42.8362307692308</v>
      </c>
      <c r="FF315">
        <v>1955.12</v>
      </c>
      <c r="FG315">
        <v>39.89</v>
      </c>
      <c r="FH315">
        <v>0</v>
      </c>
      <c r="FI315">
        <v>1759433736.4</v>
      </c>
      <c r="FJ315">
        <v>0</v>
      </c>
      <c r="FK315">
        <v>1076.82884615385</v>
      </c>
      <c r="FL315">
        <v>-6.79965811676709</v>
      </c>
      <c r="FM315">
        <v>-120.252991458771</v>
      </c>
      <c r="FN315">
        <v>21668.6307692308</v>
      </c>
      <c r="FO315">
        <v>15</v>
      </c>
      <c r="FP315">
        <v>0</v>
      </c>
      <c r="FQ315" t="s">
        <v>439</v>
      </c>
      <c r="FR315">
        <v>0</v>
      </c>
      <c r="FS315">
        <v>0</v>
      </c>
      <c r="FT315">
        <v>0</v>
      </c>
      <c r="FU315">
        <v>0</v>
      </c>
      <c r="FV315">
        <v>0</v>
      </c>
      <c r="FW315">
        <v>0</v>
      </c>
      <c r="FX315">
        <v>0</v>
      </c>
      <c r="FY315">
        <v>0</v>
      </c>
      <c r="FZ315">
        <v>0</v>
      </c>
      <c r="GA315">
        <v>0</v>
      </c>
      <c r="GB315">
        <v>0</v>
      </c>
      <c r="GC315">
        <v>4.325335</v>
      </c>
      <c r="GD315">
        <v>11.0535978947368</v>
      </c>
      <c r="GE315">
        <v>1.14594425564466</v>
      </c>
      <c r="GF315">
        <v>0</v>
      </c>
      <c r="GG315">
        <v>1077.25823529412</v>
      </c>
      <c r="GH315">
        <v>-7.94682964229222</v>
      </c>
      <c r="GI315">
        <v>0.816266502718444</v>
      </c>
      <c r="GJ315">
        <v>-1</v>
      </c>
      <c r="GK315">
        <v>6.727117</v>
      </c>
      <c r="GL315">
        <v>0.189775939849635</v>
      </c>
      <c r="GM315">
        <v>0.0209172660976524</v>
      </c>
      <c r="GN315">
        <v>0</v>
      </c>
      <c r="GO315">
        <v>0</v>
      </c>
      <c r="GP315">
        <v>2</v>
      </c>
      <c r="GQ315" t="s">
        <v>463</v>
      </c>
      <c r="GR315">
        <v>3.1311</v>
      </c>
      <c r="GS315">
        <v>2.71243</v>
      </c>
      <c r="GT315">
        <v>0.0645528</v>
      </c>
      <c r="GU315">
        <v>0.0638103</v>
      </c>
      <c r="GV315">
        <v>0.102258</v>
      </c>
      <c r="GW315">
        <v>0.0808233</v>
      </c>
      <c r="GX315">
        <v>35200.4</v>
      </c>
      <c r="GY315">
        <v>37743.5</v>
      </c>
      <c r="GZ315">
        <v>34048.5</v>
      </c>
      <c r="HA315">
        <v>36506.5</v>
      </c>
      <c r="HB315">
        <v>43170.6</v>
      </c>
      <c r="HC315">
        <v>48188.7</v>
      </c>
      <c r="HD315">
        <v>53119.6</v>
      </c>
      <c r="HE315">
        <v>58353.2</v>
      </c>
      <c r="HF315">
        <v>1.95212</v>
      </c>
      <c r="HG315">
        <v>1.77705</v>
      </c>
      <c r="HH315">
        <v>0.123449</v>
      </c>
      <c r="HI315">
        <v>0</v>
      </c>
      <c r="HJ315">
        <v>27.9816</v>
      </c>
      <c r="HK315">
        <v>999.9</v>
      </c>
      <c r="HL315">
        <v>41.936</v>
      </c>
      <c r="HM315">
        <v>30.957</v>
      </c>
      <c r="HN315">
        <v>20.8148</v>
      </c>
      <c r="HO315">
        <v>54.9567</v>
      </c>
      <c r="HP315">
        <v>45.7973</v>
      </c>
      <c r="HQ315">
        <v>1</v>
      </c>
      <c r="HR315">
        <v>0.108079</v>
      </c>
      <c r="HS315">
        <v>0.026329</v>
      </c>
      <c r="HT315">
        <v>20.1121</v>
      </c>
      <c r="HU315">
        <v>5.19588</v>
      </c>
      <c r="HV315">
        <v>12.004</v>
      </c>
      <c r="HW315">
        <v>4.9738</v>
      </c>
      <c r="HX315">
        <v>3.29395</v>
      </c>
      <c r="HY315">
        <v>999.9</v>
      </c>
      <c r="HZ315">
        <v>9999</v>
      </c>
      <c r="IA315">
        <v>9999</v>
      </c>
      <c r="IB315">
        <v>9999</v>
      </c>
      <c r="IC315">
        <v>1.86326</v>
      </c>
      <c r="ID315">
        <v>1.86813</v>
      </c>
      <c r="IE315">
        <v>1.8679</v>
      </c>
      <c r="IF315">
        <v>1.86905</v>
      </c>
      <c r="IG315">
        <v>1.86985</v>
      </c>
      <c r="IH315">
        <v>1.86593</v>
      </c>
      <c r="II315">
        <v>1.86706</v>
      </c>
      <c r="IJ315">
        <v>1.86844</v>
      </c>
      <c r="IK315">
        <v>5</v>
      </c>
      <c r="IL315">
        <v>0</v>
      </c>
      <c r="IM315">
        <v>0</v>
      </c>
      <c r="IN315">
        <v>0</v>
      </c>
      <c r="IO315" t="s">
        <v>441</v>
      </c>
      <c r="IP315" t="s">
        <v>442</v>
      </c>
      <c r="IQ315" t="s">
        <v>443</v>
      </c>
      <c r="IR315" t="s">
        <v>443</v>
      </c>
      <c r="IS315" t="s">
        <v>443</v>
      </c>
      <c r="IT315" t="s">
        <v>443</v>
      </c>
      <c r="IU315">
        <v>0</v>
      </c>
      <c r="IV315">
        <v>100</v>
      </c>
      <c r="IW315">
        <v>100</v>
      </c>
      <c r="IX315">
        <v>1.745</v>
      </c>
      <c r="IY315">
        <v>0.3462</v>
      </c>
      <c r="IZ315">
        <v>0.735386519928015</v>
      </c>
      <c r="JA315">
        <v>0.00382527381972642</v>
      </c>
      <c r="JB315">
        <v>-7.52988299776221e-07</v>
      </c>
      <c r="JC315">
        <v>2.3530235652091e-10</v>
      </c>
      <c r="JD315">
        <v>-0.102343420517576</v>
      </c>
      <c r="JE315">
        <v>-0.0169045395245839</v>
      </c>
      <c r="JF315">
        <v>0.00204458040624254</v>
      </c>
      <c r="JG315">
        <v>-2.13992253470799e-05</v>
      </c>
      <c r="JH315">
        <v>5</v>
      </c>
      <c r="JI315">
        <v>2167</v>
      </c>
      <c r="JJ315">
        <v>1</v>
      </c>
      <c r="JK315">
        <v>29</v>
      </c>
      <c r="JL315">
        <v>29323895.6</v>
      </c>
      <c r="JM315">
        <v>29323895.6</v>
      </c>
      <c r="JN315">
        <v>0.684814</v>
      </c>
      <c r="JO315">
        <v>2.65137</v>
      </c>
      <c r="JP315">
        <v>1.54785</v>
      </c>
      <c r="JQ315">
        <v>2.31079</v>
      </c>
      <c r="JR315">
        <v>1.64673</v>
      </c>
      <c r="JS315">
        <v>2.28027</v>
      </c>
      <c r="JT315">
        <v>34.6235</v>
      </c>
      <c r="JU315">
        <v>24.1838</v>
      </c>
      <c r="JV315">
        <v>18</v>
      </c>
      <c r="JW315">
        <v>507.527</v>
      </c>
      <c r="JX315">
        <v>395.194</v>
      </c>
      <c r="JY315">
        <v>27.6542</v>
      </c>
      <c r="JZ315">
        <v>28.7678</v>
      </c>
      <c r="KA315">
        <v>30.0002</v>
      </c>
      <c r="KB315">
        <v>28.6943</v>
      </c>
      <c r="KC315">
        <v>28.6408</v>
      </c>
      <c r="KD315">
        <v>13.6747</v>
      </c>
      <c r="KE315">
        <v>14.9088</v>
      </c>
      <c r="KF315">
        <v>26.4515</v>
      </c>
      <c r="KG315">
        <v>27.6647</v>
      </c>
      <c r="KH315">
        <v>251.045</v>
      </c>
      <c r="KI315">
        <v>17.0846</v>
      </c>
      <c r="KJ315">
        <v>96.5573</v>
      </c>
      <c r="KK315">
        <v>94.5402</v>
      </c>
    </row>
    <row r="316" spans="1:297">
      <c r="A316">
        <v>300</v>
      </c>
      <c r="B316">
        <v>1759433743</v>
      </c>
      <c r="C316">
        <v>14522.9000000954</v>
      </c>
      <c r="D316" t="s">
        <v>1045</v>
      </c>
      <c r="E316" t="s">
        <v>1046</v>
      </c>
      <c r="F316">
        <v>5</v>
      </c>
      <c r="G316" t="s">
        <v>1024</v>
      </c>
      <c r="H316" t="s">
        <v>436</v>
      </c>
      <c r="I316">
        <v>1759433734.84615</v>
      </c>
      <c r="J316">
        <f>(K316)/1000</f>
        <v>0</v>
      </c>
      <c r="K316">
        <f>IF(DP316, AN316, AH316)</f>
        <v>0</v>
      </c>
      <c r="L316">
        <f>IF(DP316, AI316, AG316)</f>
        <v>0</v>
      </c>
      <c r="M316">
        <f>DR316 - IF(AU316&gt;1, L316*DL316*100.0/(AW316), 0)</f>
        <v>0</v>
      </c>
      <c r="N316">
        <f>((T316-J316/2)*M316-L316)/(T316+J316/2)</f>
        <v>0</v>
      </c>
      <c r="O316">
        <f>N316*(DY316+DZ316)/1000.0</f>
        <v>0</v>
      </c>
      <c r="P316">
        <f>(DR316 - IF(AU316&gt;1, L316*DL316*100.0/(AW316), 0))*(DY316+DZ316)/1000.0</f>
        <v>0</v>
      </c>
      <c r="Q316">
        <f>2.0/((1/S316-1/R316)+SIGN(S316)*SQRT((1/S316-1/R316)*(1/S316-1/R316) + 4*DM316/((DM316+1)*(DM316+1))*(2*1/S316*1/R316-1/R316*1/R316)))</f>
        <v>0</v>
      </c>
      <c r="R316">
        <f>IF(LEFT(DN316,1)&lt;&gt;"0",IF(LEFT(DN316,1)="1",3.0,DO316),$D$5+$E$5*(EF316*DY316/($K$5*1000))+$F$5*(EF316*DY316/($K$5*1000))*MAX(MIN(DL316,$J$5),$I$5)*MAX(MIN(DL316,$J$5),$I$5)+$G$5*MAX(MIN(DL316,$J$5),$I$5)*(EF316*DY316/($K$5*1000))+$H$5*(EF316*DY316/($K$5*1000))*(EF316*DY316/($K$5*1000)))</f>
        <v>0</v>
      </c>
      <c r="S316">
        <f>J316*(1000-(1000*0.61365*exp(17.502*W316/(240.97+W316))/(DY316+DZ316)+DT316)/2)/(1000*0.61365*exp(17.502*W316/(240.97+W316))/(DY316+DZ316)-DT316)</f>
        <v>0</v>
      </c>
      <c r="T316">
        <f>1/((DM316+1)/(Q316/1.6)+1/(R316/1.37)) + DM316/((DM316+1)/(Q316/1.6) + DM316/(R316/1.37))</f>
        <v>0</v>
      </c>
      <c r="U316">
        <f>(DH316*DK316)</f>
        <v>0</v>
      </c>
      <c r="V316">
        <f>(EA316+(U316+2*0.95*5.67E-8*(((EA316+$B$7)+273)^4-(EA316+273)^4)-44100*J316)/(1.84*29.3*R316+8*0.95*5.67E-8*(EA316+273)^3))</f>
        <v>0</v>
      </c>
      <c r="W316">
        <f>($C$7*EB316+$D$7*EC316+$E$7*V316)</f>
        <v>0</v>
      </c>
      <c r="X316">
        <f>0.61365*exp(17.502*W316/(240.97+W316))</f>
        <v>0</v>
      </c>
      <c r="Y316">
        <f>(Z316/AA316*100)</f>
        <v>0</v>
      </c>
      <c r="Z316">
        <f>DT316*(DY316+DZ316)/1000</f>
        <v>0</v>
      </c>
      <c r="AA316">
        <f>0.61365*exp(17.502*EA316/(240.97+EA316))</f>
        <v>0</v>
      </c>
      <c r="AB316">
        <f>(X316-DT316*(DY316+DZ316)/1000)</f>
        <v>0</v>
      </c>
      <c r="AC316">
        <f>(-J316*44100)</f>
        <v>0</v>
      </c>
      <c r="AD316">
        <f>2*29.3*R316*0.92*(EA316-W316)</f>
        <v>0</v>
      </c>
      <c r="AE316">
        <f>2*0.95*5.67E-8*(((EA316+$B$7)+273)^4-(W316+273)^4)</f>
        <v>0</v>
      </c>
      <c r="AF316">
        <f>U316+AE316+AC316+AD316</f>
        <v>0</v>
      </c>
      <c r="AG316">
        <f>DX316*AU316*(DS316-DR316*(1000-AU316*DU316)/(1000-AU316*DT316))/(100*DL316)</f>
        <v>0</v>
      </c>
      <c r="AH316">
        <f>1000*DX316*AU316*(DT316-DU316)/(100*DL316*(1000-AU316*DT316))</f>
        <v>0</v>
      </c>
      <c r="AI316">
        <f>(AJ316 - AK316 - DY316*1E3/(8.314*(EA316+273.15)) * AM316/DX316 * AL316) * DX316/(100*DL316) * (1000 - DU316)/1000</f>
        <v>0</v>
      </c>
      <c r="AJ316">
        <v>272.419470461472</v>
      </c>
      <c r="AK316">
        <v>273.307563636364</v>
      </c>
      <c r="AL316">
        <v>-3.24386590909094</v>
      </c>
      <c r="AM316">
        <v>64.6</v>
      </c>
      <c r="AN316">
        <f>(AP316 - AO316 + DY316*1E3/(8.314*(EA316+273.15)) * AR316/DX316 * AQ316) * DX316/(100*DL316) * 1000/(1000 - AP316)</f>
        <v>0</v>
      </c>
      <c r="AO316">
        <v>16.9904390277301</v>
      </c>
      <c r="AP316">
        <v>23.7084927272727</v>
      </c>
      <c r="AQ316">
        <v>-0.00112611353896154</v>
      </c>
      <c r="AR316">
        <v>120.659579915445</v>
      </c>
      <c r="AS316">
        <v>0</v>
      </c>
      <c r="AT316">
        <v>0</v>
      </c>
      <c r="AU316">
        <f>IF(AS316*$H$13&gt;=AW316,1.0,(AW316/(AW316-AS316*$H$13)))</f>
        <v>0</v>
      </c>
      <c r="AV316">
        <f>(AU316-1)*100</f>
        <v>0</v>
      </c>
      <c r="AW316">
        <f>MAX(0,($B$13+$C$13*EF316)/(1+$D$13*EF316)*DY316/(EA316+273)*$E$13)</f>
        <v>0</v>
      </c>
      <c r="AX316" t="s">
        <v>437</v>
      </c>
      <c r="AY316" t="s">
        <v>437</v>
      </c>
      <c r="AZ316">
        <v>0</v>
      </c>
      <c r="BA316">
        <v>0</v>
      </c>
      <c r="BB316">
        <f>1-AZ316/BA316</f>
        <v>0</v>
      </c>
      <c r="BC316">
        <v>0</v>
      </c>
      <c r="BD316" t="s">
        <v>437</v>
      </c>
      <c r="BE316" t="s">
        <v>437</v>
      </c>
      <c r="BF316">
        <v>0</v>
      </c>
      <c r="BG316">
        <v>0</v>
      </c>
      <c r="BH316">
        <f>1-BF316/BG316</f>
        <v>0</v>
      </c>
      <c r="BI316">
        <v>0.5</v>
      </c>
      <c r="BJ316">
        <f>DI316</f>
        <v>0</v>
      </c>
      <c r="BK316">
        <f>L316</f>
        <v>0</v>
      </c>
      <c r="BL316">
        <f>BH316*BI316*BJ316</f>
        <v>0</v>
      </c>
      <c r="BM316">
        <f>(BK316-BC316)/BJ316</f>
        <v>0</v>
      </c>
      <c r="BN316">
        <f>(BA316-BG316)/BG316</f>
        <v>0</v>
      </c>
      <c r="BO316">
        <f>AZ316/(BB316+AZ316/BG316)</f>
        <v>0</v>
      </c>
      <c r="BP316" t="s">
        <v>437</v>
      </c>
      <c r="BQ316">
        <v>0</v>
      </c>
      <c r="BR316">
        <f>IF(BQ316&lt;&gt;0, BQ316, BO316)</f>
        <v>0</v>
      </c>
      <c r="BS316">
        <f>1-BR316/BG316</f>
        <v>0</v>
      </c>
      <c r="BT316">
        <f>(BG316-BF316)/(BG316-BR316)</f>
        <v>0</v>
      </c>
      <c r="BU316">
        <f>(BA316-BG316)/(BA316-BR316)</f>
        <v>0</v>
      </c>
      <c r="BV316">
        <f>(BG316-BF316)/(BG316-AZ316)</f>
        <v>0</v>
      </c>
      <c r="BW316">
        <f>(BA316-BG316)/(BA316-AZ316)</f>
        <v>0</v>
      </c>
      <c r="BX316">
        <f>(BT316*BR316/BF316)</f>
        <v>0</v>
      </c>
      <c r="BY316">
        <f>(1-BX316)</f>
        <v>0</v>
      </c>
      <c r="DH316">
        <f>$B$11*EG316+$C$11*EH316+$F$11*ES316*(1-EV316)</f>
        <v>0</v>
      </c>
      <c r="DI316">
        <f>DH316*DJ316</f>
        <v>0</v>
      </c>
      <c r="DJ316">
        <f>($B$11*$D$9+$C$11*$D$9+$F$11*((FF316+EX316)/MAX(FF316+EX316+FG316, 0.1)*$I$9+FG316/MAX(FF316+EX316+FG316, 0.1)*$J$9))/($B$11+$C$11+$F$11)</f>
        <v>0</v>
      </c>
      <c r="DK316">
        <f>($B$11*$K$9+$C$11*$K$9+$F$11*((FF316+EX316)/MAX(FF316+EX316+FG316, 0.1)*$P$9+FG316/MAX(FF316+EX316+FG316, 0.1)*$Q$9))/($B$11+$C$11+$F$11)</f>
        <v>0</v>
      </c>
      <c r="DL316">
        <v>6</v>
      </c>
      <c r="DM316">
        <v>0.5</v>
      </c>
      <c r="DN316" t="s">
        <v>438</v>
      </c>
      <c r="DO316">
        <v>2</v>
      </c>
      <c r="DP316" t="b">
        <v>1</v>
      </c>
      <c r="DQ316">
        <v>1759433734.84615</v>
      </c>
      <c r="DR316">
        <v>289.379538461538</v>
      </c>
      <c r="DS316">
        <v>283.609615384615</v>
      </c>
      <c r="DT316">
        <v>23.7321076923077</v>
      </c>
      <c r="DU316">
        <v>16.9961076923077</v>
      </c>
      <c r="DV316">
        <v>287.600692307692</v>
      </c>
      <c r="DW316">
        <v>23.3853230769231</v>
      </c>
      <c r="DX316">
        <v>499.970615384615</v>
      </c>
      <c r="DY316">
        <v>90.6617846153846</v>
      </c>
      <c r="DZ316">
        <v>0.0343226846153846</v>
      </c>
      <c r="EA316">
        <v>30.2131</v>
      </c>
      <c r="EB316">
        <v>30.0009846153846</v>
      </c>
      <c r="EC316">
        <v>999.9</v>
      </c>
      <c r="ED316">
        <v>0</v>
      </c>
      <c r="EE316">
        <v>0</v>
      </c>
      <c r="EF316">
        <v>9990.91538461539</v>
      </c>
      <c r="EG316">
        <v>0</v>
      </c>
      <c r="EH316">
        <v>14.365</v>
      </c>
      <c r="EI316">
        <v>5.76997384615385</v>
      </c>
      <c r="EJ316">
        <v>296.414384615385</v>
      </c>
      <c r="EK316">
        <v>288.513461538462</v>
      </c>
      <c r="EL316">
        <v>6.73600692307692</v>
      </c>
      <c r="EM316">
        <v>283.609615384615</v>
      </c>
      <c r="EN316">
        <v>16.9961076923077</v>
      </c>
      <c r="EO316">
        <v>2.15159538461538</v>
      </c>
      <c r="EP316">
        <v>1.54089692307692</v>
      </c>
      <c r="EQ316">
        <v>18.6064</v>
      </c>
      <c r="ER316">
        <v>13.3801076923077</v>
      </c>
      <c r="ES316">
        <v>2000.00692307692</v>
      </c>
      <c r="ET316">
        <v>0.980005384615385</v>
      </c>
      <c r="EU316">
        <v>0.0199949</v>
      </c>
      <c r="EV316">
        <v>0</v>
      </c>
      <c r="EW316">
        <v>1076.56</v>
      </c>
      <c r="EX316">
        <v>5.00059</v>
      </c>
      <c r="EY316">
        <v>21661.6461538462</v>
      </c>
      <c r="EZ316">
        <v>17360.4076923077</v>
      </c>
      <c r="FA316">
        <v>41.9563846153846</v>
      </c>
      <c r="FB316">
        <v>41.7976923076923</v>
      </c>
      <c r="FC316">
        <v>41.375</v>
      </c>
      <c r="FD316">
        <v>41.187</v>
      </c>
      <c r="FE316">
        <v>42.8362307692308</v>
      </c>
      <c r="FF316">
        <v>1955.11692307692</v>
      </c>
      <c r="FG316">
        <v>39.89</v>
      </c>
      <c r="FH316">
        <v>0</v>
      </c>
      <c r="FI316">
        <v>1759433741.8</v>
      </c>
      <c r="FJ316">
        <v>0</v>
      </c>
      <c r="FK316">
        <v>1076.4204</v>
      </c>
      <c r="FL316">
        <v>-2.80769231609201</v>
      </c>
      <c r="FM316">
        <v>-46.9846154475109</v>
      </c>
      <c r="FN316">
        <v>21660.488</v>
      </c>
      <c r="FO316">
        <v>15</v>
      </c>
      <c r="FP316">
        <v>0</v>
      </c>
      <c r="FQ316" t="s">
        <v>439</v>
      </c>
      <c r="FR316">
        <v>0</v>
      </c>
      <c r="FS316">
        <v>0</v>
      </c>
      <c r="FT316">
        <v>0</v>
      </c>
      <c r="FU316">
        <v>0</v>
      </c>
      <c r="FV316">
        <v>0</v>
      </c>
      <c r="FW316">
        <v>0</v>
      </c>
      <c r="FX316">
        <v>0</v>
      </c>
      <c r="FY316">
        <v>0</v>
      </c>
      <c r="FZ316">
        <v>0</v>
      </c>
      <c r="GA316">
        <v>0</v>
      </c>
      <c r="GB316">
        <v>0</v>
      </c>
      <c r="GC316">
        <v>5.15973761904762</v>
      </c>
      <c r="GD316">
        <v>11.1267677922078</v>
      </c>
      <c r="GE316">
        <v>1.1924827728092</v>
      </c>
      <c r="GF316">
        <v>0</v>
      </c>
      <c r="GG316">
        <v>1076.76470588235</v>
      </c>
      <c r="GH316">
        <v>-5.16883117282455</v>
      </c>
      <c r="GI316">
        <v>0.584592544347395</v>
      </c>
      <c r="GJ316">
        <v>-1</v>
      </c>
      <c r="GK316">
        <v>6.73016095238095</v>
      </c>
      <c r="GL316">
        <v>0.0806719480519498</v>
      </c>
      <c r="GM316">
        <v>0.0193968907436615</v>
      </c>
      <c r="GN316">
        <v>1</v>
      </c>
      <c r="GO316">
        <v>1</v>
      </c>
      <c r="GP316">
        <v>2</v>
      </c>
      <c r="GQ316" t="s">
        <v>448</v>
      </c>
      <c r="GR316">
        <v>3.13111</v>
      </c>
      <c r="GS316">
        <v>2.71218</v>
      </c>
      <c r="GT316">
        <v>0.061464</v>
      </c>
      <c r="GU316">
        <v>0.060585</v>
      </c>
      <c r="GV316">
        <v>0.102227</v>
      </c>
      <c r="GW316">
        <v>0.0809035</v>
      </c>
      <c r="GX316">
        <v>35316.3</v>
      </c>
      <c r="GY316">
        <v>37873.4</v>
      </c>
      <c r="GZ316">
        <v>34048.2</v>
      </c>
      <c r="HA316">
        <v>36506.3</v>
      </c>
      <c r="HB316">
        <v>43171.7</v>
      </c>
      <c r="HC316">
        <v>48183.5</v>
      </c>
      <c r="HD316">
        <v>53119.4</v>
      </c>
      <c r="HE316">
        <v>58352.6</v>
      </c>
      <c r="HF316">
        <v>1.9519</v>
      </c>
      <c r="HG316">
        <v>1.77715</v>
      </c>
      <c r="HH316">
        <v>0.124194</v>
      </c>
      <c r="HI316">
        <v>0</v>
      </c>
      <c r="HJ316">
        <v>27.978</v>
      </c>
      <c r="HK316">
        <v>999.9</v>
      </c>
      <c r="HL316">
        <v>41.912</v>
      </c>
      <c r="HM316">
        <v>30.978</v>
      </c>
      <c r="HN316">
        <v>20.8291</v>
      </c>
      <c r="HO316">
        <v>54.4567</v>
      </c>
      <c r="HP316">
        <v>45.4888</v>
      </c>
      <c r="HQ316">
        <v>1</v>
      </c>
      <c r="HR316">
        <v>0.107754</v>
      </c>
      <c r="HS316">
        <v>0.00123094</v>
      </c>
      <c r="HT316">
        <v>20.1119</v>
      </c>
      <c r="HU316">
        <v>5.19513</v>
      </c>
      <c r="HV316">
        <v>12.004</v>
      </c>
      <c r="HW316">
        <v>4.97365</v>
      </c>
      <c r="HX316">
        <v>3.29398</v>
      </c>
      <c r="HY316">
        <v>999.9</v>
      </c>
      <c r="HZ316">
        <v>9999</v>
      </c>
      <c r="IA316">
        <v>9999</v>
      </c>
      <c r="IB316">
        <v>9999</v>
      </c>
      <c r="IC316">
        <v>1.86327</v>
      </c>
      <c r="ID316">
        <v>1.86813</v>
      </c>
      <c r="IE316">
        <v>1.86788</v>
      </c>
      <c r="IF316">
        <v>1.86905</v>
      </c>
      <c r="IG316">
        <v>1.86984</v>
      </c>
      <c r="IH316">
        <v>1.8659</v>
      </c>
      <c r="II316">
        <v>1.86705</v>
      </c>
      <c r="IJ316">
        <v>1.86844</v>
      </c>
      <c r="IK316">
        <v>5</v>
      </c>
      <c r="IL316">
        <v>0</v>
      </c>
      <c r="IM316">
        <v>0</v>
      </c>
      <c r="IN316">
        <v>0</v>
      </c>
      <c r="IO316" t="s">
        <v>441</v>
      </c>
      <c r="IP316" t="s">
        <v>442</v>
      </c>
      <c r="IQ316" t="s">
        <v>443</v>
      </c>
      <c r="IR316" t="s">
        <v>443</v>
      </c>
      <c r="IS316" t="s">
        <v>443</v>
      </c>
      <c r="IT316" t="s">
        <v>443</v>
      </c>
      <c r="IU316">
        <v>0</v>
      </c>
      <c r="IV316">
        <v>100</v>
      </c>
      <c r="IW316">
        <v>100</v>
      </c>
      <c r="IX316">
        <v>1.691</v>
      </c>
      <c r="IY316">
        <v>0.3458</v>
      </c>
      <c r="IZ316">
        <v>0.735386519928015</v>
      </c>
      <c r="JA316">
        <v>0.00382527381972642</v>
      </c>
      <c r="JB316">
        <v>-7.52988299776221e-07</v>
      </c>
      <c r="JC316">
        <v>2.3530235652091e-10</v>
      </c>
      <c r="JD316">
        <v>-0.102343420517576</v>
      </c>
      <c r="JE316">
        <v>-0.0169045395245839</v>
      </c>
      <c r="JF316">
        <v>0.00204458040624254</v>
      </c>
      <c r="JG316">
        <v>-2.13992253470799e-05</v>
      </c>
      <c r="JH316">
        <v>5</v>
      </c>
      <c r="JI316">
        <v>2167</v>
      </c>
      <c r="JJ316">
        <v>1</v>
      </c>
      <c r="JK316">
        <v>29</v>
      </c>
      <c r="JL316">
        <v>29323895.7</v>
      </c>
      <c r="JM316">
        <v>29323895.7</v>
      </c>
      <c r="JN316">
        <v>0.653076</v>
      </c>
      <c r="JO316">
        <v>2.64771</v>
      </c>
      <c r="JP316">
        <v>1.54785</v>
      </c>
      <c r="JQ316">
        <v>2.31079</v>
      </c>
      <c r="JR316">
        <v>1.64551</v>
      </c>
      <c r="JS316">
        <v>2.36816</v>
      </c>
      <c r="JT316">
        <v>34.6235</v>
      </c>
      <c r="JU316">
        <v>24.1926</v>
      </c>
      <c r="JV316">
        <v>18</v>
      </c>
      <c r="JW316">
        <v>507.399</v>
      </c>
      <c r="JX316">
        <v>395.265</v>
      </c>
      <c r="JY316">
        <v>27.6619</v>
      </c>
      <c r="JZ316">
        <v>28.7703</v>
      </c>
      <c r="KA316">
        <v>30.0001</v>
      </c>
      <c r="KB316">
        <v>28.6967</v>
      </c>
      <c r="KC316">
        <v>28.6432</v>
      </c>
      <c r="KD316">
        <v>12.987</v>
      </c>
      <c r="KE316">
        <v>14.6366</v>
      </c>
      <c r="KF316">
        <v>26.4515</v>
      </c>
      <c r="KG316">
        <v>27.6675</v>
      </c>
      <c r="KH316">
        <v>230.814</v>
      </c>
      <c r="KI316">
        <v>17.0911</v>
      </c>
      <c r="KJ316">
        <v>96.5567</v>
      </c>
      <c r="KK316">
        <v>94.5394</v>
      </c>
    </row>
    <row r="317" spans="1:297">
      <c r="A317">
        <v>301</v>
      </c>
      <c r="B317">
        <v>1759433748</v>
      </c>
      <c r="C317">
        <v>14527.9000000954</v>
      </c>
      <c r="D317" t="s">
        <v>1047</v>
      </c>
      <c r="E317" t="s">
        <v>1048</v>
      </c>
      <c r="F317">
        <v>5</v>
      </c>
      <c r="G317" t="s">
        <v>1024</v>
      </c>
      <c r="H317" t="s">
        <v>436</v>
      </c>
      <c r="I317">
        <v>1759433739.84615</v>
      </c>
      <c r="J317">
        <f>(K317)/1000</f>
        <v>0</v>
      </c>
      <c r="K317">
        <f>IF(DP317, AN317, AH317)</f>
        <v>0</v>
      </c>
      <c r="L317">
        <f>IF(DP317, AI317, AG317)</f>
        <v>0</v>
      </c>
      <c r="M317">
        <f>DR317 - IF(AU317&gt;1, L317*DL317*100.0/(AW317), 0)</f>
        <v>0</v>
      </c>
      <c r="N317">
        <f>((T317-J317/2)*M317-L317)/(T317+J317/2)</f>
        <v>0</v>
      </c>
      <c r="O317">
        <f>N317*(DY317+DZ317)/1000.0</f>
        <v>0</v>
      </c>
      <c r="P317">
        <f>(DR317 - IF(AU317&gt;1, L317*DL317*100.0/(AW317), 0))*(DY317+DZ317)/1000.0</f>
        <v>0</v>
      </c>
      <c r="Q317">
        <f>2.0/((1/S317-1/R317)+SIGN(S317)*SQRT((1/S317-1/R317)*(1/S317-1/R317) + 4*DM317/((DM317+1)*(DM317+1))*(2*1/S317*1/R317-1/R317*1/R317)))</f>
        <v>0</v>
      </c>
      <c r="R317">
        <f>IF(LEFT(DN317,1)&lt;&gt;"0",IF(LEFT(DN317,1)="1",3.0,DO317),$D$5+$E$5*(EF317*DY317/($K$5*1000))+$F$5*(EF317*DY317/($K$5*1000))*MAX(MIN(DL317,$J$5),$I$5)*MAX(MIN(DL317,$J$5),$I$5)+$G$5*MAX(MIN(DL317,$J$5),$I$5)*(EF317*DY317/($K$5*1000))+$H$5*(EF317*DY317/($K$5*1000))*(EF317*DY317/($K$5*1000)))</f>
        <v>0</v>
      </c>
      <c r="S317">
        <f>J317*(1000-(1000*0.61365*exp(17.502*W317/(240.97+W317))/(DY317+DZ317)+DT317)/2)/(1000*0.61365*exp(17.502*W317/(240.97+W317))/(DY317+DZ317)-DT317)</f>
        <v>0</v>
      </c>
      <c r="T317">
        <f>1/((DM317+1)/(Q317/1.6)+1/(R317/1.37)) + DM317/((DM317+1)/(Q317/1.6) + DM317/(R317/1.37))</f>
        <v>0</v>
      </c>
      <c r="U317">
        <f>(DH317*DK317)</f>
        <v>0</v>
      </c>
      <c r="V317">
        <f>(EA317+(U317+2*0.95*5.67E-8*(((EA317+$B$7)+273)^4-(EA317+273)^4)-44100*J317)/(1.84*29.3*R317+8*0.95*5.67E-8*(EA317+273)^3))</f>
        <v>0</v>
      </c>
      <c r="W317">
        <f>($C$7*EB317+$D$7*EC317+$E$7*V317)</f>
        <v>0</v>
      </c>
      <c r="X317">
        <f>0.61365*exp(17.502*W317/(240.97+W317))</f>
        <v>0</v>
      </c>
      <c r="Y317">
        <f>(Z317/AA317*100)</f>
        <v>0</v>
      </c>
      <c r="Z317">
        <f>DT317*(DY317+DZ317)/1000</f>
        <v>0</v>
      </c>
      <c r="AA317">
        <f>0.61365*exp(17.502*EA317/(240.97+EA317))</f>
        <v>0</v>
      </c>
      <c r="AB317">
        <f>(X317-DT317*(DY317+DZ317)/1000)</f>
        <v>0</v>
      </c>
      <c r="AC317">
        <f>(-J317*44100)</f>
        <v>0</v>
      </c>
      <c r="AD317">
        <f>2*29.3*R317*0.92*(EA317-W317)</f>
        <v>0</v>
      </c>
      <c r="AE317">
        <f>2*0.95*5.67E-8*(((EA317+$B$7)+273)^4-(W317+273)^4)</f>
        <v>0</v>
      </c>
      <c r="AF317">
        <f>U317+AE317+AC317+AD317</f>
        <v>0</v>
      </c>
      <c r="AG317">
        <f>DX317*AU317*(DS317-DR317*(1000-AU317*DU317)/(1000-AU317*DT317))/(100*DL317)</f>
        <v>0</v>
      </c>
      <c r="AH317">
        <f>1000*DX317*AU317*(DT317-DU317)/(100*DL317*(1000-AU317*DT317))</f>
        <v>0</v>
      </c>
      <c r="AI317">
        <f>(AJ317 - AK317 - DY317*1E3/(8.314*(EA317+273.15)) * AM317/DX317 * AL317) * DX317/(100*DL317) * (1000 - DU317)/1000</f>
        <v>0</v>
      </c>
      <c r="AJ317">
        <v>255.926824204113</v>
      </c>
      <c r="AK317">
        <v>257.541406060606</v>
      </c>
      <c r="AL317">
        <v>-3.1438831818182</v>
      </c>
      <c r="AM317">
        <v>64.6</v>
      </c>
      <c r="AN317">
        <f>(AP317 - AO317 + DY317*1E3/(8.314*(EA317+273.15)) * AR317/DX317 * AQ317) * DX317/(100*DL317) * 1000/(1000 - AP317)</f>
        <v>0</v>
      </c>
      <c r="AO317">
        <v>17.0251689750253</v>
      </c>
      <c r="AP317">
        <v>23.7192375757576</v>
      </c>
      <c r="AQ317">
        <v>0.000728096110728421</v>
      </c>
      <c r="AR317">
        <v>120.659579915445</v>
      </c>
      <c r="AS317">
        <v>0</v>
      </c>
      <c r="AT317">
        <v>0</v>
      </c>
      <c r="AU317">
        <f>IF(AS317*$H$13&gt;=AW317,1.0,(AW317/(AW317-AS317*$H$13)))</f>
        <v>0</v>
      </c>
      <c r="AV317">
        <f>(AU317-1)*100</f>
        <v>0</v>
      </c>
      <c r="AW317">
        <f>MAX(0,($B$13+$C$13*EF317)/(1+$D$13*EF317)*DY317/(EA317+273)*$E$13)</f>
        <v>0</v>
      </c>
      <c r="AX317" t="s">
        <v>437</v>
      </c>
      <c r="AY317" t="s">
        <v>437</v>
      </c>
      <c r="AZ317">
        <v>0</v>
      </c>
      <c r="BA317">
        <v>0</v>
      </c>
      <c r="BB317">
        <f>1-AZ317/BA317</f>
        <v>0</v>
      </c>
      <c r="BC317">
        <v>0</v>
      </c>
      <c r="BD317" t="s">
        <v>437</v>
      </c>
      <c r="BE317" t="s">
        <v>437</v>
      </c>
      <c r="BF317">
        <v>0</v>
      </c>
      <c r="BG317">
        <v>0</v>
      </c>
      <c r="BH317">
        <f>1-BF317/BG317</f>
        <v>0</v>
      </c>
      <c r="BI317">
        <v>0.5</v>
      </c>
      <c r="BJ317">
        <f>DI317</f>
        <v>0</v>
      </c>
      <c r="BK317">
        <f>L317</f>
        <v>0</v>
      </c>
      <c r="BL317">
        <f>BH317*BI317*BJ317</f>
        <v>0</v>
      </c>
      <c r="BM317">
        <f>(BK317-BC317)/BJ317</f>
        <v>0</v>
      </c>
      <c r="BN317">
        <f>(BA317-BG317)/BG317</f>
        <v>0</v>
      </c>
      <c r="BO317">
        <f>AZ317/(BB317+AZ317/BG317)</f>
        <v>0</v>
      </c>
      <c r="BP317" t="s">
        <v>437</v>
      </c>
      <c r="BQ317">
        <v>0</v>
      </c>
      <c r="BR317">
        <f>IF(BQ317&lt;&gt;0, BQ317, BO317)</f>
        <v>0</v>
      </c>
      <c r="BS317">
        <f>1-BR317/BG317</f>
        <v>0</v>
      </c>
      <c r="BT317">
        <f>(BG317-BF317)/(BG317-BR317)</f>
        <v>0</v>
      </c>
      <c r="BU317">
        <f>(BA317-BG317)/(BA317-BR317)</f>
        <v>0</v>
      </c>
      <c r="BV317">
        <f>(BG317-BF317)/(BG317-AZ317)</f>
        <v>0</v>
      </c>
      <c r="BW317">
        <f>(BA317-BG317)/(BA317-AZ317)</f>
        <v>0</v>
      </c>
      <c r="BX317">
        <f>(BT317*BR317/BF317)</f>
        <v>0</v>
      </c>
      <c r="BY317">
        <f>(1-BX317)</f>
        <v>0</v>
      </c>
      <c r="DH317">
        <f>$B$11*EG317+$C$11*EH317+$F$11*ES317*(1-EV317)</f>
        <v>0</v>
      </c>
      <c r="DI317">
        <f>DH317*DJ317</f>
        <v>0</v>
      </c>
      <c r="DJ317">
        <f>($B$11*$D$9+$C$11*$D$9+$F$11*((FF317+EX317)/MAX(FF317+EX317+FG317, 0.1)*$I$9+FG317/MAX(FF317+EX317+FG317, 0.1)*$J$9))/($B$11+$C$11+$F$11)</f>
        <v>0</v>
      </c>
      <c r="DK317">
        <f>($B$11*$K$9+$C$11*$K$9+$F$11*((FF317+EX317)/MAX(FF317+EX317+FG317, 0.1)*$P$9+FG317/MAX(FF317+EX317+FG317, 0.1)*$Q$9))/($B$11+$C$11+$F$11)</f>
        <v>0</v>
      </c>
      <c r="DL317">
        <v>6</v>
      </c>
      <c r="DM317">
        <v>0.5</v>
      </c>
      <c r="DN317" t="s">
        <v>438</v>
      </c>
      <c r="DO317">
        <v>2</v>
      </c>
      <c r="DP317" t="b">
        <v>1</v>
      </c>
      <c r="DQ317">
        <v>1759433739.84615</v>
      </c>
      <c r="DR317">
        <v>273.660230769231</v>
      </c>
      <c r="DS317">
        <v>267.235692307692</v>
      </c>
      <c r="DT317">
        <v>23.7202153846154</v>
      </c>
      <c r="DU317">
        <v>16.9959076923077</v>
      </c>
      <c r="DV317">
        <v>271.935461538462</v>
      </c>
      <c r="DW317">
        <v>23.3739230769231</v>
      </c>
      <c r="DX317">
        <v>500.006307692308</v>
      </c>
      <c r="DY317">
        <v>90.6622384615385</v>
      </c>
      <c r="DZ317">
        <v>0.0343069538461538</v>
      </c>
      <c r="EA317">
        <v>30.2101076923077</v>
      </c>
      <c r="EB317">
        <v>29.9993846153846</v>
      </c>
      <c r="EC317">
        <v>999.9</v>
      </c>
      <c r="ED317">
        <v>0</v>
      </c>
      <c r="EE317">
        <v>0</v>
      </c>
      <c r="EF317">
        <v>10007.0653846154</v>
      </c>
      <c r="EG317">
        <v>0</v>
      </c>
      <c r="EH317">
        <v>14.3713692307692</v>
      </c>
      <c r="EI317">
        <v>6.42459307692308</v>
      </c>
      <c r="EJ317">
        <v>280.309384615385</v>
      </c>
      <c r="EK317">
        <v>271.855769230769</v>
      </c>
      <c r="EL317">
        <v>6.72431230769231</v>
      </c>
      <c r="EM317">
        <v>267.235692307692</v>
      </c>
      <c r="EN317">
        <v>16.9959076923077</v>
      </c>
      <c r="EO317">
        <v>2.15052846153846</v>
      </c>
      <c r="EP317">
        <v>1.54088692307692</v>
      </c>
      <c r="EQ317">
        <v>18.5984692307692</v>
      </c>
      <c r="ER317">
        <v>13.38</v>
      </c>
      <c r="ES317">
        <v>1999.98384615385</v>
      </c>
      <c r="ET317">
        <v>0.980005153846154</v>
      </c>
      <c r="EU317">
        <v>0.0199951307692308</v>
      </c>
      <c r="EV317">
        <v>0</v>
      </c>
      <c r="EW317">
        <v>1076.42692307692</v>
      </c>
      <c r="EX317">
        <v>5.00059</v>
      </c>
      <c r="EY317">
        <v>21658.8769230769</v>
      </c>
      <c r="EZ317">
        <v>17360.2</v>
      </c>
      <c r="FA317">
        <v>41.9660769230769</v>
      </c>
      <c r="FB317">
        <v>41.812</v>
      </c>
      <c r="FC317">
        <v>41.375</v>
      </c>
      <c r="FD317">
        <v>41.187</v>
      </c>
      <c r="FE317">
        <v>42.8410769230769</v>
      </c>
      <c r="FF317">
        <v>1955.09384615385</v>
      </c>
      <c r="FG317">
        <v>39.89</v>
      </c>
      <c r="FH317">
        <v>0</v>
      </c>
      <c r="FI317">
        <v>1759433746.6</v>
      </c>
      <c r="FJ317">
        <v>0</v>
      </c>
      <c r="FK317">
        <v>1076.3684</v>
      </c>
      <c r="FL317">
        <v>0.917692288551044</v>
      </c>
      <c r="FM317">
        <v>13.5153846298321</v>
      </c>
      <c r="FN317">
        <v>21658.92</v>
      </c>
      <c r="FO317">
        <v>15</v>
      </c>
      <c r="FP317">
        <v>0</v>
      </c>
      <c r="FQ317" t="s">
        <v>439</v>
      </c>
      <c r="FR317">
        <v>0</v>
      </c>
      <c r="FS317">
        <v>0</v>
      </c>
      <c r="FT317">
        <v>0</v>
      </c>
      <c r="FU317">
        <v>0</v>
      </c>
      <c r="FV317">
        <v>0</v>
      </c>
      <c r="FW317">
        <v>0</v>
      </c>
      <c r="FX317">
        <v>0</v>
      </c>
      <c r="FY317">
        <v>0</v>
      </c>
      <c r="FZ317">
        <v>0</v>
      </c>
      <c r="GA317">
        <v>0</v>
      </c>
      <c r="GB317">
        <v>0</v>
      </c>
      <c r="GC317">
        <v>6.1516235</v>
      </c>
      <c r="GD317">
        <v>8.39899443609023</v>
      </c>
      <c r="GE317">
        <v>0.870825946365145</v>
      </c>
      <c r="GF317">
        <v>0</v>
      </c>
      <c r="GG317">
        <v>1076.48029411765</v>
      </c>
      <c r="GH317">
        <v>-1.89258976476821</v>
      </c>
      <c r="GI317">
        <v>0.357050707340646</v>
      </c>
      <c r="GJ317">
        <v>-1</v>
      </c>
      <c r="GK317">
        <v>6.727232</v>
      </c>
      <c r="GL317">
        <v>-0.177211127819553</v>
      </c>
      <c r="GM317">
        <v>0.0248954310265961</v>
      </c>
      <c r="GN317">
        <v>0</v>
      </c>
      <c r="GO317">
        <v>0</v>
      </c>
      <c r="GP317">
        <v>2</v>
      </c>
      <c r="GQ317" t="s">
        <v>463</v>
      </c>
      <c r="GR317">
        <v>3.13113</v>
      </c>
      <c r="GS317">
        <v>2.71222</v>
      </c>
      <c r="GT317">
        <v>0.0583816</v>
      </c>
      <c r="GU317">
        <v>0.0571552</v>
      </c>
      <c r="GV317">
        <v>0.102267</v>
      </c>
      <c r="GW317">
        <v>0.0810621</v>
      </c>
      <c r="GX317">
        <v>35432.1</v>
      </c>
      <c r="GY317">
        <v>38011.2</v>
      </c>
      <c r="GZ317">
        <v>34048</v>
      </c>
      <c r="HA317">
        <v>36506</v>
      </c>
      <c r="HB317">
        <v>43169.2</v>
      </c>
      <c r="HC317">
        <v>48174.6</v>
      </c>
      <c r="HD317">
        <v>53119.1</v>
      </c>
      <c r="HE317">
        <v>58352.5</v>
      </c>
      <c r="HF317">
        <v>1.95177</v>
      </c>
      <c r="HG317">
        <v>1.77715</v>
      </c>
      <c r="HH317">
        <v>0.125006</v>
      </c>
      <c r="HI317">
        <v>0</v>
      </c>
      <c r="HJ317">
        <v>27.975</v>
      </c>
      <c r="HK317">
        <v>999.9</v>
      </c>
      <c r="HL317">
        <v>41.912</v>
      </c>
      <c r="HM317">
        <v>30.978</v>
      </c>
      <c r="HN317">
        <v>20.8302</v>
      </c>
      <c r="HO317">
        <v>54.6767</v>
      </c>
      <c r="HP317">
        <v>45.5729</v>
      </c>
      <c r="HQ317">
        <v>1</v>
      </c>
      <c r="HR317">
        <v>0.108079</v>
      </c>
      <c r="HS317">
        <v>0.0114188</v>
      </c>
      <c r="HT317">
        <v>20.1121</v>
      </c>
      <c r="HU317">
        <v>5.19438</v>
      </c>
      <c r="HV317">
        <v>12.004</v>
      </c>
      <c r="HW317">
        <v>4.97385</v>
      </c>
      <c r="HX317">
        <v>3.29393</v>
      </c>
      <c r="HY317">
        <v>999.9</v>
      </c>
      <c r="HZ317">
        <v>9999</v>
      </c>
      <c r="IA317">
        <v>9999</v>
      </c>
      <c r="IB317">
        <v>9999</v>
      </c>
      <c r="IC317">
        <v>1.86326</v>
      </c>
      <c r="ID317">
        <v>1.86813</v>
      </c>
      <c r="IE317">
        <v>1.86791</v>
      </c>
      <c r="IF317">
        <v>1.86905</v>
      </c>
      <c r="IG317">
        <v>1.86987</v>
      </c>
      <c r="IH317">
        <v>1.86592</v>
      </c>
      <c r="II317">
        <v>1.86706</v>
      </c>
      <c r="IJ317">
        <v>1.86844</v>
      </c>
      <c r="IK317">
        <v>5</v>
      </c>
      <c r="IL317">
        <v>0</v>
      </c>
      <c r="IM317">
        <v>0</v>
      </c>
      <c r="IN317">
        <v>0</v>
      </c>
      <c r="IO317" t="s">
        <v>441</v>
      </c>
      <c r="IP317" t="s">
        <v>442</v>
      </c>
      <c r="IQ317" t="s">
        <v>443</v>
      </c>
      <c r="IR317" t="s">
        <v>443</v>
      </c>
      <c r="IS317" t="s">
        <v>443</v>
      </c>
      <c r="IT317" t="s">
        <v>443</v>
      </c>
      <c r="IU317">
        <v>0</v>
      </c>
      <c r="IV317">
        <v>100</v>
      </c>
      <c r="IW317">
        <v>100</v>
      </c>
      <c r="IX317">
        <v>1.637</v>
      </c>
      <c r="IY317">
        <v>0.3465</v>
      </c>
      <c r="IZ317">
        <v>0.735386519928015</v>
      </c>
      <c r="JA317">
        <v>0.00382527381972642</v>
      </c>
      <c r="JB317">
        <v>-7.52988299776221e-07</v>
      </c>
      <c r="JC317">
        <v>2.3530235652091e-10</v>
      </c>
      <c r="JD317">
        <v>-0.102343420517576</v>
      </c>
      <c r="JE317">
        <v>-0.0169045395245839</v>
      </c>
      <c r="JF317">
        <v>0.00204458040624254</v>
      </c>
      <c r="JG317">
        <v>-2.13992253470799e-05</v>
      </c>
      <c r="JH317">
        <v>5</v>
      </c>
      <c r="JI317">
        <v>2167</v>
      </c>
      <c r="JJ317">
        <v>1</v>
      </c>
      <c r="JK317">
        <v>29</v>
      </c>
      <c r="JL317">
        <v>29323895.8</v>
      </c>
      <c r="JM317">
        <v>29323895.8</v>
      </c>
      <c r="JN317">
        <v>0.616455</v>
      </c>
      <c r="JO317">
        <v>2.64404</v>
      </c>
      <c r="JP317">
        <v>1.54785</v>
      </c>
      <c r="JQ317">
        <v>2.31079</v>
      </c>
      <c r="JR317">
        <v>1.64673</v>
      </c>
      <c r="JS317">
        <v>2.34497</v>
      </c>
      <c r="JT317">
        <v>34.6235</v>
      </c>
      <c r="JU317">
        <v>24.1838</v>
      </c>
      <c r="JV317">
        <v>18</v>
      </c>
      <c r="JW317">
        <v>507.337</v>
      </c>
      <c r="JX317">
        <v>395.285</v>
      </c>
      <c r="JY317">
        <v>27.6666</v>
      </c>
      <c r="JZ317">
        <v>28.7728</v>
      </c>
      <c r="KA317">
        <v>30.0001</v>
      </c>
      <c r="KB317">
        <v>28.6991</v>
      </c>
      <c r="KC317">
        <v>28.6462</v>
      </c>
      <c r="KD317">
        <v>12.3147</v>
      </c>
      <c r="KE317">
        <v>14.6366</v>
      </c>
      <c r="KF317">
        <v>26.4515</v>
      </c>
      <c r="KG317">
        <v>27.665</v>
      </c>
      <c r="KH317">
        <v>217.238</v>
      </c>
      <c r="KI317">
        <v>17.088</v>
      </c>
      <c r="KJ317">
        <v>96.5562</v>
      </c>
      <c r="KK317">
        <v>94.5389</v>
      </c>
    </row>
    <row r="318" spans="1:297">
      <c r="A318">
        <v>302</v>
      </c>
      <c r="B318">
        <v>1759433753</v>
      </c>
      <c r="C318">
        <v>14532.9000000954</v>
      </c>
      <c r="D318" t="s">
        <v>1049</v>
      </c>
      <c r="E318" t="s">
        <v>1050</v>
      </c>
      <c r="F318">
        <v>5</v>
      </c>
      <c r="G318" t="s">
        <v>1024</v>
      </c>
      <c r="H318" t="s">
        <v>436</v>
      </c>
      <c r="I318">
        <v>1759433744.84615</v>
      </c>
      <c r="J318">
        <f>(K318)/1000</f>
        <v>0</v>
      </c>
      <c r="K318">
        <f>IF(DP318, AN318, AH318)</f>
        <v>0</v>
      </c>
      <c r="L318">
        <f>IF(DP318, AI318, AG318)</f>
        <v>0</v>
      </c>
      <c r="M318">
        <f>DR318 - IF(AU318&gt;1, L318*DL318*100.0/(AW318), 0)</f>
        <v>0</v>
      </c>
      <c r="N318">
        <f>((T318-J318/2)*M318-L318)/(T318+J318/2)</f>
        <v>0</v>
      </c>
      <c r="O318">
        <f>N318*(DY318+DZ318)/1000.0</f>
        <v>0</v>
      </c>
      <c r="P318">
        <f>(DR318 - IF(AU318&gt;1, L318*DL318*100.0/(AW318), 0))*(DY318+DZ318)/1000.0</f>
        <v>0</v>
      </c>
      <c r="Q318">
        <f>2.0/((1/S318-1/R318)+SIGN(S318)*SQRT((1/S318-1/R318)*(1/S318-1/R318) + 4*DM318/((DM318+1)*(DM318+1))*(2*1/S318*1/R318-1/R318*1/R318)))</f>
        <v>0</v>
      </c>
      <c r="R318">
        <f>IF(LEFT(DN318,1)&lt;&gt;"0",IF(LEFT(DN318,1)="1",3.0,DO318),$D$5+$E$5*(EF318*DY318/($K$5*1000))+$F$5*(EF318*DY318/($K$5*1000))*MAX(MIN(DL318,$J$5),$I$5)*MAX(MIN(DL318,$J$5),$I$5)+$G$5*MAX(MIN(DL318,$J$5),$I$5)*(EF318*DY318/($K$5*1000))+$H$5*(EF318*DY318/($K$5*1000))*(EF318*DY318/($K$5*1000)))</f>
        <v>0</v>
      </c>
      <c r="S318">
        <f>J318*(1000-(1000*0.61365*exp(17.502*W318/(240.97+W318))/(DY318+DZ318)+DT318)/2)/(1000*0.61365*exp(17.502*W318/(240.97+W318))/(DY318+DZ318)-DT318)</f>
        <v>0</v>
      </c>
      <c r="T318">
        <f>1/((DM318+1)/(Q318/1.6)+1/(R318/1.37)) + DM318/((DM318+1)/(Q318/1.6) + DM318/(R318/1.37))</f>
        <v>0</v>
      </c>
      <c r="U318">
        <f>(DH318*DK318)</f>
        <v>0</v>
      </c>
      <c r="V318">
        <f>(EA318+(U318+2*0.95*5.67E-8*(((EA318+$B$7)+273)^4-(EA318+273)^4)-44100*J318)/(1.84*29.3*R318+8*0.95*5.67E-8*(EA318+273)^3))</f>
        <v>0</v>
      </c>
      <c r="W318">
        <f>($C$7*EB318+$D$7*EC318+$E$7*V318)</f>
        <v>0</v>
      </c>
      <c r="X318">
        <f>0.61365*exp(17.502*W318/(240.97+W318))</f>
        <v>0</v>
      </c>
      <c r="Y318">
        <f>(Z318/AA318*100)</f>
        <v>0</v>
      </c>
      <c r="Z318">
        <f>DT318*(DY318+DZ318)/1000</f>
        <v>0</v>
      </c>
      <c r="AA318">
        <f>0.61365*exp(17.502*EA318/(240.97+EA318))</f>
        <v>0</v>
      </c>
      <c r="AB318">
        <f>(X318-DT318*(DY318+DZ318)/1000)</f>
        <v>0</v>
      </c>
      <c r="AC318">
        <f>(-J318*44100)</f>
        <v>0</v>
      </c>
      <c r="AD318">
        <f>2*29.3*R318*0.92*(EA318-W318)</f>
        <v>0</v>
      </c>
      <c r="AE318">
        <f>2*0.95*5.67E-8*(((EA318+$B$7)+273)^4-(W318+273)^4)</f>
        <v>0</v>
      </c>
      <c r="AF318">
        <f>U318+AE318+AC318+AD318</f>
        <v>0</v>
      </c>
      <c r="AG318">
        <f>DX318*AU318*(DS318-DR318*(1000-AU318*DU318)/(1000-AU318*DT318))/(100*DL318)</f>
        <v>0</v>
      </c>
      <c r="AH318">
        <f>1000*DX318*AU318*(DT318-DU318)/(100*DL318*(1000-AU318*DT318))</f>
        <v>0</v>
      </c>
      <c r="AI318">
        <f>(AJ318 - AK318 - DY318*1E3/(8.314*(EA318+273.15)) * AM318/DX318 * AL318) * DX318/(100*DL318) * (1000 - DU318)/1000</f>
        <v>0</v>
      </c>
      <c r="AJ318">
        <v>238.351895030303</v>
      </c>
      <c r="AK318">
        <v>241.24843030303</v>
      </c>
      <c r="AL318">
        <v>-3.26506424242427</v>
      </c>
      <c r="AM318">
        <v>64.6</v>
      </c>
      <c r="AN318">
        <f>(AP318 - AO318 + DY318*1E3/(8.314*(EA318+273.15)) * AR318/DX318 * AQ318) * DX318/(100*DL318) * 1000/(1000 - AP318)</f>
        <v>0</v>
      </c>
      <c r="AO318">
        <v>17.0506912449299</v>
      </c>
      <c r="AP318">
        <v>23.7389090909091</v>
      </c>
      <c r="AQ318">
        <v>0.000790488970886254</v>
      </c>
      <c r="AR318">
        <v>120.659579915445</v>
      </c>
      <c r="AS318">
        <v>0</v>
      </c>
      <c r="AT318">
        <v>0</v>
      </c>
      <c r="AU318">
        <f>IF(AS318*$H$13&gt;=AW318,1.0,(AW318/(AW318-AS318*$H$13)))</f>
        <v>0</v>
      </c>
      <c r="AV318">
        <f>(AU318-1)*100</f>
        <v>0</v>
      </c>
      <c r="AW318">
        <f>MAX(0,($B$13+$C$13*EF318)/(1+$D$13*EF318)*DY318/(EA318+273)*$E$13)</f>
        <v>0</v>
      </c>
      <c r="AX318" t="s">
        <v>437</v>
      </c>
      <c r="AY318" t="s">
        <v>437</v>
      </c>
      <c r="AZ318">
        <v>0</v>
      </c>
      <c r="BA318">
        <v>0</v>
      </c>
      <c r="BB318">
        <f>1-AZ318/BA318</f>
        <v>0</v>
      </c>
      <c r="BC318">
        <v>0</v>
      </c>
      <c r="BD318" t="s">
        <v>437</v>
      </c>
      <c r="BE318" t="s">
        <v>437</v>
      </c>
      <c r="BF318">
        <v>0</v>
      </c>
      <c r="BG318">
        <v>0</v>
      </c>
      <c r="BH318">
        <f>1-BF318/BG318</f>
        <v>0</v>
      </c>
      <c r="BI318">
        <v>0.5</v>
      </c>
      <c r="BJ318">
        <f>DI318</f>
        <v>0</v>
      </c>
      <c r="BK318">
        <f>L318</f>
        <v>0</v>
      </c>
      <c r="BL318">
        <f>BH318*BI318*BJ318</f>
        <v>0</v>
      </c>
      <c r="BM318">
        <f>(BK318-BC318)/BJ318</f>
        <v>0</v>
      </c>
      <c r="BN318">
        <f>(BA318-BG318)/BG318</f>
        <v>0</v>
      </c>
      <c r="BO318">
        <f>AZ318/(BB318+AZ318/BG318)</f>
        <v>0</v>
      </c>
      <c r="BP318" t="s">
        <v>437</v>
      </c>
      <c r="BQ318">
        <v>0</v>
      </c>
      <c r="BR318">
        <f>IF(BQ318&lt;&gt;0, BQ318, BO318)</f>
        <v>0</v>
      </c>
      <c r="BS318">
        <f>1-BR318/BG318</f>
        <v>0</v>
      </c>
      <c r="BT318">
        <f>(BG318-BF318)/(BG318-BR318)</f>
        <v>0</v>
      </c>
      <c r="BU318">
        <f>(BA318-BG318)/(BA318-BR318)</f>
        <v>0</v>
      </c>
      <c r="BV318">
        <f>(BG318-BF318)/(BG318-AZ318)</f>
        <v>0</v>
      </c>
      <c r="BW318">
        <f>(BA318-BG318)/(BA318-AZ318)</f>
        <v>0</v>
      </c>
      <c r="BX318">
        <f>(BT318*BR318/BF318)</f>
        <v>0</v>
      </c>
      <c r="BY318">
        <f>(1-BX318)</f>
        <v>0</v>
      </c>
      <c r="DH318">
        <f>$B$11*EG318+$C$11*EH318+$F$11*ES318*(1-EV318)</f>
        <v>0</v>
      </c>
      <c r="DI318">
        <f>DH318*DJ318</f>
        <v>0</v>
      </c>
      <c r="DJ318">
        <f>($B$11*$D$9+$C$11*$D$9+$F$11*((FF318+EX318)/MAX(FF318+EX318+FG318, 0.1)*$I$9+FG318/MAX(FF318+EX318+FG318, 0.1)*$J$9))/($B$11+$C$11+$F$11)</f>
        <v>0</v>
      </c>
      <c r="DK318">
        <f>($B$11*$K$9+$C$11*$K$9+$F$11*((FF318+EX318)/MAX(FF318+EX318+FG318, 0.1)*$P$9+FG318/MAX(FF318+EX318+FG318, 0.1)*$Q$9))/($B$11+$C$11+$F$11)</f>
        <v>0</v>
      </c>
      <c r="DL318">
        <v>6</v>
      </c>
      <c r="DM318">
        <v>0.5</v>
      </c>
      <c r="DN318" t="s">
        <v>438</v>
      </c>
      <c r="DO318">
        <v>2</v>
      </c>
      <c r="DP318" t="b">
        <v>1</v>
      </c>
      <c r="DQ318">
        <v>1759433744.84615</v>
      </c>
      <c r="DR318">
        <v>258.027692307692</v>
      </c>
      <c r="DS318">
        <v>250.467769230769</v>
      </c>
      <c r="DT318">
        <v>23.7201461538462</v>
      </c>
      <c r="DU318">
        <v>17.0176692307692</v>
      </c>
      <c r="DV318">
        <v>256.357</v>
      </c>
      <c r="DW318">
        <v>23.3738615384615</v>
      </c>
      <c r="DX318">
        <v>500.022615384615</v>
      </c>
      <c r="DY318">
        <v>90.6617769230769</v>
      </c>
      <c r="DZ318">
        <v>0.0341022</v>
      </c>
      <c r="EA318">
        <v>30.2077076923077</v>
      </c>
      <c r="EB318">
        <v>30.0019153846154</v>
      </c>
      <c r="EC318">
        <v>999.9</v>
      </c>
      <c r="ED318">
        <v>0</v>
      </c>
      <c r="EE318">
        <v>0</v>
      </c>
      <c r="EF318">
        <v>10012.1576923077</v>
      </c>
      <c r="EG318">
        <v>0</v>
      </c>
      <c r="EH318">
        <v>14.3721153846154</v>
      </c>
      <c r="EI318">
        <v>7.55996</v>
      </c>
      <c r="EJ318">
        <v>264.296692307692</v>
      </c>
      <c r="EK318">
        <v>254.803384615385</v>
      </c>
      <c r="EL318">
        <v>6.70247923076923</v>
      </c>
      <c r="EM318">
        <v>250.467769230769</v>
      </c>
      <c r="EN318">
        <v>17.0176692307692</v>
      </c>
      <c r="EO318">
        <v>2.15051153846154</v>
      </c>
      <c r="EP318">
        <v>1.54285230769231</v>
      </c>
      <c r="EQ318">
        <v>18.5983461538462</v>
      </c>
      <c r="ER318">
        <v>13.3995461538462</v>
      </c>
      <c r="ES318">
        <v>1999.98230769231</v>
      </c>
      <c r="ET318">
        <v>0.980005153846154</v>
      </c>
      <c r="EU318">
        <v>0.0199951307692308</v>
      </c>
      <c r="EV318">
        <v>0</v>
      </c>
      <c r="EW318">
        <v>1076.58769230769</v>
      </c>
      <c r="EX318">
        <v>5.00059</v>
      </c>
      <c r="EY318">
        <v>21661.2384615385</v>
      </c>
      <c r="EZ318">
        <v>17360.1923076923</v>
      </c>
      <c r="FA318">
        <v>41.9757692307692</v>
      </c>
      <c r="FB318">
        <v>41.812</v>
      </c>
      <c r="FC318">
        <v>41.375</v>
      </c>
      <c r="FD318">
        <v>41.187</v>
      </c>
      <c r="FE318">
        <v>42.8556153846154</v>
      </c>
      <c r="FF318">
        <v>1955.09230769231</v>
      </c>
      <c r="FG318">
        <v>39.89</v>
      </c>
      <c r="FH318">
        <v>0</v>
      </c>
      <c r="FI318">
        <v>1759433751.4</v>
      </c>
      <c r="FJ318">
        <v>0</v>
      </c>
      <c r="FK318">
        <v>1076.598</v>
      </c>
      <c r="FL318">
        <v>3.76538459623448</v>
      </c>
      <c r="FM318">
        <v>61.2538460185743</v>
      </c>
      <c r="FN318">
        <v>21661.664</v>
      </c>
      <c r="FO318">
        <v>15</v>
      </c>
      <c r="FP318">
        <v>0</v>
      </c>
      <c r="FQ318" t="s">
        <v>439</v>
      </c>
      <c r="FR318">
        <v>0</v>
      </c>
      <c r="FS318">
        <v>0</v>
      </c>
      <c r="FT318">
        <v>0</v>
      </c>
      <c r="FU318">
        <v>0</v>
      </c>
      <c r="FV318">
        <v>0</v>
      </c>
      <c r="FW318">
        <v>0</v>
      </c>
      <c r="FX318">
        <v>0</v>
      </c>
      <c r="FY318">
        <v>0</v>
      </c>
      <c r="FZ318">
        <v>0</v>
      </c>
      <c r="GA318">
        <v>0</v>
      </c>
      <c r="GB318">
        <v>0</v>
      </c>
      <c r="GC318">
        <v>6.97327952380952</v>
      </c>
      <c r="GD318">
        <v>12.4119225974026</v>
      </c>
      <c r="GE318">
        <v>1.3013388646587</v>
      </c>
      <c r="GF318">
        <v>0</v>
      </c>
      <c r="GG318">
        <v>1076.50264705882</v>
      </c>
      <c r="GH318">
        <v>2.10771580323841</v>
      </c>
      <c r="GI318">
        <v>0.361559602307498</v>
      </c>
      <c r="GJ318">
        <v>-1</v>
      </c>
      <c r="GK318">
        <v>6.71647047619048</v>
      </c>
      <c r="GL318">
        <v>-0.285983376623371</v>
      </c>
      <c r="GM318">
        <v>0.0299969618265061</v>
      </c>
      <c r="GN318">
        <v>0</v>
      </c>
      <c r="GO318">
        <v>0</v>
      </c>
      <c r="GP318">
        <v>2</v>
      </c>
      <c r="GQ318" t="s">
        <v>463</v>
      </c>
      <c r="GR318">
        <v>3.13101</v>
      </c>
      <c r="GS318">
        <v>2.71203</v>
      </c>
      <c r="GT318">
        <v>0.0551413</v>
      </c>
      <c r="GU318">
        <v>0.0537317</v>
      </c>
      <c r="GV318">
        <v>0.102316</v>
      </c>
      <c r="GW318">
        <v>0.0810737</v>
      </c>
      <c r="GX318">
        <v>35553.8</v>
      </c>
      <c r="GY318">
        <v>38149.2</v>
      </c>
      <c r="GZ318">
        <v>34047.9</v>
      </c>
      <c r="HA318">
        <v>36505.9</v>
      </c>
      <c r="HB318">
        <v>43166.3</v>
      </c>
      <c r="HC318">
        <v>48173.3</v>
      </c>
      <c r="HD318">
        <v>53118.9</v>
      </c>
      <c r="HE318">
        <v>58352.1</v>
      </c>
      <c r="HF318">
        <v>1.95147</v>
      </c>
      <c r="HG318">
        <v>1.77715</v>
      </c>
      <c r="HH318">
        <v>0.12476</v>
      </c>
      <c r="HI318">
        <v>0</v>
      </c>
      <c r="HJ318">
        <v>27.9738</v>
      </c>
      <c r="HK318">
        <v>999.9</v>
      </c>
      <c r="HL318">
        <v>41.887</v>
      </c>
      <c r="HM318">
        <v>30.978</v>
      </c>
      <c r="HN318">
        <v>20.8153</v>
      </c>
      <c r="HO318">
        <v>54.3267</v>
      </c>
      <c r="HP318">
        <v>45.8053</v>
      </c>
      <c r="HQ318">
        <v>1</v>
      </c>
      <c r="HR318">
        <v>0.108224</v>
      </c>
      <c r="HS318">
        <v>0.036762</v>
      </c>
      <c r="HT318">
        <v>20.112</v>
      </c>
      <c r="HU318">
        <v>5.19423</v>
      </c>
      <c r="HV318">
        <v>12.004</v>
      </c>
      <c r="HW318">
        <v>4.974</v>
      </c>
      <c r="HX318">
        <v>3.29398</v>
      </c>
      <c r="HY318">
        <v>999.9</v>
      </c>
      <c r="HZ318">
        <v>9999</v>
      </c>
      <c r="IA318">
        <v>9999</v>
      </c>
      <c r="IB318">
        <v>9999</v>
      </c>
      <c r="IC318">
        <v>1.86326</v>
      </c>
      <c r="ID318">
        <v>1.86813</v>
      </c>
      <c r="IE318">
        <v>1.86789</v>
      </c>
      <c r="IF318">
        <v>1.86905</v>
      </c>
      <c r="IG318">
        <v>1.86987</v>
      </c>
      <c r="IH318">
        <v>1.8659</v>
      </c>
      <c r="II318">
        <v>1.86705</v>
      </c>
      <c r="IJ318">
        <v>1.86844</v>
      </c>
      <c r="IK318">
        <v>5</v>
      </c>
      <c r="IL318">
        <v>0</v>
      </c>
      <c r="IM318">
        <v>0</v>
      </c>
      <c r="IN318">
        <v>0</v>
      </c>
      <c r="IO318" t="s">
        <v>441</v>
      </c>
      <c r="IP318" t="s">
        <v>442</v>
      </c>
      <c r="IQ318" t="s">
        <v>443</v>
      </c>
      <c r="IR318" t="s">
        <v>443</v>
      </c>
      <c r="IS318" t="s">
        <v>443</v>
      </c>
      <c r="IT318" t="s">
        <v>443</v>
      </c>
      <c r="IU318">
        <v>0</v>
      </c>
      <c r="IV318">
        <v>100</v>
      </c>
      <c r="IW318">
        <v>100</v>
      </c>
      <c r="IX318">
        <v>1.581</v>
      </c>
      <c r="IY318">
        <v>0.3471</v>
      </c>
      <c r="IZ318">
        <v>0.735386519928015</v>
      </c>
      <c r="JA318">
        <v>0.00382527381972642</v>
      </c>
      <c r="JB318">
        <v>-7.52988299776221e-07</v>
      </c>
      <c r="JC318">
        <v>2.3530235652091e-10</v>
      </c>
      <c r="JD318">
        <v>-0.102343420517576</v>
      </c>
      <c r="JE318">
        <v>-0.0169045395245839</v>
      </c>
      <c r="JF318">
        <v>0.00204458040624254</v>
      </c>
      <c r="JG318">
        <v>-2.13992253470799e-05</v>
      </c>
      <c r="JH318">
        <v>5</v>
      </c>
      <c r="JI318">
        <v>2167</v>
      </c>
      <c r="JJ318">
        <v>1</v>
      </c>
      <c r="JK318">
        <v>29</v>
      </c>
      <c r="JL318">
        <v>29323895.9</v>
      </c>
      <c r="JM318">
        <v>29323895.9</v>
      </c>
      <c r="JN318">
        <v>0.584717</v>
      </c>
      <c r="JO318">
        <v>2.65503</v>
      </c>
      <c r="JP318">
        <v>1.54785</v>
      </c>
      <c r="JQ318">
        <v>2.31079</v>
      </c>
      <c r="JR318">
        <v>1.64673</v>
      </c>
      <c r="JS318">
        <v>2.27539</v>
      </c>
      <c r="JT318">
        <v>34.6235</v>
      </c>
      <c r="JU318">
        <v>24.1838</v>
      </c>
      <c r="JV318">
        <v>18</v>
      </c>
      <c r="JW318">
        <v>507.164</v>
      </c>
      <c r="JX318">
        <v>395.3</v>
      </c>
      <c r="JY318">
        <v>27.6656</v>
      </c>
      <c r="JZ318">
        <v>28.7751</v>
      </c>
      <c r="KA318">
        <v>30.0003</v>
      </c>
      <c r="KB318">
        <v>28.7021</v>
      </c>
      <c r="KC318">
        <v>28.6485</v>
      </c>
      <c r="KD318">
        <v>11.6185</v>
      </c>
      <c r="KE318">
        <v>14.6366</v>
      </c>
      <c r="KF318">
        <v>26.4515</v>
      </c>
      <c r="KG318">
        <v>27.6569</v>
      </c>
      <c r="KH318">
        <v>196.991</v>
      </c>
      <c r="KI318">
        <v>17.0827</v>
      </c>
      <c r="KJ318">
        <v>96.5559</v>
      </c>
      <c r="KK318">
        <v>94.5386</v>
      </c>
    </row>
    <row r="319" spans="1:297">
      <c r="A319">
        <v>303</v>
      </c>
      <c r="B319">
        <v>1759433758</v>
      </c>
      <c r="C319">
        <v>14537.9000000954</v>
      </c>
      <c r="D319" t="s">
        <v>1051</v>
      </c>
      <c r="E319" t="s">
        <v>1052</v>
      </c>
      <c r="F319">
        <v>5</v>
      </c>
      <c r="G319" t="s">
        <v>1024</v>
      </c>
      <c r="H319" t="s">
        <v>436</v>
      </c>
      <c r="I319">
        <v>1759433749.84615</v>
      </c>
      <c r="J319">
        <f>(K319)/1000</f>
        <v>0</v>
      </c>
      <c r="K319">
        <f>IF(DP319, AN319, AH319)</f>
        <v>0</v>
      </c>
      <c r="L319">
        <f>IF(DP319, AI319, AG319)</f>
        <v>0</v>
      </c>
      <c r="M319">
        <f>DR319 - IF(AU319&gt;1, L319*DL319*100.0/(AW319), 0)</f>
        <v>0</v>
      </c>
      <c r="N319">
        <f>((T319-J319/2)*M319-L319)/(T319+J319/2)</f>
        <v>0</v>
      </c>
      <c r="O319">
        <f>N319*(DY319+DZ319)/1000.0</f>
        <v>0</v>
      </c>
      <c r="P319">
        <f>(DR319 - IF(AU319&gt;1, L319*DL319*100.0/(AW319), 0))*(DY319+DZ319)/1000.0</f>
        <v>0</v>
      </c>
      <c r="Q319">
        <f>2.0/((1/S319-1/R319)+SIGN(S319)*SQRT((1/S319-1/R319)*(1/S319-1/R319) + 4*DM319/((DM319+1)*(DM319+1))*(2*1/S319*1/R319-1/R319*1/R319)))</f>
        <v>0</v>
      </c>
      <c r="R319">
        <f>IF(LEFT(DN319,1)&lt;&gt;"0",IF(LEFT(DN319,1)="1",3.0,DO319),$D$5+$E$5*(EF319*DY319/($K$5*1000))+$F$5*(EF319*DY319/($K$5*1000))*MAX(MIN(DL319,$J$5),$I$5)*MAX(MIN(DL319,$J$5),$I$5)+$G$5*MAX(MIN(DL319,$J$5),$I$5)*(EF319*DY319/($K$5*1000))+$H$5*(EF319*DY319/($K$5*1000))*(EF319*DY319/($K$5*1000)))</f>
        <v>0</v>
      </c>
      <c r="S319">
        <f>J319*(1000-(1000*0.61365*exp(17.502*W319/(240.97+W319))/(DY319+DZ319)+DT319)/2)/(1000*0.61365*exp(17.502*W319/(240.97+W319))/(DY319+DZ319)-DT319)</f>
        <v>0</v>
      </c>
      <c r="T319">
        <f>1/((DM319+1)/(Q319/1.6)+1/(R319/1.37)) + DM319/((DM319+1)/(Q319/1.6) + DM319/(R319/1.37))</f>
        <v>0</v>
      </c>
      <c r="U319">
        <f>(DH319*DK319)</f>
        <v>0</v>
      </c>
      <c r="V319">
        <f>(EA319+(U319+2*0.95*5.67E-8*(((EA319+$B$7)+273)^4-(EA319+273)^4)-44100*J319)/(1.84*29.3*R319+8*0.95*5.67E-8*(EA319+273)^3))</f>
        <v>0</v>
      </c>
      <c r="W319">
        <f>($C$7*EB319+$D$7*EC319+$E$7*V319)</f>
        <v>0</v>
      </c>
      <c r="X319">
        <f>0.61365*exp(17.502*W319/(240.97+W319))</f>
        <v>0</v>
      </c>
      <c r="Y319">
        <f>(Z319/AA319*100)</f>
        <v>0</v>
      </c>
      <c r="Z319">
        <f>DT319*(DY319+DZ319)/1000</f>
        <v>0</v>
      </c>
      <c r="AA319">
        <f>0.61365*exp(17.502*EA319/(240.97+EA319))</f>
        <v>0</v>
      </c>
      <c r="AB319">
        <f>(X319-DT319*(DY319+DZ319)/1000)</f>
        <v>0</v>
      </c>
      <c r="AC319">
        <f>(-J319*44100)</f>
        <v>0</v>
      </c>
      <c r="AD319">
        <f>2*29.3*R319*0.92*(EA319-W319)</f>
        <v>0</v>
      </c>
      <c r="AE319">
        <f>2*0.95*5.67E-8*(((EA319+$B$7)+273)^4-(W319+273)^4)</f>
        <v>0</v>
      </c>
      <c r="AF319">
        <f>U319+AE319+AC319+AD319</f>
        <v>0</v>
      </c>
      <c r="AG319">
        <f>DX319*AU319*(DS319-DR319*(1000-AU319*DU319)/(1000-AU319*DT319))/(100*DL319)</f>
        <v>0</v>
      </c>
      <c r="AH319">
        <f>1000*DX319*AU319*(DT319-DU319)/(100*DL319*(1000-AU319*DT319))</f>
        <v>0</v>
      </c>
      <c r="AI319">
        <f>(AJ319 - AK319 - DY319*1E3/(8.314*(EA319+273.15)) * AM319/DX319 * AL319) * DX319/(100*DL319) * (1000 - DU319)/1000</f>
        <v>0</v>
      </c>
      <c r="AJ319">
        <v>221.803087004762</v>
      </c>
      <c r="AK319">
        <v>225.353309090909</v>
      </c>
      <c r="AL319">
        <v>-3.16382560606062</v>
      </c>
      <c r="AM319">
        <v>64.6</v>
      </c>
      <c r="AN319">
        <f>(AP319 - AO319 + DY319*1E3/(8.314*(EA319+273.15)) * AR319/DX319 * AQ319) * DX319/(100*DL319) * 1000/(1000 - AP319)</f>
        <v>0</v>
      </c>
      <c r="AO319">
        <v>17.0489559847568</v>
      </c>
      <c r="AP319">
        <v>23.7394878787879</v>
      </c>
      <c r="AQ319">
        <v>-1.62023766476269e-05</v>
      </c>
      <c r="AR319">
        <v>120.659579915445</v>
      </c>
      <c r="AS319">
        <v>0</v>
      </c>
      <c r="AT319">
        <v>0</v>
      </c>
      <c r="AU319">
        <f>IF(AS319*$H$13&gt;=AW319,1.0,(AW319/(AW319-AS319*$H$13)))</f>
        <v>0</v>
      </c>
      <c r="AV319">
        <f>(AU319-1)*100</f>
        <v>0</v>
      </c>
      <c r="AW319">
        <f>MAX(0,($B$13+$C$13*EF319)/(1+$D$13*EF319)*DY319/(EA319+273)*$E$13)</f>
        <v>0</v>
      </c>
      <c r="AX319" t="s">
        <v>437</v>
      </c>
      <c r="AY319" t="s">
        <v>437</v>
      </c>
      <c r="AZ319">
        <v>0</v>
      </c>
      <c r="BA319">
        <v>0</v>
      </c>
      <c r="BB319">
        <f>1-AZ319/BA319</f>
        <v>0</v>
      </c>
      <c r="BC319">
        <v>0</v>
      </c>
      <c r="BD319" t="s">
        <v>437</v>
      </c>
      <c r="BE319" t="s">
        <v>437</v>
      </c>
      <c r="BF319">
        <v>0</v>
      </c>
      <c r="BG319">
        <v>0</v>
      </c>
      <c r="BH319">
        <f>1-BF319/BG319</f>
        <v>0</v>
      </c>
      <c r="BI319">
        <v>0.5</v>
      </c>
      <c r="BJ319">
        <f>DI319</f>
        <v>0</v>
      </c>
      <c r="BK319">
        <f>L319</f>
        <v>0</v>
      </c>
      <c r="BL319">
        <f>BH319*BI319*BJ319</f>
        <v>0</v>
      </c>
      <c r="BM319">
        <f>(BK319-BC319)/BJ319</f>
        <v>0</v>
      </c>
      <c r="BN319">
        <f>(BA319-BG319)/BG319</f>
        <v>0</v>
      </c>
      <c r="BO319">
        <f>AZ319/(BB319+AZ319/BG319)</f>
        <v>0</v>
      </c>
      <c r="BP319" t="s">
        <v>437</v>
      </c>
      <c r="BQ319">
        <v>0</v>
      </c>
      <c r="BR319">
        <f>IF(BQ319&lt;&gt;0, BQ319, BO319)</f>
        <v>0</v>
      </c>
      <c r="BS319">
        <f>1-BR319/BG319</f>
        <v>0</v>
      </c>
      <c r="BT319">
        <f>(BG319-BF319)/(BG319-BR319)</f>
        <v>0</v>
      </c>
      <c r="BU319">
        <f>(BA319-BG319)/(BA319-BR319)</f>
        <v>0</v>
      </c>
      <c r="BV319">
        <f>(BG319-BF319)/(BG319-AZ319)</f>
        <v>0</v>
      </c>
      <c r="BW319">
        <f>(BA319-BG319)/(BA319-AZ319)</f>
        <v>0</v>
      </c>
      <c r="BX319">
        <f>(BT319*BR319/BF319)</f>
        <v>0</v>
      </c>
      <c r="BY319">
        <f>(1-BX319)</f>
        <v>0</v>
      </c>
      <c r="DH319">
        <f>$B$11*EG319+$C$11*EH319+$F$11*ES319*(1-EV319)</f>
        <v>0</v>
      </c>
      <c r="DI319">
        <f>DH319*DJ319</f>
        <v>0</v>
      </c>
      <c r="DJ319">
        <f>($B$11*$D$9+$C$11*$D$9+$F$11*((FF319+EX319)/MAX(FF319+EX319+FG319, 0.1)*$I$9+FG319/MAX(FF319+EX319+FG319, 0.1)*$J$9))/($B$11+$C$11+$F$11)</f>
        <v>0</v>
      </c>
      <c r="DK319">
        <f>($B$11*$K$9+$C$11*$K$9+$F$11*((FF319+EX319)/MAX(FF319+EX319+FG319, 0.1)*$P$9+FG319/MAX(FF319+EX319+FG319, 0.1)*$Q$9))/($B$11+$C$11+$F$11)</f>
        <v>0</v>
      </c>
      <c r="DL319">
        <v>6</v>
      </c>
      <c r="DM319">
        <v>0.5</v>
      </c>
      <c r="DN319" t="s">
        <v>438</v>
      </c>
      <c r="DO319">
        <v>2</v>
      </c>
      <c r="DP319" t="b">
        <v>1</v>
      </c>
      <c r="DQ319">
        <v>1759433749.84615</v>
      </c>
      <c r="DR319">
        <v>242.359076923077</v>
      </c>
      <c r="DS319">
        <v>233.923384615385</v>
      </c>
      <c r="DT319">
        <v>23.7279923076923</v>
      </c>
      <c r="DU319">
        <v>17.0373615384615</v>
      </c>
      <c r="DV319">
        <v>240.742923076923</v>
      </c>
      <c r="DW319">
        <v>23.3813769230769</v>
      </c>
      <c r="DX319">
        <v>500.028153846154</v>
      </c>
      <c r="DY319">
        <v>90.6616461538461</v>
      </c>
      <c r="DZ319">
        <v>0.0340214846153846</v>
      </c>
      <c r="EA319">
        <v>30.2073153846154</v>
      </c>
      <c r="EB319">
        <v>30.0062692307692</v>
      </c>
      <c r="EC319">
        <v>999.9</v>
      </c>
      <c r="ED319">
        <v>0</v>
      </c>
      <c r="EE319">
        <v>0</v>
      </c>
      <c r="EF319">
        <v>10007.5923076923</v>
      </c>
      <c r="EG319">
        <v>0</v>
      </c>
      <c r="EH319">
        <v>14.3764692307692</v>
      </c>
      <c r="EI319">
        <v>8.43552076923077</v>
      </c>
      <c r="EJ319">
        <v>248.249230769231</v>
      </c>
      <c r="EK319">
        <v>237.977692307692</v>
      </c>
      <c r="EL319">
        <v>6.69063153846154</v>
      </c>
      <c r="EM319">
        <v>233.923384615385</v>
      </c>
      <c r="EN319">
        <v>17.0373615384615</v>
      </c>
      <c r="EO319">
        <v>2.15121923076923</v>
      </c>
      <c r="EP319">
        <v>1.54463615384615</v>
      </c>
      <c r="EQ319">
        <v>18.6036</v>
      </c>
      <c r="ER319">
        <v>13.4172846153846</v>
      </c>
      <c r="ES319">
        <v>1999.98692307692</v>
      </c>
      <c r="ET319">
        <v>0.980005153846154</v>
      </c>
      <c r="EU319">
        <v>0.0199951307692308</v>
      </c>
      <c r="EV319">
        <v>0</v>
      </c>
      <c r="EW319">
        <v>1076.86461538462</v>
      </c>
      <c r="EX319">
        <v>5.00059</v>
      </c>
      <c r="EY319">
        <v>21666.9769230769</v>
      </c>
      <c r="EZ319">
        <v>17360.2384615385</v>
      </c>
      <c r="FA319">
        <v>41.9757692307692</v>
      </c>
      <c r="FB319">
        <v>41.812</v>
      </c>
      <c r="FC319">
        <v>41.375</v>
      </c>
      <c r="FD319">
        <v>41.187</v>
      </c>
      <c r="FE319">
        <v>42.8604615384615</v>
      </c>
      <c r="FF319">
        <v>1955.09692307692</v>
      </c>
      <c r="FG319">
        <v>39.89</v>
      </c>
      <c r="FH319">
        <v>0</v>
      </c>
      <c r="FI319">
        <v>1759433756.8</v>
      </c>
      <c r="FJ319">
        <v>0</v>
      </c>
      <c r="FK319">
        <v>1076.89884615385</v>
      </c>
      <c r="FL319">
        <v>3.87247862936121</v>
      </c>
      <c r="FM319">
        <v>93.6444444792163</v>
      </c>
      <c r="FN319">
        <v>21668.0961538462</v>
      </c>
      <c r="FO319">
        <v>15</v>
      </c>
      <c r="FP319">
        <v>0</v>
      </c>
      <c r="FQ319" t="s">
        <v>439</v>
      </c>
      <c r="FR319">
        <v>0</v>
      </c>
      <c r="FS319">
        <v>0</v>
      </c>
      <c r="FT319">
        <v>0</v>
      </c>
      <c r="FU319">
        <v>0</v>
      </c>
      <c r="FV319">
        <v>0</v>
      </c>
      <c r="FW319">
        <v>0</v>
      </c>
      <c r="FX319">
        <v>0</v>
      </c>
      <c r="FY319">
        <v>0</v>
      </c>
      <c r="FZ319">
        <v>0</v>
      </c>
      <c r="GA319">
        <v>0</v>
      </c>
      <c r="GB319">
        <v>0</v>
      </c>
      <c r="GC319">
        <v>8.0104075</v>
      </c>
      <c r="GD319">
        <v>11.7309631578947</v>
      </c>
      <c r="GE319">
        <v>1.17626395829284</v>
      </c>
      <c r="GF319">
        <v>0</v>
      </c>
      <c r="GG319">
        <v>1076.68088235294</v>
      </c>
      <c r="GH319">
        <v>3.63529411369421</v>
      </c>
      <c r="GI319">
        <v>0.447242319153167</v>
      </c>
      <c r="GJ319">
        <v>-1</v>
      </c>
      <c r="GK319">
        <v>6.698556</v>
      </c>
      <c r="GL319">
        <v>-0.138988872180449</v>
      </c>
      <c r="GM319">
        <v>0.0179749721557504</v>
      </c>
      <c r="GN319">
        <v>0</v>
      </c>
      <c r="GO319">
        <v>0</v>
      </c>
      <c r="GP319">
        <v>2</v>
      </c>
      <c r="GQ319" t="s">
        <v>463</v>
      </c>
      <c r="GR319">
        <v>3.131</v>
      </c>
      <c r="GS319">
        <v>2.71218</v>
      </c>
      <c r="GT319">
        <v>0.0519204</v>
      </c>
      <c r="GU319">
        <v>0.050184</v>
      </c>
      <c r="GV319">
        <v>0.102323</v>
      </c>
      <c r="GW319">
        <v>0.0810736</v>
      </c>
      <c r="GX319">
        <v>35674.8</v>
      </c>
      <c r="GY319">
        <v>38291.9</v>
      </c>
      <c r="GZ319">
        <v>34047.6</v>
      </c>
      <c r="HA319">
        <v>36505.6</v>
      </c>
      <c r="HB319">
        <v>43165.2</v>
      </c>
      <c r="HC319">
        <v>48172.4</v>
      </c>
      <c r="HD319">
        <v>53118.4</v>
      </c>
      <c r="HE319">
        <v>58351.5</v>
      </c>
      <c r="HF319">
        <v>1.95173</v>
      </c>
      <c r="HG319">
        <v>1.777</v>
      </c>
      <c r="HH319">
        <v>0.124551</v>
      </c>
      <c r="HI319">
        <v>0</v>
      </c>
      <c r="HJ319">
        <v>27.9738</v>
      </c>
      <c r="HK319">
        <v>999.9</v>
      </c>
      <c r="HL319">
        <v>41.887</v>
      </c>
      <c r="HM319">
        <v>30.988</v>
      </c>
      <c r="HN319">
        <v>20.8283</v>
      </c>
      <c r="HO319">
        <v>54.8167</v>
      </c>
      <c r="HP319">
        <v>45.5409</v>
      </c>
      <c r="HQ319">
        <v>1</v>
      </c>
      <c r="HR319">
        <v>0.108674</v>
      </c>
      <c r="HS319">
        <v>0.0664815</v>
      </c>
      <c r="HT319">
        <v>20.1121</v>
      </c>
      <c r="HU319">
        <v>5.19393</v>
      </c>
      <c r="HV319">
        <v>12.004</v>
      </c>
      <c r="HW319">
        <v>4.9741</v>
      </c>
      <c r="HX319">
        <v>3.29398</v>
      </c>
      <c r="HY319">
        <v>999.9</v>
      </c>
      <c r="HZ319">
        <v>9999</v>
      </c>
      <c r="IA319">
        <v>9999</v>
      </c>
      <c r="IB319">
        <v>9999</v>
      </c>
      <c r="IC319">
        <v>1.86325</v>
      </c>
      <c r="ID319">
        <v>1.86813</v>
      </c>
      <c r="IE319">
        <v>1.86789</v>
      </c>
      <c r="IF319">
        <v>1.86905</v>
      </c>
      <c r="IG319">
        <v>1.86989</v>
      </c>
      <c r="IH319">
        <v>1.86592</v>
      </c>
      <c r="II319">
        <v>1.86704</v>
      </c>
      <c r="IJ319">
        <v>1.86844</v>
      </c>
      <c r="IK319">
        <v>5</v>
      </c>
      <c r="IL319">
        <v>0</v>
      </c>
      <c r="IM319">
        <v>0</v>
      </c>
      <c r="IN319">
        <v>0</v>
      </c>
      <c r="IO319" t="s">
        <v>441</v>
      </c>
      <c r="IP319" t="s">
        <v>442</v>
      </c>
      <c r="IQ319" t="s">
        <v>443</v>
      </c>
      <c r="IR319" t="s">
        <v>443</v>
      </c>
      <c r="IS319" t="s">
        <v>443</v>
      </c>
      <c r="IT319" t="s">
        <v>443</v>
      </c>
      <c r="IU319">
        <v>0</v>
      </c>
      <c r="IV319">
        <v>100</v>
      </c>
      <c r="IW319">
        <v>100</v>
      </c>
      <c r="IX319">
        <v>1.526</v>
      </c>
      <c r="IY319">
        <v>0.3471</v>
      </c>
      <c r="IZ319">
        <v>0.735386519928015</v>
      </c>
      <c r="JA319">
        <v>0.00382527381972642</v>
      </c>
      <c r="JB319">
        <v>-7.52988299776221e-07</v>
      </c>
      <c r="JC319">
        <v>2.3530235652091e-10</v>
      </c>
      <c r="JD319">
        <v>-0.102343420517576</v>
      </c>
      <c r="JE319">
        <v>-0.0169045395245839</v>
      </c>
      <c r="JF319">
        <v>0.00204458040624254</v>
      </c>
      <c r="JG319">
        <v>-2.13992253470799e-05</v>
      </c>
      <c r="JH319">
        <v>5</v>
      </c>
      <c r="JI319">
        <v>2167</v>
      </c>
      <c r="JJ319">
        <v>1</v>
      </c>
      <c r="JK319">
        <v>29</v>
      </c>
      <c r="JL319">
        <v>29323896</v>
      </c>
      <c r="JM319">
        <v>29323896</v>
      </c>
      <c r="JN319">
        <v>0.548096</v>
      </c>
      <c r="JO319">
        <v>2.65259</v>
      </c>
      <c r="JP319">
        <v>1.54785</v>
      </c>
      <c r="JQ319">
        <v>2.31201</v>
      </c>
      <c r="JR319">
        <v>1.64551</v>
      </c>
      <c r="JS319">
        <v>2.36938</v>
      </c>
      <c r="JT319">
        <v>34.6235</v>
      </c>
      <c r="JU319">
        <v>24.1926</v>
      </c>
      <c r="JV319">
        <v>18</v>
      </c>
      <c r="JW319">
        <v>507.352</v>
      </c>
      <c r="JX319">
        <v>395.24</v>
      </c>
      <c r="JY319">
        <v>27.6574</v>
      </c>
      <c r="JZ319">
        <v>28.7771</v>
      </c>
      <c r="KA319">
        <v>30.0004</v>
      </c>
      <c r="KB319">
        <v>28.7046</v>
      </c>
      <c r="KC319">
        <v>28.6517</v>
      </c>
      <c r="KD319">
        <v>10.9521</v>
      </c>
      <c r="KE319">
        <v>14.6366</v>
      </c>
      <c r="KF319">
        <v>26.4515</v>
      </c>
      <c r="KG319">
        <v>27.6472</v>
      </c>
      <c r="KH319">
        <v>183.396</v>
      </c>
      <c r="KI319">
        <v>17.0828</v>
      </c>
      <c r="KJ319">
        <v>96.555</v>
      </c>
      <c r="KK319">
        <v>94.5376</v>
      </c>
    </row>
    <row r="320" spans="1:297">
      <c r="A320">
        <v>304</v>
      </c>
      <c r="B320">
        <v>1759433763</v>
      </c>
      <c r="C320">
        <v>14542.9000000954</v>
      </c>
      <c r="D320" t="s">
        <v>1053</v>
      </c>
      <c r="E320" t="s">
        <v>1054</v>
      </c>
      <c r="F320">
        <v>5</v>
      </c>
      <c r="G320" t="s">
        <v>1024</v>
      </c>
      <c r="H320" t="s">
        <v>436</v>
      </c>
      <c r="I320">
        <v>1759433754.84615</v>
      </c>
      <c r="J320">
        <f>(K320)/1000</f>
        <v>0</v>
      </c>
      <c r="K320">
        <f>IF(DP320, AN320, AH320)</f>
        <v>0</v>
      </c>
      <c r="L320">
        <f>IF(DP320, AI320, AG320)</f>
        <v>0</v>
      </c>
      <c r="M320">
        <f>DR320 - IF(AU320&gt;1, L320*DL320*100.0/(AW320), 0)</f>
        <v>0</v>
      </c>
      <c r="N320">
        <f>((T320-J320/2)*M320-L320)/(T320+J320/2)</f>
        <v>0</v>
      </c>
      <c r="O320">
        <f>N320*(DY320+DZ320)/1000.0</f>
        <v>0</v>
      </c>
      <c r="P320">
        <f>(DR320 - IF(AU320&gt;1, L320*DL320*100.0/(AW320), 0))*(DY320+DZ320)/1000.0</f>
        <v>0</v>
      </c>
      <c r="Q320">
        <f>2.0/((1/S320-1/R320)+SIGN(S320)*SQRT((1/S320-1/R320)*(1/S320-1/R320) + 4*DM320/((DM320+1)*(DM320+1))*(2*1/S320*1/R320-1/R320*1/R320)))</f>
        <v>0</v>
      </c>
      <c r="R320">
        <f>IF(LEFT(DN320,1)&lt;&gt;"0",IF(LEFT(DN320,1)="1",3.0,DO320),$D$5+$E$5*(EF320*DY320/($K$5*1000))+$F$5*(EF320*DY320/($K$5*1000))*MAX(MIN(DL320,$J$5),$I$5)*MAX(MIN(DL320,$J$5),$I$5)+$G$5*MAX(MIN(DL320,$J$5),$I$5)*(EF320*DY320/($K$5*1000))+$H$5*(EF320*DY320/($K$5*1000))*(EF320*DY320/($K$5*1000)))</f>
        <v>0</v>
      </c>
      <c r="S320">
        <f>J320*(1000-(1000*0.61365*exp(17.502*W320/(240.97+W320))/(DY320+DZ320)+DT320)/2)/(1000*0.61365*exp(17.502*W320/(240.97+W320))/(DY320+DZ320)-DT320)</f>
        <v>0</v>
      </c>
      <c r="T320">
        <f>1/((DM320+1)/(Q320/1.6)+1/(R320/1.37)) + DM320/((DM320+1)/(Q320/1.6) + DM320/(R320/1.37))</f>
        <v>0</v>
      </c>
      <c r="U320">
        <f>(DH320*DK320)</f>
        <v>0</v>
      </c>
      <c r="V320">
        <f>(EA320+(U320+2*0.95*5.67E-8*(((EA320+$B$7)+273)^4-(EA320+273)^4)-44100*J320)/(1.84*29.3*R320+8*0.95*5.67E-8*(EA320+273)^3))</f>
        <v>0</v>
      </c>
      <c r="W320">
        <f>($C$7*EB320+$D$7*EC320+$E$7*V320)</f>
        <v>0</v>
      </c>
      <c r="X320">
        <f>0.61365*exp(17.502*W320/(240.97+W320))</f>
        <v>0</v>
      </c>
      <c r="Y320">
        <f>(Z320/AA320*100)</f>
        <v>0</v>
      </c>
      <c r="Z320">
        <f>DT320*(DY320+DZ320)/1000</f>
        <v>0</v>
      </c>
      <c r="AA320">
        <f>0.61365*exp(17.502*EA320/(240.97+EA320))</f>
        <v>0</v>
      </c>
      <c r="AB320">
        <f>(X320-DT320*(DY320+DZ320)/1000)</f>
        <v>0</v>
      </c>
      <c r="AC320">
        <f>(-J320*44100)</f>
        <v>0</v>
      </c>
      <c r="AD320">
        <f>2*29.3*R320*0.92*(EA320-W320)</f>
        <v>0</v>
      </c>
      <c r="AE320">
        <f>2*0.95*5.67E-8*(((EA320+$B$7)+273)^4-(W320+273)^4)</f>
        <v>0</v>
      </c>
      <c r="AF320">
        <f>U320+AE320+AC320+AD320</f>
        <v>0</v>
      </c>
      <c r="AG320">
        <f>DX320*AU320*(DS320-DR320*(1000-AU320*DU320)/(1000-AU320*DT320))/(100*DL320)</f>
        <v>0</v>
      </c>
      <c r="AH320">
        <f>1000*DX320*AU320*(DT320-DU320)/(100*DL320*(1000-AU320*DT320))</f>
        <v>0</v>
      </c>
      <c r="AI320">
        <f>(AJ320 - AK320 - DY320*1E3/(8.314*(EA320+273.15)) * AM320/DX320 * AL320) * DX320/(100*DL320) * (1000 - DU320)/1000</f>
        <v>0</v>
      </c>
      <c r="AJ320">
        <v>204.637212964719</v>
      </c>
      <c r="AK320">
        <v>209.197660606061</v>
      </c>
      <c r="AL320">
        <v>-3.2339084848485</v>
      </c>
      <c r="AM320">
        <v>64.6</v>
      </c>
      <c r="AN320">
        <f>(AP320 - AO320 + DY320*1E3/(8.314*(EA320+273.15)) * AR320/DX320 * AQ320) * DX320/(100*DL320) * 1000/(1000 - AP320)</f>
        <v>0</v>
      </c>
      <c r="AO320">
        <v>17.0470216495398</v>
      </c>
      <c r="AP320">
        <v>23.7484484848485</v>
      </c>
      <c r="AQ320">
        <v>0.000232244250030586</v>
      </c>
      <c r="AR320">
        <v>120.659579915445</v>
      </c>
      <c r="AS320">
        <v>0</v>
      </c>
      <c r="AT320">
        <v>0</v>
      </c>
      <c r="AU320">
        <f>IF(AS320*$H$13&gt;=AW320,1.0,(AW320/(AW320-AS320*$H$13)))</f>
        <v>0</v>
      </c>
      <c r="AV320">
        <f>(AU320-1)*100</f>
        <v>0</v>
      </c>
      <c r="AW320">
        <f>MAX(0,($B$13+$C$13*EF320)/(1+$D$13*EF320)*DY320/(EA320+273)*$E$13)</f>
        <v>0</v>
      </c>
      <c r="AX320" t="s">
        <v>437</v>
      </c>
      <c r="AY320" t="s">
        <v>437</v>
      </c>
      <c r="AZ320">
        <v>0</v>
      </c>
      <c r="BA320">
        <v>0</v>
      </c>
      <c r="BB320">
        <f>1-AZ320/BA320</f>
        <v>0</v>
      </c>
      <c r="BC320">
        <v>0</v>
      </c>
      <c r="BD320" t="s">
        <v>437</v>
      </c>
      <c r="BE320" t="s">
        <v>437</v>
      </c>
      <c r="BF320">
        <v>0</v>
      </c>
      <c r="BG320">
        <v>0</v>
      </c>
      <c r="BH320">
        <f>1-BF320/BG320</f>
        <v>0</v>
      </c>
      <c r="BI320">
        <v>0.5</v>
      </c>
      <c r="BJ320">
        <f>DI320</f>
        <v>0</v>
      </c>
      <c r="BK320">
        <f>L320</f>
        <v>0</v>
      </c>
      <c r="BL320">
        <f>BH320*BI320*BJ320</f>
        <v>0</v>
      </c>
      <c r="BM320">
        <f>(BK320-BC320)/BJ320</f>
        <v>0</v>
      </c>
      <c r="BN320">
        <f>(BA320-BG320)/BG320</f>
        <v>0</v>
      </c>
      <c r="BO320">
        <f>AZ320/(BB320+AZ320/BG320)</f>
        <v>0</v>
      </c>
      <c r="BP320" t="s">
        <v>437</v>
      </c>
      <c r="BQ320">
        <v>0</v>
      </c>
      <c r="BR320">
        <f>IF(BQ320&lt;&gt;0, BQ320, BO320)</f>
        <v>0</v>
      </c>
      <c r="BS320">
        <f>1-BR320/BG320</f>
        <v>0</v>
      </c>
      <c r="BT320">
        <f>(BG320-BF320)/(BG320-BR320)</f>
        <v>0</v>
      </c>
      <c r="BU320">
        <f>(BA320-BG320)/(BA320-BR320)</f>
        <v>0</v>
      </c>
      <c r="BV320">
        <f>(BG320-BF320)/(BG320-AZ320)</f>
        <v>0</v>
      </c>
      <c r="BW320">
        <f>(BA320-BG320)/(BA320-AZ320)</f>
        <v>0</v>
      </c>
      <c r="BX320">
        <f>(BT320*BR320/BF320)</f>
        <v>0</v>
      </c>
      <c r="BY320">
        <f>(1-BX320)</f>
        <v>0</v>
      </c>
      <c r="DH320">
        <f>$B$11*EG320+$C$11*EH320+$F$11*ES320*(1-EV320)</f>
        <v>0</v>
      </c>
      <c r="DI320">
        <f>DH320*DJ320</f>
        <v>0</v>
      </c>
      <c r="DJ320">
        <f>($B$11*$D$9+$C$11*$D$9+$F$11*((FF320+EX320)/MAX(FF320+EX320+FG320, 0.1)*$I$9+FG320/MAX(FF320+EX320+FG320, 0.1)*$J$9))/($B$11+$C$11+$F$11)</f>
        <v>0</v>
      </c>
      <c r="DK320">
        <f>($B$11*$K$9+$C$11*$K$9+$F$11*((FF320+EX320)/MAX(FF320+EX320+FG320, 0.1)*$P$9+FG320/MAX(FF320+EX320+FG320, 0.1)*$Q$9))/($B$11+$C$11+$F$11)</f>
        <v>0</v>
      </c>
      <c r="DL320">
        <v>6</v>
      </c>
      <c r="DM320">
        <v>0.5</v>
      </c>
      <c r="DN320" t="s">
        <v>438</v>
      </c>
      <c r="DO320">
        <v>2</v>
      </c>
      <c r="DP320" t="b">
        <v>1</v>
      </c>
      <c r="DQ320">
        <v>1759433754.84615</v>
      </c>
      <c r="DR320">
        <v>226.694923076923</v>
      </c>
      <c r="DS320">
        <v>217.132153846154</v>
      </c>
      <c r="DT320">
        <v>23.7384846153846</v>
      </c>
      <c r="DU320">
        <v>17.0477</v>
      </c>
      <c r="DV320">
        <v>225.133615384615</v>
      </c>
      <c r="DW320">
        <v>23.3914230769231</v>
      </c>
      <c r="DX320">
        <v>499.995692307692</v>
      </c>
      <c r="DY320">
        <v>90.6625384615385</v>
      </c>
      <c r="DZ320">
        <v>0.0340083384615385</v>
      </c>
      <c r="EA320">
        <v>30.2074384615385</v>
      </c>
      <c r="EB320">
        <v>30.0073846153846</v>
      </c>
      <c r="EC320">
        <v>999.9</v>
      </c>
      <c r="ED320">
        <v>0</v>
      </c>
      <c r="EE320">
        <v>0</v>
      </c>
      <c r="EF320">
        <v>10005.6730769231</v>
      </c>
      <c r="EG320">
        <v>0</v>
      </c>
      <c r="EH320">
        <v>14.3721230769231</v>
      </c>
      <c r="EI320">
        <v>9.56253384615385</v>
      </c>
      <c r="EJ320">
        <v>232.206923076923</v>
      </c>
      <c r="EK320">
        <v>220.898</v>
      </c>
      <c r="EL320">
        <v>6.69079153846154</v>
      </c>
      <c r="EM320">
        <v>217.132153846154</v>
      </c>
      <c r="EN320">
        <v>17.0477</v>
      </c>
      <c r="EO320">
        <v>2.15219153846154</v>
      </c>
      <c r="EP320">
        <v>1.54558846153846</v>
      </c>
      <c r="EQ320">
        <v>18.6108153846154</v>
      </c>
      <c r="ER320">
        <v>13.4267461538462</v>
      </c>
      <c r="ES320">
        <v>1999.99076923077</v>
      </c>
      <c r="ET320">
        <v>0.980005076923077</v>
      </c>
      <c r="EU320">
        <v>0.0199951384615385</v>
      </c>
      <c r="EV320">
        <v>0</v>
      </c>
      <c r="EW320">
        <v>1077.16230769231</v>
      </c>
      <c r="EX320">
        <v>5.00059</v>
      </c>
      <c r="EY320">
        <v>21673.9769230769</v>
      </c>
      <c r="EZ320">
        <v>17360.2846153846</v>
      </c>
      <c r="FA320">
        <v>41.9757692307692</v>
      </c>
      <c r="FB320">
        <v>41.812</v>
      </c>
      <c r="FC320">
        <v>41.375</v>
      </c>
      <c r="FD320">
        <v>41.187</v>
      </c>
      <c r="FE320">
        <v>42.8701538461538</v>
      </c>
      <c r="FF320">
        <v>1955.10076923077</v>
      </c>
      <c r="FG320">
        <v>39.89</v>
      </c>
      <c r="FH320">
        <v>0</v>
      </c>
      <c r="FI320">
        <v>1759433761.6</v>
      </c>
      <c r="FJ320">
        <v>0</v>
      </c>
      <c r="FK320">
        <v>1077.23038461538</v>
      </c>
      <c r="FL320">
        <v>3.58940170962161</v>
      </c>
      <c r="FM320">
        <v>87.4905983783615</v>
      </c>
      <c r="FN320">
        <v>21674.9346153846</v>
      </c>
      <c r="FO320">
        <v>15</v>
      </c>
      <c r="FP320">
        <v>0</v>
      </c>
      <c r="FQ320" t="s">
        <v>439</v>
      </c>
      <c r="FR320">
        <v>0</v>
      </c>
      <c r="FS320">
        <v>0</v>
      </c>
      <c r="FT320">
        <v>0</v>
      </c>
      <c r="FU320">
        <v>0</v>
      </c>
      <c r="FV320">
        <v>0</v>
      </c>
      <c r="FW320">
        <v>0</v>
      </c>
      <c r="FX320">
        <v>0</v>
      </c>
      <c r="FY320">
        <v>0</v>
      </c>
      <c r="FZ320">
        <v>0</v>
      </c>
      <c r="GA320">
        <v>0</v>
      </c>
      <c r="GB320">
        <v>0</v>
      </c>
      <c r="GC320">
        <v>8.7972465</v>
      </c>
      <c r="GD320">
        <v>12.9019015037594</v>
      </c>
      <c r="GE320">
        <v>1.28033465927575</v>
      </c>
      <c r="GF320">
        <v>0</v>
      </c>
      <c r="GG320">
        <v>1076.92852941176</v>
      </c>
      <c r="GH320">
        <v>4.18899923296579</v>
      </c>
      <c r="GI320">
        <v>0.488570136773306</v>
      </c>
      <c r="GJ320">
        <v>-1</v>
      </c>
      <c r="GK320">
        <v>6.692271</v>
      </c>
      <c r="GL320">
        <v>-0.00699609022556179</v>
      </c>
      <c r="GM320">
        <v>0.0090996680708694</v>
      </c>
      <c r="GN320">
        <v>1</v>
      </c>
      <c r="GO320">
        <v>1</v>
      </c>
      <c r="GP320">
        <v>2</v>
      </c>
      <c r="GQ320" t="s">
        <v>448</v>
      </c>
      <c r="GR320">
        <v>3.13124</v>
      </c>
      <c r="GS320">
        <v>2.71198</v>
      </c>
      <c r="GT320">
        <v>0.0485735</v>
      </c>
      <c r="GU320">
        <v>0.0466563</v>
      </c>
      <c r="GV320">
        <v>0.102336</v>
      </c>
      <c r="GW320">
        <v>0.081066</v>
      </c>
      <c r="GX320">
        <v>35800.5</v>
      </c>
      <c r="GY320">
        <v>38433.7</v>
      </c>
      <c r="GZ320">
        <v>34047.5</v>
      </c>
      <c r="HA320">
        <v>36505.3</v>
      </c>
      <c r="HB320">
        <v>43164.2</v>
      </c>
      <c r="HC320">
        <v>48172</v>
      </c>
      <c r="HD320">
        <v>53118.4</v>
      </c>
      <c r="HE320">
        <v>58351.1</v>
      </c>
      <c r="HF320">
        <v>1.95203</v>
      </c>
      <c r="HG320">
        <v>1.7765</v>
      </c>
      <c r="HH320">
        <v>0.124857</v>
      </c>
      <c r="HI320">
        <v>0</v>
      </c>
      <c r="HJ320">
        <v>27.9744</v>
      </c>
      <c r="HK320">
        <v>999.9</v>
      </c>
      <c r="HL320">
        <v>41.863</v>
      </c>
      <c r="HM320">
        <v>30.988</v>
      </c>
      <c r="HN320">
        <v>20.816</v>
      </c>
      <c r="HO320">
        <v>54.7967</v>
      </c>
      <c r="HP320">
        <v>45.8013</v>
      </c>
      <c r="HQ320">
        <v>1</v>
      </c>
      <c r="HR320">
        <v>0.108862</v>
      </c>
      <c r="HS320">
        <v>0.0674401</v>
      </c>
      <c r="HT320">
        <v>20.1121</v>
      </c>
      <c r="HU320">
        <v>5.19393</v>
      </c>
      <c r="HV320">
        <v>12.004</v>
      </c>
      <c r="HW320">
        <v>4.97385</v>
      </c>
      <c r="HX320">
        <v>3.29398</v>
      </c>
      <c r="HY320">
        <v>999.9</v>
      </c>
      <c r="HZ320">
        <v>9999</v>
      </c>
      <c r="IA320">
        <v>9999</v>
      </c>
      <c r="IB320">
        <v>9999</v>
      </c>
      <c r="IC320">
        <v>1.86326</v>
      </c>
      <c r="ID320">
        <v>1.86813</v>
      </c>
      <c r="IE320">
        <v>1.86789</v>
      </c>
      <c r="IF320">
        <v>1.86905</v>
      </c>
      <c r="IG320">
        <v>1.86985</v>
      </c>
      <c r="IH320">
        <v>1.86594</v>
      </c>
      <c r="II320">
        <v>1.86704</v>
      </c>
      <c r="IJ320">
        <v>1.86844</v>
      </c>
      <c r="IK320">
        <v>5</v>
      </c>
      <c r="IL320">
        <v>0</v>
      </c>
      <c r="IM320">
        <v>0</v>
      </c>
      <c r="IN320">
        <v>0</v>
      </c>
      <c r="IO320" t="s">
        <v>441</v>
      </c>
      <c r="IP320" t="s">
        <v>442</v>
      </c>
      <c r="IQ320" t="s">
        <v>443</v>
      </c>
      <c r="IR320" t="s">
        <v>443</v>
      </c>
      <c r="IS320" t="s">
        <v>443</v>
      </c>
      <c r="IT320" t="s">
        <v>443</v>
      </c>
      <c r="IU320">
        <v>0</v>
      </c>
      <c r="IV320">
        <v>100</v>
      </c>
      <c r="IW320">
        <v>100</v>
      </c>
      <c r="IX320">
        <v>1.471</v>
      </c>
      <c r="IY320">
        <v>0.3474</v>
      </c>
      <c r="IZ320">
        <v>0.735386519928015</v>
      </c>
      <c r="JA320">
        <v>0.00382527381972642</v>
      </c>
      <c r="JB320">
        <v>-7.52988299776221e-07</v>
      </c>
      <c r="JC320">
        <v>2.3530235652091e-10</v>
      </c>
      <c r="JD320">
        <v>-0.102343420517576</v>
      </c>
      <c r="JE320">
        <v>-0.0169045395245839</v>
      </c>
      <c r="JF320">
        <v>0.00204458040624254</v>
      </c>
      <c r="JG320">
        <v>-2.13992253470799e-05</v>
      </c>
      <c r="JH320">
        <v>5</v>
      </c>
      <c r="JI320">
        <v>2167</v>
      </c>
      <c r="JJ320">
        <v>1</v>
      </c>
      <c r="JK320">
        <v>29</v>
      </c>
      <c r="JL320">
        <v>29323896.1</v>
      </c>
      <c r="JM320">
        <v>29323896.1</v>
      </c>
      <c r="JN320">
        <v>0.515137</v>
      </c>
      <c r="JO320">
        <v>2.65015</v>
      </c>
      <c r="JP320">
        <v>1.54785</v>
      </c>
      <c r="JQ320">
        <v>2.31079</v>
      </c>
      <c r="JR320">
        <v>1.64673</v>
      </c>
      <c r="JS320">
        <v>2.35474</v>
      </c>
      <c r="JT320">
        <v>34.6235</v>
      </c>
      <c r="JU320">
        <v>24.1926</v>
      </c>
      <c r="JV320">
        <v>18</v>
      </c>
      <c r="JW320">
        <v>507.578</v>
      </c>
      <c r="JX320">
        <v>394.983</v>
      </c>
      <c r="JY320">
        <v>27.6466</v>
      </c>
      <c r="JZ320">
        <v>28.7795</v>
      </c>
      <c r="KA320">
        <v>30.0003</v>
      </c>
      <c r="KB320">
        <v>28.7077</v>
      </c>
      <c r="KC320">
        <v>28.6541</v>
      </c>
      <c r="KD320">
        <v>10.2267</v>
      </c>
      <c r="KE320">
        <v>14.6366</v>
      </c>
      <c r="KF320">
        <v>26.4515</v>
      </c>
      <c r="KG320">
        <v>27.6429</v>
      </c>
      <c r="KH320">
        <v>163.093</v>
      </c>
      <c r="KI320">
        <v>17.0828</v>
      </c>
      <c r="KJ320">
        <v>96.5549</v>
      </c>
      <c r="KK320">
        <v>94.5369</v>
      </c>
    </row>
    <row r="321" spans="1:297">
      <c r="A321">
        <v>305</v>
      </c>
      <c r="B321">
        <v>1759433768</v>
      </c>
      <c r="C321">
        <v>14547.9000000954</v>
      </c>
      <c r="D321" t="s">
        <v>1055</v>
      </c>
      <c r="E321" t="s">
        <v>1056</v>
      </c>
      <c r="F321">
        <v>5</v>
      </c>
      <c r="G321" t="s">
        <v>1024</v>
      </c>
      <c r="H321" t="s">
        <v>436</v>
      </c>
      <c r="I321">
        <v>1759433759.84615</v>
      </c>
      <c r="J321">
        <f>(K321)/1000</f>
        <v>0</v>
      </c>
      <c r="K321">
        <f>IF(DP321, AN321, AH321)</f>
        <v>0</v>
      </c>
      <c r="L321">
        <f>IF(DP321, AI321, AG321)</f>
        <v>0</v>
      </c>
      <c r="M321">
        <f>DR321 - IF(AU321&gt;1, L321*DL321*100.0/(AW321), 0)</f>
        <v>0</v>
      </c>
      <c r="N321">
        <f>((T321-J321/2)*M321-L321)/(T321+J321/2)</f>
        <v>0</v>
      </c>
      <c r="O321">
        <f>N321*(DY321+DZ321)/1000.0</f>
        <v>0</v>
      </c>
      <c r="P321">
        <f>(DR321 - IF(AU321&gt;1, L321*DL321*100.0/(AW321), 0))*(DY321+DZ321)/1000.0</f>
        <v>0</v>
      </c>
      <c r="Q321">
        <f>2.0/((1/S321-1/R321)+SIGN(S321)*SQRT((1/S321-1/R321)*(1/S321-1/R321) + 4*DM321/((DM321+1)*(DM321+1))*(2*1/S321*1/R321-1/R321*1/R321)))</f>
        <v>0</v>
      </c>
      <c r="R321">
        <f>IF(LEFT(DN321,1)&lt;&gt;"0",IF(LEFT(DN321,1)="1",3.0,DO321),$D$5+$E$5*(EF321*DY321/($K$5*1000))+$F$5*(EF321*DY321/($K$5*1000))*MAX(MIN(DL321,$J$5),$I$5)*MAX(MIN(DL321,$J$5),$I$5)+$G$5*MAX(MIN(DL321,$J$5),$I$5)*(EF321*DY321/($K$5*1000))+$H$5*(EF321*DY321/($K$5*1000))*(EF321*DY321/($K$5*1000)))</f>
        <v>0</v>
      </c>
      <c r="S321">
        <f>J321*(1000-(1000*0.61365*exp(17.502*W321/(240.97+W321))/(DY321+DZ321)+DT321)/2)/(1000*0.61365*exp(17.502*W321/(240.97+W321))/(DY321+DZ321)-DT321)</f>
        <v>0</v>
      </c>
      <c r="T321">
        <f>1/((DM321+1)/(Q321/1.6)+1/(R321/1.37)) + DM321/((DM321+1)/(Q321/1.6) + DM321/(R321/1.37))</f>
        <v>0</v>
      </c>
      <c r="U321">
        <f>(DH321*DK321)</f>
        <v>0</v>
      </c>
      <c r="V321">
        <f>(EA321+(U321+2*0.95*5.67E-8*(((EA321+$B$7)+273)^4-(EA321+273)^4)-44100*J321)/(1.84*29.3*R321+8*0.95*5.67E-8*(EA321+273)^3))</f>
        <v>0</v>
      </c>
      <c r="W321">
        <f>($C$7*EB321+$D$7*EC321+$E$7*V321)</f>
        <v>0</v>
      </c>
      <c r="X321">
        <f>0.61365*exp(17.502*W321/(240.97+W321))</f>
        <v>0</v>
      </c>
      <c r="Y321">
        <f>(Z321/AA321*100)</f>
        <v>0</v>
      </c>
      <c r="Z321">
        <f>DT321*(DY321+DZ321)/1000</f>
        <v>0</v>
      </c>
      <c r="AA321">
        <f>0.61365*exp(17.502*EA321/(240.97+EA321))</f>
        <v>0</v>
      </c>
      <c r="AB321">
        <f>(X321-DT321*(DY321+DZ321)/1000)</f>
        <v>0</v>
      </c>
      <c r="AC321">
        <f>(-J321*44100)</f>
        <v>0</v>
      </c>
      <c r="AD321">
        <f>2*29.3*R321*0.92*(EA321-W321)</f>
        <v>0</v>
      </c>
      <c r="AE321">
        <f>2*0.95*5.67E-8*(((EA321+$B$7)+273)^4-(W321+273)^4)</f>
        <v>0</v>
      </c>
      <c r="AF321">
        <f>U321+AE321+AC321+AD321</f>
        <v>0</v>
      </c>
      <c r="AG321">
        <f>DX321*AU321*(DS321-DR321*(1000-AU321*DU321)/(1000-AU321*DT321))/(100*DL321)</f>
        <v>0</v>
      </c>
      <c r="AH321">
        <f>1000*DX321*AU321*(DT321-DU321)/(100*DL321*(1000-AU321*DT321))</f>
        <v>0</v>
      </c>
      <c r="AI321">
        <f>(AJ321 - AK321 - DY321*1E3/(8.314*(EA321+273.15)) * AM321/DX321 * AL321) * DX321/(100*DL321) * (1000 - DU321)/1000</f>
        <v>0</v>
      </c>
      <c r="AJ321">
        <v>188.033353999459</v>
      </c>
      <c r="AK321">
        <v>193.380654545454</v>
      </c>
      <c r="AL321">
        <v>-3.15778530303033</v>
      </c>
      <c r="AM321">
        <v>64.6</v>
      </c>
      <c r="AN321">
        <f>(AP321 - AO321 + DY321*1E3/(8.314*(EA321+273.15)) * AR321/DX321 * AQ321) * DX321/(100*DL321) * 1000/(1000 - AP321)</f>
        <v>0</v>
      </c>
      <c r="AO321">
        <v>17.0447020767011</v>
      </c>
      <c r="AP321">
        <v>23.7496303030303</v>
      </c>
      <c r="AQ321">
        <v>8.53485065830325e-05</v>
      </c>
      <c r="AR321">
        <v>120.659579915445</v>
      </c>
      <c r="AS321">
        <v>0</v>
      </c>
      <c r="AT321">
        <v>0</v>
      </c>
      <c r="AU321">
        <f>IF(AS321*$H$13&gt;=AW321,1.0,(AW321/(AW321-AS321*$H$13)))</f>
        <v>0</v>
      </c>
      <c r="AV321">
        <f>(AU321-1)*100</f>
        <v>0</v>
      </c>
      <c r="AW321">
        <f>MAX(0,($B$13+$C$13*EF321)/(1+$D$13*EF321)*DY321/(EA321+273)*$E$13)</f>
        <v>0</v>
      </c>
      <c r="AX321" t="s">
        <v>437</v>
      </c>
      <c r="AY321" t="s">
        <v>437</v>
      </c>
      <c r="AZ321">
        <v>0</v>
      </c>
      <c r="BA321">
        <v>0</v>
      </c>
      <c r="BB321">
        <f>1-AZ321/BA321</f>
        <v>0</v>
      </c>
      <c r="BC321">
        <v>0</v>
      </c>
      <c r="BD321" t="s">
        <v>437</v>
      </c>
      <c r="BE321" t="s">
        <v>437</v>
      </c>
      <c r="BF321">
        <v>0</v>
      </c>
      <c r="BG321">
        <v>0</v>
      </c>
      <c r="BH321">
        <f>1-BF321/BG321</f>
        <v>0</v>
      </c>
      <c r="BI321">
        <v>0.5</v>
      </c>
      <c r="BJ321">
        <f>DI321</f>
        <v>0</v>
      </c>
      <c r="BK321">
        <f>L321</f>
        <v>0</v>
      </c>
      <c r="BL321">
        <f>BH321*BI321*BJ321</f>
        <v>0</v>
      </c>
      <c r="BM321">
        <f>(BK321-BC321)/BJ321</f>
        <v>0</v>
      </c>
      <c r="BN321">
        <f>(BA321-BG321)/BG321</f>
        <v>0</v>
      </c>
      <c r="BO321">
        <f>AZ321/(BB321+AZ321/BG321)</f>
        <v>0</v>
      </c>
      <c r="BP321" t="s">
        <v>437</v>
      </c>
      <c r="BQ321">
        <v>0</v>
      </c>
      <c r="BR321">
        <f>IF(BQ321&lt;&gt;0, BQ321, BO321)</f>
        <v>0</v>
      </c>
      <c r="BS321">
        <f>1-BR321/BG321</f>
        <v>0</v>
      </c>
      <c r="BT321">
        <f>(BG321-BF321)/(BG321-BR321)</f>
        <v>0</v>
      </c>
      <c r="BU321">
        <f>(BA321-BG321)/(BA321-BR321)</f>
        <v>0</v>
      </c>
      <c r="BV321">
        <f>(BG321-BF321)/(BG321-AZ321)</f>
        <v>0</v>
      </c>
      <c r="BW321">
        <f>(BA321-BG321)/(BA321-AZ321)</f>
        <v>0</v>
      </c>
      <c r="BX321">
        <f>(BT321*BR321/BF321)</f>
        <v>0</v>
      </c>
      <c r="BY321">
        <f>(1-BX321)</f>
        <v>0</v>
      </c>
      <c r="DH321">
        <f>$B$11*EG321+$C$11*EH321+$F$11*ES321*(1-EV321)</f>
        <v>0</v>
      </c>
      <c r="DI321">
        <f>DH321*DJ321</f>
        <v>0</v>
      </c>
      <c r="DJ321">
        <f>($B$11*$D$9+$C$11*$D$9+$F$11*((FF321+EX321)/MAX(FF321+EX321+FG321, 0.1)*$I$9+FG321/MAX(FF321+EX321+FG321, 0.1)*$J$9))/($B$11+$C$11+$F$11)</f>
        <v>0</v>
      </c>
      <c r="DK321">
        <f>($B$11*$K$9+$C$11*$K$9+$F$11*((FF321+EX321)/MAX(FF321+EX321+FG321, 0.1)*$P$9+FG321/MAX(FF321+EX321+FG321, 0.1)*$Q$9))/($B$11+$C$11+$F$11)</f>
        <v>0</v>
      </c>
      <c r="DL321">
        <v>6</v>
      </c>
      <c r="DM321">
        <v>0.5</v>
      </c>
      <c r="DN321" t="s">
        <v>438</v>
      </c>
      <c r="DO321">
        <v>2</v>
      </c>
      <c r="DP321" t="b">
        <v>1</v>
      </c>
      <c r="DQ321">
        <v>1759433759.84615</v>
      </c>
      <c r="DR321">
        <v>211.035307692308</v>
      </c>
      <c r="DS321">
        <v>200.627307692308</v>
      </c>
      <c r="DT321">
        <v>23.7444076923077</v>
      </c>
      <c r="DU321">
        <v>17.0470846153846</v>
      </c>
      <c r="DV321">
        <v>209.529307692308</v>
      </c>
      <c r="DW321">
        <v>23.3971</v>
      </c>
      <c r="DX321">
        <v>499.984153846154</v>
      </c>
      <c r="DY321">
        <v>90.6635076923077</v>
      </c>
      <c r="DZ321">
        <v>0.0341209538461538</v>
      </c>
      <c r="EA321">
        <v>30.2084384615385</v>
      </c>
      <c r="EB321">
        <v>30.0085538461538</v>
      </c>
      <c r="EC321">
        <v>999.9</v>
      </c>
      <c r="ED321">
        <v>0</v>
      </c>
      <c r="EE321">
        <v>0</v>
      </c>
      <c r="EF321">
        <v>9992.11538461538</v>
      </c>
      <c r="EG321">
        <v>0</v>
      </c>
      <c r="EH321">
        <v>14.3670230769231</v>
      </c>
      <c r="EI321">
        <v>10.4079038461538</v>
      </c>
      <c r="EJ321">
        <v>216.167923076923</v>
      </c>
      <c r="EK321">
        <v>204.106692307692</v>
      </c>
      <c r="EL321">
        <v>6.69733615384615</v>
      </c>
      <c r="EM321">
        <v>200.627307692308</v>
      </c>
      <c r="EN321">
        <v>17.0470846153846</v>
      </c>
      <c r="EO321">
        <v>2.15275307692308</v>
      </c>
      <c r="EP321">
        <v>1.54554769230769</v>
      </c>
      <c r="EQ321">
        <v>18.6149692307692</v>
      </c>
      <c r="ER321">
        <v>13.4263461538462</v>
      </c>
      <c r="ES321">
        <v>1999.99461538462</v>
      </c>
      <c r="ET321">
        <v>0.980005076923077</v>
      </c>
      <c r="EU321">
        <v>0.0199951384615385</v>
      </c>
      <c r="EV321">
        <v>0</v>
      </c>
      <c r="EW321">
        <v>1077.52846153846</v>
      </c>
      <c r="EX321">
        <v>5.00059</v>
      </c>
      <c r="EY321">
        <v>21680.2615384615</v>
      </c>
      <c r="EZ321">
        <v>17360.3153846154</v>
      </c>
      <c r="FA321">
        <v>41.9709230769231</v>
      </c>
      <c r="FB321">
        <v>41.812</v>
      </c>
      <c r="FC321">
        <v>41.375</v>
      </c>
      <c r="FD321">
        <v>41.187</v>
      </c>
      <c r="FE321">
        <v>42.8701538461538</v>
      </c>
      <c r="FF321">
        <v>1955.10461538462</v>
      </c>
      <c r="FG321">
        <v>39.89</v>
      </c>
      <c r="FH321">
        <v>0</v>
      </c>
      <c r="FI321">
        <v>1759433766.4</v>
      </c>
      <c r="FJ321">
        <v>0</v>
      </c>
      <c r="FK321">
        <v>1077.50730769231</v>
      </c>
      <c r="FL321">
        <v>3.96273504983051</v>
      </c>
      <c r="FM321">
        <v>63.1111111815646</v>
      </c>
      <c r="FN321">
        <v>21680.8692307692</v>
      </c>
      <c r="FO321">
        <v>15</v>
      </c>
      <c r="FP321">
        <v>0</v>
      </c>
      <c r="FQ321" t="s">
        <v>439</v>
      </c>
      <c r="FR321">
        <v>0</v>
      </c>
      <c r="FS321">
        <v>0</v>
      </c>
      <c r="FT321">
        <v>0</v>
      </c>
      <c r="FU321">
        <v>0</v>
      </c>
      <c r="FV321">
        <v>0</v>
      </c>
      <c r="FW321">
        <v>0</v>
      </c>
      <c r="FX321">
        <v>0</v>
      </c>
      <c r="FY321">
        <v>0</v>
      </c>
      <c r="FZ321">
        <v>0</v>
      </c>
      <c r="GA321">
        <v>0</v>
      </c>
      <c r="GB321">
        <v>0</v>
      </c>
      <c r="GC321">
        <v>10.041022</v>
      </c>
      <c r="GD321">
        <v>10.6881843609022</v>
      </c>
      <c r="GE321">
        <v>1.06041877188496</v>
      </c>
      <c r="GF321">
        <v>0</v>
      </c>
      <c r="GG321">
        <v>1077.35</v>
      </c>
      <c r="GH321">
        <v>3.71520244738169</v>
      </c>
      <c r="GI321">
        <v>0.418723550525528</v>
      </c>
      <c r="GJ321">
        <v>-1</v>
      </c>
      <c r="GK321">
        <v>6.6938345</v>
      </c>
      <c r="GL321">
        <v>0.078263909774433</v>
      </c>
      <c r="GM321">
        <v>0.0077306160653598</v>
      </c>
      <c r="GN321">
        <v>1</v>
      </c>
      <c r="GO321">
        <v>1</v>
      </c>
      <c r="GP321">
        <v>2</v>
      </c>
      <c r="GQ321" t="s">
        <v>448</v>
      </c>
      <c r="GR321">
        <v>3.13088</v>
      </c>
      <c r="GS321">
        <v>2.71231</v>
      </c>
      <c r="GT321">
        <v>0.0452132</v>
      </c>
      <c r="GU321">
        <v>0.0428884</v>
      </c>
      <c r="GV321">
        <v>0.10235</v>
      </c>
      <c r="GW321">
        <v>0.0810569</v>
      </c>
      <c r="GX321">
        <v>35926.8</v>
      </c>
      <c r="GY321">
        <v>38585.4</v>
      </c>
      <c r="GZ321">
        <v>34047.4</v>
      </c>
      <c r="HA321">
        <v>36505.1</v>
      </c>
      <c r="HB321">
        <v>43162.9</v>
      </c>
      <c r="HC321">
        <v>48171.9</v>
      </c>
      <c r="HD321">
        <v>53118.1</v>
      </c>
      <c r="HE321">
        <v>58350.9</v>
      </c>
      <c r="HF321">
        <v>1.95128</v>
      </c>
      <c r="HG321">
        <v>1.77715</v>
      </c>
      <c r="HH321">
        <v>0.124857</v>
      </c>
      <c r="HI321">
        <v>0</v>
      </c>
      <c r="HJ321">
        <v>27.9768</v>
      </c>
      <c r="HK321">
        <v>999.9</v>
      </c>
      <c r="HL321">
        <v>41.863</v>
      </c>
      <c r="HM321">
        <v>30.978</v>
      </c>
      <c r="HN321">
        <v>20.8039</v>
      </c>
      <c r="HO321">
        <v>54.3867</v>
      </c>
      <c r="HP321">
        <v>45.8734</v>
      </c>
      <c r="HQ321">
        <v>1</v>
      </c>
      <c r="HR321">
        <v>0.109116</v>
      </c>
      <c r="HS321">
        <v>0.0825027</v>
      </c>
      <c r="HT321">
        <v>20.1119</v>
      </c>
      <c r="HU321">
        <v>5.19333</v>
      </c>
      <c r="HV321">
        <v>12.004</v>
      </c>
      <c r="HW321">
        <v>4.9743</v>
      </c>
      <c r="HX321">
        <v>3.29395</v>
      </c>
      <c r="HY321">
        <v>999.9</v>
      </c>
      <c r="HZ321">
        <v>9999</v>
      </c>
      <c r="IA321">
        <v>9999</v>
      </c>
      <c r="IB321">
        <v>9999</v>
      </c>
      <c r="IC321">
        <v>1.86325</v>
      </c>
      <c r="ID321">
        <v>1.86812</v>
      </c>
      <c r="IE321">
        <v>1.86789</v>
      </c>
      <c r="IF321">
        <v>1.86905</v>
      </c>
      <c r="IG321">
        <v>1.86985</v>
      </c>
      <c r="IH321">
        <v>1.86592</v>
      </c>
      <c r="II321">
        <v>1.86705</v>
      </c>
      <c r="IJ321">
        <v>1.86844</v>
      </c>
      <c r="IK321">
        <v>5</v>
      </c>
      <c r="IL321">
        <v>0</v>
      </c>
      <c r="IM321">
        <v>0</v>
      </c>
      <c r="IN321">
        <v>0</v>
      </c>
      <c r="IO321" t="s">
        <v>441</v>
      </c>
      <c r="IP321" t="s">
        <v>442</v>
      </c>
      <c r="IQ321" t="s">
        <v>443</v>
      </c>
      <c r="IR321" t="s">
        <v>443</v>
      </c>
      <c r="IS321" t="s">
        <v>443</v>
      </c>
      <c r="IT321" t="s">
        <v>443</v>
      </c>
      <c r="IU321">
        <v>0</v>
      </c>
      <c r="IV321">
        <v>100</v>
      </c>
      <c r="IW321">
        <v>100</v>
      </c>
      <c r="IX321">
        <v>1.416</v>
      </c>
      <c r="IY321">
        <v>0.3476</v>
      </c>
      <c r="IZ321">
        <v>0.735386519928015</v>
      </c>
      <c r="JA321">
        <v>0.00382527381972642</v>
      </c>
      <c r="JB321">
        <v>-7.52988299776221e-07</v>
      </c>
      <c r="JC321">
        <v>2.3530235652091e-10</v>
      </c>
      <c r="JD321">
        <v>-0.102343420517576</v>
      </c>
      <c r="JE321">
        <v>-0.0169045395245839</v>
      </c>
      <c r="JF321">
        <v>0.00204458040624254</v>
      </c>
      <c r="JG321">
        <v>-2.13992253470799e-05</v>
      </c>
      <c r="JH321">
        <v>5</v>
      </c>
      <c r="JI321">
        <v>2167</v>
      </c>
      <c r="JJ321">
        <v>1</v>
      </c>
      <c r="JK321">
        <v>29</v>
      </c>
      <c r="JL321">
        <v>29323896.1</v>
      </c>
      <c r="JM321">
        <v>29323896.1</v>
      </c>
      <c r="JN321">
        <v>0.479736</v>
      </c>
      <c r="JO321">
        <v>2.66357</v>
      </c>
      <c r="JP321">
        <v>1.54785</v>
      </c>
      <c r="JQ321">
        <v>2.31079</v>
      </c>
      <c r="JR321">
        <v>1.64673</v>
      </c>
      <c r="JS321">
        <v>2.28271</v>
      </c>
      <c r="JT321">
        <v>34.6235</v>
      </c>
      <c r="JU321">
        <v>24.1838</v>
      </c>
      <c r="JV321">
        <v>18</v>
      </c>
      <c r="JW321">
        <v>507.101</v>
      </c>
      <c r="JX321">
        <v>395.353</v>
      </c>
      <c r="JY321">
        <v>27.6412</v>
      </c>
      <c r="JZ321">
        <v>28.782</v>
      </c>
      <c r="KA321">
        <v>30.0004</v>
      </c>
      <c r="KB321">
        <v>28.7101</v>
      </c>
      <c r="KC321">
        <v>28.6565</v>
      </c>
      <c r="KD321">
        <v>9.565</v>
      </c>
      <c r="KE321">
        <v>14.6366</v>
      </c>
      <c r="KF321">
        <v>26.4515</v>
      </c>
      <c r="KG321">
        <v>27.6332</v>
      </c>
      <c r="KH321">
        <v>149.543</v>
      </c>
      <c r="KI321">
        <v>17.0828</v>
      </c>
      <c r="KJ321">
        <v>96.5544</v>
      </c>
      <c r="KK321">
        <v>94.5365</v>
      </c>
    </row>
    <row r="322" spans="1:297">
      <c r="A322">
        <v>306</v>
      </c>
      <c r="B322">
        <v>1759433773</v>
      </c>
      <c r="C322">
        <v>14552.9000000954</v>
      </c>
      <c r="D322" t="s">
        <v>1057</v>
      </c>
      <c r="E322" t="s">
        <v>1058</v>
      </c>
      <c r="F322">
        <v>5</v>
      </c>
      <c r="G322" t="s">
        <v>1024</v>
      </c>
      <c r="H322" t="s">
        <v>436</v>
      </c>
      <c r="I322">
        <v>1759433764.84615</v>
      </c>
      <c r="J322">
        <f>(K322)/1000</f>
        <v>0</v>
      </c>
      <c r="K322">
        <f>IF(DP322, AN322, AH322)</f>
        <v>0</v>
      </c>
      <c r="L322">
        <f>IF(DP322, AI322, AG322)</f>
        <v>0</v>
      </c>
      <c r="M322">
        <f>DR322 - IF(AU322&gt;1, L322*DL322*100.0/(AW322), 0)</f>
        <v>0</v>
      </c>
      <c r="N322">
        <f>((T322-J322/2)*M322-L322)/(T322+J322/2)</f>
        <v>0</v>
      </c>
      <c r="O322">
        <f>N322*(DY322+DZ322)/1000.0</f>
        <v>0</v>
      </c>
      <c r="P322">
        <f>(DR322 - IF(AU322&gt;1, L322*DL322*100.0/(AW322), 0))*(DY322+DZ322)/1000.0</f>
        <v>0</v>
      </c>
      <c r="Q322">
        <f>2.0/((1/S322-1/R322)+SIGN(S322)*SQRT((1/S322-1/R322)*(1/S322-1/R322) + 4*DM322/((DM322+1)*(DM322+1))*(2*1/S322*1/R322-1/R322*1/R322)))</f>
        <v>0</v>
      </c>
      <c r="R322">
        <f>IF(LEFT(DN322,1)&lt;&gt;"0",IF(LEFT(DN322,1)="1",3.0,DO322),$D$5+$E$5*(EF322*DY322/($K$5*1000))+$F$5*(EF322*DY322/($K$5*1000))*MAX(MIN(DL322,$J$5),$I$5)*MAX(MIN(DL322,$J$5),$I$5)+$G$5*MAX(MIN(DL322,$J$5),$I$5)*(EF322*DY322/($K$5*1000))+$H$5*(EF322*DY322/($K$5*1000))*(EF322*DY322/($K$5*1000)))</f>
        <v>0</v>
      </c>
      <c r="S322">
        <f>J322*(1000-(1000*0.61365*exp(17.502*W322/(240.97+W322))/(DY322+DZ322)+DT322)/2)/(1000*0.61365*exp(17.502*W322/(240.97+W322))/(DY322+DZ322)-DT322)</f>
        <v>0</v>
      </c>
      <c r="T322">
        <f>1/((DM322+1)/(Q322/1.6)+1/(R322/1.37)) + DM322/((DM322+1)/(Q322/1.6) + DM322/(R322/1.37))</f>
        <v>0</v>
      </c>
      <c r="U322">
        <f>(DH322*DK322)</f>
        <v>0</v>
      </c>
      <c r="V322">
        <f>(EA322+(U322+2*0.95*5.67E-8*(((EA322+$B$7)+273)^4-(EA322+273)^4)-44100*J322)/(1.84*29.3*R322+8*0.95*5.67E-8*(EA322+273)^3))</f>
        <v>0</v>
      </c>
      <c r="W322">
        <f>($C$7*EB322+$D$7*EC322+$E$7*V322)</f>
        <v>0</v>
      </c>
      <c r="X322">
        <f>0.61365*exp(17.502*W322/(240.97+W322))</f>
        <v>0</v>
      </c>
      <c r="Y322">
        <f>(Z322/AA322*100)</f>
        <v>0</v>
      </c>
      <c r="Z322">
        <f>DT322*(DY322+DZ322)/1000</f>
        <v>0</v>
      </c>
      <c r="AA322">
        <f>0.61365*exp(17.502*EA322/(240.97+EA322))</f>
        <v>0</v>
      </c>
      <c r="AB322">
        <f>(X322-DT322*(DY322+DZ322)/1000)</f>
        <v>0</v>
      </c>
      <c r="AC322">
        <f>(-J322*44100)</f>
        <v>0</v>
      </c>
      <c r="AD322">
        <f>2*29.3*R322*0.92*(EA322-W322)</f>
        <v>0</v>
      </c>
      <c r="AE322">
        <f>2*0.95*5.67E-8*(((EA322+$B$7)+273)^4-(W322+273)^4)</f>
        <v>0</v>
      </c>
      <c r="AF322">
        <f>U322+AE322+AC322+AD322</f>
        <v>0</v>
      </c>
      <c r="AG322">
        <f>DX322*AU322*(DS322-DR322*(1000-AU322*DU322)/(1000-AU322*DT322))/(100*DL322)</f>
        <v>0</v>
      </c>
      <c r="AH322">
        <f>1000*DX322*AU322*(DT322-DU322)/(100*DL322*(1000-AU322*DT322))</f>
        <v>0</v>
      </c>
      <c r="AI322">
        <f>(AJ322 - AK322 - DY322*1E3/(8.314*(EA322+273.15)) * AM322/DX322 * AL322) * DX322/(100*DL322) * (1000 - DU322)/1000</f>
        <v>0</v>
      </c>
      <c r="AJ322">
        <v>170.747516235498</v>
      </c>
      <c r="AK322">
        <v>177.208896969697</v>
      </c>
      <c r="AL322">
        <v>-3.23709090909091</v>
      </c>
      <c r="AM322">
        <v>64.6</v>
      </c>
      <c r="AN322">
        <f>(AP322 - AO322 + DY322*1E3/(8.314*(EA322+273.15)) * AR322/DX322 * AQ322) * DX322/(100*DL322) * 1000/(1000 - AP322)</f>
        <v>0</v>
      </c>
      <c r="AO322">
        <v>17.0426655276267</v>
      </c>
      <c r="AP322">
        <v>23.7482103030303</v>
      </c>
      <c r="AQ322">
        <v>-8.5871454686356e-05</v>
      </c>
      <c r="AR322">
        <v>120.659579915445</v>
      </c>
      <c r="AS322">
        <v>0</v>
      </c>
      <c r="AT322">
        <v>0</v>
      </c>
      <c r="AU322">
        <f>IF(AS322*$H$13&gt;=AW322,1.0,(AW322/(AW322-AS322*$H$13)))</f>
        <v>0</v>
      </c>
      <c r="AV322">
        <f>(AU322-1)*100</f>
        <v>0</v>
      </c>
      <c r="AW322">
        <f>MAX(0,($B$13+$C$13*EF322)/(1+$D$13*EF322)*DY322/(EA322+273)*$E$13)</f>
        <v>0</v>
      </c>
      <c r="AX322" t="s">
        <v>437</v>
      </c>
      <c r="AY322" t="s">
        <v>437</v>
      </c>
      <c r="AZ322">
        <v>0</v>
      </c>
      <c r="BA322">
        <v>0</v>
      </c>
      <c r="BB322">
        <f>1-AZ322/BA322</f>
        <v>0</v>
      </c>
      <c r="BC322">
        <v>0</v>
      </c>
      <c r="BD322" t="s">
        <v>437</v>
      </c>
      <c r="BE322" t="s">
        <v>437</v>
      </c>
      <c r="BF322">
        <v>0</v>
      </c>
      <c r="BG322">
        <v>0</v>
      </c>
      <c r="BH322">
        <f>1-BF322/BG322</f>
        <v>0</v>
      </c>
      <c r="BI322">
        <v>0.5</v>
      </c>
      <c r="BJ322">
        <f>DI322</f>
        <v>0</v>
      </c>
      <c r="BK322">
        <f>L322</f>
        <v>0</v>
      </c>
      <c r="BL322">
        <f>BH322*BI322*BJ322</f>
        <v>0</v>
      </c>
      <c r="BM322">
        <f>(BK322-BC322)/BJ322</f>
        <v>0</v>
      </c>
      <c r="BN322">
        <f>(BA322-BG322)/BG322</f>
        <v>0</v>
      </c>
      <c r="BO322">
        <f>AZ322/(BB322+AZ322/BG322)</f>
        <v>0</v>
      </c>
      <c r="BP322" t="s">
        <v>437</v>
      </c>
      <c r="BQ322">
        <v>0</v>
      </c>
      <c r="BR322">
        <f>IF(BQ322&lt;&gt;0, BQ322, BO322)</f>
        <v>0</v>
      </c>
      <c r="BS322">
        <f>1-BR322/BG322</f>
        <v>0</v>
      </c>
      <c r="BT322">
        <f>(BG322-BF322)/(BG322-BR322)</f>
        <v>0</v>
      </c>
      <c r="BU322">
        <f>(BA322-BG322)/(BA322-BR322)</f>
        <v>0</v>
      </c>
      <c r="BV322">
        <f>(BG322-BF322)/(BG322-AZ322)</f>
        <v>0</v>
      </c>
      <c r="BW322">
        <f>(BA322-BG322)/(BA322-AZ322)</f>
        <v>0</v>
      </c>
      <c r="BX322">
        <f>(BT322*BR322/BF322)</f>
        <v>0</v>
      </c>
      <c r="BY322">
        <f>(1-BX322)</f>
        <v>0</v>
      </c>
      <c r="DH322">
        <f>$B$11*EG322+$C$11*EH322+$F$11*ES322*(1-EV322)</f>
        <v>0</v>
      </c>
      <c r="DI322">
        <f>DH322*DJ322</f>
        <v>0</v>
      </c>
      <c r="DJ322">
        <f>($B$11*$D$9+$C$11*$D$9+$F$11*((FF322+EX322)/MAX(FF322+EX322+FG322, 0.1)*$I$9+FG322/MAX(FF322+EX322+FG322, 0.1)*$J$9))/($B$11+$C$11+$F$11)</f>
        <v>0</v>
      </c>
      <c r="DK322">
        <f>($B$11*$K$9+$C$11*$K$9+$F$11*((FF322+EX322)/MAX(FF322+EX322+FG322, 0.1)*$P$9+FG322/MAX(FF322+EX322+FG322, 0.1)*$Q$9))/($B$11+$C$11+$F$11)</f>
        <v>0</v>
      </c>
      <c r="DL322">
        <v>6</v>
      </c>
      <c r="DM322">
        <v>0.5</v>
      </c>
      <c r="DN322" t="s">
        <v>438</v>
      </c>
      <c r="DO322">
        <v>2</v>
      </c>
      <c r="DP322" t="b">
        <v>1</v>
      </c>
      <c r="DQ322">
        <v>1759433764.84615</v>
      </c>
      <c r="DR322">
        <v>195.419615384615</v>
      </c>
      <c r="DS322">
        <v>183.912384615385</v>
      </c>
      <c r="DT322">
        <v>23.7475153846154</v>
      </c>
      <c r="DU322">
        <v>17.0450692307692</v>
      </c>
      <c r="DV322">
        <v>193.968769230769</v>
      </c>
      <c r="DW322">
        <v>23.4000692307692</v>
      </c>
      <c r="DX322">
        <v>500.003</v>
      </c>
      <c r="DY322">
        <v>90.6638615384615</v>
      </c>
      <c r="DZ322">
        <v>0.0340636307692308</v>
      </c>
      <c r="EA322">
        <v>30.2079923076923</v>
      </c>
      <c r="EB322">
        <v>30.0093615384615</v>
      </c>
      <c r="EC322">
        <v>999.9</v>
      </c>
      <c r="ED322">
        <v>0</v>
      </c>
      <c r="EE322">
        <v>0</v>
      </c>
      <c r="EF322">
        <v>10004.8653846154</v>
      </c>
      <c r="EG322">
        <v>0</v>
      </c>
      <c r="EH322">
        <v>14.3702076923077</v>
      </c>
      <c r="EI322">
        <v>11.5071461538462</v>
      </c>
      <c r="EJ322">
        <v>200.172923076923</v>
      </c>
      <c r="EK322">
        <v>187.101538461538</v>
      </c>
      <c r="EL322">
        <v>6.70245153846154</v>
      </c>
      <c r="EM322">
        <v>183.912384615385</v>
      </c>
      <c r="EN322">
        <v>17.0450692307692</v>
      </c>
      <c r="EO322">
        <v>2.15304307692308</v>
      </c>
      <c r="EP322">
        <v>1.54537076923077</v>
      </c>
      <c r="EQ322">
        <v>18.6171153846154</v>
      </c>
      <c r="ER322">
        <v>13.4246076923077</v>
      </c>
      <c r="ES322">
        <v>1999.99307692308</v>
      </c>
      <c r="ET322">
        <v>0.980005076923077</v>
      </c>
      <c r="EU322">
        <v>0.0199951384615385</v>
      </c>
      <c r="EV322">
        <v>0</v>
      </c>
      <c r="EW322">
        <v>1077.79076923077</v>
      </c>
      <c r="EX322">
        <v>5.00059</v>
      </c>
      <c r="EY322">
        <v>21684.4307692308</v>
      </c>
      <c r="EZ322">
        <v>17360.3</v>
      </c>
      <c r="FA322">
        <v>41.9757692307692</v>
      </c>
      <c r="FB322">
        <v>41.812</v>
      </c>
      <c r="FC322">
        <v>41.375</v>
      </c>
      <c r="FD322">
        <v>41.187</v>
      </c>
      <c r="FE322">
        <v>42.875</v>
      </c>
      <c r="FF322">
        <v>1955.10307692308</v>
      </c>
      <c r="FG322">
        <v>39.89</v>
      </c>
      <c r="FH322">
        <v>0</v>
      </c>
      <c r="FI322">
        <v>1759433771.8</v>
      </c>
      <c r="FJ322">
        <v>0</v>
      </c>
      <c r="FK322">
        <v>1077.8272</v>
      </c>
      <c r="FL322">
        <v>2.64615384684611</v>
      </c>
      <c r="FM322">
        <v>32.0923078320176</v>
      </c>
      <c r="FN322">
        <v>21685.416</v>
      </c>
      <c r="FO322">
        <v>15</v>
      </c>
      <c r="FP322">
        <v>0</v>
      </c>
      <c r="FQ322" t="s">
        <v>439</v>
      </c>
      <c r="FR322">
        <v>0</v>
      </c>
      <c r="FS322">
        <v>0</v>
      </c>
      <c r="FT322">
        <v>0</v>
      </c>
      <c r="FU322">
        <v>0</v>
      </c>
      <c r="FV322">
        <v>0</v>
      </c>
      <c r="FW322">
        <v>0</v>
      </c>
      <c r="FX322">
        <v>0</v>
      </c>
      <c r="FY322">
        <v>0</v>
      </c>
      <c r="FZ322">
        <v>0</v>
      </c>
      <c r="GA322">
        <v>0</v>
      </c>
      <c r="GB322">
        <v>0</v>
      </c>
      <c r="GC322">
        <v>10.9048604761905</v>
      </c>
      <c r="GD322">
        <v>12.6298028571429</v>
      </c>
      <c r="GE322">
        <v>1.29686749177164</v>
      </c>
      <c r="GF322">
        <v>0</v>
      </c>
      <c r="GG322">
        <v>1077.59294117647</v>
      </c>
      <c r="GH322">
        <v>3.10863254509468</v>
      </c>
      <c r="GI322">
        <v>0.382434380467207</v>
      </c>
      <c r="GJ322">
        <v>-1</v>
      </c>
      <c r="GK322">
        <v>6.69932380952381</v>
      </c>
      <c r="GL322">
        <v>0.0631511688311693</v>
      </c>
      <c r="GM322">
        <v>0.00662667659014574</v>
      </c>
      <c r="GN322">
        <v>1</v>
      </c>
      <c r="GO322">
        <v>1</v>
      </c>
      <c r="GP322">
        <v>2</v>
      </c>
      <c r="GQ322" t="s">
        <v>448</v>
      </c>
      <c r="GR322">
        <v>3.13116</v>
      </c>
      <c r="GS322">
        <v>2.71198</v>
      </c>
      <c r="GT322">
        <v>0.0417229</v>
      </c>
      <c r="GU322">
        <v>0.0391937</v>
      </c>
      <c r="GV322">
        <v>0.102331</v>
      </c>
      <c r="GW322">
        <v>0.0810482</v>
      </c>
      <c r="GX322">
        <v>36057.8</v>
      </c>
      <c r="GY322">
        <v>38733.9</v>
      </c>
      <c r="GZ322">
        <v>34047.1</v>
      </c>
      <c r="HA322">
        <v>36504.8</v>
      </c>
      <c r="HB322">
        <v>43163.2</v>
      </c>
      <c r="HC322">
        <v>48171.4</v>
      </c>
      <c r="HD322">
        <v>53117.7</v>
      </c>
      <c r="HE322">
        <v>58350.3</v>
      </c>
      <c r="HF322">
        <v>1.95168</v>
      </c>
      <c r="HG322">
        <v>1.77663</v>
      </c>
      <c r="HH322">
        <v>0.124469</v>
      </c>
      <c r="HI322">
        <v>0</v>
      </c>
      <c r="HJ322">
        <v>27.9786</v>
      </c>
      <c r="HK322">
        <v>999.9</v>
      </c>
      <c r="HL322">
        <v>41.863</v>
      </c>
      <c r="HM322">
        <v>30.978</v>
      </c>
      <c r="HN322">
        <v>20.8048</v>
      </c>
      <c r="HO322">
        <v>54.7267</v>
      </c>
      <c r="HP322">
        <v>45.5128</v>
      </c>
      <c r="HQ322">
        <v>1</v>
      </c>
      <c r="HR322">
        <v>0.109436</v>
      </c>
      <c r="HS322">
        <v>0.100068</v>
      </c>
      <c r="HT322">
        <v>20.1119</v>
      </c>
      <c r="HU322">
        <v>5.19363</v>
      </c>
      <c r="HV322">
        <v>12.004</v>
      </c>
      <c r="HW322">
        <v>4.97395</v>
      </c>
      <c r="HX322">
        <v>3.29393</v>
      </c>
      <c r="HY322">
        <v>999.9</v>
      </c>
      <c r="HZ322">
        <v>9999</v>
      </c>
      <c r="IA322">
        <v>9999</v>
      </c>
      <c r="IB322">
        <v>9999</v>
      </c>
      <c r="IC322">
        <v>1.86325</v>
      </c>
      <c r="ID322">
        <v>1.86813</v>
      </c>
      <c r="IE322">
        <v>1.86791</v>
      </c>
      <c r="IF322">
        <v>1.86905</v>
      </c>
      <c r="IG322">
        <v>1.86988</v>
      </c>
      <c r="IH322">
        <v>1.86588</v>
      </c>
      <c r="II322">
        <v>1.86704</v>
      </c>
      <c r="IJ322">
        <v>1.86844</v>
      </c>
      <c r="IK322">
        <v>5</v>
      </c>
      <c r="IL322">
        <v>0</v>
      </c>
      <c r="IM322">
        <v>0</v>
      </c>
      <c r="IN322">
        <v>0</v>
      </c>
      <c r="IO322" t="s">
        <v>441</v>
      </c>
      <c r="IP322" t="s">
        <v>442</v>
      </c>
      <c r="IQ322" t="s">
        <v>443</v>
      </c>
      <c r="IR322" t="s">
        <v>443</v>
      </c>
      <c r="IS322" t="s">
        <v>443</v>
      </c>
      <c r="IT322" t="s">
        <v>443</v>
      </c>
      <c r="IU322">
        <v>0</v>
      </c>
      <c r="IV322">
        <v>100</v>
      </c>
      <c r="IW322">
        <v>100</v>
      </c>
      <c r="IX322">
        <v>1.36</v>
      </c>
      <c r="IY322">
        <v>0.3474</v>
      </c>
      <c r="IZ322">
        <v>0.735386519928015</v>
      </c>
      <c r="JA322">
        <v>0.00382527381972642</v>
      </c>
      <c r="JB322">
        <v>-7.52988299776221e-07</v>
      </c>
      <c r="JC322">
        <v>2.3530235652091e-10</v>
      </c>
      <c r="JD322">
        <v>-0.102343420517576</v>
      </c>
      <c r="JE322">
        <v>-0.0169045395245839</v>
      </c>
      <c r="JF322">
        <v>0.00204458040624254</v>
      </c>
      <c r="JG322">
        <v>-2.13992253470799e-05</v>
      </c>
      <c r="JH322">
        <v>5</v>
      </c>
      <c r="JI322">
        <v>2167</v>
      </c>
      <c r="JJ322">
        <v>1</v>
      </c>
      <c r="JK322">
        <v>29</v>
      </c>
      <c r="JL322">
        <v>29323896.2</v>
      </c>
      <c r="JM322">
        <v>29323896.2</v>
      </c>
      <c r="JN322">
        <v>0.446777</v>
      </c>
      <c r="JO322">
        <v>2.66113</v>
      </c>
      <c r="JP322">
        <v>1.54785</v>
      </c>
      <c r="JQ322">
        <v>2.31079</v>
      </c>
      <c r="JR322">
        <v>1.64673</v>
      </c>
      <c r="JS322">
        <v>2.36572</v>
      </c>
      <c r="JT322">
        <v>34.6235</v>
      </c>
      <c r="JU322">
        <v>24.1926</v>
      </c>
      <c r="JV322">
        <v>18</v>
      </c>
      <c r="JW322">
        <v>507.389</v>
      </c>
      <c r="JX322">
        <v>395.084</v>
      </c>
      <c r="JY322">
        <v>27.6305</v>
      </c>
      <c r="JZ322">
        <v>28.7844</v>
      </c>
      <c r="KA322">
        <v>30.0003</v>
      </c>
      <c r="KB322">
        <v>28.7125</v>
      </c>
      <c r="KC322">
        <v>28.6589</v>
      </c>
      <c r="KD322">
        <v>8.92852</v>
      </c>
      <c r="KE322">
        <v>14.6366</v>
      </c>
      <c r="KF322">
        <v>26.4515</v>
      </c>
      <c r="KG322">
        <v>27.6199</v>
      </c>
      <c r="KH322">
        <v>135.957</v>
      </c>
      <c r="KI322">
        <v>17.0828</v>
      </c>
      <c r="KJ322">
        <v>96.5537</v>
      </c>
      <c r="KK322">
        <v>94.5356</v>
      </c>
    </row>
    <row r="323" spans="1:297">
      <c r="A323">
        <v>307</v>
      </c>
      <c r="B323">
        <v>1759433778</v>
      </c>
      <c r="C323">
        <v>14557.9000000954</v>
      </c>
      <c r="D323" t="s">
        <v>1059</v>
      </c>
      <c r="E323" t="s">
        <v>1060</v>
      </c>
      <c r="F323">
        <v>5</v>
      </c>
      <c r="G323" t="s">
        <v>1024</v>
      </c>
      <c r="H323" t="s">
        <v>436</v>
      </c>
      <c r="I323">
        <v>1759433769.84615</v>
      </c>
      <c r="J323">
        <f>(K323)/1000</f>
        <v>0</v>
      </c>
      <c r="K323">
        <f>IF(DP323, AN323, AH323)</f>
        <v>0</v>
      </c>
      <c r="L323">
        <f>IF(DP323, AI323, AG323)</f>
        <v>0</v>
      </c>
      <c r="M323">
        <f>DR323 - IF(AU323&gt;1, L323*DL323*100.0/(AW323), 0)</f>
        <v>0</v>
      </c>
      <c r="N323">
        <f>((T323-J323/2)*M323-L323)/(T323+J323/2)</f>
        <v>0</v>
      </c>
      <c r="O323">
        <f>N323*(DY323+DZ323)/1000.0</f>
        <v>0</v>
      </c>
      <c r="P323">
        <f>(DR323 - IF(AU323&gt;1, L323*DL323*100.0/(AW323), 0))*(DY323+DZ323)/1000.0</f>
        <v>0</v>
      </c>
      <c r="Q323">
        <f>2.0/((1/S323-1/R323)+SIGN(S323)*SQRT((1/S323-1/R323)*(1/S323-1/R323) + 4*DM323/((DM323+1)*(DM323+1))*(2*1/S323*1/R323-1/R323*1/R323)))</f>
        <v>0</v>
      </c>
      <c r="R323">
        <f>IF(LEFT(DN323,1)&lt;&gt;"0",IF(LEFT(DN323,1)="1",3.0,DO323),$D$5+$E$5*(EF323*DY323/($K$5*1000))+$F$5*(EF323*DY323/($K$5*1000))*MAX(MIN(DL323,$J$5),$I$5)*MAX(MIN(DL323,$J$5),$I$5)+$G$5*MAX(MIN(DL323,$J$5),$I$5)*(EF323*DY323/($K$5*1000))+$H$5*(EF323*DY323/($K$5*1000))*(EF323*DY323/($K$5*1000)))</f>
        <v>0</v>
      </c>
      <c r="S323">
        <f>J323*(1000-(1000*0.61365*exp(17.502*W323/(240.97+W323))/(DY323+DZ323)+DT323)/2)/(1000*0.61365*exp(17.502*W323/(240.97+W323))/(DY323+DZ323)-DT323)</f>
        <v>0</v>
      </c>
      <c r="T323">
        <f>1/((DM323+1)/(Q323/1.6)+1/(R323/1.37)) + DM323/((DM323+1)/(Q323/1.6) + DM323/(R323/1.37))</f>
        <v>0</v>
      </c>
      <c r="U323">
        <f>(DH323*DK323)</f>
        <v>0</v>
      </c>
      <c r="V323">
        <f>(EA323+(U323+2*0.95*5.67E-8*(((EA323+$B$7)+273)^4-(EA323+273)^4)-44100*J323)/(1.84*29.3*R323+8*0.95*5.67E-8*(EA323+273)^3))</f>
        <v>0</v>
      </c>
      <c r="W323">
        <f>($C$7*EB323+$D$7*EC323+$E$7*V323)</f>
        <v>0</v>
      </c>
      <c r="X323">
        <f>0.61365*exp(17.502*W323/(240.97+W323))</f>
        <v>0</v>
      </c>
      <c r="Y323">
        <f>(Z323/AA323*100)</f>
        <v>0</v>
      </c>
      <c r="Z323">
        <f>DT323*(DY323+DZ323)/1000</f>
        <v>0</v>
      </c>
      <c r="AA323">
        <f>0.61365*exp(17.502*EA323/(240.97+EA323))</f>
        <v>0</v>
      </c>
      <c r="AB323">
        <f>(X323-DT323*(DY323+DZ323)/1000)</f>
        <v>0</v>
      </c>
      <c r="AC323">
        <f>(-J323*44100)</f>
        <v>0</v>
      </c>
      <c r="AD323">
        <f>2*29.3*R323*0.92*(EA323-W323)</f>
        <v>0</v>
      </c>
      <c r="AE323">
        <f>2*0.95*5.67E-8*(((EA323+$B$7)+273)^4-(W323+273)^4)</f>
        <v>0</v>
      </c>
      <c r="AF323">
        <f>U323+AE323+AC323+AD323</f>
        <v>0</v>
      </c>
      <c r="AG323">
        <f>DX323*AU323*(DS323-DR323*(1000-AU323*DU323)/(1000-AU323*DT323))/(100*DL323)</f>
        <v>0</v>
      </c>
      <c r="AH323">
        <f>1000*DX323*AU323*(DT323-DU323)/(100*DL323*(1000-AU323*DT323))</f>
        <v>0</v>
      </c>
      <c r="AI323">
        <f>(AJ323 - AK323 - DY323*1E3/(8.314*(EA323+273.15)) * AM323/DX323 * AL323) * DX323/(100*DL323) * (1000 - DU323)/1000</f>
        <v>0</v>
      </c>
      <c r="AJ323">
        <v>154.355558617641</v>
      </c>
      <c r="AK323">
        <v>161.451393939394</v>
      </c>
      <c r="AL323">
        <v>-3.14582681818183</v>
      </c>
      <c r="AM323">
        <v>64.6</v>
      </c>
      <c r="AN323">
        <f>(AP323 - AO323 + DY323*1E3/(8.314*(EA323+273.15)) * AR323/DX323 * AQ323) * DX323/(100*DL323) * 1000/(1000 - AP323)</f>
        <v>0</v>
      </c>
      <c r="AO323">
        <v>17.0408221569988</v>
      </c>
      <c r="AP323">
        <v>23.7487290909091</v>
      </c>
      <c r="AQ323">
        <v>6.17034970647008e-05</v>
      </c>
      <c r="AR323">
        <v>120.659579915445</v>
      </c>
      <c r="AS323">
        <v>0</v>
      </c>
      <c r="AT323">
        <v>0</v>
      </c>
      <c r="AU323">
        <f>IF(AS323*$H$13&gt;=AW323,1.0,(AW323/(AW323-AS323*$H$13)))</f>
        <v>0</v>
      </c>
      <c r="AV323">
        <f>(AU323-1)*100</f>
        <v>0</v>
      </c>
      <c r="AW323">
        <f>MAX(0,($B$13+$C$13*EF323)/(1+$D$13*EF323)*DY323/(EA323+273)*$E$13)</f>
        <v>0</v>
      </c>
      <c r="AX323" t="s">
        <v>437</v>
      </c>
      <c r="AY323" t="s">
        <v>437</v>
      </c>
      <c r="AZ323">
        <v>0</v>
      </c>
      <c r="BA323">
        <v>0</v>
      </c>
      <c r="BB323">
        <f>1-AZ323/BA323</f>
        <v>0</v>
      </c>
      <c r="BC323">
        <v>0</v>
      </c>
      <c r="BD323" t="s">
        <v>437</v>
      </c>
      <c r="BE323" t="s">
        <v>437</v>
      </c>
      <c r="BF323">
        <v>0</v>
      </c>
      <c r="BG323">
        <v>0</v>
      </c>
      <c r="BH323">
        <f>1-BF323/BG323</f>
        <v>0</v>
      </c>
      <c r="BI323">
        <v>0.5</v>
      </c>
      <c r="BJ323">
        <f>DI323</f>
        <v>0</v>
      </c>
      <c r="BK323">
        <f>L323</f>
        <v>0</v>
      </c>
      <c r="BL323">
        <f>BH323*BI323*BJ323</f>
        <v>0</v>
      </c>
      <c r="BM323">
        <f>(BK323-BC323)/BJ323</f>
        <v>0</v>
      </c>
      <c r="BN323">
        <f>(BA323-BG323)/BG323</f>
        <v>0</v>
      </c>
      <c r="BO323">
        <f>AZ323/(BB323+AZ323/BG323)</f>
        <v>0</v>
      </c>
      <c r="BP323" t="s">
        <v>437</v>
      </c>
      <c r="BQ323">
        <v>0</v>
      </c>
      <c r="BR323">
        <f>IF(BQ323&lt;&gt;0, BQ323, BO323)</f>
        <v>0</v>
      </c>
      <c r="BS323">
        <f>1-BR323/BG323</f>
        <v>0</v>
      </c>
      <c r="BT323">
        <f>(BG323-BF323)/(BG323-BR323)</f>
        <v>0</v>
      </c>
      <c r="BU323">
        <f>(BA323-BG323)/(BA323-BR323)</f>
        <v>0</v>
      </c>
      <c r="BV323">
        <f>(BG323-BF323)/(BG323-AZ323)</f>
        <v>0</v>
      </c>
      <c r="BW323">
        <f>(BA323-BG323)/(BA323-AZ323)</f>
        <v>0</v>
      </c>
      <c r="BX323">
        <f>(BT323*BR323/BF323)</f>
        <v>0</v>
      </c>
      <c r="BY323">
        <f>(1-BX323)</f>
        <v>0</v>
      </c>
      <c r="DH323">
        <f>$B$11*EG323+$C$11*EH323+$F$11*ES323*(1-EV323)</f>
        <v>0</v>
      </c>
      <c r="DI323">
        <f>DH323*DJ323</f>
        <v>0</v>
      </c>
      <c r="DJ323">
        <f>($B$11*$D$9+$C$11*$D$9+$F$11*((FF323+EX323)/MAX(FF323+EX323+FG323, 0.1)*$I$9+FG323/MAX(FF323+EX323+FG323, 0.1)*$J$9))/($B$11+$C$11+$F$11)</f>
        <v>0</v>
      </c>
      <c r="DK323">
        <f>($B$11*$K$9+$C$11*$K$9+$F$11*((FF323+EX323)/MAX(FF323+EX323+FG323, 0.1)*$P$9+FG323/MAX(FF323+EX323+FG323, 0.1)*$Q$9))/($B$11+$C$11+$F$11)</f>
        <v>0</v>
      </c>
      <c r="DL323">
        <v>6</v>
      </c>
      <c r="DM323">
        <v>0.5</v>
      </c>
      <c r="DN323" t="s">
        <v>438</v>
      </c>
      <c r="DO323">
        <v>2</v>
      </c>
      <c r="DP323" t="b">
        <v>1</v>
      </c>
      <c r="DQ323">
        <v>1759433769.84615</v>
      </c>
      <c r="DR323">
        <v>179.820307692308</v>
      </c>
      <c r="DS323">
        <v>167.478615384615</v>
      </c>
      <c r="DT323">
        <v>23.7483615384615</v>
      </c>
      <c r="DU323">
        <v>17.0430615384615</v>
      </c>
      <c r="DV323">
        <v>178.425076923077</v>
      </c>
      <c r="DW323">
        <v>23.4008692307692</v>
      </c>
      <c r="DX323">
        <v>500.028076923077</v>
      </c>
      <c r="DY323">
        <v>90.6632461538461</v>
      </c>
      <c r="DZ323">
        <v>0.0340046</v>
      </c>
      <c r="EA323">
        <v>30.2084538461538</v>
      </c>
      <c r="EB323">
        <v>30.0090846153846</v>
      </c>
      <c r="EC323">
        <v>999.9</v>
      </c>
      <c r="ED323">
        <v>0</v>
      </c>
      <c r="EE323">
        <v>0</v>
      </c>
      <c r="EF323">
        <v>10001.5423076923</v>
      </c>
      <c r="EG323">
        <v>0</v>
      </c>
      <c r="EH323">
        <v>14.3797538461538</v>
      </c>
      <c r="EI323">
        <v>12.3418153846154</v>
      </c>
      <c r="EJ323">
        <v>184.194461538462</v>
      </c>
      <c r="EK323">
        <v>170.382307692308</v>
      </c>
      <c r="EL323">
        <v>6.70528692307692</v>
      </c>
      <c r="EM323">
        <v>167.478615384615</v>
      </c>
      <c r="EN323">
        <v>17.0430615384615</v>
      </c>
      <c r="EO323">
        <v>2.15310307692308</v>
      </c>
      <c r="EP323">
        <v>1.54517769230769</v>
      </c>
      <c r="EQ323">
        <v>18.6175538461538</v>
      </c>
      <c r="ER323">
        <v>13.4227076923077</v>
      </c>
      <c r="ES323">
        <v>2000.01615384615</v>
      </c>
      <c r="ET323">
        <v>0.980005461538461</v>
      </c>
      <c r="EU323">
        <v>0.0199948846153846</v>
      </c>
      <c r="EV323">
        <v>0</v>
      </c>
      <c r="EW323">
        <v>1077.90846153846</v>
      </c>
      <c r="EX323">
        <v>5.00059</v>
      </c>
      <c r="EY323">
        <v>21686.7</v>
      </c>
      <c r="EZ323">
        <v>17360.4923076923</v>
      </c>
      <c r="FA323">
        <v>41.9854615384615</v>
      </c>
      <c r="FB323">
        <v>41.812</v>
      </c>
      <c r="FC323">
        <v>41.375</v>
      </c>
      <c r="FD323">
        <v>41.187</v>
      </c>
      <c r="FE323">
        <v>42.875</v>
      </c>
      <c r="FF323">
        <v>1955.12615384615</v>
      </c>
      <c r="FG323">
        <v>39.89</v>
      </c>
      <c r="FH323">
        <v>0</v>
      </c>
      <c r="FI323">
        <v>1759433776.6</v>
      </c>
      <c r="FJ323">
        <v>0</v>
      </c>
      <c r="FK323">
        <v>1077.9396</v>
      </c>
      <c r="FL323">
        <v>0.313076916941295</v>
      </c>
      <c r="FM323">
        <v>4.26153850208593</v>
      </c>
      <c r="FN323">
        <v>21686.776</v>
      </c>
      <c r="FO323">
        <v>15</v>
      </c>
      <c r="FP323">
        <v>0</v>
      </c>
      <c r="FQ323" t="s">
        <v>439</v>
      </c>
      <c r="FR323">
        <v>0</v>
      </c>
      <c r="FS323">
        <v>0</v>
      </c>
      <c r="FT323">
        <v>0</v>
      </c>
      <c r="FU323">
        <v>0</v>
      </c>
      <c r="FV323">
        <v>0</v>
      </c>
      <c r="FW323">
        <v>0</v>
      </c>
      <c r="FX323">
        <v>0</v>
      </c>
      <c r="FY323">
        <v>0</v>
      </c>
      <c r="FZ323">
        <v>0</v>
      </c>
      <c r="GA323">
        <v>0</v>
      </c>
      <c r="GB323">
        <v>0</v>
      </c>
      <c r="GC323">
        <v>11.95429</v>
      </c>
      <c r="GD323">
        <v>10.6367819548872</v>
      </c>
      <c r="GE323">
        <v>1.05131285966643</v>
      </c>
      <c r="GF323">
        <v>0</v>
      </c>
      <c r="GG323">
        <v>1077.805</v>
      </c>
      <c r="GH323">
        <v>2.08632543475164</v>
      </c>
      <c r="GI323">
        <v>0.315112024897974</v>
      </c>
      <c r="GJ323">
        <v>-1</v>
      </c>
      <c r="GK323">
        <v>6.703359</v>
      </c>
      <c r="GL323">
        <v>0.035390075187966</v>
      </c>
      <c r="GM323">
        <v>0.00431412783769797</v>
      </c>
      <c r="GN323">
        <v>1</v>
      </c>
      <c r="GO323">
        <v>1</v>
      </c>
      <c r="GP323">
        <v>2</v>
      </c>
      <c r="GQ323" t="s">
        <v>448</v>
      </c>
      <c r="GR323">
        <v>3.1311</v>
      </c>
      <c r="GS323">
        <v>2.71198</v>
      </c>
      <c r="GT323">
        <v>0.0382589</v>
      </c>
      <c r="GU323">
        <v>0.0356616</v>
      </c>
      <c r="GV323">
        <v>0.102341</v>
      </c>
      <c r="GW323">
        <v>0.0810421</v>
      </c>
      <c r="GX323">
        <v>36188.1</v>
      </c>
      <c r="GY323">
        <v>38876.2</v>
      </c>
      <c r="GZ323">
        <v>34047.1</v>
      </c>
      <c r="HA323">
        <v>36504.6</v>
      </c>
      <c r="HB323">
        <v>43162.1</v>
      </c>
      <c r="HC323">
        <v>48171.4</v>
      </c>
      <c r="HD323">
        <v>53117.4</v>
      </c>
      <c r="HE323">
        <v>58350.4</v>
      </c>
      <c r="HF323">
        <v>1.95158</v>
      </c>
      <c r="HG323">
        <v>1.7766</v>
      </c>
      <c r="HH323">
        <v>0.124052</v>
      </c>
      <c r="HI323">
        <v>0</v>
      </c>
      <c r="HJ323">
        <v>27.9762</v>
      </c>
      <c r="HK323">
        <v>999.9</v>
      </c>
      <c r="HL323">
        <v>41.839</v>
      </c>
      <c r="HM323">
        <v>30.988</v>
      </c>
      <c r="HN323">
        <v>20.8053</v>
      </c>
      <c r="HO323">
        <v>54.6467</v>
      </c>
      <c r="HP323">
        <v>45.5048</v>
      </c>
      <c r="HQ323">
        <v>1</v>
      </c>
      <c r="HR323">
        <v>0.10954</v>
      </c>
      <c r="HS323">
        <v>0.100144</v>
      </c>
      <c r="HT323">
        <v>20.1119</v>
      </c>
      <c r="HU323">
        <v>5.19333</v>
      </c>
      <c r="HV323">
        <v>12.004</v>
      </c>
      <c r="HW323">
        <v>4.97425</v>
      </c>
      <c r="HX323">
        <v>3.29395</v>
      </c>
      <c r="HY323">
        <v>999.9</v>
      </c>
      <c r="HZ323">
        <v>9999</v>
      </c>
      <c r="IA323">
        <v>9999</v>
      </c>
      <c r="IB323">
        <v>9999</v>
      </c>
      <c r="IC323">
        <v>1.86325</v>
      </c>
      <c r="ID323">
        <v>1.86813</v>
      </c>
      <c r="IE323">
        <v>1.8679</v>
      </c>
      <c r="IF323">
        <v>1.86905</v>
      </c>
      <c r="IG323">
        <v>1.86988</v>
      </c>
      <c r="IH323">
        <v>1.86591</v>
      </c>
      <c r="II323">
        <v>1.86704</v>
      </c>
      <c r="IJ323">
        <v>1.86844</v>
      </c>
      <c r="IK323">
        <v>5</v>
      </c>
      <c r="IL323">
        <v>0</v>
      </c>
      <c r="IM323">
        <v>0</v>
      </c>
      <c r="IN323">
        <v>0</v>
      </c>
      <c r="IO323" t="s">
        <v>441</v>
      </c>
      <c r="IP323" t="s">
        <v>442</v>
      </c>
      <c r="IQ323" t="s">
        <v>443</v>
      </c>
      <c r="IR323" t="s">
        <v>443</v>
      </c>
      <c r="IS323" t="s">
        <v>443</v>
      </c>
      <c r="IT323" t="s">
        <v>443</v>
      </c>
      <c r="IU323">
        <v>0</v>
      </c>
      <c r="IV323">
        <v>100</v>
      </c>
      <c r="IW323">
        <v>100</v>
      </c>
      <c r="IX323">
        <v>1.305</v>
      </c>
      <c r="IY323">
        <v>0.3475</v>
      </c>
      <c r="IZ323">
        <v>0.735386519928015</v>
      </c>
      <c r="JA323">
        <v>0.00382527381972642</v>
      </c>
      <c r="JB323">
        <v>-7.52988299776221e-07</v>
      </c>
      <c r="JC323">
        <v>2.3530235652091e-10</v>
      </c>
      <c r="JD323">
        <v>-0.102343420517576</v>
      </c>
      <c r="JE323">
        <v>-0.0169045395245839</v>
      </c>
      <c r="JF323">
        <v>0.00204458040624254</v>
      </c>
      <c r="JG323">
        <v>-2.13992253470799e-05</v>
      </c>
      <c r="JH323">
        <v>5</v>
      </c>
      <c r="JI323">
        <v>2167</v>
      </c>
      <c r="JJ323">
        <v>1</v>
      </c>
      <c r="JK323">
        <v>29</v>
      </c>
      <c r="JL323">
        <v>29323896.3</v>
      </c>
      <c r="JM323">
        <v>29323896.3</v>
      </c>
      <c r="JN323">
        <v>0.418701</v>
      </c>
      <c r="JO323">
        <v>2.65869</v>
      </c>
      <c r="JP323">
        <v>1.54785</v>
      </c>
      <c r="JQ323">
        <v>2.31079</v>
      </c>
      <c r="JR323">
        <v>1.64673</v>
      </c>
      <c r="JS323">
        <v>2.37915</v>
      </c>
      <c r="JT323">
        <v>34.6235</v>
      </c>
      <c r="JU323">
        <v>24.1926</v>
      </c>
      <c r="JV323">
        <v>18</v>
      </c>
      <c r="JW323">
        <v>507.343</v>
      </c>
      <c r="JX323">
        <v>395.09</v>
      </c>
      <c r="JY323">
        <v>27.6173</v>
      </c>
      <c r="JZ323">
        <v>28.7863</v>
      </c>
      <c r="KA323">
        <v>30.0002</v>
      </c>
      <c r="KB323">
        <v>28.715</v>
      </c>
      <c r="KC323">
        <v>28.6619</v>
      </c>
      <c r="KD323">
        <v>8.22169</v>
      </c>
      <c r="KE323">
        <v>14.6366</v>
      </c>
      <c r="KF323">
        <v>26.4515</v>
      </c>
      <c r="KG323">
        <v>27.6133</v>
      </c>
      <c r="KH323">
        <v>115.754</v>
      </c>
      <c r="KI323">
        <v>17.0828</v>
      </c>
      <c r="KJ323">
        <v>96.5533</v>
      </c>
      <c r="KK323">
        <v>94.5356</v>
      </c>
    </row>
    <row r="324" spans="1:297">
      <c r="A324">
        <v>308</v>
      </c>
      <c r="B324">
        <v>1759433783</v>
      </c>
      <c r="C324">
        <v>14562.9000000954</v>
      </c>
      <c r="D324" t="s">
        <v>1061</v>
      </c>
      <c r="E324" t="s">
        <v>1062</v>
      </c>
      <c r="F324">
        <v>5</v>
      </c>
      <c r="G324" t="s">
        <v>1024</v>
      </c>
      <c r="H324" t="s">
        <v>436</v>
      </c>
      <c r="I324">
        <v>1759433774.84615</v>
      </c>
      <c r="J324">
        <f>(K324)/1000</f>
        <v>0</v>
      </c>
      <c r="K324">
        <f>IF(DP324, AN324, AH324)</f>
        <v>0</v>
      </c>
      <c r="L324">
        <f>IF(DP324, AI324, AG324)</f>
        <v>0</v>
      </c>
      <c r="M324">
        <f>DR324 - IF(AU324&gt;1, L324*DL324*100.0/(AW324), 0)</f>
        <v>0</v>
      </c>
      <c r="N324">
        <f>((T324-J324/2)*M324-L324)/(T324+J324/2)</f>
        <v>0</v>
      </c>
      <c r="O324">
        <f>N324*(DY324+DZ324)/1000.0</f>
        <v>0</v>
      </c>
      <c r="P324">
        <f>(DR324 - IF(AU324&gt;1, L324*DL324*100.0/(AW324), 0))*(DY324+DZ324)/1000.0</f>
        <v>0</v>
      </c>
      <c r="Q324">
        <f>2.0/((1/S324-1/R324)+SIGN(S324)*SQRT((1/S324-1/R324)*(1/S324-1/R324) + 4*DM324/((DM324+1)*(DM324+1))*(2*1/S324*1/R324-1/R324*1/R324)))</f>
        <v>0</v>
      </c>
      <c r="R324">
        <f>IF(LEFT(DN324,1)&lt;&gt;"0",IF(LEFT(DN324,1)="1",3.0,DO324),$D$5+$E$5*(EF324*DY324/($K$5*1000))+$F$5*(EF324*DY324/($K$5*1000))*MAX(MIN(DL324,$J$5),$I$5)*MAX(MIN(DL324,$J$5),$I$5)+$G$5*MAX(MIN(DL324,$J$5),$I$5)*(EF324*DY324/($K$5*1000))+$H$5*(EF324*DY324/($K$5*1000))*(EF324*DY324/($K$5*1000)))</f>
        <v>0</v>
      </c>
      <c r="S324">
        <f>J324*(1000-(1000*0.61365*exp(17.502*W324/(240.97+W324))/(DY324+DZ324)+DT324)/2)/(1000*0.61365*exp(17.502*W324/(240.97+W324))/(DY324+DZ324)-DT324)</f>
        <v>0</v>
      </c>
      <c r="T324">
        <f>1/((DM324+1)/(Q324/1.6)+1/(R324/1.37)) + DM324/((DM324+1)/(Q324/1.6) + DM324/(R324/1.37))</f>
        <v>0</v>
      </c>
      <c r="U324">
        <f>(DH324*DK324)</f>
        <v>0</v>
      </c>
      <c r="V324">
        <f>(EA324+(U324+2*0.95*5.67E-8*(((EA324+$B$7)+273)^4-(EA324+273)^4)-44100*J324)/(1.84*29.3*R324+8*0.95*5.67E-8*(EA324+273)^3))</f>
        <v>0</v>
      </c>
      <c r="W324">
        <f>($C$7*EB324+$D$7*EC324+$E$7*V324)</f>
        <v>0</v>
      </c>
      <c r="X324">
        <f>0.61365*exp(17.502*W324/(240.97+W324))</f>
        <v>0</v>
      </c>
      <c r="Y324">
        <f>(Z324/AA324*100)</f>
        <v>0</v>
      </c>
      <c r="Z324">
        <f>DT324*(DY324+DZ324)/1000</f>
        <v>0</v>
      </c>
      <c r="AA324">
        <f>0.61365*exp(17.502*EA324/(240.97+EA324))</f>
        <v>0</v>
      </c>
      <c r="AB324">
        <f>(X324-DT324*(DY324+DZ324)/1000)</f>
        <v>0</v>
      </c>
      <c r="AC324">
        <f>(-J324*44100)</f>
        <v>0</v>
      </c>
      <c r="AD324">
        <f>2*29.3*R324*0.92*(EA324-W324)</f>
        <v>0</v>
      </c>
      <c r="AE324">
        <f>2*0.95*5.67E-8*(((EA324+$B$7)+273)^4-(W324+273)^4)</f>
        <v>0</v>
      </c>
      <c r="AF324">
        <f>U324+AE324+AC324+AD324</f>
        <v>0</v>
      </c>
      <c r="AG324">
        <f>DX324*AU324*(DS324-DR324*(1000-AU324*DU324)/(1000-AU324*DT324))/(100*DL324)</f>
        <v>0</v>
      </c>
      <c r="AH324">
        <f>1000*DX324*AU324*(DT324-DU324)/(100*DL324*(1000-AU324*DT324))</f>
        <v>0</v>
      </c>
      <c r="AI324">
        <f>(AJ324 - AK324 - DY324*1E3/(8.314*(EA324+273.15)) * AM324/DX324 * AL324) * DX324/(100*DL324) * (1000 - DU324)/1000</f>
        <v>0</v>
      </c>
      <c r="AJ324">
        <v>138.861298042965</v>
      </c>
      <c r="AK324">
        <v>146.403309090909</v>
      </c>
      <c r="AL324">
        <v>-2.99280560606063</v>
      </c>
      <c r="AM324">
        <v>64.6</v>
      </c>
      <c r="AN324">
        <f>(AP324 - AO324 + DY324*1E3/(8.314*(EA324+273.15)) * AR324/DX324 * AQ324) * DX324/(100*DL324) * 1000/(1000 - AP324)</f>
        <v>0</v>
      </c>
      <c r="AO324">
        <v>17.0396697923231</v>
      </c>
      <c r="AP324">
        <v>23.7479824242424</v>
      </c>
      <c r="AQ324">
        <v>-1.27105939382844e-05</v>
      </c>
      <c r="AR324">
        <v>120.659579915445</v>
      </c>
      <c r="AS324">
        <v>0</v>
      </c>
      <c r="AT324">
        <v>0</v>
      </c>
      <c r="AU324">
        <f>IF(AS324*$H$13&gt;=AW324,1.0,(AW324/(AW324-AS324*$H$13)))</f>
        <v>0</v>
      </c>
      <c r="AV324">
        <f>(AU324-1)*100</f>
        <v>0</v>
      </c>
      <c r="AW324">
        <f>MAX(0,($B$13+$C$13*EF324)/(1+$D$13*EF324)*DY324/(EA324+273)*$E$13)</f>
        <v>0</v>
      </c>
      <c r="AX324" t="s">
        <v>437</v>
      </c>
      <c r="AY324" t="s">
        <v>437</v>
      </c>
      <c r="AZ324">
        <v>0</v>
      </c>
      <c r="BA324">
        <v>0</v>
      </c>
      <c r="BB324">
        <f>1-AZ324/BA324</f>
        <v>0</v>
      </c>
      <c r="BC324">
        <v>0</v>
      </c>
      <c r="BD324" t="s">
        <v>437</v>
      </c>
      <c r="BE324" t="s">
        <v>437</v>
      </c>
      <c r="BF324">
        <v>0</v>
      </c>
      <c r="BG324">
        <v>0</v>
      </c>
      <c r="BH324">
        <f>1-BF324/BG324</f>
        <v>0</v>
      </c>
      <c r="BI324">
        <v>0.5</v>
      </c>
      <c r="BJ324">
        <f>DI324</f>
        <v>0</v>
      </c>
      <c r="BK324">
        <f>L324</f>
        <v>0</v>
      </c>
      <c r="BL324">
        <f>BH324*BI324*BJ324</f>
        <v>0</v>
      </c>
      <c r="BM324">
        <f>(BK324-BC324)/BJ324</f>
        <v>0</v>
      </c>
      <c r="BN324">
        <f>(BA324-BG324)/BG324</f>
        <v>0</v>
      </c>
      <c r="BO324">
        <f>AZ324/(BB324+AZ324/BG324)</f>
        <v>0</v>
      </c>
      <c r="BP324" t="s">
        <v>437</v>
      </c>
      <c r="BQ324">
        <v>0</v>
      </c>
      <c r="BR324">
        <f>IF(BQ324&lt;&gt;0, BQ324, BO324)</f>
        <v>0</v>
      </c>
      <c r="BS324">
        <f>1-BR324/BG324</f>
        <v>0</v>
      </c>
      <c r="BT324">
        <f>(BG324-BF324)/(BG324-BR324)</f>
        <v>0</v>
      </c>
      <c r="BU324">
        <f>(BA324-BG324)/(BA324-BR324)</f>
        <v>0</v>
      </c>
      <c r="BV324">
        <f>(BG324-BF324)/(BG324-AZ324)</f>
        <v>0</v>
      </c>
      <c r="BW324">
        <f>(BA324-BG324)/(BA324-AZ324)</f>
        <v>0</v>
      </c>
      <c r="BX324">
        <f>(BT324*BR324/BF324)</f>
        <v>0</v>
      </c>
      <c r="BY324">
        <f>(1-BX324)</f>
        <v>0</v>
      </c>
      <c r="DH324">
        <f>$B$11*EG324+$C$11*EH324+$F$11*ES324*(1-EV324)</f>
        <v>0</v>
      </c>
      <c r="DI324">
        <f>DH324*DJ324</f>
        <v>0</v>
      </c>
      <c r="DJ324">
        <f>($B$11*$D$9+$C$11*$D$9+$F$11*((FF324+EX324)/MAX(FF324+EX324+FG324, 0.1)*$I$9+FG324/MAX(FF324+EX324+FG324, 0.1)*$J$9))/($B$11+$C$11+$F$11)</f>
        <v>0</v>
      </c>
      <c r="DK324">
        <f>($B$11*$K$9+$C$11*$K$9+$F$11*((FF324+EX324)/MAX(FF324+EX324+FG324, 0.1)*$P$9+FG324/MAX(FF324+EX324+FG324, 0.1)*$Q$9))/($B$11+$C$11+$F$11)</f>
        <v>0</v>
      </c>
      <c r="DL324">
        <v>6</v>
      </c>
      <c r="DM324">
        <v>0.5</v>
      </c>
      <c r="DN324" t="s">
        <v>438</v>
      </c>
      <c r="DO324">
        <v>2</v>
      </c>
      <c r="DP324" t="b">
        <v>1</v>
      </c>
      <c r="DQ324">
        <v>1759433774.84615</v>
      </c>
      <c r="DR324">
        <v>164.441692307692</v>
      </c>
      <c r="DS324">
        <v>151.365384615385</v>
      </c>
      <c r="DT324">
        <v>23.7487230769231</v>
      </c>
      <c r="DU324">
        <v>17.0413692307692</v>
      </c>
      <c r="DV324">
        <v>163.101461538462</v>
      </c>
      <c r="DW324">
        <v>23.4012076923077</v>
      </c>
      <c r="DX324">
        <v>500.021461538461</v>
      </c>
      <c r="DY324">
        <v>90.6628923076923</v>
      </c>
      <c r="DZ324">
        <v>0.0339450307692308</v>
      </c>
      <c r="EA324">
        <v>30.2067153846154</v>
      </c>
      <c r="EB324">
        <v>30.0101153846154</v>
      </c>
      <c r="EC324">
        <v>999.9</v>
      </c>
      <c r="ED324">
        <v>0</v>
      </c>
      <c r="EE324">
        <v>0</v>
      </c>
      <c r="EF324">
        <v>10011.7353846154</v>
      </c>
      <c r="EG324">
        <v>0</v>
      </c>
      <c r="EH324">
        <v>14.3863384615385</v>
      </c>
      <c r="EI324">
        <v>13.0762923076923</v>
      </c>
      <c r="EJ324">
        <v>168.441923076923</v>
      </c>
      <c r="EK324">
        <v>153.989615384615</v>
      </c>
      <c r="EL324">
        <v>6.70733</v>
      </c>
      <c r="EM324">
        <v>151.365384615385</v>
      </c>
      <c r="EN324">
        <v>17.0413692307692</v>
      </c>
      <c r="EO324">
        <v>2.15312615384615</v>
      </c>
      <c r="EP324">
        <v>1.54502</v>
      </c>
      <c r="EQ324">
        <v>18.6177307692308</v>
      </c>
      <c r="ER324">
        <v>13.4211307692308</v>
      </c>
      <c r="ES324">
        <v>1999.99076923077</v>
      </c>
      <c r="ET324">
        <v>0.980005153846154</v>
      </c>
      <c r="EU324">
        <v>0.0199951384615385</v>
      </c>
      <c r="EV324">
        <v>0</v>
      </c>
      <c r="EW324">
        <v>1077.89692307692</v>
      </c>
      <c r="EX324">
        <v>5.00059</v>
      </c>
      <c r="EY324">
        <v>21686.0307692308</v>
      </c>
      <c r="EZ324">
        <v>17360.2692307692</v>
      </c>
      <c r="FA324">
        <v>41.9951538461538</v>
      </c>
      <c r="FB324">
        <v>41.812</v>
      </c>
      <c r="FC324">
        <v>41.3797692307692</v>
      </c>
      <c r="FD324">
        <v>41.187</v>
      </c>
      <c r="FE324">
        <v>42.875</v>
      </c>
      <c r="FF324">
        <v>1955.10076923077</v>
      </c>
      <c r="FG324">
        <v>39.89</v>
      </c>
      <c r="FH324">
        <v>0</v>
      </c>
      <c r="FI324">
        <v>1759433781.4</v>
      </c>
      <c r="FJ324">
        <v>0</v>
      </c>
      <c r="FK324">
        <v>1077.9308</v>
      </c>
      <c r="FL324">
        <v>-1.13000001274142</v>
      </c>
      <c r="FM324">
        <v>-16.1999999192116</v>
      </c>
      <c r="FN324">
        <v>21686.316</v>
      </c>
      <c r="FO324">
        <v>15</v>
      </c>
      <c r="FP324">
        <v>0</v>
      </c>
      <c r="FQ324" t="s">
        <v>439</v>
      </c>
      <c r="FR324">
        <v>0</v>
      </c>
      <c r="FS324">
        <v>0</v>
      </c>
      <c r="FT324">
        <v>0</v>
      </c>
      <c r="FU324">
        <v>0</v>
      </c>
      <c r="FV324">
        <v>0</v>
      </c>
      <c r="FW324">
        <v>0</v>
      </c>
      <c r="FX324">
        <v>0</v>
      </c>
      <c r="FY324">
        <v>0</v>
      </c>
      <c r="FZ324">
        <v>0</v>
      </c>
      <c r="GA324">
        <v>0</v>
      </c>
      <c r="GB324">
        <v>0</v>
      </c>
      <c r="GC324">
        <v>12.5778952380952</v>
      </c>
      <c r="GD324">
        <v>8.51682077922079</v>
      </c>
      <c r="GE324">
        <v>0.932742279760875</v>
      </c>
      <c r="GF324">
        <v>0</v>
      </c>
      <c r="GG324">
        <v>1077.91029411765</v>
      </c>
      <c r="GH324">
        <v>0.279755536903709</v>
      </c>
      <c r="GI324">
        <v>0.229955050519686</v>
      </c>
      <c r="GJ324">
        <v>-1</v>
      </c>
      <c r="GK324">
        <v>6.70573761904762</v>
      </c>
      <c r="GL324">
        <v>0.0216366233766287</v>
      </c>
      <c r="GM324">
        <v>0.00305728934525177</v>
      </c>
      <c r="GN324">
        <v>1</v>
      </c>
      <c r="GO324">
        <v>1</v>
      </c>
      <c r="GP324">
        <v>2</v>
      </c>
      <c r="GQ324" t="s">
        <v>448</v>
      </c>
      <c r="GR324">
        <v>3.13102</v>
      </c>
      <c r="GS324">
        <v>2.71216</v>
      </c>
      <c r="GT324">
        <v>0.0348529</v>
      </c>
      <c r="GU324">
        <v>0.0317381</v>
      </c>
      <c r="GV324">
        <v>0.102341</v>
      </c>
      <c r="GW324">
        <v>0.0810343</v>
      </c>
      <c r="GX324">
        <v>36316.2</v>
      </c>
      <c r="GY324">
        <v>39034.1</v>
      </c>
      <c r="GZ324">
        <v>34047</v>
      </c>
      <c r="HA324">
        <v>36504.5</v>
      </c>
      <c r="HB324">
        <v>43161.6</v>
      </c>
      <c r="HC324">
        <v>48170.8</v>
      </c>
      <c r="HD324">
        <v>53117.3</v>
      </c>
      <c r="HE324">
        <v>58349.8</v>
      </c>
      <c r="HF324">
        <v>1.95145</v>
      </c>
      <c r="HG324">
        <v>1.77655</v>
      </c>
      <c r="HH324">
        <v>0.125341</v>
      </c>
      <c r="HI324">
        <v>0</v>
      </c>
      <c r="HJ324">
        <v>27.9762</v>
      </c>
      <c r="HK324">
        <v>999.9</v>
      </c>
      <c r="HL324">
        <v>41.839</v>
      </c>
      <c r="HM324">
        <v>30.988</v>
      </c>
      <c r="HN324">
        <v>20.8055</v>
      </c>
      <c r="HO324">
        <v>54.4767</v>
      </c>
      <c r="HP324">
        <v>45.8253</v>
      </c>
      <c r="HQ324">
        <v>1</v>
      </c>
      <c r="HR324">
        <v>0.109604</v>
      </c>
      <c r="HS324">
        <v>0.0915768</v>
      </c>
      <c r="HT324">
        <v>20.112</v>
      </c>
      <c r="HU324">
        <v>5.19318</v>
      </c>
      <c r="HV324">
        <v>12.004</v>
      </c>
      <c r="HW324">
        <v>4.97455</v>
      </c>
      <c r="HX324">
        <v>3.29393</v>
      </c>
      <c r="HY324">
        <v>999.9</v>
      </c>
      <c r="HZ324">
        <v>9999</v>
      </c>
      <c r="IA324">
        <v>9999</v>
      </c>
      <c r="IB324">
        <v>9999</v>
      </c>
      <c r="IC324">
        <v>1.86325</v>
      </c>
      <c r="ID324">
        <v>1.86813</v>
      </c>
      <c r="IE324">
        <v>1.86792</v>
      </c>
      <c r="IF324">
        <v>1.86905</v>
      </c>
      <c r="IG324">
        <v>1.86986</v>
      </c>
      <c r="IH324">
        <v>1.8659</v>
      </c>
      <c r="II324">
        <v>1.86703</v>
      </c>
      <c r="IJ324">
        <v>1.86844</v>
      </c>
      <c r="IK324">
        <v>5</v>
      </c>
      <c r="IL324">
        <v>0</v>
      </c>
      <c r="IM324">
        <v>0</v>
      </c>
      <c r="IN324">
        <v>0</v>
      </c>
      <c r="IO324" t="s">
        <v>441</v>
      </c>
      <c r="IP324" t="s">
        <v>442</v>
      </c>
      <c r="IQ324" t="s">
        <v>443</v>
      </c>
      <c r="IR324" t="s">
        <v>443</v>
      </c>
      <c r="IS324" t="s">
        <v>443</v>
      </c>
      <c r="IT324" t="s">
        <v>443</v>
      </c>
      <c r="IU324">
        <v>0</v>
      </c>
      <c r="IV324">
        <v>100</v>
      </c>
      <c r="IW324">
        <v>100</v>
      </c>
      <c r="IX324">
        <v>1.251</v>
      </c>
      <c r="IY324">
        <v>0.3475</v>
      </c>
      <c r="IZ324">
        <v>0.735386519928015</v>
      </c>
      <c r="JA324">
        <v>0.00382527381972642</v>
      </c>
      <c r="JB324">
        <v>-7.52988299776221e-07</v>
      </c>
      <c r="JC324">
        <v>2.3530235652091e-10</v>
      </c>
      <c r="JD324">
        <v>-0.102343420517576</v>
      </c>
      <c r="JE324">
        <v>-0.0169045395245839</v>
      </c>
      <c r="JF324">
        <v>0.00204458040624254</v>
      </c>
      <c r="JG324">
        <v>-2.13992253470799e-05</v>
      </c>
      <c r="JH324">
        <v>5</v>
      </c>
      <c r="JI324">
        <v>2167</v>
      </c>
      <c r="JJ324">
        <v>1</v>
      </c>
      <c r="JK324">
        <v>29</v>
      </c>
      <c r="JL324">
        <v>29323896.4</v>
      </c>
      <c r="JM324">
        <v>29323896.4</v>
      </c>
      <c r="JN324">
        <v>0.377197</v>
      </c>
      <c r="JO324">
        <v>2.67456</v>
      </c>
      <c r="JP324">
        <v>1.54785</v>
      </c>
      <c r="JQ324">
        <v>2.31079</v>
      </c>
      <c r="JR324">
        <v>1.64673</v>
      </c>
      <c r="JS324">
        <v>2.26685</v>
      </c>
      <c r="JT324">
        <v>34.6235</v>
      </c>
      <c r="JU324">
        <v>24.1838</v>
      </c>
      <c r="JV324">
        <v>18</v>
      </c>
      <c r="JW324">
        <v>507.282</v>
      </c>
      <c r="JX324">
        <v>395.079</v>
      </c>
      <c r="JY324">
        <v>27.6092</v>
      </c>
      <c r="JZ324">
        <v>28.7888</v>
      </c>
      <c r="KA324">
        <v>30.0003</v>
      </c>
      <c r="KB324">
        <v>28.7174</v>
      </c>
      <c r="KC324">
        <v>28.6644</v>
      </c>
      <c r="KD324">
        <v>7.52242</v>
      </c>
      <c r="KE324">
        <v>14.6366</v>
      </c>
      <c r="KF324">
        <v>26.4515</v>
      </c>
      <c r="KG324">
        <v>27.6069</v>
      </c>
      <c r="KH324">
        <v>102.301</v>
      </c>
      <c r="KI324">
        <v>17.0828</v>
      </c>
      <c r="KJ324">
        <v>96.5532</v>
      </c>
      <c r="KK324">
        <v>94.5348</v>
      </c>
    </row>
    <row r="325" spans="1:297">
      <c r="A325">
        <v>309</v>
      </c>
      <c r="B325">
        <v>1759433788</v>
      </c>
      <c r="C325">
        <v>14567.9000000954</v>
      </c>
      <c r="D325" t="s">
        <v>1063</v>
      </c>
      <c r="E325" t="s">
        <v>1064</v>
      </c>
      <c r="F325">
        <v>5</v>
      </c>
      <c r="G325" t="s">
        <v>1024</v>
      </c>
      <c r="H325" t="s">
        <v>436</v>
      </c>
      <c r="I325">
        <v>1759433779.84615</v>
      </c>
      <c r="J325">
        <f>(K325)/1000</f>
        <v>0</v>
      </c>
      <c r="K325">
        <f>IF(DP325, AN325, AH325)</f>
        <v>0</v>
      </c>
      <c r="L325">
        <f>IF(DP325, AI325, AG325)</f>
        <v>0</v>
      </c>
      <c r="M325">
        <f>DR325 - IF(AU325&gt;1, L325*DL325*100.0/(AW325), 0)</f>
        <v>0</v>
      </c>
      <c r="N325">
        <f>((T325-J325/2)*M325-L325)/(T325+J325/2)</f>
        <v>0</v>
      </c>
      <c r="O325">
        <f>N325*(DY325+DZ325)/1000.0</f>
        <v>0</v>
      </c>
      <c r="P325">
        <f>(DR325 - IF(AU325&gt;1, L325*DL325*100.0/(AW325), 0))*(DY325+DZ325)/1000.0</f>
        <v>0</v>
      </c>
      <c r="Q325">
        <f>2.0/((1/S325-1/R325)+SIGN(S325)*SQRT((1/S325-1/R325)*(1/S325-1/R325) + 4*DM325/((DM325+1)*(DM325+1))*(2*1/S325*1/R325-1/R325*1/R325)))</f>
        <v>0</v>
      </c>
      <c r="R325">
        <f>IF(LEFT(DN325,1)&lt;&gt;"0",IF(LEFT(DN325,1)="1",3.0,DO325),$D$5+$E$5*(EF325*DY325/($K$5*1000))+$F$5*(EF325*DY325/($K$5*1000))*MAX(MIN(DL325,$J$5),$I$5)*MAX(MIN(DL325,$J$5),$I$5)+$G$5*MAX(MIN(DL325,$J$5),$I$5)*(EF325*DY325/($K$5*1000))+$H$5*(EF325*DY325/($K$5*1000))*(EF325*DY325/($K$5*1000)))</f>
        <v>0</v>
      </c>
      <c r="S325">
        <f>J325*(1000-(1000*0.61365*exp(17.502*W325/(240.97+W325))/(DY325+DZ325)+DT325)/2)/(1000*0.61365*exp(17.502*W325/(240.97+W325))/(DY325+DZ325)-DT325)</f>
        <v>0</v>
      </c>
      <c r="T325">
        <f>1/((DM325+1)/(Q325/1.6)+1/(R325/1.37)) + DM325/((DM325+1)/(Q325/1.6) + DM325/(R325/1.37))</f>
        <v>0</v>
      </c>
      <c r="U325">
        <f>(DH325*DK325)</f>
        <v>0</v>
      </c>
      <c r="V325">
        <f>(EA325+(U325+2*0.95*5.67E-8*(((EA325+$B$7)+273)^4-(EA325+273)^4)-44100*J325)/(1.84*29.3*R325+8*0.95*5.67E-8*(EA325+273)^3))</f>
        <v>0</v>
      </c>
      <c r="W325">
        <f>($C$7*EB325+$D$7*EC325+$E$7*V325)</f>
        <v>0</v>
      </c>
      <c r="X325">
        <f>0.61365*exp(17.502*W325/(240.97+W325))</f>
        <v>0</v>
      </c>
      <c r="Y325">
        <f>(Z325/AA325*100)</f>
        <v>0</v>
      </c>
      <c r="Z325">
        <f>DT325*(DY325+DZ325)/1000</f>
        <v>0</v>
      </c>
      <c r="AA325">
        <f>0.61365*exp(17.502*EA325/(240.97+EA325))</f>
        <v>0</v>
      </c>
      <c r="AB325">
        <f>(X325-DT325*(DY325+DZ325)/1000)</f>
        <v>0</v>
      </c>
      <c r="AC325">
        <f>(-J325*44100)</f>
        <v>0</v>
      </c>
      <c r="AD325">
        <f>2*29.3*R325*0.92*(EA325-W325)</f>
        <v>0</v>
      </c>
      <c r="AE325">
        <f>2*0.95*5.67E-8*(((EA325+$B$7)+273)^4-(W325+273)^4)</f>
        <v>0</v>
      </c>
      <c r="AF325">
        <f>U325+AE325+AC325+AD325</f>
        <v>0</v>
      </c>
      <c r="AG325">
        <f>DX325*AU325*(DS325-DR325*(1000-AU325*DU325)/(1000-AU325*DT325))/(100*DL325)</f>
        <v>0</v>
      </c>
      <c r="AH325">
        <f>1000*DX325*AU325*(DT325-DU325)/(100*DL325*(1000-AU325*DT325))</f>
        <v>0</v>
      </c>
      <c r="AI325">
        <f>(AJ325 - AK325 - DY325*1E3/(8.314*(EA325+273.15)) * AM325/DX325 * AL325) * DX325/(100*DL325) * (1000 - DU325)/1000</f>
        <v>0</v>
      </c>
      <c r="AJ325">
        <v>121.375390564502</v>
      </c>
      <c r="AK325">
        <v>130.481387878788</v>
      </c>
      <c r="AL325">
        <v>-3.20424863636366</v>
      </c>
      <c r="AM325">
        <v>64.6</v>
      </c>
      <c r="AN325">
        <f>(AP325 - AO325 + DY325*1E3/(8.314*(EA325+273.15)) * AR325/DX325 * AQ325) * DX325/(100*DL325) * 1000/(1000 - AP325)</f>
        <v>0</v>
      </c>
      <c r="AO325">
        <v>17.0375401143219</v>
      </c>
      <c r="AP325">
        <v>23.7496709090909</v>
      </c>
      <c r="AQ325">
        <v>2.0471062983073e-05</v>
      </c>
      <c r="AR325">
        <v>120.659579915445</v>
      </c>
      <c r="AS325">
        <v>0</v>
      </c>
      <c r="AT325">
        <v>0</v>
      </c>
      <c r="AU325">
        <f>IF(AS325*$H$13&gt;=AW325,1.0,(AW325/(AW325-AS325*$H$13)))</f>
        <v>0</v>
      </c>
      <c r="AV325">
        <f>(AU325-1)*100</f>
        <v>0</v>
      </c>
      <c r="AW325">
        <f>MAX(0,($B$13+$C$13*EF325)/(1+$D$13*EF325)*DY325/(EA325+273)*$E$13)</f>
        <v>0</v>
      </c>
      <c r="AX325" t="s">
        <v>437</v>
      </c>
      <c r="AY325" t="s">
        <v>437</v>
      </c>
      <c r="AZ325">
        <v>0</v>
      </c>
      <c r="BA325">
        <v>0</v>
      </c>
      <c r="BB325">
        <f>1-AZ325/BA325</f>
        <v>0</v>
      </c>
      <c r="BC325">
        <v>0</v>
      </c>
      <c r="BD325" t="s">
        <v>437</v>
      </c>
      <c r="BE325" t="s">
        <v>437</v>
      </c>
      <c r="BF325">
        <v>0</v>
      </c>
      <c r="BG325">
        <v>0</v>
      </c>
      <c r="BH325">
        <f>1-BF325/BG325</f>
        <v>0</v>
      </c>
      <c r="BI325">
        <v>0.5</v>
      </c>
      <c r="BJ325">
        <f>DI325</f>
        <v>0</v>
      </c>
      <c r="BK325">
        <f>L325</f>
        <v>0</v>
      </c>
      <c r="BL325">
        <f>BH325*BI325*BJ325</f>
        <v>0</v>
      </c>
      <c r="BM325">
        <f>(BK325-BC325)/BJ325</f>
        <v>0</v>
      </c>
      <c r="BN325">
        <f>(BA325-BG325)/BG325</f>
        <v>0</v>
      </c>
      <c r="BO325">
        <f>AZ325/(BB325+AZ325/BG325)</f>
        <v>0</v>
      </c>
      <c r="BP325" t="s">
        <v>437</v>
      </c>
      <c r="BQ325">
        <v>0</v>
      </c>
      <c r="BR325">
        <f>IF(BQ325&lt;&gt;0, BQ325, BO325)</f>
        <v>0</v>
      </c>
      <c r="BS325">
        <f>1-BR325/BG325</f>
        <v>0</v>
      </c>
      <c r="BT325">
        <f>(BG325-BF325)/(BG325-BR325)</f>
        <v>0</v>
      </c>
      <c r="BU325">
        <f>(BA325-BG325)/(BA325-BR325)</f>
        <v>0</v>
      </c>
      <c r="BV325">
        <f>(BG325-BF325)/(BG325-AZ325)</f>
        <v>0</v>
      </c>
      <c r="BW325">
        <f>(BA325-BG325)/(BA325-AZ325)</f>
        <v>0</v>
      </c>
      <c r="BX325">
        <f>(BT325*BR325/BF325)</f>
        <v>0</v>
      </c>
      <c r="BY325">
        <f>(1-BX325)</f>
        <v>0</v>
      </c>
      <c r="DH325">
        <f>$B$11*EG325+$C$11*EH325+$F$11*ES325*(1-EV325)</f>
        <v>0</v>
      </c>
      <c r="DI325">
        <f>DH325*DJ325</f>
        <v>0</v>
      </c>
      <c r="DJ325">
        <f>($B$11*$D$9+$C$11*$D$9+$F$11*((FF325+EX325)/MAX(FF325+EX325+FG325, 0.1)*$I$9+FG325/MAX(FF325+EX325+FG325, 0.1)*$J$9))/($B$11+$C$11+$F$11)</f>
        <v>0</v>
      </c>
      <c r="DK325">
        <f>($B$11*$K$9+$C$11*$K$9+$F$11*((FF325+EX325)/MAX(FF325+EX325+FG325, 0.1)*$P$9+FG325/MAX(FF325+EX325+FG325, 0.1)*$Q$9))/($B$11+$C$11+$F$11)</f>
        <v>0</v>
      </c>
      <c r="DL325">
        <v>6</v>
      </c>
      <c r="DM325">
        <v>0.5</v>
      </c>
      <c r="DN325" t="s">
        <v>438</v>
      </c>
      <c r="DO325">
        <v>2</v>
      </c>
      <c r="DP325" t="b">
        <v>1</v>
      </c>
      <c r="DQ325">
        <v>1759433779.84615</v>
      </c>
      <c r="DR325">
        <v>149.189923076923</v>
      </c>
      <c r="DS325">
        <v>135.091923076923</v>
      </c>
      <c r="DT325">
        <v>23.7481153846154</v>
      </c>
      <c r="DU325">
        <v>17.0396461538462</v>
      </c>
      <c r="DV325">
        <v>147.904538461538</v>
      </c>
      <c r="DW325">
        <v>23.4006461538462</v>
      </c>
      <c r="DX325">
        <v>500.007692307692</v>
      </c>
      <c r="DY325">
        <v>90.6627384615385</v>
      </c>
      <c r="DZ325">
        <v>0.0341410153846154</v>
      </c>
      <c r="EA325">
        <v>30.2058384615385</v>
      </c>
      <c r="EB325">
        <v>30.0100538461538</v>
      </c>
      <c r="EC325">
        <v>999.9</v>
      </c>
      <c r="ED325">
        <v>0</v>
      </c>
      <c r="EE325">
        <v>0</v>
      </c>
      <c r="EF325">
        <v>10000.0915384615</v>
      </c>
      <c r="EG325">
        <v>0</v>
      </c>
      <c r="EH325">
        <v>14.3757230769231</v>
      </c>
      <c r="EI325">
        <v>14.0978230769231</v>
      </c>
      <c r="EJ325">
        <v>152.819</v>
      </c>
      <c r="EK325">
        <v>137.433846153846</v>
      </c>
      <c r="EL325">
        <v>6.70846153846154</v>
      </c>
      <c r="EM325">
        <v>135.091923076923</v>
      </c>
      <c r="EN325">
        <v>17.0396461538462</v>
      </c>
      <c r="EO325">
        <v>2.15306769230769</v>
      </c>
      <c r="EP325">
        <v>1.54486153846154</v>
      </c>
      <c r="EQ325">
        <v>18.6173230769231</v>
      </c>
      <c r="ER325">
        <v>13.4195384615385</v>
      </c>
      <c r="ES325">
        <v>1999.99230769231</v>
      </c>
      <c r="ET325">
        <v>0.980005153846154</v>
      </c>
      <c r="EU325">
        <v>0.0199951461538462</v>
      </c>
      <c r="EV325">
        <v>0</v>
      </c>
      <c r="EW325">
        <v>1077.92692307692</v>
      </c>
      <c r="EX325">
        <v>5.00059</v>
      </c>
      <c r="EY325">
        <v>21685.8230769231</v>
      </c>
      <c r="EZ325">
        <v>17360.2769230769</v>
      </c>
      <c r="FA325">
        <v>42</v>
      </c>
      <c r="FB325">
        <v>41.812</v>
      </c>
      <c r="FC325">
        <v>41.3940769230769</v>
      </c>
      <c r="FD325">
        <v>41.187</v>
      </c>
      <c r="FE325">
        <v>42.875</v>
      </c>
      <c r="FF325">
        <v>1955.10230769231</v>
      </c>
      <c r="FG325">
        <v>39.89</v>
      </c>
      <c r="FH325">
        <v>0</v>
      </c>
      <c r="FI325">
        <v>1759433786.8</v>
      </c>
      <c r="FJ325">
        <v>0</v>
      </c>
      <c r="FK325">
        <v>1077.94653846154</v>
      </c>
      <c r="FL325">
        <v>-0.0810256565928046</v>
      </c>
      <c r="FM325">
        <v>1.21025645045398</v>
      </c>
      <c r="FN325">
        <v>21686</v>
      </c>
      <c r="FO325">
        <v>15</v>
      </c>
      <c r="FP325">
        <v>0</v>
      </c>
      <c r="FQ325" t="s">
        <v>439</v>
      </c>
      <c r="FR325">
        <v>0</v>
      </c>
      <c r="FS325">
        <v>0</v>
      </c>
      <c r="FT325">
        <v>0</v>
      </c>
      <c r="FU325">
        <v>0</v>
      </c>
      <c r="FV325">
        <v>0</v>
      </c>
      <c r="FW325">
        <v>0</v>
      </c>
      <c r="FX325">
        <v>0</v>
      </c>
      <c r="FY325">
        <v>0</v>
      </c>
      <c r="FZ325">
        <v>0</v>
      </c>
      <c r="GA325">
        <v>0</v>
      </c>
      <c r="GB325">
        <v>0</v>
      </c>
      <c r="GC325">
        <v>13.453180952381</v>
      </c>
      <c r="GD325">
        <v>10.4304311688312</v>
      </c>
      <c r="GE325">
        <v>1.17750874817054</v>
      </c>
      <c r="GF325">
        <v>0</v>
      </c>
      <c r="GG325">
        <v>1077.93705882353</v>
      </c>
      <c r="GH325">
        <v>-0.1420932097657</v>
      </c>
      <c r="GI325">
        <v>0.225955870389152</v>
      </c>
      <c r="GJ325">
        <v>-1</v>
      </c>
      <c r="GK325">
        <v>6.70774238095238</v>
      </c>
      <c r="GL325">
        <v>0.0161306493506425</v>
      </c>
      <c r="GM325">
        <v>0.00243622054041538</v>
      </c>
      <c r="GN325">
        <v>1</v>
      </c>
      <c r="GO325">
        <v>1</v>
      </c>
      <c r="GP325">
        <v>2</v>
      </c>
      <c r="GQ325" t="s">
        <v>448</v>
      </c>
      <c r="GR325">
        <v>3.13116</v>
      </c>
      <c r="GS325">
        <v>2.71236</v>
      </c>
      <c r="GT325">
        <v>0.0311725</v>
      </c>
      <c r="GU325">
        <v>0.0277791</v>
      </c>
      <c r="GV325">
        <v>0.102343</v>
      </c>
      <c r="GW325">
        <v>0.0810278</v>
      </c>
      <c r="GX325">
        <v>36454.8</v>
      </c>
      <c r="GY325">
        <v>39193.4</v>
      </c>
      <c r="GZ325">
        <v>34047.2</v>
      </c>
      <c r="HA325">
        <v>36504.2</v>
      </c>
      <c r="HB325">
        <v>43161.1</v>
      </c>
      <c r="HC325">
        <v>48170.8</v>
      </c>
      <c r="HD325">
        <v>53117.3</v>
      </c>
      <c r="HE325">
        <v>58349.9</v>
      </c>
      <c r="HF325">
        <v>1.95165</v>
      </c>
      <c r="HG325">
        <v>1.7762</v>
      </c>
      <c r="HH325">
        <v>0.124894</v>
      </c>
      <c r="HI325">
        <v>0</v>
      </c>
      <c r="HJ325">
        <v>27.9762</v>
      </c>
      <c r="HK325">
        <v>999.9</v>
      </c>
      <c r="HL325">
        <v>41.839</v>
      </c>
      <c r="HM325">
        <v>30.988</v>
      </c>
      <c r="HN325">
        <v>20.8058</v>
      </c>
      <c r="HO325">
        <v>54.5167</v>
      </c>
      <c r="HP325">
        <v>45.5409</v>
      </c>
      <c r="HQ325">
        <v>1</v>
      </c>
      <c r="HR325">
        <v>0.109954</v>
      </c>
      <c r="HS325">
        <v>0.110237</v>
      </c>
      <c r="HT325">
        <v>20.1119</v>
      </c>
      <c r="HU325">
        <v>5.19348</v>
      </c>
      <c r="HV325">
        <v>12.004</v>
      </c>
      <c r="HW325">
        <v>4.9745</v>
      </c>
      <c r="HX325">
        <v>3.29395</v>
      </c>
      <c r="HY325">
        <v>999.9</v>
      </c>
      <c r="HZ325">
        <v>9999</v>
      </c>
      <c r="IA325">
        <v>9999</v>
      </c>
      <c r="IB325">
        <v>9999</v>
      </c>
      <c r="IC325">
        <v>1.86325</v>
      </c>
      <c r="ID325">
        <v>1.86813</v>
      </c>
      <c r="IE325">
        <v>1.86792</v>
      </c>
      <c r="IF325">
        <v>1.86905</v>
      </c>
      <c r="IG325">
        <v>1.86986</v>
      </c>
      <c r="IH325">
        <v>1.86592</v>
      </c>
      <c r="II325">
        <v>1.86703</v>
      </c>
      <c r="IJ325">
        <v>1.86844</v>
      </c>
      <c r="IK325">
        <v>5</v>
      </c>
      <c r="IL325">
        <v>0</v>
      </c>
      <c r="IM325">
        <v>0</v>
      </c>
      <c r="IN325">
        <v>0</v>
      </c>
      <c r="IO325" t="s">
        <v>441</v>
      </c>
      <c r="IP325" t="s">
        <v>442</v>
      </c>
      <c r="IQ325" t="s">
        <v>443</v>
      </c>
      <c r="IR325" t="s">
        <v>443</v>
      </c>
      <c r="IS325" t="s">
        <v>443</v>
      </c>
      <c r="IT325" t="s">
        <v>443</v>
      </c>
      <c r="IU325">
        <v>0</v>
      </c>
      <c r="IV325">
        <v>100</v>
      </c>
      <c r="IW325">
        <v>100</v>
      </c>
      <c r="IX325">
        <v>1.195</v>
      </c>
      <c r="IY325">
        <v>0.3476</v>
      </c>
      <c r="IZ325">
        <v>0.735386519928015</v>
      </c>
      <c r="JA325">
        <v>0.00382527381972642</v>
      </c>
      <c r="JB325">
        <v>-7.52988299776221e-07</v>
      </c>
      <c r="JC325">
        <v>2.3530235652091e-10</v>
      </c>
      <c r="JD325">
        <v>-0.102343420517576</v>
      </c>
      <c r="JE325">
        <v>-0.0169045395245839</v>
      </c>
      <c r="JF325">
        <v>0.00204458040624254</v>
      </c>
      <c r="JG325">
        <v>-2.13992253470799e-05</v>
      </c>
      <c r="JH325">
        <v>5</v>
      </c>
      <c r="JI325">
        <v>2167</v>
      </c>
      <c r="JJ325">
        <v>1</v>
      </c>
      <c r="JK325">
        <v>29</v>
      </c>
      <c r="JL325">
        <v>29323896.5</v>
      </c>
      <c r="JM325">
        <v>29323896.5</v>
      </c>
      <c r="JN325">
        <v>0.341797</v>
      </c>
      <c r="JO325">
        <v>2.66968</v>
      </c>
      <c r="JP325">
        <v>1.54785</v>
      </c>
      <c r="JQ325">
        <v>2.31079</v>
      </c>
      <c r="JR325">
        <v>1.64673</v>
      </c>
      <c r="JS325">
        <v>2.36328</v>
      </c>
      <c r="JT325">
        <v>34.6235</v>
      </c>
      <c r="JU325">
        <v>24.1926</v>
      </c>
      <c r="JV325">
        <v>18</v>
      </c>
      <c r="JW325">
        <v>507.437</v>
      </c>
      <c r="JX325">
        <v>394.905</v>
      </c>
      <c r="JY325">
        <v>27.6031</v>
      </c>
      <c r="JZ325">
        <v>28.7911</v>
      </c>
      <c r="KA325">
        <v>30.0001</v>
      </c>
      <c r="KB325">
        <v>28.7198</v>
      </c>
      <c r="KC325">
        <v>28.6668</v>
      </c>
      <c r="KD325">
        <v>6.80716</v>
      </c>
      <c r="KE325">
        <v>14.6366</v>
      </c>
      <c r="KF325">
        <v>26.4515</v>
      </c>
      <c r="KG325">
        <v>27.591</v>
      </c>
      <c r="KH325">
        <v>81.8487</v>
      </c>
      <c r="KI325">
        <v>17.0828</v>
      </c>
      <c r="KJ325">
        <v>96.5534</v>
      </c>
      <c r="KK325">
        <v>94.5346</v>
      </c>
    </row>
    <row r="326" spans="1:297">
      <c r="A326">
        <v>310</v>
      </c>
      <c r="B326">
        <v>1759433793</v>
      </c>
      <c r="C326">
        <v>14572.9000000954</v>
      </c>
      <c r="D326" t="s">
        <v>1065</v>
      </c>
      <c r="E326" t="s">
        <v>1066</v>
      </c>
      <c r="F326">
        <v>5</v>
      </c>
      <c r="G326" t="s">
        <v>1024</v>
      </c>
      <c r="H326" t="s">
        <v>436</v>
      </c>
      <c r="I326">
        <v>1759433784.84615</v>
      </c>
      <c r="J326">
        <f>(K326)/1000</f>
        <v>0</v>
      </c>
      <c r="K326">
        <f>IF(DP326, AN326, AH326)</f>
        <v>0</v>
      </c>
      <c r="L326">
        <f>IF(DP326, AI326, AG326)</f>
        <v>0</v>
      </c>
      <c r="M326">
        <f>DR326 - IF(AU326&gt;1, L326*DL326*100.0/(AW326), 0)</f>
        <v>0</v>
      </c>
      <c r="N326">
        <f>((T326-J326/2)*M326-L326)/(T326+J326/2)</f>
        <v>0</v>
      </c>
      <c r="O326">
        <f>N326*(DY326+DZ326)/1000.0</f>
        <v>0</v>
      </c>
      <c r="P326">
        <f>(DR326 - IF(AU326&gt;1, L326*DL326*100.0/(AW326), 0))*(DY326+DZ326)/1000.0</f>
        <v>0</v>
      </c>
      <c r="Q326">
        <f>2.0/((1/S326-1/R326)+SIGN(S326)*SQRT((1/S326-1/R326)*(1/S326-1/R326) + 4*DM326/((DM326+1)*(DM326+1))*(2*1/S326*1/R326-1/R326*1/R326)))</f>
        <v>0</v>
      </c>
      <c r="R326">
        <f>IF(LEFT(DN326,1)&lt;&gt;"0",IF(LEFT(DN326,1)="1",3.0,DO326),$D$5+$E$5*(EF326*DY326/($K$5*1000))+$F$5*(EF326*DY326/($K$5*1000))*MAX(MIN(DL326,$J$5),$I$5)*MAX(MIN(DL326,$J$5),$I$5)+$G$5*MAX(MIN(DL326,$J$5),$I$5)*(EF326*DY326/($K$5*1000))+$H$5*(EF326*DY326/($K$5*1000))*(EF326*DY326/($K$5*1000)))</f>
        <v>0</v>
      </c>
      <c r="S326">
        <f>J326*(1000-(1000*0.61365*exp(17.502*W326/(240.97+W326))/(DY326+DZ326)+DT326)/2)/(1000*0.61365*exp(17.502*W326/(240.97+W326))/(DY326+DZ326)-DT326)</f>
        <v>0</v>
      </c>
      <c r="T326">
        <f>1/((DM326+1)/(Q326/1.6)+1/(R326/1.37)) + DM326/((DM326+1)/(Q326/1.6) + DM326/(R326/1.37))</f>
        <v>0</v>
      </c>
      <c r="U326">
        <f>(DH326*DK326)</f>
        <v>0</v>
      </c>
      <c r="V326">
        <f>(EA326+(U326+2*0.95*5.67E-8*(((EA326+$B$7)+273)^4-(EA326+273)^4)-44100*J326)/(1.84*29.3*R326+8*0.95*5.67E-8*(EA326+273)^3))</f>
        <v>0</v>
      </c>
      <c r="W326">
        <f>($C$7*EB326+$D$7*EC326+$E$7*V326)</f>
        <v>0</v>
      </c>
      <c r="X326">
        <f>0.61365*exp(17.502*W326/(240.97+W326))</f>
        <v>0</v>
      </c>
      <c r="Y326">
        <f>(Z326/AA326*100)</f>
        <v>0</v>
      </c>
      <c r="Z326">
        <f>DT326*(DY326+DZ326)/1000</f>
        <v>0</v>
      </c>
      <c r="AA326">
        <f>0.61365*exp(17.502*EA326/(240.97+EA326))</f>
        <v>0</v>
      </c>
      <c r="AB326">
        <f>(X326-DT326*(DY326+DZ326)/1000)</f>
        <v>0</v>
      </c>
      <c r="AC326">
        <f>(-J326*44100)</f>
        <v>0</v>
      </c>
      <c r="AD326">
        <f>2*29.3*R326*0.92*(EA326-W326)</f>
        <v>0</v>
      </c>
      <c r="AE326">
        <f>2*0.95*5.67E-8*(((EA326+$B$7)+273)^4-(W326+273)^4)</f>
        <v>0</v>
      </c>
      <c r="AF326">
        <f>U326+AE326+AC326+AD326</f>
        <v>0</v>
      </c>
      <c r="AG326">
        <f>DX326*AU326*(DS326-DR326*(1000-AU326*DU326)/(1000-AU326*DT326))/(100*DL326)</f>
        <v>0</v>
      </c>
      <c r="AH326">
        <f>1000*DX326*AU326*(DT326-DU326)/(100*DL326*(1000-AU326*DT326))</f>
        <v>0</v>
      </c>
      <c r="AI326">
        <f>(AJ326 - AK326 - DY326*1E3/(8.314*(EA326+273.15)) * AM326/DX326 * AL326) * DX326/(100*DL326) * (1000 - DU326)/1000</f>
        <v>0</v>
      </c>
      <c r="AJ326">
        <v>105.228957437879</v>
      </c>
      <c r="AK326">
        <v>115.001660606061</v>
      </c>
      <c r="AL326">
        <v>-3.07045181818184</v>
      </c>
      <c r="AM326">
        <v>64.6</v>
      </c>
      <c r="AN326">
        <f>(AP326 - AO326 + DY326*1E3/(8.314*(EA326+273.15)) * AR326/DX326 * AQ326) * DX326/(100*DL326) * 1000/(1000 - AP326)</f>
        <v>0</v>
      </c>
      <c r="AO326">
        <v>17.0355408993565</v>
      </c>
      <c r="AP326">
        <v>23.7574321212121</v>
      </c>
      <c r="AQ326">
        <v>0.000109159158175895</v>
      </c>
      <c r="AR326">
        <v>120.659579915445</v>
      </c>
      <c r="AS326">
        <v>0</v>
      </c>
      <c r="AT326">
        <v>0</v>
      </c>
      <c r="AU326">
        <f>IF(AS326*$H$13&gt;=AW326,1.0,(AW326/(AW326-AS326*$H$13)))</f>
        <v>0</v>
      </c>
      <c r="AV326">
        <f>(AU326-1)*100</f>
        <v>0</v>
      </c>
      <c r="AW326">
        <f>MAX(0,($B$13+$C$13*EF326)/(1+$D$13*EF326)*DY326/(EA326+273)*$E$13)</f>
        <v>0</v>
      </c>
      <c r="AX326" t="s">
        <v>437</v>
      </c>
      <c r="AY326" t="s">
        <v>437</v>
      </c>
      <c r="AZ326">
        <v>0</v>
      </c>
      <c r="BA326">
        <v>0</v>
      </c>
      <c r="BB326">
        <f>1-AZ326/BA326</f>
        <v>0</v>
      </c>
      <c r="BC326">
        <v>0</v>
      </c>
      <c r="BD326" t="s">
        <v>437</v>
      </c>
      <c r="BE326" t="s">
        <v>437</v>
      </c>
      <c r="BF326">
        <v>0</v>
      </c>
      <c r="BG326">
        <v>0</v>
      </c>
      <c r="BH326">
        <f>1-BF326/BG326</f>
        <v>0</v>
      </c>
      <c r="BI326">
        <v>0.5</v>
      </c>
      <c r="BJ326">
        <f>DI326</f>
        <v>0</v>
      </c>
      <c r="BK326">
        <f>L326</f>
        <v>0</v>
      </c>
      <c r="BL326">
        <f>BH326*BI326*BJ326</f>
        <v>0</v>
      </c>
      <c r="BM326">
        <f>(BK326-BC326)/BJ326</f>
        <v>0</v>
      </c>
      <c r="BN326">
        <f>(BA326-BG326)/BG326</f>
        <v>0</v>
      </c>
      <c r="BO326">
        <f>AZ326/(BB326+AZ326/BG326)</f>
        <v>0</v>
      </c>
      <c r="BP326" t="s">
        <v>437</v>
      </c>
      <c r="BQ326">
        <v>0</v>
      </c>
      <c r="BR326">
        <f>IF(BQ326&lt;&gt;0, BQ326, BO326)</f>
        <v>0</v>
      </c>
      <c r="BS326">
        <f>1-BR326/BG326</f>
        <v>0</v>
      </c>
      <c r="BT326">
        <f>(BG326-BF326)/(BG326-BR326)</f>
        <v>0</v>
      </c>
      <c r="BU326">
        <f>(BA326-BG326)/(BA326-BR326)</f>
        <v>0</v>
      </c>
      <c r="BV326">
        <f>(BG326-BF326)/(BG326-AZ326)</f>
        <v>0</v>
      </c>
      <c r="BW326">
        <f>(BA326-BG326)/(BA326-AZ326)</f>
        <v>0</v>
      </c>
      <c r="BX326">
        <f>(BT326*BR326/BF326)</f>
        <v>0</v>
      </c>
      <c r="BY326">
        <f>(1-BX326)</f>
        <v>0</v>
      </c>
      <c r="DH326">
        <f>$B$11*EG326+$C$11*EH326+$F$11*ES326*(1-EV326)</f>
        <v>0</v>
      </c>
      <c r="DI326">
        <f>DH326*DJ326</f>
        <v>0</v>
      </c>
      <c r="DJ326">
        <f>($B$11*$D$9+$C$11*$D$9+$F$11*((FF326+EX326)/MAX(FF326+EX326+FG326, 0.1)*$I$9+FG326/MAX(FF326+EX326+FG326, 0.1)*$J$9))/($B$11+$C$11+$F$11)</f>
        <v>0</v>
      </c>
      <c r="DK326">
        <f>($B$11*$K$9+$C$11*$K$9+$F$11*((FF326+EX326)/MAX(FF326+EX326+FG326, 0.1)*$P$9+FG326/MAX(FF326+EX326+FG326, 0.1)*$Q$9))/($B$11+$C$11+$F$11)</f>
        <v>0</v>
      </c>
      <c r="DL326">
        <v>6</v>
      </c>
      <c r="DM326">
        <v>0.5</v>
      </c>
      <c r="DN326" t="s">
        <v>438</v>
      </c>
      <c r="DO326">
        <v>2</v>
      </c>
      <c r="DP326" t="b">
        <v>1</v>
      </c>
      <c r="DQ326">
        <v>1759433784.84615</v>
      </c>
      <c r="DR326">
        <v>134.009384615385</v>
      </c>
      <c r="DS326">
        <v>119.043346153846</v>
      </c>
      <c r="DT326">
        <v>23.7506769230769</v>
      </c>
      <c r="DU326">
        <v>17.0378230769231</v>
      </c>
      <c r="DV326">
        <v>132.778846153846</v>
      </c>
      <c r="DW326">
        <v>23.4031076923077</v>
      </c>
      <c r="DX326">
        <v>500.028076923077</v>
      </c>
      <c r="DY326">
        <v>90.6621384615385</v>
      </c>
      <c r="DZ326">
        <v>0.0341797692307692</v>
      </c>
      <c r="EA326">
        <v>30.2043538461538</v>
      </c>
      <c r="EB326">
        <v>30.0126461538462</v>
      </c>
      <c r="EC326">
        <v>999.9</v>
      </c>
      <c r="ED326">
        <v>0</v>
      </c>
      <c r="EE326">
        <v>0</v>
      </c>
      <c r="EF326">
        <v>9996.44538461538</v>
      </c>
      <c r="EG326">
        <v>0</v>
      </c>
      <c r="EH326">
        <v>14.3651076923077</v>
      </c>
      <c r="EI326">
        <v>14.9658538461538</v>
      </c>
      <c r="EJ326">
        <v>137.269384615385</v>
      </c>
      <c r="EK326">
        <v>121.106769230769</v>
      </c>
      <c r="EL326">
        <v>6.71284230769231</v>
      </c>
      <c r="EM326">
        <v>119.043346153846</v>
      </c>
      <c r="EN326">
        <v>17.0378230769231</v>
      </c>
      <c r="EO326">
        <v>2.15328615384615</v>
      </c>
      <c r="EP326">
        <v>1.54468615384615</v>
      </c>
      <c r="EQ326">
        <v>18.6189538461538</v>
      </c>
      <c r="ER326">
        <v>13.4178076923077</v>
      </c>
      <c r="ES326">
        <v>2000.01692307692</v>
      </c>
      <c r="ET326">
        <v>0.980005384615384</v>
      </c>
      <c r="EU326">
        <v>0.0199949076923077</v>
      </c>
      <c r="EV326">
        <v>0</v>
      </c>
      <c r="EW326">
        <v>1078.00153846154</v>
      </c>
      <c r="EX326">
        <v>5.00059</v>
      </c>
      <c r="EY326">
        <v>21686.8076923077</v>
      </c>
      <c r="EZ326">
        <v>17360.4846153846</v>
      </c>
      <c r="FA326">
        <v>42</v>
      </c>
      <c r="FB326">
        <v>41.812</v>
      </c>
      <c r="FC326">
        <v>41.3988461538462</v>
      </c>
      <c r="FD326">
        <v>41.187</v>
      </c>
      <c r="FE326">
        <v>42.875</v>
      </c>
      <c r="FF326">
        <v>1955.12692307692</v>
      </c>
      <c r="FG326">
        <v>39.89</v>
      </c>
      <c r="FH326">
        <v>0</v>
      </c>
      <c r="FI326">
        <v>1759433791.6</v>
      </c>
      <c r="FJ326">
        <v>0</v>
      </c>
      <c r="FK326">
        <v>1078.03961538462</v>
      </c>
      <c r="FL326">
        <v>2.32307691720019</v>
      </c>
      <c r="FM326">
        <v>31.5897435543909</v>
      </c>
      <c r="FN326">
        <v>21687</v>
      </c>
      <c r="FO326">
        <v>15</v>
      </c>
      <c r="FP326">
        <v>0</v>
      </c>
      <c r="FQ326" t="s">
        <v>439</v>
      </c>
      <c r="FR326">
        <v>0</v>
      </c>
      <c r="FS326">
        <v>0</v>
      </c>
      <c r="FT326">
        <v>0</v>
      </c>
      <c r="FU326">
        <v>0</v>
      </c>
      <c r="FV326">
        <v>0</v>
      </c>
      <c r="FW326">
        <v>0</v>
      </c>
      <c r="FX326">
        <v>0</v>
      </c>
      <c r="FY326">
        <v>0</v>
      </c>
      <c r="FZ326">
        <v>0</v>
      </c>
      <c r="GA326">
        <v>0</v>
      </c>
      <c r="GB326">
        <v>0</v>
      </c>
      <c r="GC326">
        <v>14.4678047619048</v>
      </c>
      <c r="GD326">
        <v>12.2173246753247</v>
      </c>
      <c r="GE326">
        <v>1.34508793427408</v>
      </c>
      <c r="GF326">
        <v>0</v>
      </c>
      <c r="GG326">
        <v>1078.01264705882</v>
      </c>
      <c r="GH326">
        <v>0.462490446490135</v>
      </c>
      <c r="GI326">
        <v>0.24768705140262</v>
      </c>
      <c r="GJ326">
        <v>-1</v>
      </c>
      <c r="GK326">
        <v>6.71060095238095</v>
      </c>
      <c r="GL326">
        <v>0.0477070129870154</v>
      </c>
      <c r="GM326">
        <v>0.00511641327565078</v>
      </c>
      <c r="GN326">
        <v>1</v>
      </c>
      <c r="GO326">
        <v>1</v>
      </c>
      <c r="GP326">
        <v>2</v>
      </c>
      <c r="GQ326" t="s">
        <v>448</v>
      </c>
      <c r="GR326">
        <v>3.13111</v>
      </c>
      <c r="GS326">
        <v>2.71192</v>
      </c>
      <c r="GT326">
        <v>0.0275563</v>
      </c>
      <c r="GU326">
        <v>0.0235618</v>
      </c>
      <c r="GV326">
        <v>0.102359</v>
      </c>
      <c r="GW326">
        <v>0.0810144</v>
      </c>
      <c r="GX326">
        <v>36590.5</v>
      </c>
      <c r="GY326">
        <v>39363.1</v>
      </c>
      <c r="GZ326">
        <v>34046.8</v>
      </c>
      <c r="HA326">
        <v>36503.9</v>
      </c>
      <c r="HB326">
        <v>43159.6</v>
      </c>
      <c r="HC326">
        <v>48170.6</v>
      </c>
      <c r="HD326">
        <v>53116.8</v>
      </c>
      <c r="HE326">
        <v>58349.4</v>
      </c>
      <c r="HF326">
        <v>1.9516</v>
      </c>
      <c r="HG326">
        <v>1.7763</v>
      </c>
      <c r="HH326">
        <v>0.124946</v>
      </c>
      <c r="HI326">
        <v>0</v>
      </c>
      <c r="HJ326">
        <v>27.9762</v>
      </c>
      <c r="HK326">
        <v>999.9</v>
      </c>
      <c r="HL326">
        <v>41.839</v>
      </c>
      <c r="HM326">
        <v>30.988</v>
      </c>
      <c r="HN326">
        <v>20.8042</v>
      </c>
      <c r="HO326">
        <v>54.2567</v>
      </c>
      <c r="HP326">
        <v>45.4647</v>
      </c>
      <c r="HQ326">
        <v>1</v>
      </c>
      <c r="HR326">
        <v>0.110041</v>
      </c>
      <c r="HS326">
        <v>0.145831</v>
      </c>
      <c r="HT326">
        <v>20.112</v>
      </c>
      <c r="HU326">
        <v>5.19333</v>
      </c>
      <c r="HV326">
        <v>12.004</v>
      </c>
      <c r="HW326">
        <v>4.97455</v>
      </c>
      <c r="HX326">
        <v>3.29385</v>
      </c>
      <c r="HY326">
        <v>999.9</v>
      </c>
      <c r="HZ326">
        <v>9999</v>
      </c>
      <c r="IA326">
        <v>9999</v>
      </c>
      <c r="IB326">
        <v>9999</v>
      </c>
      <c r="IC326">
        <v>1.86325</v>
      </c>
      <c r="ID326">
        <v>1.86813</v>
      </c>
      <c r="IE326">
        <v>1.86793</v>
      </c>
      <c r="IF326">
        <v>1.86905</v>
      </c>
      <c r="IG326">
        <v>1.86989</v>
      </c>
      <c r="IH326">
        <v>1.86594</v>
      </c>
      <c r="II326">
        <v>1.86705</v>
      </c>
      <c r="IJ326">
        <v>1.86844</v>
      </c>
      <c r="IK326">
        <v>5</v>
      </c>
      <c r="IL326">
        <v>0</v>
      </c>
      <c r="IM326">
        <v>0</v>
      </c>
      <c r="IN326">
        <v>0</v>
      </c>
      <c r="IO326" t="s">
        <v>441</v>
      </c>
      <c r="IP326" t="s">
        <v>442</v>
      </c>
      <c r="IQ326" t="s">
        <v>443</v>
      </c>
      <c r="IR326" t="s">
        <v>443</v>
      </c>
      <c r="IS326" t="s">
        <v>443</v>
      </c>
      <c r="IT326" t="s">
        <v>443</v>
      </c>
      <c r="IU326">
        <v>0</v>
      </c>
      <c r="IV326">
        <v>100</v>
      </c>
      <c r="IW326">
        <v>100</v>
      </c>
      <c r="IX326">
        <v>1.141</v>
      </c>
      <c r="IY326">
        <v>0.3478</v>
      </c>
      <c r="IZ326">
        <v>0.735386519928015</v>
      </c>
      <c r="JA326">
        <v>0.00382527381972642</v>
      </c>
      <c r="JB326">
        <v>-7.52988299776221e-07</v>
      </c>
      <c r="JC326">
        <v>2.3530235652091e-10</v>
      </c>
      <c r="JD326">
        <v>-0.102343420517576</v>
      </c>
      <c r="JE326">
        <v>-0.0169045395245839</v>
      </c>
      <c r="JF326">
        <v>0.00204458040624254</v>
      </c>
      <c r="JG326">
        <v>-2.13992253470799e-05</v>
      </c>
      <c r="JH326">
        <v>5</v>
      </c>
      <c r="JI326">
        <v>2167</v>
      </c>
      <c r="JJ326">
        <v>1</v>
      </c>
      <c r="JK326">
        <v>29</v>
      </c>
      <c r="JL326">
        <v>29323896.6</v>
      </c>
      <c r="JM326">
        <v>29323896.6</v>
      </c>
      <c r="JN326">
        <v>0.305176</v>
      </c>
      <c r="JO326">
        <v>2.67334</v>
      </c>
      <c r="JP326">
        <v>1.54785</v>
      </c>
      <c r="JQ326">
        <v>2.31079</v>
      </c>
      <c r="JR326">
        <v>1.64673</v>
      </c>
      <c r="JS326">
        <v>2.35596</v>
      </c>
      <c r="JT326">
        <v>34.6235</v>
      </c>
      <c r="JU326">
        <v>24.1926</v>
      </c>
      <c r="JV326">
        <v>18</v>
      </c>
      <c r="JW326">
        <v>507.424</v>
      </c>
      <c r="JX326">
        <v>394.975</v>
      </c>
      <c r="JY326">
        <v>27.5894</v>
      </c>
      <c r="JZ326">
        <v>28.7935</v>
      </c>
      <c r="KA326">
        <v>30.0002</v>
      </c>
      <c r="KB326">
        <v>28.7223</v>
      </c>
      <c r="KC326">
        <v>28.6692</v>
      </c>
      <c r="KD326">
        <v>6.09641</v>
      </c>
      <c r="KE326">
        <v>14.6366</v>
      </c>
      <c r="KF326">
        <v>26.4515</v>
      </c>
      <c r="KG326">
        <v>27.5768</v>
      </c>
      <c r="KH326">
        <v>68.3692</v>
      </c>
      <c r="KI326">
        <v>17.0828</v>
      </c>
      <c r="KJ326">
        <v>96.5524</v>
      </c>
      <c r="KK326">
        <v>94.5338</v>
      </c>
    </row>
    <row r="327" spans="1:297">
      <c r="A327">
        <v>311</v>
      </c>
      <c r="B327">
        <v>1759433798</v>
      </c>
      <c r="C327">
        <v>14577.9000000954</v>
      </c>
      <c r="D327" t="s">
        <v>1067</v>
      </c>
      <c r="E327" t="s">
        <v>1068</v>
      </c>
      <c r="F327">
        <v>5</v>
      </c>
      <c r="G327" t="s">
        <v>1024</v>
      </c>
      <c r="H327" t="s">
        <v>436</v>
      </c>
      <c r="I327">
        <v>1759433789.84615</v>
      </c>
      <c r="J327">
        <f>(K327)/1000</f>
        <v>0</v>
      </c>
      <c r="K327">
        <f>IF(DP327, AN327, AH327)</f>
        <v>0</v>
      </c>
      <c r="L327">
        <f>IF(DP327, AI327, AG327)</f>
        <v>0</v>
      </c>
      <c r="M327">
        <f>DR327 - IF(AU327&gt;1, L327*DL327*100.0/(AW327), 0)</f>
        <v>0</v>
      </c>
      <c r="N327">
        <f>((T327-J327/2)*M327-L327)/(T327+J327/2)</f>
        <v>0</v>
      </c>
      <c r="O327">
        <f>N327*(DY327+DZ327)/1000.0</f>
        <v>0</v>
      </c>
      <c r="P327">
        <f>(DR327 - IF(AU327&gt;1, L327*DL327*100.0/(AW327), 0))*(DY327+DZ327)/1000.0</f>
        <v>0</v>
      </c>
      <c r="Q327">
        <f>2.0/((1/S327-1/R327)+SIGN(S327)*SQRT((1/S327-1/R327)*(1/S327-1/R327) + 4*DM327/((DM327+1)*(DM327+1))*(2*1/S327*1/R327-1/R327*1/R327)))</f>
        <v>0</v>
      </c>
      <c r="R327">
        <f>IF(LEFT(DN327,1)&lt;&gt;"0",IF(LEFT(DN327,1)="1",3.0,DO327),$D$5+$E$5*(EF327*DY327/($K$5*1000))+$F$5*(EF327*DY327/($K$5*1000))*MAX(MIN(DL327,$J$5),$I$5)*MAX(MIN(DL327,$J$5),$I$5)+$G$5*MAX(MIN(DL327,$J$5),$I$5)*(EF327*DY327/($K$5*1000))+$H$5*(EF327*DY327/($K$5*1000))*(EF327*DY327/($K$5*1000)))</f>
        <v>0</v>
      </c>
      <c r="S327">
        <f>J327*(1000-(1000*0.61365*exp(17.502*W327/(240.97+W327))/(DY327+DZ327)+DT327)/2)/(1000*0.61365*exp(17.502*W327/(240.97+W327))/(DY327+DZ327)-DT327)</f>
        <v>0</v>
      </c>
      <c r="T327">
        <f>1/((DM327+1)/(Q327/1.6)+1/(R327/1.37)) + DM327/((DM327+1)/(Q327/1.6) + DM327/(R327/1.37))</f>
        <v>0</v>
      </c>
      <c r="U327">
        <f>(DH327*DK327)</f>
        <v>0</v>
      </c>
      <c r="V327">
        <f>(EA327+(U327+2*0.95*5.67E-8*(((EA327+$B$7)+273)^4-(EA327+273)^4)-44100*J327)/(1.84*29.3*R327+8*0.95*5.67E-8*(EA327+273)^3))</f>
        <v>0</v>
      </c>
      <c r="W327">
        <f>($C$7*EB327+$D$7*EC327+$E$7*V327)</f>
        <v>0</v>
      </c>
      <c r="X327">
        <f>0.61365*exp(17.502*W327/(240.97+W327))</f>
        <v>0</v>
      </c>
      <c r="Y327">
        <f>(Z327/AA327*100)</f>
        <v>0</v>
      </c>
      <c r="Z327">
        <f>DT327*(DY327+DZ327)/1000</f>
        <v>0</v>
      </c>
      <c r="AA327">
        <f>0.61365*exp(17.502*EA327/(240.97+EA327))</f>
        <v>0</v>
      </c>
      <c r="AB327">
        <f>(X327-DT327*(DY327+DZ327)/1000)</f>
        <v>0</v>
      </c>
      <c r="AC327">
        <f>(-J327*44100)</f>
        <v>0</v>
      </c>
      <c r="AD327">
        <f>2*29.3*R327*0.92*(EA327-W327)</f>
        <v>0</v>
      </c>
      <c r="AE327">
        <f>2*0.95*5.67E-8*(((EA327+$B$7)+273)^4-(W327+273)^4)</f>
        <v>0</v>
      </c>
      <c r="AF327">
        <f>U327+AE327+AC327+AD327</f>
        <v>0</v>
      </c>
      <c r="AG327">
        <f>DX327*AU327*(DS327-DR327*(1000-AU327*DU327)/(1000-AU327*DT327))/(100*DL327)</f>
        <v>0</v>
      </c>
      <c r="AH327">
        <f>1000*DX327*AU327*(DT327-DU327)/(100*DL327*(1000-AU327*DT327))</f>
        <v>0</v>
      </c>
      <c r="AI327">
        <f>(AJ327 - AK327 - DY327*1E3/(8.314*(EA327+273.15)) * AM327/DX327 * AL327) * DX327/(100*DL327) * (1000 - DU327)/1000</f>
        <v>0</v>
      </c>
      <c r="AJ327">
        <v>87.1291143264178</v>
      </c>
      <c r="AK327">
        <v>98.6066090909091</v>
      </c>
      <c r="AL327">
        <v>-3.31224060606061</v>
      </c>
      <c r="AM327">
        <v>64.6</v>
      </c>
      <c r="AN327">
        <f>(AP327 - AO327 + DY327*1E3/(8.314*(EA327+273.15)) * AR327/DX327 * AQ327) * DX327/(100*DL327) * 1000/(1000 - AP327)</f>
        <v>0</v>
      </c>
      <c r="AO327">
        <v>17.0327574492422</v>
      </c>
      <c r="AP327">
        <v>23.754936969697</v>
      </c>
      <c r="AQ327">
        <v>-2.54002788062266e-05</v>
      </c>
      <c r="AR327">
        <v>120.659579915445</v>
      </c>
      <c r="AS327">
        <v>0</v>
      </c>
      <c r="AT327">
        <v>0</v>
      </c>
      <c r="AU327">
        <f>IF(AS327*$H$13&gt;=AW327,1.0,(AW327/(AW327-AS327*$H$13)))</f>
        <v>0</v>
      </c>
      <c r="AV327">
        <f>(AU327-1)*100</f>
        <v>0</v>
      </c>
      <c r="AW327">
        <f>MAX(0,($B$13+$C$13*EF327)/(1+$D$13*EF327)*DY327/(EA327+273)*$E$13)</f>
        <v>0</v>
      </c>
      <c r="AX327" t="s">
        <v>437</v>
      </c>
      <c r="AY327" t="s">
        <v>437</v>
      </c>
      <c r="AZ327">
        <v>0</v>
      </c>
      <c r="BA327">
        <v>0</v>
      </c>
      <c r="BB327">
        <f>1-AZ327/BA327</f>
        <v>0</v>
      </c>
      <c r="BC327">
        <v>0</v>
      </c>
      <c r="BD327" t="s">
        <v>437</v>
      </c>
      <c r="BE327" t="s">
        <v>437</v>
      </c>
      <c r="BF327">
        <v>0</v>
      </c>
      <c r="BG327">
        <v>0</v>
      </c>
      <c r="BH327">
        <f>1-BF327/BG327</f>
        <v>0</v>
      </c>
      <c r="BI327">
        <v>0.5</v>
      </c>
      <c r="BJ327">
        <f>DI327</f>
        <v>0</v>
      </c>
      <c r="BK327">
        <f>L327</f>
        <v>0</v>
      </c>
      <c r="BL327">
        <f>BH327*BI327*BJ327</f>
        <v>0</v>
      </c>
      <c r="BM327">
        <f>(BK327-BC327)/BJ327</f>
        <v>0</v>
      </c>
      <c r="BN327">
        <f>(BA327-BG327)/BG327</f>
        <v>0</v>
      </c>
      <c r="BO327">
        <f>AZ327/(BB327+AZ327/BG327)</f>
        <v>0</v>
      </c>
      <c r="BP327" t="s">
        <v>437</v>
      </c>
      <c r="BQ327">
        <v>0</v>
      </c>
      <c r="BR327">
        <f>IF(BQ327&lt;&gt;0, BQ327, BO327)</f>
        <v>0</v>
      </c>
      <c r="BS327">
        <f>1-BR327/BG327</f>
        <v>0</v>
      </c>
      <c r="BT327">
        <f>(BG327-BF327)/(BG327-BR327)</f>
        <v>0</v>
      </c>
      <c r="BU327">
        <f>(BA327-BG327)/(BA327-BR327)</f>
        <v>0</v>
      </c>
      <c r="BV327">
        <f>(BG327-BF327)/(BG327-AZ327)</f>
        <v>0</v>
      </c>
      <c r="BW327">
        <f>(BA327-BG327)/(BA327-AZ327)</f>
        <v>0</v>
      </c>
      <c r="BX327">
        <f>(BT327*BR327/BF327)</f>
        <v>0</v>
      </c>
      <c r="BY327">
        <f>(1-BX327)</f>
        <v>0</v>
      </c>
      <c r="DH327">
        <f>$B$11*EG327+$C$11*EH327+$F$11*ES327*(1-EV327)</f>
        <v>0</v>
      </c>
      <c r="DI327">
        <f>DH327*DJ327</f>
        <v>0</v>
      </c>
      <c r="DJ327">
        <f>($B$11*$D$9+$C$11*$D$9+$F$11*((FF327+EX327)/MAX(FF327+EX327+FG327, 0.1)*$I$9+FG327/MAX(FF327+EX327+FG327, 0.1)*$J$9))/($B$11+$C$11+$F$11)</f>
        <v>0</v>
      </c>
      <c r="DK327">
        <f>($B$11*$K$9+$C$11*$K$9+$F$11*((FF327+EX327)/MAX(FF327+EX327+FG327, 0.1)*$P$9+FG327/MAX(FF327+EX327+FG327, 0.1)*$Q$9))/($B$11+$C$11+$F$11)</f>
        <v>0</v>
      </c>
      <c r="DL327">
        <v>6</v>
      </c>
      <c r="DM327">
        <v>0.5</v>
      </c>
      <c r="DN327" t="s">
        <v>438</v>
      </c>
      <c r="DO327">
        <v>2</v>
      </c>
      <c r="DP327" t="b">
        <v>1</v>
      </c>
      <c r="DQ327">
        <v>1759433789.84615</v>
      </c>
      <c r="DR327">
        <v>118.685746153846</v>
      </c>
      <c r="DS327">
        <v>102.042846153846</v>
      </c>
      <c r="DT327">
        <v>23.7529461538462</v>
      </c>
      <c r="DU327">
        <v>17.0356230769231</v>
      </c>
      <c r="DV327">
        <v>117.510838461538</v>
      </c>
      <c r="DW327">
        <v>23.4052923076923</v>
      </c>
      <c r="DX327">
        <v>500.009461538462</v>
      </c>
      <c r="DY327">
        <v>90.6614538461538</v>
      </c>
      <c r="DZ327">
        <v>0.0340652076923077</v>
      </c>
      <c r="EA327">
        <v>30.2039769230769</v>
      </c>
      <c r="EB327">
        <v>30.0155538461538</v>
      </c>
      <c r="EC327">
        <v>999.9</v>
      </c>
      <c r="ED327">
        <v>0</v>
      </c>
      <c r="EE327">
        <v>0</v>
      </c>
      <c r="EF327">
        <v>9996.11307692308</v>
      </c>
      <c r="EG327">
        <v>0</v>
      </c>
      <c r="EH327">
        <v>14.3523692307692</v>
      </c>
      <c r="EI327">
        <v>16.6427692307692</v>
      </c>
      <c r="EJ327">
        <v>121.573269230769</v>
      </c>
      <c r="EK327">
        <v>103.811323076923</v>
      </c>
      <c r="EL327">
        <v>6.71732</v>
      </c>
      <c r="EM327">
        <v>102.042846153846</v>
      </c>
      <c r="EN327">
        <v>17.0356230769231</v>
      </c>
      <c r="EO327">
        <v>2.15347769230769</v>
      </c>
      <c r="EP327">
        <v>1.54447615384615</v>
      </c>
      <c r="EQ327">
        <v>18.6203769230769</v>
      </c>
      <c r="ER327">
        <v>13.4157230769231</v>
      </c>
      <c r="ES327">
        <v>2000.02076923077</v>
      </c>
      <c r="ET327">
        <v>0.980005461538461</v>
      </c>
      <c r="EU327">
        <v>0.0199948923076923</v>
      </c>
      <c r="EV327">
        <v>0</v>
      </c>
      <c r="EW327">
        <v>1078.31846153846</v>
      </c>
      <c r="EX327">
        <v>5.00059</v>
      </c>
      <c r="EY327">
        <v>21691.3461538462</v>
      </c>
      <c r="EZ327">
        <v>17360.5230769231</v>
      </c>
      <c r="FA327">
        <v>42</v>
      </c>
      <c r="FB327">
        <v>41.812</v>
      </c>
      <c r="FC327">
        <v>41.3988461538462</v>
      </c>
      <c r="FD327">
        <v>41.187</v>
      </c>
      <c r="FE327">
        <v>42.875</v>
      </c>
      <c r="FF327">
        <v>1955.13076923077</v>
      </c>
      <c r="FG327">
        <v>39.89</v>
      </c>
      <c r="FH327">
        <v>0</v>
      </c>
      <c r="FI327">
        <v>1759433796.4</v>
      </c>
      <c r="FJ327">
        <v>0</v>
      </c>
      <c r="FK327">
        <v>1078.34923076923</v>
      </c>
      <c r="FL327">
        <v>5.36205128678993</v>
      </c>
      <c r="FM327">
        <v>73.4051281684564</v>
      </c>
      <c r="FN327">
        <v>21691.3269230769</v>
      </c>
      <c r="FO327">
        <v>15</v>
      </c>
      <c r="FP327">
        <v>0</v>
      </c>
      <c r="FQ327" t="s">
        <v>439</v>
      </c>
      <c r="FR327">
        <v>0</v>
      </c>
      <c r="FS327">
        <v>0</v>
      </c>
      <c r="FT327">
        <v>0</v>
      </c>
      <c r="FU327">
        <v>0</v>
      </c>
      <c r="FV327">
        <v>0</v>
      </c>
      <c r="FW327">
        <v>0</v>
      </c>
      <c r="FX327">
        <v>0</v>
      </c>
      <c r="FY327">
        <v>0</v>
      </c>
      <c r="FZ327">
        <v>0</v>
      </c>
      <c r="GA327">
        <v>0</v>
      </c>
      <c r="GB327">
        <v>0</v>
      </c>
      <c r="GC327">
        <v>15.883495</v>
      </c>
      <c r="GD327">
        <v>18.471415037594</v>
      </c>
      <c r="GE327">
        <v>1.86322466103125</v>
      </c>
      <c r="GF327">
        <v>0</v>
      </c>
      <c r="GG327">
        <v>1078.19264705882</v>
      </c>
      <c r="GH327">
        <v>3.44400305436974</v>
      </c>
      <c r="GI327">
        <v>0.398765070329474</v>
      </c>
      <c r="GJ327">
        <v>-1</v>
      </c>
      <c r="GK327">
        <v>6.7152085</v>
      </c>
      <c r="GL327">
        <v>0.058932180451124</v>
      </c>
      <c r="GM327">
        <v>0.00586774170784634</v>
      </c>
      <c r="GN327">
        <v>1</v>
      </c>
      <c r="GO327">
        <v>1</v>
      </c>
      <c r="GP327">
        <v>2</v>
      </c>
      <c r="GQ327" t="s">
        <v>448</v>
      </c>
      <c r="GR327">
        <v>3.13093</v>
      </c>
      <c r="GS327">
        <v>2.7114</v>
      </c>
      <c r="GT327">
        <v>0.0236135</v>
      </c>
      <c r="GU327">
        <v>0.0193961</v>
      </c>
      <c r="GV327">
        <v>0.102359</v>
      </c>
      <c r="GW327">
        <v>0.0810067</v>
      </c>
      <c r="GX327">
        <v>36738.8</v>
      </c>
      <c r="GY327">
        <v>39530.3</v>
      </c>
      <c r="GZ327">
        <v>34046.8</v>
      </c>
      <c r="HA327">
        <v>36503.3</v>
      </c>
      <c r="HB327">
        <v>43159.3</v>
      </c>
      <c r="HC327">
        <v>48169.9</v>
      </c>
      <c r="HD327">
        <v>53117.1</v>
      </c>
      <c r="HE327">
        <v>58348.8</v>
      </c>
      <c r="HF327">
        <v>1.951</v>
      </c>
      <c r="HG327">
        <v>1.77647</v>
      </c>
      <c r="HH327">
        <v>0.125326</v>
      </c>
      <c r="HI327">
        <v>0</v>
      </c>
      <c r="HJ327">
        <v>27.9786</v>
      </c>
      <c r="HK327">
        <v>999.9</v>
      </c>
      <c r="HL327">
        <v>41.814</v>
      </c>
      <c r="HM327">
        <v>30.988</v>
      </c>
      <c r="HN327">
        <v>20.7928</v>
      </c>
      <c r="HO327">
        <v>54.9867</v>
      </c>
      <c r="HP327">
        <v>45.8534</v>
      </c>
      <c r="HQ327">
        <v>1</v>
      </c>
      <c r="HR327">
        <v>0.110346</v>
      </c>
      <c r="HS327">
        <v>0.154376</v>
      </c>
      <c r="HT327">
        <v>20.1118</v>
      </c>
      <c r="HU327">
        <v>5.19168</v>
      </c>
      <c r="HV327">
        <v>12.004</v>
      </c>
      <c r="HW327">
        <v>4.9739</v>
      </c>
      <c r="HX327">
        <v>3.29347</v>
      </c>
      <c r="HY327">
        <v>999.9</v>
      </c>
      <c r="HZ327">
        <v>9999</v>
      </c>
      <c r="IA327">
        <v>9999</v>
      </c>
      <c r="IB327">
        <v>9999</v>
      </c>
      <c r="IC327">
        <v>1.86325</v>
      </c>
      <c r="ID327">
        <v>1.86813</v>
      </c>
      <c r="IE327">
        <v>1.86789</v>
      </c>
      <c r="IF327">
        <v>1.86905</v>
      </c>
      <c r="IG327">
        <v>1.86985</v>
      </c>
      <c r="IH327">
        <v>1.86592</v>
      </c>
      <c r="II327">
        <v>1.86704</v>
      </c>
      <c r="IJ327">
        <v>1.86844</v>
      </c>
      <c r="IK327">
        <v>5</v>
      </c>
      <c r="IL327">
        <v>0</v>
      </c>
      <c r="IM327">
        <v>0</v>
      </c>
      <c r="IN327">
        <v>0</v>
      </c>
      <c r="IO327" t="s">
        <v>441</v>
      </c>
      <c r="IP327" t="s">
        <v>442</v>
      </c>
      <c r="IQ327" t="s">
        <v>443</v>
      </c>
      <c r="IR327" t="s">
        <v>443</v>
      </c>
      <c r="IS327" t="s">
        <v>443</v>
      </c>
      <c r="IT327" t="s">
        <v>443</v>
      </c>
      <c r="IU327">
        <v>0</v>
      </c>
      <c r="IV327">
        <v>100</v>
      </c>
      <c r="IW327">
        <v>100</v>
      </c>
      <c r="IX327">
        <v>1.081</v>
      </c>
      <c r="IY327">
        <v>0.3478</v>
      </c>
      <c r="IZ327">
        <v>0.735386519928015</v>
      </c>
      <c r="JA327">
        <v>0.00382527381972642</v>
      </c>
      <c r="JB327">
        <v>-7.52988299776221e-07</v>
      </c>
      <c r="JC327">
        <v>2.3530235652091e-10</v>
      </c>
      <c r="JD327">
        <v>-0.102343420517576</v>
      </c>
      <c r="JE327">
        <v>-0.0169045395245839</v>
      </c>
      <c r="JF327">
        <v>0.00204458040624254</v>
      </c>
      <c r="JG327">
        <v>-2.13992253470799e-05</v>
      </c>
      <c r="JH327">
        <v>5</v>
      </c>
      <c r="JI327">
        <v>2167</v>
      </c>
      <c r="JJ327">
        <v>1</v>
      </c>
      <c r="JK327">
        <v>29</v>
      </c>
      <c r="JL327">
        <v>29323896.6</v>
      </c>
      <c r="JM327">
        <v>29323896.6</v>
      </c>
      <c r="JN327">
        <v>0.2771</v>
      </c>
      <c r="JO327">
        <v>2.69409</v>
      </c>
      <c r="JP327">
        <v>1.54785</v>
      </c>
      <c r="JQ327">
        <v>2.31079</v>
      </c>
      <c r="JR327">
        <v>1.64673</v>
      </c>
      <c r="JS327">
        <v>2.25586</v>
      </c>
      <c r="JT327">
        <v>34.6235</v>
      </c>
      <c r="JU327">
        <v>24.1838</v>
      </c>
      <c r="JV327">
        <v>18</v>
      </c>
      <c r="JW327">
        <v>507.046</v>
      </c>
      <c r="JX327">
        <v>395.085</v>
      </c>
      <c r="JY327">
        <v>27.5729</v>
      </c>
      <c r="JZ327">
        <v>28.796</v>
      </c>
      <c r="KA327">
        <v>30.0004</v>
      </c>
      <c r="KB327">
        <v>28.7245</v>
      </c>
      <c r="KC327">
        <v>28.6714</v>
      </c>
      <c r="KD327">
        <v>5.35146</v>
      </c>
      <c r="KE327">
        <v>14.6366</v>
      </c>
      <c r="KF327">
        <v>26.4515</v>
      </c>
      <c r="KG327">
        <v>27.562</v>
      </c>
      <c r="KH327">
        <v>48.1303</v>
      </c>
      <c r="KI327">
        <v>17.0828</v>
      </c>
      <c r="KJ327">
        <v>96.5526</v>
      </c>
      <c r="KK327">
        <v>94.5326</v>
      </c>
    </row>
    <row r="328" spans="1:297">
      <c r="A328">
        <v>312</v>
      </c>
      <c r="B328">
        <v>1759433803</v>
      </c>
      <c r="C328">
        <v>14582.9000000954</v>
      </c>
      <c r="D328" t="s">
        <v>1069</v>
      </c>
      <c r="E328" t="s">
        <v>1070</v>
      </c>
      <c r="F328">
        <v>5</v>
      </c>
      <c r="G328" t="s">
        <v>1024</v>
      </c>
      <c r="H328" t="s">
        <v>436</v>
      </c>
      <c r="I328">
        <v>1759433794.84615</v>
      </c>
      <c r="J328">
        <f>(K328)/1000</f>
        <v>0</v>
      </c>
      <c r="K328">
        <f>IF(DP328, AN328, AH328)</f>
        <v>0</v>
      </c>
      <c r="L328">
        <f>IF(DP328, AI328, AG328)</f>
        <v>0</v>
      </c>
      <c r="M328">
        <f>DR328 - IF(AU328&gt;1, L328*DL328*100.0/(AW328), 0)</f>
        <v>0</v>
      </c>
      <c r="N328">
        <f>((T328-J328/2)*M328-L328)/(T328+J328/2)</f>
        <v>0</v>
      </c>
      <c r="O328">
        <f>N328*(DY328+DZ328)/1000.0</f>
        <v>0</v>
      </c>
      <c r="P328">
        <f>(DR328 - IF(AU328&gt;1, L328*DL328*100.0/(AW328), 0))*(DY328+DZ328)/1000.0</f>
        <v>0</v>
      </c>
      <c r="Q328">
        <f>2.0/((1/S328-1/R328)+SIGN(S328)*SQRT((1/S328-1/R328)*(1/S328-1/R328) + 4*DM328/((DM328+1)*(DM328+1))*(2*1/S328*1/R328-1/R328*1/R328)))</f>
        <v>0</v>
      </c>
      <c r="R328">
        <f>IF(LEFT(DN328,1)&lt;&gt;"0",IF(LEFT(DN328,1)="1",3.0,DO328),$D$5+$E$5*(EF328*DY328/($K$5*1000))+$F$5*(EF328*DY328/($K$5*1000))*MAX(MIN(DL328,$J$5),$I$5)*MAX(MIN(DL328,$J$5),$I$5)+$G$5*MAX(MIN(DL328,$J$5),$I$5)*(EF328*DY328/($K$5*1000))+$H$5*(EF328*DY328/($K$5*1000))*(EF328*DY328/($K$5*1000)))</f>
        <v>0</v>
      </c>
      <c r="S328">
        <f>J328*(1000-(1000*0.61365*exp(17.502*W328/(240.97+W328))/(DY328+DZ328)+DT328)/2)/(1000*0.61365*exp(17.502*W328/(240.97+W328))/(DY328+DZ328)-DT328)</f>
        <v>0</v>
      </c>
      <c r="T328">
        <f>1/((DM328+1)/(Q328/1.6)+1/(R328/1.37)) + DM328/((DM328+1)/(Q328/1.6) + DM328/(R328/1.37))</f>
        <v>0</v>
      </c>
      <c r="U328">
        <f>(DH328*DK328)</f>
        <v>0</v>
      </c>
      <c r="V328">
        <f>(EA328+(U328+2*0.95*5.67E-8*(((EA328+$B$7)+273)^4-(EA328+273)^4)-44100*J328)/(1.84*29.3*R328+8*0.95*5.67E-8*(EA328+273)^3))</f>
        <v>0</v>
      </c>
      <c r="W328">
        <f>($C$7*EB328+$D$7*EC328+$E$7*V328)</f>
        <v>0</v>
      </c>
      <c r="X328">
        <f>0.61365*exp(17.502*W328/(240.97+W328))</f>
        <v>0</v>
      </c>
      <c r="Y328">
        <f>(Z328/AA328*100)</f>
        <v>0</v>
      </c>
      <c r="Z328">
        <f>DT328*(DY328+DZ328)/1000</f>
        <v>0</v>
      </c>
      <c r="AA328">
        <f>0.61365*exp(17.502*EA328/(240.97+EA328))</f>
        <v>0</v>
      </c>
      <c r="AB328">
        <f>(X328-DT328*(DY328+DZ328)/1000)</f>
        <v>0</v>
      </c>
      <c r="AC328">
        <f>(-J328*44100)</f>
        <v>0</v>
      </c>
      <c r="AD328">
        <f>2*29.3*R328*0.92*(EA328-W328)</f>
        <v>0</v>
      </c>
      <c r="AE328">
        <f>2*0.95*5.67E-8*(((EA328+$B$7)+273)^4-(W328+273)^4)</f>
        <v>0</v>
      </c>
      <c r="AF328">
        <f>U328+AE328+AC328+AD328</f>
        <v>0</v>
      </c>
      <c r="AG328">
        <f>DX328*AU328*(DS328-DR328*(1000-AU328*DU328)/(1000-AU328*DT328))/(100*DL328)</f>
        <v>0</v>
      </c>
      <c r="AH328">
        <f>1000*DX328*AU328*(DT328-DU328)/(100*DL328*(1000-AU328*DT328))</f>
        <v>0</v>
      </c>
      <c r="AI328">
        <f>(AJ328 - AK328 - DY328*1E3/(8.314*(EA328+273.15)) * AM328/DX328 * AL328) * DX328/(100*DL328) * (1000 - DU328)/1000</f>
        <v>0</v>
      </c>
      <c r="AJ328">
        <v>70.6637020062987</v>
      </c>
      <c r="AK328">
        <v>82.811583030303</v>
      </c>
      <c r="AL328">
        <v>-3.13062475757577</v>
      </c>
      <c r="AM328">
        <v>64.6</v>
      </c>
      <c r="AN328">
        <f>(AP328 - AO328 + DY328*1E3/(8.314*(EA328+273.15)) * AR328/DX328 * AQ328) * DX328/(100*DL328) * 1000/(1000 - AP328)</f>
        <v>0</v>
      </c>
      <c r="AO328">
        <v>17.029660482583</v>
      </c>
      <c r="AP328">
        <v>23.7618490909091</v>
      </c>
      <c r="AQ328">
        <v>7.78345701737195e-05</v>
      </c>
      <c r="AR328">
        <v>120.659579915445</v>
      </c>
      <c r="AS328">
        <v>0</v>
      </c>
      <c r="AT328">
        <v>0</v>
      </c>
      <c r="AU328">
        <f>IF(AS328*$H$13&gt;=AW328,1.0,(AW328/(AW328-AS328*$H$13)))</f>
        <v>0</v>
      </c>
      <c r="AV328">
        <f>(AU328-1)*100</f>
        <v>0</v>
      </c>
      <c r="AW328">
        <f>MAX(0,($B$13+$C$13*EF328)/(1+$D$13*EF328)*DY328/(EA328+273)*$E$13)</f>
        <v>0</v>
      </c>
      <c r="AX328" t="s">
        <v>437</v>
      </c>
      <c r="AY328" t="s">
        <v>437</v>
      </c>
      <c r="AZ328">
        <v>0</v>
      </c>
      <c r="BA328">
        <v>0</v>
      </c>
      <c r="BB328">
        <f>1-AZ328/BA328</f>
        <v>0</v>
      </c>
      <c r="BC328">
        <v>0</v>
      </c>
      <c r="BD328" t="s">
        <v>437</v>
      </c>
      <c r="BE328" t="s">
        <v>437</v>
      </c>
      <c r="BF328">
        <v>0</v>
      </c>
      <c r="BG328">
        <v>0</v>
      </c>
      <c r="BH328">
        <f>1-BF328/BG328</f>
        <v>0</v>
      </c>
      <c r="BI328">
        <v>0.5</v>
      </c>
      <c r="BJ328">
        <f>DI328</f>
        <v>0</v>
      </c>
      <c r="BK328">
        <f>L328</f>
        <v>0</v>
      </c>
      <c r="BL328">
        <f>BH328*BI328*BJ328</f>
        <v>0</v>
      </c>
      <c r="BM328">
        <f>(BK328-BC328)/BJ328</f>
        <v>0</v>
      </c>
      <c r="BN328">
        <f>(BA328-BG328)/BG328</f>
        <v>0</v>
      </c>
      <c r="BO328">
        <f>AZ328/(BB328+AZ328/BG328)</f>
        <v>0</v>
      </c>
      <c r="BP328" t="s">
        <v>437</v>
      </c>
      <c r="BQ328">
        <v>0</v>
      </c>
      <c r="BR328">
        <f>IF(BQ328&lt;&gt;0, BQ328, BO328)</f>
        <v>0</v>
      </c>
      <c r="BS328">
        <f>1-BR328/BG328</f>
        <v>0</v>
      </c>
      <c r="BT328">
        <f>(BG328-BF328)/(BG328-BR328)</f>
        <v>0</v>
      </c>
      <c r="BU328">
        <f>(BA328-BG328)/(BA328-BR328)</f>
        <v>0</v>
      </c>
      <c r="BV328">
        <f>(BG328-BF328)/(BG328-AZ328)</f>
        <v>0</v>
      </c>
      <c r="BW328">
        <f>(BA328-BG328)/(BA328-AZ328)</f>
        <v>0</v>
      </c>
      <c r="BX328">
        <f>(BT328*BR328/BF328)</f>
        <v>0</v>
      </c>
      <c r="BY328">
        <f>(1-BX328)</f>
        <v>0</v>
      </c>
      <c r="DH328">
        <f>$B$11*EG328+$C$11*EH328+$F$11*ES328*(1-EV328)</f>
        <v>0</v>
      </c>
      <c r="DI328">
        <f>DH328*DJ328</f>
        <v>0</v>
      </c>
      <c r="DJ328">
        <f>($B$11*$D$9+$C$11*$D$9+$F$11*((FF328+EX328)/MAX(FF328+EX328+FG328, 0.1)*$I$9+FG328/MAX(FF328+EX328+FG328, 0.1)*$J$9))/($B$11+$C$11+$F$11)</f>
        <v>0</v>
      </c>
      <c r="DK328">
        <f>($B$11*$K$9+$C$11*$K$9+$F$11*((FF328+EX328)/MAX(FF328+EX328+FG328, 0.1)*$P$9+FG328/MAX(FF328+EX328+FG328, 0.1)*$Q$9))/($B$11+$C$11+$F$11)</f>
        <v>0</v>
      </c>
      <c r="DL328">
        <v>6</v>
      </c>
      <c r="DM328">
        <v>0.5</v>
      </c>
      <c r="DN328" t="s">
        <v>438</v>
      </c>
      <c r="DO328">
        <v>2</v>
      </c>
      <c r="DP328" t="b">
        <v>1</v>
      </c>
      <c r="DQ328">
        <v>1759433794.84615</v>
      </c>
      <c r="DR328">
        <v>103.1134</v>
      </c>
      <c r="DS328">
        <v>85.4727</v>
      </c>
      <c r="DT328">
        <v>23.7562923076923</v>
      </c>
      <c r="DU328">
        <v>17.0330846153846</v>
      </c>
      <c r="DV328">
        <v>101.995492307692</v>
      </c>
      <c r="DW328">
        <v>23.4085</v>
      </c>
      <c r="DX328">
        <v>500.011615384615</v>
      </c>
      <c r="DY328">
        <v>90.6613923076923</v>
      </c>
      <c r="DZ328">
        <v>0.0339023615384615</v>
      </c>
      <c r="EA328">
        <v>30.2032538461538</v>
      </c>
      <c r="EB328">
        <v>30.0136692307692</v>
      </c>
      <c r="EC328">
        <v>999.9</v>
      </c>
      <c r="ED328">
        <v>0</v>
      </c>
      <c r="EE328">
        <v>0</v>
      </c>
      <c r="EF328">
        <v>9998.66538461539</v>
      </c>
      <c r="EG328">
        <v>0</v>
      </c>
      <c r="EH328">
        <v>14.3519461538462</v>
      </c>
      <c r="EI328">
        <v>17.6407076923077</v>
      </c>
      <c r="EJ328">
        <v>105.622461538462</v>
      </c>
      <c r="EK328">
        <v>86.9537846153846</v>
      </c>
      <c r="EL328">
        <v>6.72320153846154</v>
      </c>
      <c r="EM328">
        <v>85.4727</v>
      </c>
      <c r="EN328">
        <v>17.0330846153846</v>
      </c>
      <c r="EO328">
        <v>2.15378</v>
      </c>
      <c r="EP328">
        <v>1.54424384615385</v>
      </c>
      <c r="EQ328">
        <v>18.6226076923077</v>
      </c>
      <c r="ER328">
        <v>13.4134230769231</v>
      </c>
      <c r="ES328">
        <v>2000.02153846154</v>
      </c>
      <c r="ET328">
        <v>0.980005461538461</v>
      </c>
      <c r="EU328">
        <v>0.0199948923076923</v>
      </c>
      <c r="EV328">
        <v>0</v>
      </c>
      <c r="EW328">
        <v>1078.73538461538</v>
      </c>
      <c r="EX328">
        <v>5.00059</v>
      </c>
      <c r="EY328">
        <v>21699</v>
      </c>
      <c r="EZ328">
        <v>17360.5384615385</v>
      </c>
      <c r="FA328">
        <v>41.9951538461538</v>
      </c>
      <c r="FB328">
        <v>41.812</v>
      </c>
      <c r="FC328">
        <v>41.4083846153846</v>
      </c>
      <c r="FD328">
        <v>41.187</v>
      </c>
      <c r="FE328">
        <v>42.875</v>
      </c>
      <c r="FF328">
        <v>1955.13153846154</v>
      </c>
      <c r="FG328">
        <v>39.89</v>
      </c>
      <c r="FH328">
        <v>0</v>
      </c>
      <c r="FI328">
        <v>1759433801.8</v>
      </c>
      <c r="FJ328">
        <v>0</v>
      </c>
      <c r="FK328">
        <v>1078.9476</v>
      </c>
      <c r="FL328">
        <v>7.84384618106214</v>
      </c>
      <c r="FM328">
        <v>134.661538529607</v>
      </c>
      <c r="FN328">
        <v>21700.76</v>
      </c>
      <c r="FO328">
        <v>15</v>
      </c>
      <c r="FP328">
        <v>0</v>
      </c>
      <c r="FQ328" t="s">
        <v>439</v>
      </c>
      <c r="FR328">
        <v>0</v>
      </c>
      <c r="FS328">
        <v>0</v>
      </c>
      <c r="FT328">
        <v>0</v>
      </c>
      <c r="FU328">
        <v>0</v>
      </c>
      <c r="FV328">
        <v>0</v>
      </c>
      <c r="FW328">
        <v>0</v>
      </c>
      <c r="FX328">
        <v>0</v>
      </c>
      <c r="FY328">
        <v>0</v>
      </c>
      <c r="FZ328">
        <v>0</v>
      </c>
      <c r="GA328">
        <v>0</v>
      </c>
      <c r="GB328">
        <v>0</v>
      </c>
      <c r="GC328">
        <v>17.0412857142857</v>
      </c>
      <c r="GD328">
        <v>14.2762363636364</v>
      </c>
      <c r="GE328">
        <v>1.57384602359519</v>
      </c>
      <c r="GF328">
        <v>0</v>
      </c>
      <c r="GG328">
        <v>1078.55029411765</v>
      </c>
      <c r="GH328">
        <v>5.87394958363394</v>
      </c>
      <c r="GI328">
        <v>0.61133164819354</v>
      </c>
      <c r="GJ328">
        <v>-1</v>
      </c>
      <c r="GK328">
        <v>6.71982952380952</v>
      </c>
      <c r="GL328">
        <v>0.0677875324675376</v>
      </c>
      <c r="GM328">
        <v>0.0069847381081834</v>
      </c>
      <c r="GN328">
        <v>1</v>
      </c>
      <c r="GO328">
        <v>1</v>
      </c>
      <c r="GP328">
        <v>2</v>
      </c>
      <c r="GQ328" t="s">
        <v>448</v>
      </c>
      <c r="GR328">
        <v>3.13111</v>
      </c>
      <c r="GS328">
        <v>2.71193</v>
      </c>
      <c r="GT328">
        <v>0.0197886</v>
      </c>
      <c r="GU328">
        <v>0.0148765</v>
      </c>
      <c r="GV328">
        <v>0.102376</v>
      </c>
      <c r="GW328">
        <v>0.0809953</v>
      </c>
      <c r="GX328">
        <v>36882.5</v>
      </c>
      <c r="GY328">
        <v>39712</v>
      </c>
      <c r="GZ328">
        <v>34046.6</v>
      </c>
      <c r="HA328">
        <v>36502.9</v>
      </c>
      <c r="HB328">
        <v>43157.8</v>
      </c>
      <c r="HC328">
        <v>48169.7</v>
      </c>
      <c r="HD328">
        <v>53116.7</v>
      </c>
      <c r="HE328">
        <v>58348.4</v>
      </c>
      <c r="HF328">
        <v>1.95135</v>
      </c>
      <c r="HG328">
        <v>1.77628</v>
      </c>
      <c r="HH328">
        <v>0.124127</v>
      </c>
      <c r="HI328">
        <v>0</v>
      </c>
      <c r="HJ328">
        <v>27.9796</v>
      </c>
      <c r="HK328">
        <v>999.9</v>
      </c>
      <c r="HL328">
        <v>41.814</v>
      </c>
      <c r="HM328">
        <v>30.988</v>
      </c>
      <c r="HN328">
        <v>20.7934</v>
      </c>
      <c r="HO328">
        <v>54.4867</v>
      </c>
      <c r="HP328">
        <v>45.601</v>
      </c>
      <c r="HQ328">
        <v>1</v>
      </c>
      <c r="HR328">
        <v>0.1106</v>
      </c>
      <c r="HS328">
        <v>0.165387</v>
      </c>
      <c r="HT328">
        <v>20.1121</v>
      </c>
      <c r="HU328">
        <v>5.19393</v>
      </c>
      <c r="HV328">
        <v>12.004</v>
      </c>
      <c r="HW328">
        <v>4.9745</v>
      </c>
      <c r="HX328">
        <v>3.29385</v>
      </c>
      <c r="HY328">
        <v>999.9</v>
      </c>
      <c r="HZ328">
        <v>9999</v>
      </c>
      <c r="IA328">
        <v>9999</v>
      </c>
      <c r="IB328">
        <v>9999</v>
      </c>
      <c r="IC328">
        <v>1.86325</v>
      </c>
      <c r="ID328">
        <v>1.86813</v>
      </c>
      <c r="IE328">
        <v>1.86786</v>
      </c>
      <c r="IF328">
        <v>1.86905</v>
      </c>
      <c r="IG328">
        <v>1.86985</v>
      </c>
      <c r="IH328">
        <v>1.86591</v>
      </c>
      <c r="II328">
        <v>1.86703</v>
      </c>
      <c r="IJ328">
        <v>1.86844</v>
      </c>
      <c r="IK328">
        <v>5</v>
      </c>
      <c r="IL328">
        <v>0</v>
      </c>
      <c r="IM328">
        <v>0</v>
      </c>
      <c r="IN328">
        <v>0</v>
      </c>
      <c r="IO328" t="s">
        <v>441</v>
      </c>
      <c r="IP328" t="s">
        <v>442</v>
      </c>
      <c r="IQ328" t="s">
        <v>443</v>
      </c>
      <c r="IR328" t="s">
        <v>443</v>
      </c>
      <c r="IS328" t="s">
        <v>443</v>
      </c>
      <c r="IT328" t="s">
        <v>443</v>
      </c>
      <c r="IU328">
        <v>0</v>
      </c>
      <c r="IV328">
        <v>100</v>
      </c>
      <c r="IW328">
        <v>100</v>
      </c>
      <c r="IX328">
        <v>1.024</v>
      </c>
      <c r="IY328">
        <v>0.348</v>
      </c>
      <c r="IZ328">
        <v>0.735386519928015</v>
      </c>
      <c r="JA328">
        <v>0.00382527381972642</v>
      </c>
      <c r="JB328">
        <v>-7.52988299776221e-07</v>
      </c>
      <c r="JC328">
        <v>2.3530235652091e-10</v>
      </c>
      <c r="JD328">
        <v>-0.102343420517576</v>
      </c>
      <c r="JE328">
        <v>-0.0169045395245839</v>
      </c>
      <c r="JF328">
        <v>0.00204458040624254</v>
      </c>
      <c r="JG328">
        <v>-2.13992253470799e-05</v>
      </c>
      <c r="JH328">
        <v>5</v>
      </c>
      <c r="JI328">
        <v>2167</v>
      </c>
      <c r="JJ328">
        <v>1</v>
      </c>
      <c r="JK328">
        <v>29</v>
      </c>
      <c r="JL328">
        <v>29323896.7</v>
      </c>
      <c r="JM328">
        <v>29323896.7</v>
      </c>
      <c r="JN328">
        <v>0.234375</v>
      </c>
      <c r="JO328">
        <v>2.68677</v>
      </c>
      <c r="JP328">
        <v>1.54785</v>
      </c>
      <c r="JQ328">
        <v>2.31079</v>
      </c>
      <c r="JR328">
        <v>1.64673</v>
      </c>
      <c r="JS328">
        <v>2.35962</v>
      </c>
      <c r="JT328">
        <v>34.6463</v>
      </c>
      <c r="JU328">
        <v>24.1926</v>
      </c>
      <c r="JV328">
        <v>18</v>
      </c>
      <c r="JW328">
        <v>507.305</v>
      </c>
      <c r="JX328">
        <v>394.993</v>
      </c>
      <c r="JY328">
        <v>27.5573</v>
      </c>
      <c r="JZ328">
        <v>28.7978</v>
      </c>
      <c r="KA328">
        <v>30.0003</v>
      </c>
      <c r="KB328">
        <v>28.7276</v>
      </c>
      <c r="KC328">
        <v>28.6738</v>
      </c>
      <c r="KD328">
        <v>4.67325</v>
      </c>
      <c r="KE328">
        <v>14.6366</v>
      </c>
      <c r="KF328">
        <v>26.4515</v>
      </c>
      <c r="KG328">
        <v>27.5467</v>
      </c>
      <c r="KH328">
        <v>34.7025</v>
      </c>
      <c r="KI328">
        <v>17.0828</v>
      </c>
      <c r="KJ328">
        <v>96.552</v>
      </c>
      <c r="KK328">
        <v>94.5318</v>
      </c>
    </row>
    <row r="329" spans="1:297">
      <c r="A329">
        <v>313</v>
      </c>
      <c r="B329">
        <v>1759433900.1</v>
      </c>
      <c r="C329">
        <v>14680</v>
      </c>
      <c r="D329" t="s">
        <v>1071</v>
      </c>
      <c r="E329" t="s">
        <v>1072</v>
      </c>
      <c r="F329">
        <v>5</v>
      </c>
      <c r="G329" t="s">
        <v>1024</v>
      </c>
      <c r="H329" t="s">
        <v>436</v>
      </c>
      <c r="I329">
        <v>1759433892.21875</v>
      </c>
      <c r="J329">
        <f>(K329)/1000</f>
        <v>0</v>
      </c>
      <c r="K329">
        <f>IF(DP329, AN329, AH329)</f>
        <v>0</v>
      </c>
      <c r="L329">
        <f>IF(DP329, AI329, AG329)</f>
        <v>0</v>
      </c>
      <c r="M329">
        <f>DR329 - IF(AU329&gt;1, L329*DL329*100.0/(AW329), 0)</f>
        <v>0</v>
      </c>
      <c r="N329">
        <f>((T329-J329/2)*M329-L329)/(T329+J329/2)</f>
        <v>0</v>
      </c>
      <c r="O329">
        <f>N329*(DY329+DZ329)/1000.0</f>
        <v>0</v>
      </c>
      <c r="P329">
        <f>(DR329 - IF(AU329&gt;1, L329*DL329*100.0/(AW329), 0))*(DY329+DZ329)/1000.0</f>
        <v>0</v>
      </c>
      <c r="Q329">
        <f>2.0/((1/S329-1/R329)+SIGN(S329)*SQRT((1/S329-1/R329)*(1/S329-1/R329) + 4*DM329/((DM329+1)*(DM329+1))*(2*1/S329*1/R329-1/R329*1/R329)))</f>
        <v>0</v>
      </c>
      <c r="R329">
        <f>IF(LEFT(DN329,1)&lt;&gt;"0",IF(LEFT(DN329,1)="1",3.0,DO329),$D$5+$E$5*(EF329*DY329/($K$5*1000))+$F$5*(EF329*DY329/($K$5*1000))*MAX(MIN(DL329,$J$5),$I$5)*MAX(MIN(DL329,$J$5),$I$5)+$G$5*MAX(MIN(DL329,$J$5),$I$5)*(EF329*DY329/($K$5*1000))+$H$5*(EF329*DY329/($K$5*1000))*(EF329*DY329/($K$5*1000)))</f>
        <v>0</v>
      </c>
      <c r="S329">
        <f>J329*(1000-(1000*0.61365*exp(17.502*W329/(240.97+W329))/(DY329+DZ329)+DT329)/2)/(1000*0.61365*exp(17.502*W329/(240.97+W329))/(DY329+DZ329)-DT329)</f>
        <v>0</v>
      </c>
      <c r="T329">
        <f>1/((DM329+1)/(Q329/1.6)+1/(R329/1.37)) + DM329/((DM329+1)/(Q329/1.6) + DM329/(R329/1.37))</f>
        <v>0</v>
      </c>
      <c r="U329">
        <f>(DH329*DK329)</f>
        <v>0</v>
      </c>
      <c r="V329">
        <f>(EA329+(U329+2*0.95*5.67E-8*(((EA329+$B$7)+273)^4-(EA329+273)^4)-44100*J329)/(1.84*29.3*R329+8*0.95*5.67E-8*(EA329+273)^3))</f>
        <v>0</v>
      </c>
      <c r="W329">
        <f>($C$7*EB329+$D$7*EC329+$E$7*V329)</f>
        <v>0</v>
      </c>
      <c r="X329">
        <f>0.61365*exp(17.502*W329/(240.97+W329))</f>
        <v>0</v>
      </c>
      <c r="Y329">
        <f>(Z329/AA329*100)</f>
        <v>0</v>
      </c>
      <c r="Z329">
        <f>DT329*(DY329+DZ329)/1000</f>
        <v>0</v>
      </c>
      <c r="AA329">
        <f>0.61365*exp(17.502*EA329/(240.97+EA329))</f>
        <v>0</v>
      </c>
      <c r="AB329">
        <f>(X329-DT329*(DY329+DZ329)/1000)</f>
        <v>0</v>
      </c>
      <c r="AC329">
        <f>(-J329*44100)</f>
        <v>0</v>
      </c>
      <c r="AD329">
        <f>2*29.3*R329*0.92*(EA329-W329)</f>
        <v>0</v>
      </c>
      <c r="AE329">
        <f>2*0.95*5.67E-8*(((EA329+$B$7)+273)^4-(W329+273)^4)</f>
        <v>0</v>
      </c>
      <c r="AF329">
        <f>U329+AE329+AC329+AD329</f>
        <v>0</v>
      </c>
      <c r="AG329">
        <f>DX329*AU329*(DS329-DR329*(1000-AU329*DU329)/(1000-AU329*DT329))/(100*DL329)</f>
        <v>0</v>
      </c>
      <c r="AH329">
        <f>1000*DX329*AU329*(DT329-DU329)/(100*DL329*(1000-AU329*DT329))</f>
        <v>0</v>
      </c>
      <c r="AI329">
        <f>(AJ329 - AK329 - DY329*1E3/(8.314*(EA329+273.15)) * AM329/DX329 * AL329) * DX329/(100*DL329) * (1000 - DU329)/1000</f>
        <v>0</v>
      </c>
      <c r="AJ329">
        <v>427.049445948256</v>
      </c>
      <c r="AK329">
        <v>407.265441107851</v>
      </c>
      <c r="AL329">
        <v>-0.000911070538500215</v>
      </c>
      <c r="AM329">
        <v>64.6</v>
      </c>
      <c r="AN329">
        <f>(AP329 - AO329 + DY329*1E3/(8.314*(EA329+273.15)) * AR329/DX329 * AQ329) * DX329/(100*DL329) * 1000/(1000 - AP329)</f>
        <v>0</v>
      </c>
      <c r="AO329">
        <v>16.908393105889</v>
      </c>
      <c r="AP329">
        <v>23.8133095193777</v>
      </c>
      <c r="AQ329">
        <v>-0.000160594971915538</v>
      </c>
      <c r="AR329">
        <v>120.659579915445</v>
      </c>
      <c r="AS329">
        <v>0</v>
      </c>
      <c r="AT329">
        <v>0</v>
      </c>
      <c r="AU329">
        <f>IF(AS329*$H$13&gt;=AW329,1.0,(AW329/(AW329-AS329*$H$13)))</f>
        <v>0</v>
      </c>
      <c r="AV329">
        <f>(AU329-1)*100</f>
        <v>0</v>
      </c>
      <c r="AW329">
        <f>MAX(0,($B$13+$C$13*EF329)/(1+$D$13*EF329)*DY329/(EA329+273)*$E$13)</f>
        <v>0</v>
      </c>
      <c r="AX329" t="s">
        <v>437</v>
      </c>
      <c r="AY329" t="s">
        <v>437</v>
      </c>
      <c r="AZ329">
        <v>0</v>
      </c>
      <c r="BA329">
        <v>0</v>
      </c>
      <c r="BB329">
        <f>1-AZ329/BA329</f>
        <v>0</v>
      </c>
      <c r="BC329">
        <v>0</v>
      </c>
      <c r="BD329" t="s">
        <v>437</v>
      </c>
      <c r="BE329" t="s">
        <v>437</v>
      </c>
      <c r="BF329">
        <v>0</v>
      </c>
      <c r="BG329">
        <v>0</v>
      </c>
      <c r="BH329">
        <f>1-BF329/BG329</f>
        <v>0</v>
      </c>
      <c r="BI329">
        <v>0.5</v>
      </c>
      <c r="BJ329">
        <f>DI329</f>
        <v>0</v>
      </c>
      <c r="BK329">
        <f>L329</f>
        <v>0</v>
      </c>
      <c r="BL329">
        <f>BH329*BI329*BJ329</f>
        <v>0</v>
      </c>
      <c r="BM329">
        <f>(BK329-BC329)/BJ329</f>
        <v>0</v>
      </c>
      <c r="BN329">
        <f>(BA329-BG329)/BG329</f>
        <v>0</v>
      </c>
      <c r="BO329">
        <f>AZ329/(BB329+AZ329/BG329)</f>
        <v>0</v>
      </c>
      <c r="BP329" t="s">
        <v>437</v>
      </c>
      <c r="BQ329">
        <v>0</v>
      </c>
      <c r="BR329">
        <f>IF(BQ329&lt;&gt;0, BQ329, BO329)</f>
        <v>0</v>
      </c>
      <c r="BS329">
        <f>1-BR329/BG329</f>
        <v>0</v>
      </c>
      <c r="BT329">
        <f>(BG329-BF329)/(BG329-BR329)</f>
        <v>0</v>
      </c>
      <c r="BU329">
        <f>(BA329-BG329)/(BA329-BR329)</f>
        <v>0</v>
      </c>
      <c r="BV329">
        <f>(BG329-BF329)/(BG329-AZ329)</f>
        <v>0</v>
      </c>
      <c r="BW329">
        <f>(BA329-BG329)/(BA329-AZ329)</f>
        <v>0</v>
      </c>
      <c r="BX329">
        <f>(BT329*BR329/BF329)</f>
        <v>0</v>
      </c>
      <c r="BY329">
        <f>(1-BX329)</f>
        <v>0</v>
      </c>
      <c r="DH329">
        <f>$B$11*EG329+$C$11*EH329+$F$11*ES329*(1-EV329)</f>
        <v>0</v>
      </c>
      <c r="DI329">
        <f>DH329*DJ329</f>
        <v>0</v>
      </c>
      <c r="DJ329">
        <f>($B$11*$D$9+$C$11*$D$9+$F$11*((FF329+EX329)/MAX(FF329+EX329+FG329, 0.1)*$I$9+FG329/MAX(FF329+EX329+FG329, 0.1)*$J$9))/($B$11+$C$11+$F$11)</f>
        <v>0</v>
      </c>
      <c r="DK329">
        <f>($B$11*$K$9+$C$11*$K$9+$F$11*((FF329+EX329)/MAX(FF329+EX329+FG329, 0.1)*$P$9+FG329/MAX(FF329+EX329+FG329, 0.1)*$Q$9))/($B$11+$C$11+$F$11)</f>
        <v>0</v>
      </c>
      <c r="DL329">
        <v>6</v>
      </c>
      <c r="DM329">
        <v>0.5</v>
      </c>
      <c r="DN329" t="s">
        <v>438</v>
      </c>
      <c r="DO329">
        <v>2</v>
      </c>
      <c r="DP329" t="b">
        <v>1</v>
      </c>
      <c r="DQ329">
        <v>1759433892.21875</v>
      </c>
      <c r="DR329">
        <v>397.594125</v>
      </c>
      <c r="DS329">
        <v>419.874125</v>
      </c>
      <c r="DT329">
        <v>23.8264375</v>
      </c>
      <c r="DU329">
        <v>16.939525</v>
      </c>
      <c r="DV329">
        <v>395.449125</v>
      </c>
      <c r="DW329">
        <v>23.47568125</v>
      </c>
      <c r="DX329">
        <v>499.980875</v>
      </c>
      <c r="DY329">
        <v>90.66548125</v>
      </c>
      <c r="DZ329">
        <v>0.03424303125</v>
      </c>
      <c r="EA329">
        <v>30.2068625</v>
      </c>
      <c r="EB329">
        <v>29.97174375</v>
      </c>
      <c r="EC329">
        <v>999.9</v>
      </c>
      <c r="ED329">
        <v>0</v>
      </c>
      <c r="EE329">
        <v>0</v>
      </c>
      <c r="EF329">
        <v>9998.676875</v>
      </c>
      <c r="EG329">
        <v>0</v>
      </c>
      <c r="EH329">
        <v>14.39314375</v>
      </c>
      <c r="EI329">
        <v>-22.2802125</v>
      </c>
      <c r="EJ329">
        <v>407.298375</v>
      </c>
      <c r="EK329">
        <v>427.109125</v>
      </c>
      <c r="EL329">
        <v>6.8869175</v>
      </c>
      <c r="EM329">
        <v>419.874125</v>
      </c>
      <c r="EN329">
        <v>16.939525</v>
      </c>
      <c r="EO329">
        <v>2.16023625</v>
      </c>
      <c r="EP329">
        <v>1.535829375</v>
      </c>
      <c r="EQ329">
        <v>18.67041875</v>
      </c>
      <c r="ER329">
        <v>13.3295875</v>
      </c>
      <c r="ES329">
        <v>1999.995</v>
      </c>
      <c r="ET329">
        <v>0.98000525</v>
      </c>
      <c r="EU329">
        <v>0.019995</v>
      </c>
      <c r="EV329">
        <v>0</v>
      </c>
      <c r="EW329">
        <v>1063.95875</v>
      </c>
      <c r="EX329">
        <v>5.00059</v>
      </c>
      <c r="EY329">
        <v>21415.55625</v>
      </c>
      <c r="EZ329">
        <v>17360.29375</v>
      </c>
      <c r="FA329">
        <v>42</v>
      </c>
      <c r="FB329">
        <v>41.812</v>
      </c>
      <c r="FC329">
        <v>41.437</v>
      </c>
      <c r="FD329">
        <v>41.2381875</v>
      </c>
      <c r="FE329">
        <v>42.875</v>
      </c>
      <c r="FF329">
        <v>1955.105</v>
      </c>
      <c r="FG329">
        <v>39.89</v>
      </c>
      <c r="FH329">
        <v>0</v>
      </c>
      <c r="FI329">
        <v>1759433899</v>
      </c>
      <c r="FJ329">
        <v>0</v>
      </c>
      <c r="FK329">
        <v>1064.0196</v>
      </c>
      <c r="FL329">
        <v>3.01846153858313</v>
      </c>
      <c r="FM329">
        <v>66.2461538061245</v>
      </c>
      <c r="FN329">
        <v>21416.82</v>
      </c>
      <c r="FO329">
        <v>15</v>
      </c>
      <c r="FP329">
        <v>0</v>
      </c>
      <c r="FQ329" t="s">
        <v>439</v>
      </c>
      <c r="FR329">
        <v>0</v>
      </c>
      <c r="FS329">
        <v>0</v>
      </c>
      <c r="FT329">
        <v>0</v>
      </c>
      <c r="FU329">
        <v>0</v>
      </c>
      <c r="FV329">
        <v>0</v>
      </c>
      <c r="FW329">
        <v>0</v>
      </c>
      <c r="FX329">
        <v>0</v>
      </c>
      <c r="FY329">
        <v>0</v>
      </c>
      <c r="FZ329">
        <v>0</v>
      </c>
      <c r="GA329">
        <v>0</v>
      </c>
      <c r="GB329">
        <v>0</v>
      </c>
      <c r="GC329">
        <v>-22.2847761904762</v>
      </c>
      <c r="GD329">
        <v>0.195097109256721</v>
      </c>
      <c r="GE329">
        <v>0.0381112769807907</v>
      </c>
      <c r="GF329">
        <v>1</v>
      </c>
      <c r="GG329">
        <v>1063.58352941176</v>
      </c>
      <c r="GH329">
        <v>5.00320855994985</v>
      </c>
      <c r="GI329">
        <v>0.558468927741351</v>
      </c>
      <c r="GJ329">
        <v>-1</v>
      </c>
      <c r="GK329">
        <v>6.87860333333333</v>
      </c>
      <c r="GL329">
        <v>0.193635049891802</v>
      </c>
      <c r="GM329">
        <v>0.0212012518348583</v>
      </c>
      <c r="GN329">
        <v>0</v>
      </c>
      <c r="GO329">
        <v>1</v>
      </c>
      <c r="GP329">
        <v>2</v>
      </c>
      <c r="GQ329" t="s">
        <v>448</v>
      </c>
      <c r="GR329">
        <v>3.1311</v>
      </c>
      <c r="GS329">
        <v>2.7121</v>
      </c>
      <c r="GT329">
        <v>0.0857903</v>
      </c>
      <c r="GU329">
        <v>0.0899374</v>
      </c>
      <c r="GV329">
        <v>0.102522</v>
      </c>
      <c r="GW329">
        <v>0.0805682</v>
      </c>
      <c r="GX329">
        <v>34397.6</v>
      </c>
      <c r="GY329">
        <v>36683.5</v>
      </c>
      <c r="GZ329">
        <v>34045.1</v>
      </c>
      <c r="HA329">
        <v>36500.2</v>
      </c>
      <c r="HB329">
        <v>43156.6</v>
      </c>
      <c r="HC329">
        <v>48198.4</v>
      </c>
      <c r="HD329">
        <v>53114.9</v>
      </c>
      <c r="HE329">
        <v>58344.8</v>
      </c>
      <c r="HF329">
        <v>1.95163</v>
      </c>
      <c r="HG329">
        <v>1.77593</v>
      </c>
      <c r="HH329">
        <v>0.121698</v>
      </c>
      <c r="HI329">
        <v>0</v>
      </c>
      <c r="HJ329">
        <v>27.9929</v>
      </c>
      <c r="HK329">
        <v>999.9</v>
      </c>
      <c r="HL329">
        <v>41.741</v>
      </c>
      <c r="HM329">
        <v>31.018</v>
      </c>
      <c r="HN329">
        <v>20.7902</v>
      </c>
      <c r="HO329">
        <v>54.8258</v>
      </c>
      <c r="HP329">
        <v>45.5008</v>
      </c>
      <c r="HQ329">
        <v>1</v>
      </c>
      <c r="HR329">
        <v>0.1133</v>
      </c>
      <c r="HS329">
        <v>-0.186253</v>
      </c>
      <c r="HT329">
        <v>20.1121</v>
      </c>
      <c r="HU329">
        <v>5.19797</v>
      </c>
      <c r="HV329">
        <v>12.004</v>
      </c>
      <c r="HW329">
        <v>4.97475</v>
      </c>
      <c r="HX329">
        <v>3.294</v>
      </c>
      <c r="HY329">
        <v>999.9</v>
      </c>
      <c r="HZ329">
        <v>9999</v>
      </c>
      <c r="IA329">
        <v>9999</v>
      </c>
      <c r="IB329">
        <v>9999</v>
      </c>
      <c r="IC329">
        <v>1.86325</v>
      </c>
      <c r="ID329">
        <v>1.86813</v>
      </c>
      <c r="IE329">
        <v>1.86789</v>
      </c>
      <c r="IF329">
        <v>1.86905</v>
      </c>
      <c r="IG329">
        <v>1.8699</v>
      </c>
      <c r="IH329">
        <v>1.86594</v>
      </c>
      <c r="II329">
        <v>1.867</v>
      </c>
      <c r="IJ329">
        <v>1.86844</v>
      </c>
      <c r="IK329">
        <v>5</v>
      </c>
      <c r="IL329">
        <v>0</v>
      </c>
      <c r="IM329">
        <v>0</v>
      </c>
      <c r="IN329">
        <v>0</v>
      </c>
      <c r="IO329" t="s">
        <v>441</v>
      </c>
      <c r="IP329" t="s">
        <v>442</v>
      </c>
      <c r="IQ329" t="s">
        <v>443</v>
      </c>
      <c r="IR329" t="s">
        <v>443</v>
      </c>
      <c r="IS329" t="s">
        <v>443</v>
      </c>
      <c r="IT329" t="s">
        <v>443</v>
      </c>
      <c r="IU329">
        <v>0</v>
      </c>
      <c r="IV329">
        <v>100</v>
      </c>
      <c r="IW329">
        <v>100</v>
      </c>
      <c r="IX329">
        <v>2.145</v>
      </c>
      <c r="IY329">
        <v>0.3501</v>
      </c>
      <c r="IZ329">
        <v>0.735386519928015</v>
      </c>
      <c r="JA329">
        <v>0.00382527381972642</v>
      </c>
      <c r="JB329">
        <v>-7.52988299776221e-07</v>
      </c>
      <c r="JC329">
        <v>2.3530235652091e-10</v>
      </c>
      <c r="JD329">
        <v>-0.102343420517576</v>
      </c>
      <c r="JE329">
        <v>-0.0169045395245839</v>
      </c>
      <c r="JF329">
        <v>0.00204458040624254</v>
      </c>
      <c r="JG329">
        <v>-2.13992253470799e-05</v>
      </c>
      <c r="JH329">
        <v>5</v>
      </c>
      <c r="JI329">
        <v>2167</v>
      </c>
      <c r="JJ329">
        <v>1</v>
      </c>
      <c r="JK329">
        <v>29</v>
      </c>
      <c r="JL329">
        <v>29323898.3</v>
      </c>
      <c r="JM329">
        <v>29323898.3</v>
      </c>
      <c r="JN329">
        <v>0.998535</v>
      </c>
      <c r="JO329">
        <v>2.64771</v>
      </c>
      <c r="JP329">
        <v>1.54785</v>
      </c>
      <c r="JQ329">
        <v>2.31079</v>
      </c>
      <c r="JR329">
        <v>1.64551</v>
      </c>
      <c r="JS329">
        <v>2.38159</v>
      </c>
      <c r="JT329">
        <v>34.6463</v>
      </c>
      <c r="JU329">
        <v>24.1926</v>
      </c>
      <c r="JV329">
        <v>18</v>
      </c>
      <c r="JW329">
        <v>507.879</v>
      </c>
      <c r="JX329">
        <v>395.1</v>
      </c>
      <c r="JY329">
        <v>27.8595</v>
      </c>
      <c r="JZ329">
        <v>28.838</v>
      </c>
      <c r="KA329">
        <v>30.0003</v>
      </c>
      <c r="KB329">
        <v>28.772</v>
      </c>
      <c r="KC329">
        <v>28.7185</v>
      </c>
      <c r="KD329">
        <v>20.1009</v>
      </c>
      <c r="KE329">
        <v>15.7548</v>
      </c>
      <c r="KF329">
        <v>26.4515</v>
      </c>
      <c r="KG329">
        <v>27.8617</v>
      </c>
      <c r="KH329">
        <v>426.589</v>
      </c>
      <c r="KI329">
        <v>16.8812</v>
      </c>
      <c r="KJ329">
        <v>96.5484</v>
      </c>
      <c r="KK329">
        <v>94.5255</v>
      </c>
    </row>
    <row r="330" spans="1:297">
      <c r="A330">
        <v>314</v>
      </c>
      <c r="B330">
        <v>1759433905.1</v>
      </c>
      <c r="C330">
        <v>14685</v>
      </c>
      <c r="D330" t="s">
        <v>1073</v>
      </c>
      <c r="E330" t="s">
        <v>1074</v>
      </c>
      <c r="F330">
        <v>5</v>
      </c>
      <c r="G330" t="s">
        <v>1024</v>
      </c>
      <c r="H330" t="s">
        <v>436</v>
      </c>
      <c r="I330">
        <v>1759433896.72667</v>
      </c>
      <c r="J330">
        <f>(K330)/1000</f>
        <v>0</v>
      </c>
      <c r="K330">
        <f>IF(DP330, AN330, AH330)</f>
        <v>0</v>
      </c>
      <c r="L330">
        <f>IF(DP330, AI330, AG330)</f>
        <v>0</v>
      </c>
      <c r="M330">
        <f>DR330 - IF(AU330&gt;1, L330*DL330*100.0/(AW330), 0)</f>
        <v>0</v>
      </c>
      <c r="N330">
        <f>((T330-J330/2)*M330-L330)/(T330+J330/2)</f>
        <v>0</v>
      </c>
      <c r="O330">
        <f>N330*(DY330+DZ330)/1000.0</f>
        <v>0</v>
      </c>
      <c r="P330">
        <f>(DR330 - IF(AU330&gt;1, L330*DL330*100.0/(AW330), 0))*(DY330+DZ330)/1000.0</f>
        <v>0</v>
      </c>
      <c r="Q330">
        <f>2.0/((1/S330-1/R330)+SIGN(S330)*SQRT((1/S330-1/R330)*(1/S330-1/R330) + 4*DM330/((DM330+1)*(DM330+1))*(2*1/S330*1/R330-1/R330*1/R330)))</f>
        <v>0</v>
      </c>
      <c r="R330">
        <f>IF(LEFT(DN330,1)&lt;&gt;"0",IF(LEFT(DN330,1)="1",3.0,DO330),$D$5+$E$5*(EF330*DY330/($K$5*1000))+$F$5*(EF330*DY330/($K$5*1000))*MAX(MIN(DL330,$J$5),$I$5)*MAX(MIN(DL330,$J$5),$I$5)+$G$5*MAX(MIN(DL330,$J$5),$I$5)*(EF330*DY330/($K$5*1000))+$H$5*(EF330*DY330/($K$5*1000))*(EF330*DY330/($K$5*1000)))</f>
        <v>0</v>
      </c>
      <c r="S330">
        <f>J330*(1000-(1000*0.61365*exp(17.502*W330/(240.97+W330))/(DY330+DZ330)+DT330)/2)/(1000*0.61365*exp(17.502*W330/(240.97+W330))/(DY330+DZ330)-DT330)</f>
        <v>0</v>
      </c>
      <c r="T330">
        <f>1/((DM330+1)/(Q330/1.6)+1/(R330/1.37)) + DM330/((DM330+1)/(Q330/1.6) + DM330/(R330/1.37))</f>
        <v>0</v>
      </c>
      <c r="U330">
        <f>(DH330*DK330)</f>
        <v>0</v>
      </c>
      <c r="V330">
        <f>(EA330+(U330+2*0.95*5.67E-8*(((EA330+$B$7)+273)^4-(EA330+273)^4)-44100*J330)/(1.84*29.3*R330+8*0.95*5.67E-8*(EA330+273)^3))</f>
        <v>0</v>
      </c>
      <c r="W330">
        <f>($C$7*EB330+$D$7*EC330+$E$7*V330)</f>
        <v>0</v>
      </c>
      <c r="X330">
        <f>0.61365*exp(17.502*W330/(240.97+W330))</f>
        <v>0</v>
      </c>
      <c r="Y330">
        <f>(Z330/AA330*100)</f>
        <v>0</v>
      </c>
      <c r="Z330">
        <f>DT330*(DY330+DZ330)/1000</f>
        <v>0</v>
      </c>
      <c r="AA330">
        <f>0.61365*exp(17.502*EA330/(240.97+EA330))</f>
        <v>0</v>
      </c>
      <c r="AB330">
        <f>(X330-DT330*(DY330+DZ330)/1000)</f>
        <v>0</v>
      </c>
      <c r="AC330">
        <f>(-J330*44100)</f>
        <v>0</v>
      </c>
      <c r="AD330">
        <f>2*29.3*R330*0.92*(EA330-W330)</f>
        <v>0</v>
      </c>
      <c r="AE330">
        <f>2*0.95*5.67E-8*(((EA330+$B$7)+273)^4-(W330+273)^4)</f>
        <v>0</v>
      </c>
      <c r="AF330">
        <f>U330+AE330+AC330+AD330</f>
        <v>0</v>
      </c>
      <c r="AG330">
        <f>DX330*AU330*(DS330-DR330*(1000-AU330*DU330)/(1000-AU330*DT330))/(100*DL330)</f>
        <v>0</v>
      </c>
      <c r="AH330">
        <f>1000*DX330*AU330*(DT330-DU330)/(100*DL330*(1000-AU330*DT330))</f>
        <v>0</v>
      </c>
      <c r="AI330">
        <f>(AJ330 - AK330 - DY330*1E3/(8.314*(EA330+273.15)) * AM330/DX330 * AL330) * DX330/(100*DL330) * (1000 - DU330)/1000</f>
        <v>0</v>
      </c>
      <c r="AJ330">
        <v>427.322425845022</v>
      </c>
      <c r="AK330">
        <v>407.30006060606</v>
      </c>
      <c r="AL330">
        <v>0.000913474277654275</v>
      </c>
      <c r="AM330">
        <v>64.6</v>
      </c>
      <c r="AN330">
        <f>(AP330 - AO330 + DY330*1E3/(8.314*(EA330+273.15)) * AR330/DX330 * AQ330) * DX330/(100*DL330) * 1000/(1000 - AP330)</f>
        <v>0</v>
      </c>
      <c r="AO330">
        <v>16.9074379187918</v>
      </c>
      <c r="AP330">
        <v>23.8157715151515</v>
      </c>
      <c r="AQ330">
        <v>3.49229044393981e-05</v>
      </c>
      <c r="AR330">
        <v>120.659579915445</v>
      </c>
      <c r="AS330">
        <v>0</v>
      </c>
      <c r="AT330">
        <v>0</v>
      </c>
      <c r="AU330">
        <f>IF(AS330*$H$13&gt;=AW330,1.0,(AW330/(AW330-AS330*$H$13)))</f>
        <v>0</v>
      </c>
      <c r="AV330">
        <f>(AU330-1)*100</f>
        <v>0</v>
      </c>
      <c r="AW330">
        <f>MAX(0,($B$13+$C$13*EF330)/(1+$D$13*EF330)*DY330/(EA330+273)*$E$13)</f>
        <v>0</v>
      </c>
      <c r="AX330" t="s">
        <v>437</v>
      </c>
      <c r="AY330" t="s">
        <v>437</v>
      </c>
      <c r="AZ330">
        <v>0</v>
      </c>
      <c r="BA330">
        <v>0</v>
      </c>
      <c r="BB330">
        <f>1-AZ330/BA330</f>
        <v>0</v>
      </c>
      <c r="BC330">
        <v>0</v>
      </c>
      <c r="BD330" t="s">
        <v>437</v>
      </c>
      <c r="BE330" t="s">
        <v>437</v>
      </c>
      <c r="BF330">
        <v>0</v>
      </c>
      <c r="BG330">
        <v>0</v>
      </c>
      <c r="BH330">
        <f>1-BF330/BG330</f>
        <v>0</v>
      </c>
      <c r="BI330">
        <v>0.5</v>
      </c>
      <c r="BJ330">
        <f>DI330</f>
        <v>0</v>
      </c>
      <c r="BK330">
        <f>L330</f>
        <v>0</v>
      </c>
      <c r="BL330">
        <f>BH330*BI330*BJ330</f>
        <v>0</v>
      </c>
      <c r="BM330">
        <f>(BK330-BC330)/BJ330</f>
        <v>0</v>
      </c>
      <c r="BN330">
        <f>(BA330-BG330)/BG330</f>
        <v>0</v>
      </c>
      <c r="BO330">
        <f>AZ330/(BB330+AZ330/BG330)</f>
        <v>0</v>
      </c>
      <c r="BP330" t="s">
        <v>437</v>
      </c>
      <c r="BQ330">
        <v>0</v>
      </c>
      <c r="BR330">
        <f>IF(BQ330&lt;&gt;0, BQ330, BO330)</f>
        <v>0</v>
      </c>
      <c r="BS330">
        <f>1-BR330/BG330</f>
        <v>0</v>
      </c>
      <c r="BT330">
        <f>(BG330-BF330)/(BG330-BR330)</f>
        <v>0</v>
      </c>
      <c r="BU330">
        <f>(BA330-BG330)/(BA330-BR330)</f>
        <v>0</v>
      </c>
      <c r="BV330">
        <f>(BG330-BF330)/(BG330-AZ330)</f>
        <v>0</v>
      </c>
      <c r="BW330">
        <f>(BA330-BG330)/(BA330-AZ330)</f>
        <v>0</v>
      </c>
      <c r="BX330">
        <f>(BT330*BR330/BF330)</f>
        <v>0</v>
      </c>
      <c r="BY330">
        <f>(1-BX330)</f>
        <v>0</v>
      </c>
      <c r="DH330">
        <f>$B$11*EG330+$C$11*EH330+$F$11*ES330*(1-EV330)</f>
        <v>0</v>
      </c>
      <c r="DI330">
        <f>DH330*DJ330</f>
        <v>0</v>
      </c>
      <c r="DJ330">
        <f>($B$11*$D$9+$C$11*$D$9+$F$11*((FF330+EX330)/MAX(FF330+EX330+FG330, 0.1)*$I$9+FG330/MAX(FF330+EX330+FG330, 0.1)*$J$9))/($B$11+$C$11+$F$11)</f>
        <v>0</v>
      </c>
      <c r="DK330">
        <f>($B$11*$K$9+$C$11*$K$9+$F$11*((FF330+EX330)/MAX(FF330+EX330+FG330, 0.1)*$P$9+FG330/MAX(FF330+EX330+FG330, 0.1)*$Q$9))/($B$11+$C$11+$F$11)</f>
        <v>0</v>
      </c>
      <c r="DL330">
        <v>6</v>
      </c>
      <c r="DM330">
        <v>0.5</v>
      </c>
      <c r="DN330" t="s">
        <v>438</v>
      </c>
      <c r="DO330">
        <v>2</v>
      </c>
      <c r="DP330" t="b">
        <v>1</v>
      </c>
      <c r="DQ330">
        <v>1759433896.72667</v>
      </c>
      <c r="DR330">
        <v>397.588333333333</v>
      </c>
      <c r="DS330">
        <v>419.988666666667</v>
      </c>
      <c r="DT330">
        <v>23.8224266666667</v>
      </c>
      <c r="DU330">
        <v>16.9220733333333</v>
      </c>
      <c r="DV330">
        <v>395.4434</v>
      </c>
      <c r="DW330">
        <v>23.47184</v>
      </c>
      <c r="DX330">
        <v>499.963133333333</v>
      </c>
      <c r="DY330">
        <v>90.6651266666667</v>
      </c>
      <c r="DZ330">
        <v>0.0343146866666667</v>
      </c>
      <c r="EA330">
        <v>30.21108</v>
      </c>
      <c r="EB330">
        <v>29.9747266666667</v>
      </c>
      <c r="EC330">
        <v>999.9</v>
      </c>
      <c r="ED330">
        <v>0</v>
      </c>
      <c r="EE330">
        <v>0</v>
      </c>
      <c r="EF330">
        <v>9988.83866666667</v>
      </c>
      <c r="EG330">
        <v>0</v>
      </c>
      <c r="EH330">
        <v>14.3826266666667</v>
      </c>
      <c r="EI330">
        <v>-22.4004466666667</v>
      </c>
      <c r="EJ330">
        <v>407.2908</v>
      </c>
      <c r="EK330">
        <v>427.218</v>
      </c>
      <c r="EL330">
        <v>6.90035533333333</v>
      </c>
      <c r="EM330">
        <v>419.988666666667</v>
      </c>
      <c r="EN330">
        <v>16.9220733333333</v>
      </c>
      <c r="EO330">
        <v>2.15986333333333</v>
      </c>
      <c r="EP330">
        <v>1.53424133333333</v>
      </c>
      <c r="EQ330">
        <v>18.6676666666667</v>
      </c>
      <c r="ER330">
        <v>13.3137333333333</v>
      </c>
      <c r="ES330">
        <v>1999.974</v>
      </c>
      <c r="ET330">
        <v>0.980005</v>
      </c>
      <c r="EU330">
        <v>0.0199952466666667</v>
      </c>
      <c r="EV330">
        <v>0</v>
      </c>
      <c r="EW330">
        <v>1064.14733333333</v>
      </c>
      <c r="EX330">
        <v>5.00059</v>
      </c>
      <c r="EY330">
        <v>21420.04</v>
      </c>
      <c r="EZ330">
        <v>17360.12</v>
      </c>
      <c r="FA330">
        <v>42</v>
      </c>
      <c r="FB330">
        <v>41.812</v>
      </c>
      <c r="FC330">
        <v>41.437</v>
      </c>
      <c r="FD330">
        <v>41.2374</v>
      </c>
      <c r="FE330">
        <v>42.875</v>
      </c>
      <c r="FF330">
        <v>1955.084</v>
      </c>
      <c r="FG330">
        <v>39.89</v>
      </c>
      <c r="FH330">
        <v>0</v>
      </c>
      <c r="FI330">
        <v>1759433903.8</v>
      </c>
      <c r="FJ330">
        <v>0</v>
      </c>
      <c r="FK330">
        <v>1064.1676</v>
      </c>
      <c r="FL330">
        <v>1.78153847309905</v>
      </c>
      <c r="FM330">
        <v>48.1153846646542</v>
      </c>
      <c r="FN330">
        <v>21421.48</v>
      </c>
      <c r="FO330">
        <v>15</v>
      </c>
      <c r="FP330">
        <v>0</v>
      </c>
      <c r="FQ330" t="s">
        <v>439</v>
      </c>
      <c r="FR330">
        <v>0</v>
      </c>
      <c r="FS330">
        <v>0</v>
      </c>
      <c r="FT330">
        <v>0</v>
      </c>
      <c r="FU330">
        <v>0</v>
      </c>
      <c r="FV330">
        <v>0</v>
      </c>
      <c r="FW330">
        <v>0</v>
      </c>
      <c r="FX330">
        <v>0</v>
      </c>
      <c r="FY330">
        <v>0</v>
      </c>
      <c r="FZ330">
        <v>0</v>
      </c>
      <c r="GA330">
        <v>0</v>
      </c>
      <c r="GB330">
        <v>0</v>
      </c>
      <c r="GC330">
        <v>-22.3754428571429</v>
      </c>
      <c r="GD330">
        <v>-1.43381176351277</v>
      </c>
      <c r="GE330">
        <v>0.29019728194623</v>
      </c>
      <c r="GF330">
        <v>0</v>
      </c>
      <c r="GG330">
        <v>1063.99588235294</v>
      </c>
      <c r="GH330">
        <v>2.36822002046298</v>
      </c>
      <c r="GI330">
        <v>0.349016413292254</v>
      </c>
      <c r="GJ330">
        <v>-1</v>
      </c>
      <c r="GK330">
        <v>6.89143</v>
      </c>
      <c r="GL330">
        <v>0.183638374758414</v>
      </c>
      <c r="GM330">
        <v>0.0201232585167843</v>
      </c>
      <c r="GN330">
        <v>0</v>
      </c>
      <c r="GO330">
        <v>0</v>
      </c>
      <c r="GP330">
        <v>2</v>
      </c>
      <c r="GQ330" t="s">
        <v>463</v>
      </c>
      <c r="GR330">
        <v>3.13099</v>
      </c>
      <c r="GS330">
        <v>2.71243</v>
      </c>
      <c r="GT330">
        <v>0.0858198</v>
      </c>
      <c r="GU330">
        <v>0.0903453</v>
      </c>
      <c r="GV330">
        <v>0.102526</v>
      </c>
      <c r="GW330">
        <v>0.0805652</v>
      </c>
      <c r="GX330">
        <v>34396</v>
      </c>
      <c r="GY330">
        <v>36667.1</v>
      </c>
      <c r="GZ330">
        <v>34044.7</v>
      </c>
      <c r="HA330">
        <v>36500.2</v>
      </c>
      <c r="HB330">
        <v>43155.8</v>
      </c>
      <c r="HC330">
        <v>48198.6</v>
      </c>
      <c r="HD330">
        <v>53114.2</v>
      </c>
      <c r="HE330">
        <v>58344.9</v>
      </c>
      <c r="HF330">
        <v>1.9514</v>
      </c>
      <c r="HG330">
        <v>1.77605</v>
      </c>
      <c r="HH330">
        <v>0.12178</v>
      </c>
      <c r="HI330">
        <v>0</v>
      </c>
      <c r="HJ330">
        <v>27.9933</v>
      </c>
      <c r="HK330">
        <v>999.9</v>
      </c>
      <c r="HL330">
        <v>41.741</v>
      </c>
      <c r="HM330">
        <v>31.008</v>
      </c>
      <c r="HN330">
        <v>20.7786</v>
      </c>
      <c r="HO330">
        <v>54.7458</v>
      </c>
      <c r="HP330">
        <v>45.8373</v>
      </c>
      <c r="HQ330">
        <v>1</v>
      </c>
      <c r="HR330">
        <v>0.113626</v>
      </c>
      <c r="HS330">
        <v>-0.186103</v>
      </c>
      <c r="HT330">
        <v>20.1118</v>
      </c>
      <c r="HU330">
        <v>5.19692</v>
      </c>
      <c r="HV330">
        <v>12.004</v>
      </c>
      <c r="HW330">
        <v>4.9748</v>
      </c>
      <c r="HX330">
        <v>3.2939</v>
      </c>
      <c r="HY330">
        <v>999.9</v>
      </c>
      <c r="HZ330">
        <v>9999</v>
      </c>
      <c r="IA330">
        <v>9999</v>
      </c>
      <c r="IB330">
        <v>9999</v>
      </c>
      <c r="IC330">
        <v>1.86326</v>
      </c>
      <c r="ID330">
        <v>1.86813</v>
      </c>
      <c r="IE330">
        <v>1.86793</v>
      </c>
      <c r="IF330">
        <v>1.86905</v>
      </c>
      <c r="IG330">
        <v>1.86987</v>
      </c>
      <c r="IH330">
        <v>1.86596</v>
      </c>
      <c r="II330">
        <v>1.86704</v>
      </c>
      <c r="IJ330">
        <v>1.86844</v>
      </c>
      <c r="IK330">
        <v>5</v>
      </c>
      <c r="IL330">
        <v>0</v>
      </c>
      <c r="IM330">
        <v>0</v>
      </c>
      <c r="IN330">
        <v>0</v>
      </c>
      <c r="IO330" t="s">
        <v>441</v>
      </c>
      <c r="IP330" t="s">
        <v>442</v>
      </c>
      <c r="IQ330" t="s">
        <v>443</v>
      </c>
      <c r="IR330" t="s">
        <v>443</v>
      </c>
      <c r="IS330" t="s">
        <v>443</v>
      </c>
      <c r="IT330" t="s">
        <v>443</v>
      </c>
      <c r="IU330">
        <v>0</v>
      </c>
      <c r="IV330">
        <v>100</v>
      </c>
      <c r="IW330">
        <v>100</v>
      </c>
      <c r="IX330">
        <v>2.146</v>
      </c>
      <c r="IY330">
        <v>0.3502</v>
      </c>
      <c r="IZ330">
        <v>0.735386519928015</v>
      </c>
      <c r="JA330">
        <v>0.00382527381972642</v>
      </c>
      <c r="JB330">
        <v>-7.52988299776221e-07</v>
      </c>
      <c r="JC330">
        <v>2.3530235652091e-10</v>
      </c>
      <c r="JD330">
        <v>-0.102343420517576</v>
      </c>
      <c r="JE330">
        <v>-0.0169045395245839</v>
      </c>
      <c r="JF330">
        <v>0.00204458040624254</v>
      </c>
      <c r="JG330">
        <v>-2.13992253470799e-05</v>
      </c>
      <c r="JH330">
        <v>5</v>
      </c>
      <c r="JI330">
        <v>2167</v>
      </c>
      <c r="JJ330">
        <v>1</v>
      </c>
      <c r="JK330">
        <v>29</v>
      </c>
      <c r="JL330">
        <v>29323898.4</v>
      </c>
      <c r="JM330">
        <v>29323898.4</v>
      </c>
      <c r="JN330">
        <v>1.02417</v>
      </c>
      <c r="JO330">
        <v>2.65747</v>
      </c>
      <c r="JP330">
        <v>1.54785</v>
      </c>
      <c r="JQ330">
        <v>2.30957</v>
      </c>
      <c r="JR330">
        <v>1.64673</v>
      </c>
      <c r="JS330">
        <v>2.27295</v>
      </c>
      <c r="JT330">
        <v>34.6463</v>
      </c>
      <c r="JU330">
        <v>24.1838</v>
      </c>
      <c r="JV330">
        <v>18</v>
      </c>
      <c r="JW330">
        <v>507.747</v>
      </c>
      <c r="JX330">
        <v>395.181</v>
      </c>
      <c r="JY330">
        <v>27.8767</v>
      </c>
      <c r="JZ330">
        <v>28.8398</v>
      </c>
      <c r="KA330">
        <v>30.0003</v>
      </c>
      <c r="KB330">
        <v>28.774</v>
      </c>
      <c r="KC330">
        <v>28.7205</v>
      </c>
      <c r="KD330">
        <v>20.5806</v>
      </c>
      <c r="KE330">
        <v>15.7548</v>
      </c>
      <c r="KF330">
        <v>26.4515</v>
      </c>
      <c r="KG330">
        <v>27.8785</v>
      </c>
      <c r="KH330">
        <v>440.209</v>
      </c>
      <c r="KI330">
        <v>16.8736</v>
      </c>
      <c r="KJ330">
        <v>96.5472</v>
      </c>
      <c r="KK330">
        <v>94.5255</v>
      </c>
    </row>
    <row r="331" spans="1:297">
      <c r="A331">
        <v>315</v>
      </c>
      <c r="B331">
        <v>1759433910.1</v>
      </c>
      <c r="C331">
        <v>14690</v>
      </c>
      <c r="D331" t="s">
        <v>1075</v>
      </c>
      <c r="E331" t="s">
        <v>1076</v>
      </c>
      <c r="F331">
        <v>5</v>
      </c>
      <c r="G331" t="s">
        <v>1024</v>
      </c>
      <c r="H331" t="s">
        <v>436</v>
      </c>
      <c r="I331">
        <v>1759433901.52143</v>
      </c>
      <c r="J331">
        <f>(K331)/1000</f>
        <v>0</v>
      </c>
      <c r="K331">
        <f>IF(DP331, AN331, AH331)</f>
        <v>0</v>
      </c>
      <c r="L331">
        <f>IF(DP331, AI331, AG331)</f>
        <v>0</v>
      </c>
      <c r="M331">
        <f>DR331 - IF(AU331&gt;1, L331*DL331*100.0/(AW331), 0)</f>
        <v>0</v>
      </c>
      <c r="N331">
        <f>((T331-J331/2)*M331-L331)/(T331+J331/2)</f>
        <v>0</v>
      </c>
      <c r="O331">
        <f>N331*(DY331+DZ331)/1000.0</f>
        <v>0</v>
      </c>
      <c r="P331">
        <f>(DR331 - IF(AU331&gt;1, L331*DL331*100.0/(AW331), 0))*(DY331+DZ331)/1000.0</f>
        <v>0</v>
      </c>
      <c r="Q331">
        <f>2.0/((1/S331-1/R331)+SIGN(S331)*SQRT((1/S331-1/R331)*(1/S331-1/R331) + 4*DM331/((DM331+1)*(DM331+1))*(2*1/S331*1/R331-1/R331*1/R331)))</f>
        <v>0</v>
      </c>
      <c r="R331">
        <f>IF(LEFT(DN331,1)&lt;&gt;"0",IF(LEFT(DN331,1)="1",3.0,DO331),$D$5+$E$5*(EF331*DY331/($K$5*1000))+$F$5*(EF331*DY331/($K$5*1000))*MAX(MIN(DL331,$J$5),$I$5)*MAX(MIN(DL331,$J$5),$I$5)+$G$5*MAX(MIN(DL331,$J$5),$I$5)*(EF331*DY331/($K$5*1000))+$H$5*(EF331*DY331/($K$5*1000))*(EF331*DY331/($K$5*1000)))</f>
        <v>0</v>
      </c>
      <c r="S331">
        <f>J331*(1000-(1000*0.61365*exp(17.502*W331/(240.97+W331))/(DY331+DZ331)+DT331)/2)/(1000*0.61365*exp(17.502*W331/(240.97+W331))/(DY331+DZ331)-DT331)</f>
        <v>0</v>
      </c>
      <c r="T331">
        <f>1/((DM331+1)/(Q331/1.6)+1/(R331/1.37)) + DM331/((DM331+1)/(Q331/1.6) + DM331/(R331/1.37))</f>
        <v>0</v>
      </c>
      <c r="U331">
        <f>(DH331*DK331)</f>
        <v>0</v>
      </c>
      <c r="V331">
        <f>(EA331+(U331+2*0.95*5.67E-8*(((EA331+$B$7)+273)^4-(EA331+273)^4)-44100*J331)/(1.84*29.3*R331+8*0.95*5.67E-8*(EA331+273)^3))</f>
        <v>0</v>
      </c>
      <c r="W331">
        <f>($C$7*EB331+$D$7*EC331+$E$7*V331)</f>
        <v>0</v>
      </c>
      <c r="X331">
        <f>0.61365*exp(17.502*W331/(240.97+W331))</f>
        <v>0</v>
      </c>
      <c r="Y331">
        <f>(Z331/AA331*100)</f>
        <v>0</v>
      </c>
      <c r="Z331">
        <f>DT331*(DY331+DZ331)/1000</f>
        <v>0</v>
      </c>
      <c r="AA331">
        <f>0.61365*exp(17.502*EA331/(240.97+EA331))</f>
        <v>0</v>
      </c>
      <c r="AB331">
        <f>(X331-DT331*(DY331+DZ331)/1000)</f>
        <v>0</v>
      </c>
      <c r="AC331">
        <f>(-J331*44100)</f>
        <v>0</v>
      </c>
      <c r="AD331">
        <f>2*29.3*R331*0.92*(EA331-W331)</f>
        <v>0</v>
      </c>
      <c r="AE331">
        <f>2*0.95*5.67E-8*(((EA331+$B$7)+273)^4-(W331+273)^4)</f>
        <v>0</v>
      </c>
      <c r="AF331">
        <f>U331+AE331+AC331+AD331</f>
        <v>0</v>
      </c>
      <c r="AG331">
        <f>DX331*AU331*(DS331-DR331*(1000-AU331*DU331)/(1000-AU331*DT331))/(100*DL331)</f>
        <v>0</v>
      </c>
      <c r="AH331">
        <f>1000*DX331*AU331*(DT331-DU331)/(100*DL331*(1000-AU331*DT331))</f>
        <v>0</v>
      </c>
      <c r="AI331">
        <f>(AJ331 - AK331 - DY331*1E3/(8.314*(EA331+273.15)) * AM331/DX331 * AL331) * DX331/(100*DL331) * (1000 - DU331)/1000</f>
        <v>0</v>
      </c>
      <c r="AJ331">
        <v>432.90070486158</v>
      </c>
      <c r="AK331">
        <v>409.86746060606</v>
      </c>
      <c r="AL331">
        <v>0.625051515151437</v>
      </c>
      <c r="AM331">
        <v>64.6</v>
      </c>
      <c r="AN331">
        <f>(AP331 - AO331 + DY331*1E3/(8.314*(EA331+273.15)) * AR331/DX331 * AQ331) * DX331/(100*DL331) * 1000/(1000 - AP331)</f>
        <v>0</v>
      </c>
      <c r="AO331">
        <v>16.9081534331971</v>
      </c>
      <c r="AP331">
        <v>23.8135860606061</v>
      </c>
      <c r="AQ331">
        <v>2.5085314572187e-07</v>
      </c>
      <c r="AR331">
        <v>120.659579915445</v>
      </c>
      <c r="AS331">
        <v>0</v>
      </c>
      <c r="AT331">
        <v>0</v>
      </c>
      <c r="AU331">
        <f>IF(AS331*$H$13&gt;=AW331,1.0,(AW331/(AW331-AS331*$H$13)))</f>
        <v>0</v>
      </c>
      <c r="AV331">
        <f>(AU331-1)*100</f>
        <v>0</v>
      </c>
      <c r="AW331">
        <f>MAX(0,($B$13+$C$13*EF331)/(1+$D$13*EF331)*DY331/(EA331+273)*$E$13)</f>
        <v>0</v>
      </c>
      <c r="AX331" t="s">
        <v>437</v>
      </c>
      <c r="AY331" t="s">
        <v>437</v>
      </c>
      <c r="AZ331">
        <v>0</v>
      </c>
      <c r="BA331">
        <v>0</v>
      </c>
      <c r="BB331">
        <f>1-AZ331/BA331</f>
        <v>0</v>
      </c>
      <c r="BC331">
        <v>0</v>
      </c>
      <c r="BD331" t="s">
        <v>437</v>
      </c>
      <c r="BE331" t="s">
        <v>437</v>
      </c>
      <c r="BF331">
        <v>0</v>
      </c>
      <c r="BG331">
        <v>0</v>
      </c>
      <c r="BH331">
        <f>1-BF331/BG331</f>
        <v>0</v>
      </c>
      <c r="BI331">
        <v>0.5</v>
      </c>
      <c r="BJ331">
        <f>DI331</f>
        <v>0</v>
      </c>
      <c r="BK331">
        <f>L331</f>
        <v>0</v>
      </c>
      <c r="BL331">
        <f>BH331*BI331*BJ331</f>
        <v>0</v>
      </c>
      <c r="BM331">
        <f>(BK331-BC331)/BJ331</f>
        <v>0</v>
      </c>
      <c r="BN331">
        <f>(BA331-BG331)/BG331</f>
        <v>0</v>
      </c>
      <c r="BO331">
        <f>AZ331/(BB331+AZ331/BG331)</f>
        <v>0</v>
      </c>
      <c r="BP331" t="s">
        <v>437</v>
      </c>
      <c r="BQ331">
        <v>0</v>
      </c>
      <c r="BR331">
        <f>IF(BQ331&lt;&gt;0, BQ331, BO331)</f>
        <v>0</v>
      </c>
      <c r="BS331">
        <f>1-BR331/BG331</f>
        <v>0</v>
      </c>
      <c r="BT331">
        <f>(BG331-BF331)/(BG331-BR331)</f>
        <v>0</v>
      </c>
      <c r="BU331">
        <f>(BA331-BG331)/(BA331-BR331)</f>
        <v>0</v>
      </c>
      <c r="BV331">
        <f>(BG331-BF331)/(BG331-AZ331)</f>
        <v>0</v>
      </c>
      <c r="BW331">
        <f>(BA331-BG331)/(BA331-AZ331)</f>
        <v>0</v>
      </c>
      <c r="BX331">
        <f>(BT331*BR331/BF331)</f>
        <v>0</v>
      </c>
      <c r="BY331">
        <f>(1-BX331)</f>
        <v>0</v>
      </c>
      <c r="DH331">
        <f>$B$11*EG331+$C$11*EH331+$F$11*ES331*(1-EV331)</f>
        <v>0</v>
      </c>
      <c r="DI331">
        <f>DH331*DJ331</f>
        <v>0</v>
      </c>
      <c r="DJ331">
        <f>($B$11*$D$9+$C$11*$D$9+$F$11*((FF331+EX331)/MAX(FF331+EX331+FG331, 0.1)*$I$9+FG331/MAX(FF331+EX331+FG331, 0.1)*$J$9))/($B$11+$C$11+$F$11)</f>
        <v>0</v>
      </c>
      <c r="DK331">
        <f>($B$11*$K$9+$C$11*$K$9+$F$11*((FF331+EX331)/MAX(FF331+EX331+FG331, 0.1)*$P$9+FG331/MAX(FF331+EX331+FG331, 0.1)*$Q$9))/($B$11+$C$11+$F$11)</f>
        <v>0</v>
      </c>
      <c r="DL331">
        <v>6</v>
      </c>
      <c r="DM331">
        <v>0.5</v>
      </c>
      <c r="DN331" t="s">
        <v>438</v>
      </c>
      <c r="DO331">
        <v>2</v>
      </c>
      <c r="DP331" t="b">
        <v>1</v>
      </c>
      <c r="DQ331">
        <v>1759433901.52143</v>
      </c>
      <c r="DR331">
        <v>397.992857142857</v>
      </c>
      <c r="DS331">
        <v>422.320428571429</v>
      </c>
      <c r="DT331">
        <v>23.8168642857143</v>
      </c>
      <c r="DU331">
        <v>16.9097357142857</v>
      </c>
      <c r="DV331">
        <v>395.846642857143</v>
      </c>
      <c r="DW331">
        <v>23.4665214285714</v>
      </c>
      <c r="DX331">
        <v>499.989214285714</v>
      </c>
      <c r="DY331">
        <v>90.6653785714286</v>
      </c>
      <c r="DZ331">
        <v>0.0342571428571429</v>
      </c>
      <c r="EA331">
        <v>30.2141571428571</v>
      </c>
      <c r="EB331">
        <v>29.9778214285714</v>
      </c>
      <c r="EC331">
        <v>999.9</v>
      </c>
      <c r="ED331">
        <v>0</v>
      </c>
      <c r="EE331">
        <v>0</v>
      </c>
      <c r="EF331">
        <v>10000.0064285714</v>
      </c>
      <c r="EG331">
        <v>0</v>
      </c>
      <c r="EH331">
        <v>14.38135</v>
      </c>
      <c r="EI331">
        <v>-24.3276642857143</v>
      </c>
      <c r="EJ331">
        <v>407.703142857143</v>
      </c>
      <c r="EK331">
        <v>429.584571428571</v>
      </c>
      <c r="EL331">
        <v>6.90712785714286</v>
      </c>
      <c r="EM331">
        <v>422.320428571429</v>
      </c>
      <c r="EN331">
        <v>16.9097357142857</v>
      </c>
      <c r="EO331">
        <v>2.15936428571429</v>
      </c>
      <c r="EP331">
        <v>1.53312571428571</v>
      </c>
      <c r="EQ331">
        <v>18.6639785714286</v>
      </c>
      <c r="ER331">
        <v>13.3026071428571</v>
      </c>
      <c r="ES331">
        <v>1999.99071428571</v>
      </c>
      <c r="ET331">
        <v>0.980005214285714</v>
      </c>
      <c r="EU331">
        <v>0.0199950857142857</v>
      </c>
      <c r="EV331">
        <v>0</v>
      </c>
      <c r="EW331">
        <v>1064.23785714286</v>
      </c>
      <c r="EX331">
        <v>5.00059</v>
      </c>
      <c r="EY331">
        <v>21422.8714285714</v>
      </c>
      <c r="EZ331">
        <v>17360.2714285714</v>
      </c>
      <c r="FA331">
        <v>42</v>
      </c>
      <c r="FB331">
        <v>41.812</v>
      </c>
      <c r="FC331">
        <v>41.437</v>
      </c>
      <c r="FD331">
        <v>41.241</v>
      </c>
      <c r="FE331">
        <v>42.875</v>
      </c>
      <c r="FF331">
        <v>1955.10071428571</v>
      </c>
      <c r="FG331">
        <v>39.89</v>
      </c>
      <c r="FH331">
        <v>0</v>
      </c>
      <c r="FI331">
        <v>1759433908.6</v>
      </c>
      <c r="FJ331">
        <v>0</v>
      </c>
      <c r="FK331">
        <v>1064.242</v>
      </c>
      <c r="FL331">
        <v>0.497692321503607</v>
      </c>
      <c r="FM331">
        <v>13.5461539144679</v>
      </c>
      <c r="FN331">
        <v>21423.612</v>
      </c>
      <c r="FO331">
        <v>15</v>
      </c>
      <c r="FP331">
        <v>0</v>
      </c>
      <c r="FQ331" t="s">
        <v>439</v>
      </c>
      <c r="FR331">
        <v>0</v>
      </c>
      <c r="FS331">
        <v>0</v>
      </c>
      <c r="FT331">
        <v>0</v>
      </c>
      <c r="FU331">
        <v>0</v>
      </c>
      <c r="FV331">
        <v>0</v>
      </c>
      <c r="FW331">
        <v>0</v>
      </c>
      <c r="FX331">
        <v>0</v>
      </c>
      <c r="FY331">
        <v>0</v>
      </c>
      <c r="FZ331">
        <v>0</v>
      </c>
      <c r="GA331">
        <v>0</v>
      </c>
      <c r="GB331">
        <v>0</v>
      </c>
      <c r="GC331">
        <v>-23.2992904761905</v>
      </c>
      <c r="GD331">
        <v>-15.7331067035837</v>
      </c>
      <c r="GE331">
        <v>2.09311860080889</v>
      </c>
      <c r="GF331">
        <v>0</v>
      </c>
      <c r="GG331">
        <v>1064.12352941176</v>
      </c>
      <c r="GH331">
        <v>1.85668449762853</v>
      </c>
      <c r="GI331">
        <v>0.330951234660292</v>
      </c>
      <c r="GJ331">
        <v>-1</v>
      </c>
      <c r="GK331">
        <v>6.89967380952381</v>
      </c>
      <c r="GL331">
        <v>0.0948119552099685</v>
      </c>
      <c r="GM331">
        <v>0.0142320076809417</v>
      </c>
      <c r="GN331">
        <v>1</v>
      </c>
      <c r="GO331">
        <v>1</v>
      </c>
      <c r="GP331">
        <v>2</v>
      </c>
      <c r="GQ331" t="s">
        <v>448</v>
      </c>
      <c r="GR331">
        <v>3.13107</v>
      </c>
      <c r="GS331">
        <v>2.71202</v>
      </c>
      <c r="GT331">
        <v>0.0864469</v>
      </c>
      <c r="GU331">
        <v>0.092442</v>
      </c>
      <c r="GV331">
        <v>0.102534</v>
      </c>
      <c r="GW331">
        <v>0.0805687</v>
      </c>
      <c r="GX331">
        <v>34372.5</v>
      </c>
      <c r="GY331">
        <v>36582.4</v>
      </c>
      <c r="GZ331">
        <v>34044.8</v>
      </c>
      <c r="HA331">
        <v>36500</v>
      </c>
      <c r="HB331">
        <v>43155.6</v>
      </c>
      <c r="HC331">
        <v>48198.5</v>
      </c>
      <c r="HD331">
        <v>53114.4</v>
      </c>
      <c r="HE331">
        <v>58344.7</v>
      </c>
      <c r="HF331">
        <v>1.95163</v>
      </c>
      <c r="HG331">
        <v>1.77595</v>
      </c>
      <c r="HH331">
        <v>0.121817</v>
      </c>
      <c r="HI331">
        <v>0</v>
      </c>
      <c r="HJ331">
        <v>27.9953</v>
      </c>
      <c r="HK331">
        <v>999.9</v>
      </c>
      <c r="HL331">
        <v>41.741</v>
      </c>
      <c r="HM331">
        <v>31.008</v>
      </c>
      <c r="HN331">
        <v>20.7815</v>
      </c>
      <c r="HO331">
        <v>54.7258</v>
      </c>
      <c r="HP331">
        <v>45.7572</v>
      </c>
      <c r="HQ331">
        <v>1</v>
      </c>
      <c r="HR331">
        <v>0.113628</v>
      </c>
      <c r="HS331">
        <v>-0.185153</v>
      </c>
      <c r="HT331">
        <v>20.1121</v>
      </c>
      <c r="HU331">
        <v>5.19767</v>
      </c>
      <c r="HV331">
        <v>12.004</v>
      </c>
      <c r="HW331">
        <v>4.975</v>
      </c>
      <c r="HX331">
        <v>3.29398</v>
      </c>
      <c r="HY331">
        <v>999.9</v>
      </c>
      <c r="HZ331">
        <v>9999</v>
      </c>
      <c r="IA331">
        <v>9999</v>
      </c>
      <c r="IB331">
        <v>9999</v>
      </c>
      <c r="IC331">
        <v>1.86326</v>
      </c>
      <c r="ID331">
        <v>1.86813</v>
      </c>
      <c r="IE331">
        <v>1.86791</v>
      </c>
      <c r="IF331">
        <v>1.86905</v>
      </c>
      <c r="IG331">
        <v>1.86992</v>
      </c>
      <c r="IH331">
        <v>1.86596</v>
      </c>
      <c r="II331">
        <v>1.86706</v>
      </c>
      <c r="IJ331">
        <v>1.86844</v>
      </c>
      <c r="IK331">
        <v>5</v>
      </c>
      <c r="IL331">
        <v>0</v>
      </c>
      <c r="IM331">
        <v>0</v>
      </c>
      <c r="IN331">
        <v>0</v>
      </c>
      <c r="IO331" t="s">
        <v>441</v>
      </c>
      <c r="IP331" t="s">
        <v>442</v>
      </c>
      <c r="IQ331" t="s">
        <v>443</v>
      </c>
      <c r="IR331" t="s">
        <v>443</v>
      </c>
      <c r="IS331" t="s">
        <v>443</v>
      </c>
      <c r="IT331" t="s">
        <v>443</v>
      </c>
      <c r="IU331">
        <v>0</v>
      </c>
      <c r="IV331">
        <v>100</v>
      </c>
      <c r="IW331">
        <v>100</v>
      </c>
      <c r="IX331">
        <v>2.158</v>
      </c>
      <c r="IY331">
        <v>0.3503</v>
      </c>
      <c r="IZ331">
        <v>0.735386519928015</v>
      </c>
      <c r="JA331">
        <v>0.00382527381972642</v>
      </c>
      <c r="JB331">
        <v>-7.52988299776221e-07</v>
      </c>
      <c r="JC331">
        <v>2.3530235652091e-10</v>
      </c>
      <c r="JD331">
        <v>-0.102343420517576</v>
      </c>
      <c r="JE331">
        <v>-0.0169045395245839</v>
      </c>
      <c r="JF331">
        <v>0.00204458040624254</v>
      </c>
      <c r="JG331">
        <v>-2.13992253470799e-05</v>
      </c>
      <c r="JH331">
        <v>5</v>
      </c>
      <c r="JI331">
        <v>2167</v>
      </c>
      <c r="JJ331">
        <v>1</v>
      </c>
      <c r="JK331">
        <v>29</v>
      </c>
      <c r="JL331">
        <v>29323898.5</v>
      </c>
      <c r="JM331">
        <v>29323898.5</v>
      </c>
      <c r="JN331">
        <v>1.05469</v>
      </c>
      <c r="JO331">
        <v>2.64404</v>
      </c>
      <c r="JP331">
        <v>1.54785</v>
      </c>
      <c r="JQ331">
        <v>2.31079</v>
      </c>
      <c r="JR331">
        <v>1.64673</v>
      </c>
      <c r="JS331">
        <v>2.38403</v>
      </c>
      <c r="JT331">
        <v>34.6463</v>
      </c>
      <c r="JU331">
        <v>24.1926</v>
      </c>
      <c r="JV331">
        <v>18</v>
      </c>
      <c r="JW331">
        <v>507.918</v>
      </c>
      <c r="JX331">
        <v>395.14</v>
      </c>
      <c r="JY331">
        <v>27.8917</v>
      </c>
      <c r="JZ331">
        <v>28.8417</v>
      </c>
      <c r="KA331">
        <v>30.0002</v>
      </c>
      <c r="KB331">
        <v>28.7764</v>
      </c>
      <c r="KC331">
        <v>28.7224</v>
      </c>
      <c r="KD331">
        <v>21.1405</v>
      </c>
      <c r="KE331">
        <v>15.7548</v>
      </c>
      <c r="KF331">
        <v>26.4515</v>
      </c>
      <c r="KG331">
        <v>27.8937</v>
      </c>
      <c r="KH331">
        <v>460.494</v>
      </c>
      <c r="KI331">
        <v>16.8656</v>
      </c>
      <c r="KJ331">
        <v>96.5474</v>
      </c>
      <c r="KK331">
        <v>94.5251</v>
      </c>
    </row>
    <row r="332" spans="1:297">
      <c r="A332">
        <v>316</v>
      </c>
      <c r="B332">
        <v>1759433915.1</v>
      </c>
      <c r="C332">
        <v>14695</v>
      </c>
      <c r="D332" t="s">
        <v>1077</v>
      </c>
      <c r="E332" t="s">
        <v>1078</v>
      </c>
      <c r="F332">
        <v>5</v>
      </c>
      <c r="G332" t="s">
        <v>1024</v>
      </c>
      <c r="H332" t="s">
        <v>436</v>
      </c>
      <c r="I332">
        <v>1759433906.94615</v>
      </c>
      <c r="J332">
        <f>(K332)/1000</f>
        <v>0</v>
      </c>
      <c r="K332">
        <f>IF(DP332, AN332, AH332)</f>
        <v>0</v>
      </c>
      <c r="L332">
        <f>IF(DP332, AI332, AG332)</f>
        <v>0</v>
      </c>
      <c r="M332">
        <f>DR332 - IF(AU332&gt;1, L332*DL332*100.0/(AW332), 0)</f>
        <v>0</v>
      </c>
      <c r="N332">
        <f>((T332-J332/2)*M332-L332)/(T332+J332/2)</f>
        <v>0</v>
      </c>
      <c r="O332">
        <f>N332*(DY332+DZ332)/1000.0</f>
        <v>0</v>
      </c>
      <c r="P332">
        <f>(DR332 - IF(AU332&gt;1, L332*DL332*100.0/(AW332), 0))*(DY332+DZ332)/1000.0</f>
        <v>0</v>
      </c>
      <c r="Q332">
        <f>2.0/((1/S332-1/R332)+SIGN(S332)*SQRT((1/S332-1/R332)*(1/S332-1/R332) + 4*DM332/((DM332+1)*(DM332+1))*(2*1/S332*1/R332-1/R332*1/R332)))</f>
        <v>0</v>
      </c>
      <c r="R332">
        <f>IF(LEFT(DN332,1)&lt;&gt;"0",IF(LEFT(DN332,1)="1",3.0,DO332),$D$5+$E$5*(EF332*DY332/($K$5*1000))+$F$5*(EF332*DY332/($K$5*1000))*MAX(MIN(DL332,$J$5),$I$5)*MAX(MIN(DL332,$J$5),$I$5)+$G$5*MAX(MIN(DL332,$J$5),$I$5)*(EF332*DY332/($K$5*1000))+$H$5*(EF332*DY332/($K$5*1000))*(EF332*DY332/($K$5*1000)))</f>
        <v>0</v>
      </c>
      <c r="S332">
        <f>J332*(1000-(1000*0.61365*exp(17.502*W332/(240.97+W332))/(DY332+DZ332)+DT332)/2)/(1000*0.61365*exp(17.502*W332/(240.97+W332))/(DY332+DZ332)-DT332)</f>
        <v>0</v>
      </c>
      <c r="T332">
        <f>1/((DM332+1)/(Q332/1.6)+1/(R332/1.37)) + DM332/((DM332+1)/(Q332/1.6) + DM332/(R332/1.37))</f>
        <v>0</v>
      </c>
      <c r="U332">
        <f>(DH332*DK332)</f>
        <v>0</v>
      </c>
      <c r="V332">
        <f>(EA332+(U332+2*0.95*5.67E-8*(((EA332+$B$7)+273)^4-(EA332+273)^4)-44100*J332)/(1.84*29.3*R332+8*0.95*5.67E-8*(EA332+273)^3))</f>
        <v>0</v>
      </c>
      <c r="W332">
        <f>($C$7*EB332+$D$7*EC332+$E$7*V332)</f>
        <v>0</v>
      </c>
      <c r="X332">
        <f>0.61365*exp(17.502*W332/(240.97+W332))</f>
        <v>0</v>
      </c>
      <c r="Y332">
        <f>(Z332/AA332*100)</f>
        <v>0</v>
      </c>
      <c r="Z332">
        <f>DT332*(DY332+DZ332)/1000</f>
        <v>0</v>
      </c>
      <c r="AA332">
        <f>0.61365*exp(17.502*EA332/(240.97+EA332))</f>
        <v>0</v>
      </c>
      <c r="AB332">
        <f>(X332-DT332*(DY332+DZ332)/1000)</f>
        <v>0</v>
      </c>
      <c r="AC332">
        <f>(-J332*44100)</f>
        <v>0</v>
      </c>
      <c r="AD332">
        <f>2*29.3*R332*0.92*(EA332-W332)</f>
        <v>0</v>
      </c>
      <c r="AE332">
        <f>2*0.95*5.67E-8*(((EA332+$B$7)+273)^4-(W332+273)^4)</f>
        <v>0</v>
      </c>
      <c r="AF332">
        <f>U332+AE332+AC332+AD332</f>
        <v>0</v>
      </c>
      <c r="AG332">
        <f>DX332*AU332*(DS332-DR332*(1000-AU332*DU332)/(1000-AU332*DT332))/(100*DL332)</f>
        <v>0</v>
      </c>
      <c r="AH332">
        <f>1000*DX332*AU332*(DT332-DU332)/(100*DL332*(1000-AU332*DT332))</f>
        <v>0</v>
      </c>
      <c r="AI332">
        <f>(AJ332 - AK332 - DY332*1E3/(8.314*(EA332+273.15)) * AM332/DX332 * AL332) * DX332/(100*DL332) * (1000 - DU332)/1000</f>
        <v>0</v>
      </c>
      <c r="AJ332">
        <v>447.906812094914</v>
      </c>
      <c r="AK332">
        <v>418.952969696969</v>
      </c>
      <c r="AL332">
        <v>1.95105424242418</v>
      </c>
      <c r="AM332">
        <v>64.6</v>
      </c>
      <c r="AN332">
        <f>(AP332 - AO332 + DY332*1E3/(8.314*(EA332+273.15)) * AR332/DX332 * AQ332) * DX332/(100*DL332) * 1000/(1000 - AP332)</f>
        <v>0</v>
      </c>
      <c r="AO332">
        <v>16.9096179499933</v>
      </c>
      <c r="AP332">
        <v>23.8194878787879</v>
      </c>
      <c r="AQ332">
        <v>3.29932949245611e-05</v>
      </c>
      <c r="AR332">
        <v>120.659579915445</v>
      </c>
      <c r="AS332">
        <v>0</v>
      </c>
      <c r="AT332">
        <v>0</v>
      </c>
      <c r="AU332">
        <f>IF(AS332*$H$13&gt;=AW332,1.0,(AW332/(AW332-AS332*$H$13)))</f>
        <v>0</v>
      </c>
      <c r="AV332">
        <f>(AU332-1)*100</f>
        <v>0</v>
      </c>
      <c r="AW332">
        <f>MAX(0,($B$13+$C$13*EF332)/(1+$D$13*EF332)*DY332/(EA332+273)*$E$13)</f>
        <v>0</v>
      </c>
      <c r="AX332" t="s">
        <v>437</v>
      </c>
      <c r="AY332" t="s">
        <v>437</v>
      </c>
      <c r="AZ332">
        <v>0</v>
      </c>
      <c r="BA332">
        <v>0</v>
      </c>
      <c r="BB332">
        <f>1-AZ332/BA332</f>
        <v>0</v>
      </c>
      <c r="BC332">
        <v>0</v>
      </c>
      <c r="BD332" t="s">
        <v>437</v>
      </c>
      <c r="BE332" t="s">
        <v>437</v>
      </c>
      <c r="BF332">
        <v>0</v>
      </c>
      <c r="BG332">
        <v>0</v>
      </c>
      <c r="BH332">
        <f>1-BF332/BG332</f>
        <v>0</v>
      </c>
      <c r="BI332">
        <v>0.5</v>
      </c>
      <c r="BJ332">
        <f>DI332</f>
        <v>0</v>
      </c>
      <c r="BK332">
        <f>L332</f>
        <v>0</v>
      </c>
      <c r="BL332">
        <f>BH332*BI332*BJ332</f>
        <v>0</v>
      </c>
      <c r="BM332">
        <f>(BK332-BC332)/BJ332</f>
        <v>0</v>
      </c>
      <c r="BN332">
        <f>(BA332-BG332)/BG332</f>
        <v>0</v>
      </c>
      <c r="BO332">
        <f>AZ332/(BB332+AZ332/BG332)</f>
        <v>0</v>
      </c>
      <c r="BP332" t="s">
        <v>437</v>
      </c>
      <c r="BQ332">
        <v>0</v>
      </c>
      <c r="BR332">
        <f>IF(BQ332&lt;&gt;0, BQ332, BO332)</f>
        <v>0</v>
      </c>
      <c r="BS332">
        <f>1-BR332/BG332</f>
        <v>0</v>
      </c>
      <c r="BT332">
        <f>(BG332-BF332)/(BG332-BR332)</f>
        <v>0</v>
      </c>
      <c r="BU332">
        <f>(BA332-BG332)/(BA332-BR332)</f>
        <v>0</v>
      </c>
      <c r="BV332">
        <f>(BG332-BF332)/(BG332-AZ332)</f>
        <v>0</v>
      </c>
      <c r="BW332">
        <f>(BA332-BG332)/(BA332-AZ332)</f>
        <v>0</v>
      </c>
      <c r="BX332">
        <f>(BT332*BR332/BF332)</f>
        <v>0</v>
      </c>
      <c r="BY332">
        <f>(1-BX332)</f>
        <v>0</v>
      </c>
      <c r="DH332">
        <f>$B$11*EG332+$C$11*EH332+$F$11*ES332*(1-EV332)</f>
        <v>0</v>
      </c>
      <c r="DI332">
        <f>DH332*DJ332</f>
        <v>0</v>
      </c>
      <c r="DJ332">
        <f>($B$11*$D$9+$C$11*$D$9+$F$11*((FF332+EX332)/MAX(FF332+EX332+FG332, 0.1)*$I$9+FG332/MAX(FF332+EX332+FG332, 0.1)*$J$9))/($B$11+$C$11+$F$11)</f>
        <v>0</v>
      </c>
      <c r="DK332">
        <f>($B$11*$K$9+$C$11*$K$9+$F$11*((FF332+EX332)/MAX(FF332+EX332+FG332, 0.1)*$P$9+FG332/MAX(FF332+EX332+FG332, 0.1)*$Q$9))/($B$11+$C$11+$F$11)</f>
        <v>0</v>
      </c>
      <c r="DL332">
        <v>6</v>
      </c>
      <c r="DM332">
        <v>0.5</v>
      </c>
      <c r="DN332" t="s">
        <v>438</v>
      </c>
      <c r="DO332">
        <v>2</v>
      </c>
      <c r="DP332" t="b">
        <v>1</v>
      </c>
      <c r="DQ332">
        <v>1759433906.94615</v>
      </c>
      <c r="DR332">
        <v>400.577769230769</v>
      </c>
      <c r="DS332">
        <v>429.729538461538</v>
      </c>
      <c r="DT332">
        <v>23.8151307692308</v>
      </c>
      <c r="DU332">
        <v>16.9084615384615</v>
      </c>
      <c r="DV332">
        <v>398.423</v>
      </c>
      <c r="DW332">
        <v>23.4648538461539</v>
      </c>
      <c r="DX332">
        <v>500.010230769231</v>
      </c>
      <c r="DY332">
        <v>90.6643153846154</v>
      </c>
      <c r="DZ332">
        <v>0.0342702769230769</v>
      </c>
      <c r="EA332">
        <v>30.2167538461538</v>
      </c>
      <c r="EB332">
        <v>29.9798384615385</v>
      </c>
      <c r="EC332">
        <v>999.9</v>
      </c>
      <c r="ED332">
        <v>0</v>
      </c>
      <c r="EE332">
        <v>0</v>
      </c>
      <c r="EF332">
        <v>9993.61</v>
      </c>
      <c r="EG332">
        <v>0</v>
      </c>
      <c r="EH332">
        <v>14.3836923076923</v>
      </c>
      <c r="EI332">
        <v>-29.1516230769231</v>
      </c>
      <c r="EJ332">
        <v>410.350538461538</v>
      </c>
      <c r="EK332">
        <v>437.120538461538</v>
      </c>
      <c r="EL332">
        <v>6.90666307692308</v>
      </c>
      <c r="EM332">
        <v>429.729538461538</v>
      </c>
      <c r="EN332">
        <v>16.9084615384615</v>
      </c>
      <c r="EO332">
        <v>2.15918076923077</v>
      </c>
      <c r="EP332">
        <v>1.53299230769231</v>
      </c>
      <c r="EQ332">
        <v>18.6626230769231</v>
      </c>
      <c r="ER332">
        <v>13.3012769230769</v>
      </c>
      <c r="ES332">
        <v>1999.98692307692</v>
      </c>
      <c r="ET332">
        <v>0.980005153846154</v>
      </c>
      <c r="EU332">
        <v>0.0199951461538462</v>
      </c>
      <c r="EV332">
        <v>0</v>
      </c>
      <c r="EW332">
        <v>1064.18384615385</v>
      </c>
      <c r="EX332">
        <v>5.00059</v>
      </c>
      <c r="EY332">
        <v>21421.4230769231</v>
      </c>
      <c r="EZ332">
        <v>17360.2384615385</v>
      </c>
      <c r="FA332">
        <v>42</v>
      </c>
      <c r="FB332">
        <v>41.812</v>
      </c>
      <c r="FC332">
        <v>41.4322307692308</v>
      </c>
      <c r="FD332">
        <v>41.25</v>
      </c>
      <c r="FE332">
        <v>42.875</v>
      </c>
      <c r="FF332">
        <v>1955.09692307692</v>
      </c>
      <c r="FG332">
        <v>39.89</v>
      </c>
      <c r="FH332">
        <v>0</v>
      </c>
      <c r="FI332">
        <v>1759433913.4</v>
      </c>
      <c r="FJ332">
        <v>0</v>
      </c>
      <c r="FK332">
        <v>1064.1424</v>
      </c>
      <c r="FL332">
        <v>-1.75692306244167</v>
      </c>
      <c r="FM332">
        <v>-56.0461537530777</v>
      </c>
      <c r="FN332">
        <v>21421.62</v>
      </c>
      <c r="FO332">
        <v>15</v>
      </c>
      <c r="FP332">
        <v>0</v>
      </c>
      <c r="FQ332" t="s">
        <v>439</v>
      </c>
      <c r="FR332">
        <v>0</v>
      </c>
      <c r="FS332">
        <v>0</v>
      </c>
      <c r="FT332">
        <v>0</v>
      </c>
      <c r="FU332">
        <v>0</v>
      </c>
      <c r="FV332">
        <v>0</v>
      </c>
      <c r="FW332">
        <v>0</v>
      </c>
      <c r="FX332">
        <v>0</v>
      </c>
      <c r="FY332">
        <v>0</v>
      </c>
      <c r="FZ332">
        <v>0</v>
      </c>
      <c r="GA332">
        <v>0</v>
      </c>
      <c r="GB332">
        <v>0</v>
      </c>
      <c r="GC332">
        <v>-26.3704666666667</v>
      </c>
      <c r="GD332">
        <v>-49.1253921268</v>
      </c>
      <c r="GE332">
        <v>5.42633282397126</v>
      </c>
      <c r="GF332">
        <v>0</v>
      </c>
      <c r="GG332">
        <v>1064.18882352941</v>
      </c>
      <c r="GH332">
        <v>-0.597402590241289</v>
      </c>
      <c r="GI332">
        <v>0.278079175203129</v>
      </c>
      <c r="GJ332">
        <v>-1</v>
      </c>
      <c r="GK332">
        <v>6.90720238095238</v>
      </c>
      <c r="GL332">
        <v>-0.00417393225069035</v>
      </c>
      <c r="GM332">
        <v>0.00222329636171579</v>
      </c>
      <c r="GN332">
        <v>1</v>
      </c>
      <c r="GO332">
        <v>1</v>
      </c>
      <c r="GP332">
        <v>2</v>
      </c>
      <c r="GQ332" t="s">
        <v>448</v>
      </c>
      <c r="GR332">
        <v>3.13088</v>
      </c>
      <c r="GS332">
        <v>2.71264</v>
      </c>
      <c r="GT332">
        <v>0.0880556</v>
      </c>
      <c r="GU332">
        <v>0.0950238</v>
      </c>
      <c r="GV332">
        <v>0.102544</v>
      </c>
      <c r="GW332">
        <v>0.0805746</v>
      </c>
      <c r="GX332">
        <v>34311.8</v>
      </c>
      <c r="GY332">
        <v>36478</v>
      </c>
      <c r="GZ332">
        <v>34044.7</v>
      </c>
      <c r="HA332">
        <v>36499.7</v>
      </c>
      <c r="HB332">
        <v>43155.4</v>
      </c>
      <c r="HC332">
        <v>48198.1</v>
      </c>
      <c r="HD332">
        <v>53114.4</v>
      </c>
      <c r="HE332">
        <v>58344.1</v>
      </c>
      <c r="HF332">
        <v>1.95125</v>
      </c>
      <c r="HG332">
        <v>1.77628</v>
      </c>
      <c r="HH332">
        <v>0.122413</v>
      </c>
      <c r="HI332">
        <v>0</v>
      </c>
      <c r="HJ332">
        <v>27.9963</v>
      </c>
      <c r="HK332">
        <v>999.9</v>
      </c>
      <c r="HL332">
        <v>41.741</v>
      </c>
      <c r="HM332">
        <v>31.008</v>
      </c>
      <c r="HN332">
        <v>20.7808</v>
      </c>
      <c r="HO332">
        <v>54.5858</v>
      </c>
      <c r="HP332">
        <v>45.8213</v>
      </c>
      <c r="HQ332">
        <v>1</v>
      </c>
      <c r="HR332">
        <v>0.113831</v>
      </c>
      <c r="HS332">
        <v>-0.187587</v>
      </c>
      <c r="HT332">
        <v>20.1119</v>
      </c>
      <c r="HU332">
        <v>5.19722</v>
      </c>
      <c r="HV332">
        <v>12.004</v>
      </c>
      <c r="HW332">
        <v>4.97495</v>
      </c>
      <c r="HX332">
        <v>3.29395</v>
      </c>
      <c r="HY332">
        <v>999.9</v>
      </c>
      <c r="HZ332">
        <v>9999</v>
      </c>
      <c r="IA332">
        <v>9999</v>
      </c>
      <c r="IB332">
        <v>9999</v>
      </c>
      <c r="IC332">
        <v>1.86326</v>
      </c>
      <c r="ID332">
        <v>1.86813</v>
      </c>
      <c r="IE332">
        <v>1.86791</v>
      </c>
      <c r="IF332">
        <v>1.86905</v>
      </c>
      <c r="IG332">
        <v>1.86989</v>
      </c>
      <c r="IH332">
        <v>1.86596</v>
      </c>
      <c r="II332">
        <v>1.86704</v>
      </c>
      <c r="IJ332">
        <v>1.86844</v>
      </c>
      <c r="IK332">
        <v>5</v>
      </c>
      <c r="IL332">
        <v>0</v>
      </c>
      <c r="IM332">
        <v>0</v>
      </c>
      <c r="IN332">
        <v>0</v>
      </c>
      <c r="IO332" t="s">
        <v>441</v>
      </c>
      <c r="IP332" t="s">
        <v>442</v>
      </c>
      <c r="IQ332" t="s">
        <v>443</v>
      </c>
      <c r="IR332" t="s">
        <v>443</v>
      </c>
      <c r="IS332" t="s">
        <v>443</v>
      </c>
      <c r="IT332" t="s">
        <v>443</v>
      </c>
      <c r="IU332">
        <v>0</v>
      </c>
      <c r="IV332">
        <v>100</v>
      </c>
      <c r="IW332">
        <v>100</v>
      </c>
      <c r="IX332">
        <v>2.19</v>
      </c>
      <c r="IY332">
        <v>0.3505</v>
      </c>
      <c r="IZ332">
        <v>0.735386519928015</v>
      </c>
      <c r="JA332">
        <v>0.00382527381972642</v>
      </c>
      <c r="JB332">
        <v>-7.52988299776221e-07</v>
      </c>
      <c r="JC332">
        <v>2.3530235652091e-10</v>
      </c>
      <c r="JD332">
        <v>-0.102343420517576</v>
      </c>
      <c r="JE332">
        <v>-0.0169045395245839</v>
      </c>
      <c r="JF332">
        <v>0.00204458040624254</v>
      </c>
      <c r="JG332">
        <v>-2.13992253470799e-05</v>
      </c>
      <c r="JH332">
        <v>5</v>
      </c>
      <c r="JI332">
        <v>2167</v>
      </c>
      <c r="JJ332">
        <v>1</v>
      </c>
      <c r="JK332">
        <v>29</v>
      </c>
      <c r="JL332">
        <v>29323898.6</v>
      </c>
      <c r="JM332">
        <v>29323898.6</v>
      </c>
      <c r="JN332">
        <v>1.08521</v>
      </c>
      <c r="JO332">
        <v>2.64526</v>
      </c>
      <c r="JP332">
        <v>1.54785</v>
      </c>
      <c r="JQ332">
        <v>2.30957</v>
      </c>
      <c r="JR332">
        <v>1.64551</v>
      </c>
      <c r="JS332">
        <v>2.28271</v>
      </c>
      <c r="JT332">
        <v>34.6463</v>
      </c>
      <c r="JU332">
        <v>24.1838</v>
      </c>
      <c r="JV332">
        <v>18</v>
      </c>
      <c r="JW332">
        <v>507.685</v>
      </c>
      <c r="JX332">
        <v>395.333</v>
      </c>
      <c r="JY332">
        <v>27.9061</v>
      </c>
      <c r="JZ332">
        <v>28.8429</v>
      </c>
      <c r="KA332">
        <v>30.0003</v>
      </c>
      <c r="KB332">
        <v>28.7782</v>
      </c>
      <c r="KC332">
        <v>28.7248</v>
      </c>
      <c r="KD332">
        <v>21.8035</v>
      </c>
      <c r="KE332">
        <v>15.7548</v>
      </c>
      <c r="KF332">
        <v>26.4515</v>
      </c>
      <c r="KG332">
        <v>27.9082</v>
      </c>
      <c r="KH332">
        <v>474.12</v>
      </c>
      <c r="KI332">
        <v>16.8534</v>
      </c>
      <c r="KJ332">
        <v>96.5474</v>
      </c>
      <c r="KK332">
        <v>94.5243</v>
      </c>
    </row>
    <row r="333" spans="1:297">
      <c r="A333">
        <v>317</v>
      </c>
      <c r="B333">
        <v>1759433920.1</v>
      </c>
      <c r="C333">
        <v>14700</v>
      </c>
      <c r="D333" t="s">
        <v>1079</v>
      </c>
      <c r="E333" t="s">
        <v>1080</v>
      </c>
      <c r="F333">
        <v>5</v>
      </c>
      <c r="G333" t="s">
        <v>1024</v>
      </c>
      <c r="H333" t="s">
        <v>436</v>
      </c>
      <c r="I333">
        <v>1759433911.94615</v>
      </c>
      <c r="J333">
        <f>(K333)/1000</f>
        <v>0</v>
      </c>
      <c r="K333">
        <f>IF(DP333, AN333, AH333)</f>
        <v>0</v>
      </c>
      <c r="L333">
        <f>IF(DP333, AI333, AG333)</f>
        <v>0</v>
      </c>
      <c r="M333">
        <f>DR333 - IF(AU333&gt;1, L333*DL333*100.0/(AW333), 0)</f>
        <v>0</v>
      </c>
      <c r="N333">
        <f>((T333-J333/2)*M333-L333)/(T333+J333/2)</f>
        <v>0</v>
      </c>
      <c r="O333">
        <f>N333*(DY333+DZ333)/1000.0</f>
        <v>0</v>
      </c>
      <c r="P333">
        <f>(DR333 - IF(AU333&gt;1, L333*DL333*100.0/(AW333), 0))*(DY333+DZ333)/1000.0</f>
        <v>0</v>
      </c>
      <c r="Q333">
        <f>2.0/((1/S333-1/R333)+SIGN(S333)*SQRT((1/S333-1/R333)*(1/S333-1/R333) + 4*DM333/((DM333+1)*(DM333+1))*(2*1/S333*1/R333-1/R333*1/R333)))</f>
        <v>0</v>
      </c>
      <c r="R333">
        <f>IF(LEFT(DN333,1)&lt;&gt;"0",IF(LEFT(DN333,1)="1",3.0,DO333),$D$5+$E$5*(EF333*DY333/($K$5*1000))+$F$5*(EF333*DY333/($K$5*1000))*MAX(MIN(DL333,$J$5),$I$5)*MAX(MIN(DL333,$J$5),$I$5)+$G$5*MAX(MIN(DL333,$J$5),$I$5)*(EF333*DY333/($K$5*1000))+$H$5*(EF333*DY333/($K$5*1000))*(EF333*DY333/($K$5*1000)))</f>
        <v>0</v>
      </c>
      <c r="S333">
        <f>J333*(1000-(1000*0.61365*exp(17.502*W333/(240.97+W333))/(DY333+DZ333)+DT333)/2)/(1000*0.61365*exp(17.502*W333/(240.97+W333))/(DY333+DZ333)-DT333)</f>
        <v>0</v>
      </c>
      <c r="T333">
        <f>1/((DM333+1)/(Q333/1.6)+1/(R333/1.37)) + DM333/((DM333+1)/(Q333/1.6) + DM333/(R333/1.37))</f>
        <v>0</v>
      </c>
      <c r="U333">
        <f>(DH333*DK333)</f>
        <v>0</v>
      </c>
      <c r="V333">
        <f>(EA333+(U333+2*0.95*5.67E-8*(((EA333+$B$7)+273)^4-(EA333+273)^4)-44100*J333)/(1.84*29.3*R333+8*0.95*5.67E-8*(EA333+273)^3))</f>
        <v>0</v>
      </c>
      <c r="W333">
        <f>($C$7*EB333+$D$7*EC333+$E$7*V333)</f>
        <v>0</v>
      </c>
      <c r="X333">
        <f>0.61365*exp(17.502*W333/(240.97+W333))</f>
        <v>0</v>
      </c>
      <c r="Y333">
        <f>(Z333/AA333*100)</f>
        <v>0</v>
      </c>
      <c r="Z333">
        <f>DT333*(DY333+DZ333)/1000</f>
        <v>0</v>
      </c>
      <c r="AA333">
        <f>0.61365*exp(17.502*EA333/(240.97+EA333))</f>
        <v>0</v>
      </c>
      <c r="AB333">
        <f>(X333-DT333*(DY333+DZ333)/1000)</f>
        <v>0</v>
      </c>
      <c r="AC333">
        <f>(-J333*44100)</f>
        <v>0</v>
      </c>
      <c r="AD333">
        <f>2*29.3*R333*0.92*(EA333-W333)</f>
        <v>0</v>
      </c>
      <c r="AE333">
        <f>2*0.95*5.67E-8*(((EA333+$B$7)+273)^4-(W333+273)^4)</f>
        <v>0</v>
      </c>
      <c r="AF333">
        <f>U333+AE333+AC333+AD333</f>
        <v>0</v>
      </c>
      <c r="AG333">
        <f>DX333*AU333*(DS333-DR333*(1000-AU333*DU333)/(1000-AU333*DT333))/(100*DL333)</f>
        <v>0</v>
      </c>
      <c r="AH333">
        <f>1000*DX333*AU333*(DT333-DU333)/(100*DL333*(1000-AU333*DT333))</f>
        <v>0</v>
      </c>
      <c r="AI333">
        <f>(AJ333 - AK333 - DY333*1E3/(8.314*(EA333+273.15)) * AM333/DX333 * AL333) * DX333/(100*DL333) * (1000 - DU333)/1000</f>
        <v>0</v>
      </c>
      <c r="AJ333">
        <v>464.509434441234</v>
      </c>
      <c r="AK333">
        <v>431.620818181818</v>
      </c>
      <c r="AL333">
        <v>2.61984378787872</v>
      </c>
      <c r="AM333">
        <v>64.6</v>
      </c>
      <c r="AN333">
        <f>(AP333 - AO333 + DY333*1E3/(8.314*(EA333+273.15)) * AR333/DX333 * AQ333) * DX333/(100*DL333) * 1000/(1000 - AP333)</f>
        <v>0</v>
      </c>
      <c r="AO333">
        <v>16.9114476000732</v>
      </c>
      <c r="AP333">
        <v>23.8268557575758</v>
      </c>
      <c r="AQ333">
        <v>6.16034186792306e-05</v>
      </c>
      <c r="AR333">
        <v>120.659579915445</v>
      </c>
      <c r="AS333">
        <v>0</v>
      </c>
      <c r="AT333">
        <v>0</v>
      </c>
      <c r="AU333">
        <f>IF(AS333*$H$13&gt;=AW333,1.0,(AW333/(AW333-AS333*$H$13)))</f>
        <v>0</v>
      </c>
      <c r="AV333">
        <f>(AU333-1)*100</f>
        <v>0</v>
      </c>
      <c r="AW333">
        <f>MAX(0,($B$13+$C$13*EF333)/(1+$D$13*EF333)*DY333/(EA333+273)*$E$13)</f>
        <v>0</v>
      </c>
      <c r="AX333" t="s">
        <v>437</v>
      </c>
      <c r="AY333" t="s">
        <v>437</v>
      </c>
      <c r="AZ333">
        <v>0</v>
      </c>
      <c r="BA333">
        <v>0</v>
      </c>
      <c r="BB333">
        <f>1-AZ333/BA333</f>
        <v>0</v>
      </c>
      <c r="BC333">
        <v>0</v>
      </c>
      <c r="BD333" t="s">
        <v>437</v>
      </c>
      <c r="BE333" t="s">
        <v>437</v>
      </c>
      <c r="BF333">
        <v>0</v>
      </c>
      <c r="BG333">
        <v>0</v>
      </c>
      <c r="BH333">
        <f>1-BF333/BG333</f>
        <v>0</v>
      </c>
      <c r="BI333">
        <v>0.5</v>
      </c>
      <c r="BJ333">
        <f>DI333</f>
        <v>0</v>
      </c>
      <c r="BK333">
        <f>L333</f>
        <v>0</v>
      </c>
      <c r="BL333">
        <f>BH333*BI333*BJ333</f>
        <v>0</v>
      </c>
      <c r="BM333">
        <f>(BK333-BC333)/BJ333</f>
        <v>0</v>
      </c>
      <c r="BN333">
        <f>(BA333-BG333)/BG333</f>
        <v>0</v>
      </c>
      <c r="BO333">
        <f>AZ333/(BB333+AZ333/BG333)</f>
        <v>0</v>
      </c>
      <c r="BP333" t="s">
        <v>437</v>
      </c>
      <c r="BQ333">
        <v>0</v>
      </c>
      <c r="BR333">
        <f>IF(BQ333&lt;&gt;0, BQ333, BO333)</f>
        <v>0</v>
      </c>
      <c r="BS333">
        <f>1-BR333/BG333</f>
        <v>0</v>
      </c>
      <c r="BT333">
        <f>(BG333-BF333)/(BG333-BR333)</f>
        <v>0</v>
      </c>
      <c r="BU333">
        <f>(BA333-BG333)/(BA333-BR333)</f>
        <v>0</v>
      </c>
      <c r="BV333">
        <f>(BG333-BF333)/(BG333-AZ333)</f>
        <v>0</v>
      </c>
      <c r="BW333">
        <f>(BA333-BG333)/(BA333-AZ333)</f>
        <v>0</v>
      </c>
      <c r="BX333">
        <f>(BT333*BR333/BF333)</f>
        <v>0</v>
      </c>
      <c r="BY333">
        <f>(1-BX333)</f>
        <v>0</v>
      </c>
      <c r="DH333">
        <f>$B$11*EG333+$C$11*EH333+$F$11*ES333*(1-EV333)</f>
        <v>0</v>
      </c>
      <c r="DI333">
        <f>DH333*DJ333</f>
        <v>0</v>
      </c>
      <c r="DJ333">
        <f>($B$11*$D$9+$C$11*$D$9+$F$11*((FF333+EX333)/MAX(FF333+EX333+FG333, 0.1)*$I$9+FG333/MAX(FF333+EX333+FG333, 0.1)*$J$9))/($B$11+$C$11+$F$11)</f>
        <v>0</v>
      </c>
      <c r="DK333">
        <f>($B$11*$K$9+$C$11*$K$9+$F$11*((FF333+EX333)/MAX(FF333+EX333+FG333, 0.1)*$P$9+FG333/MAX(FF333+EX333+FG333, 0.1)*$Q$9))/($B$11+$C$11+$F$11)</f>
        <v>0</v>
      </c>
      <c r="DL333">
        <v>6</v>
      </c>
      <c r="DM333">
        <v>0.5</v>
      </c>
      <c r="DN333" t="s">
        <v>438</v>
      </c>
      <c r="DO333">
        <v>2</v>
      </c>
      <c r="DP333" t="b">
        <v>1</v>
      </c>
      <c r="DQ333">
        <v>1759433911.94615</v>
      </c>
      <c r="DR333">
        <v>406.678538461539</v>
      </c>
      <c r="DS333">
        <v>441.846769230769</v>
      </c>
      <c r="DT333">
        <v>23.8183846153846</v>
      </c>
      <c r="DU333">
        <v>16.9095307692308</v>
      </c>
      <c r="DV333">
        <v>404.503538461538</v>
      </c>
      <c r="DW333">
        <v>23.4679846153846</v>
      </c>
      <c r="DX333">
        <v>500.056076923077</v>
      </c>
      <c r="DY333">
        <v>90.6644</v>
      </c>
      <c r="DZ333">
        <v>0.0341149384615385</v>
      </c>
      <c r="EA333">
        <v>30.2176461538462</v>
      </c>
      <c r="EB333">
        <v>29.9842615384615</v>
      </c>
      <c r="EC333">
        <v>999.9</v>
      </c>
      <c r="ED333">
        <v>0</v>
      </c>
      <c r="EE333">
        <v>0</v>
      </c>
      <c r="EF333">
        <v>10015.7215384615</v>
      </c>
      <c r="EG333">
        <v>0</v>
      </c>
      <c r="EH333">
        <v>14.3951538461538</v>
      </c>
      <c r="EI333">
        <v>-35.1682153846154</v>
      </c>
      <c r="EJ333">
        <v>416.601538461538</v>
      </c>
      <c r="EK333">
        <v>449.446846153846</v>
      </c>
      <c r="EL333">
        <v>6.90884769230769</v>
      </c>
      <c r="EM333">
        <v>441.846769230769</v>
      </c>
      <c r="EN333">
        <v>16.9095307692308</v>
      </c>
      <c r="EO333">
        <v>2.15947923076923</v>
      </c>
      <c r="EP333">
        <v>1.53309230769231</v>
      </c>
      <c r="EQ333">
        <v>18.6648307692308</v>
      </c>
      <c r="ER333">
        <v>13.3022692307692</v>
      </c>
      <c r="ES333">
        <v>2000.03384615385</v>
      </c>
      <c r="ET333">
        <v>0.980005692307692</v>
      </c>
      <c r="EU333">
        <v>0.0199946615384615</v>
      </c>
      <c r="EV333">
        <v>0</v>
      </c>
      <c r="EW333">
        <v>1063.87923076923</v>
      </c>
      <c r="EX333">
        <v>5.00059</v>
      </c>
      <c r="EY333">
        <v>21417.3153846154</v>
      </c>
      <c r="EZ333">
        <v>17360.6615384615</v>
      </c>
      <c r="FA333">
        <v>42</v>
      </c>
      <c r="FB333">
        <v>41.812</v>
      </c>
      <c r="FC333">
        <v>41.4322307692308</v>
      </c>
      <c r="FD333">
        <v>41.25</v>
      </c>
      <c r="FE333">
        <v>42.875</v>
      </c>
      <c r="FF333">
        <v>1955.14384615385</v>
      </c>
      <c r="FG333">
        <v>39.89</v>
      </c>
      <c r="FH333">
        <v>0</v>
      </c>
      <c r="FI333">
        <v>1759433918.8</v>
      </c>
      <c r="FJ333">
        <v>0</v>
      </c>
      <c r="FK333">
        <v>1063.83538461538</v>
      </c>
      <c r="FL333">
        <v>-5.42358974522552</v>
      </c>
      <c r="FM333">
        <v>-85.0940171282689</v>
      </c>
      <c r="FN333">
        <v>21416.2</v>
      </c>
      <c r="FO333">
        <v>15</v>
      </c>
      <c r="FP333">
        <v>0</v>
      </c>
      <c r="FQ333" t="s">
        <v>439</v>
      </c>
      <c r="FR333">
        <v>0</v>
      </c>
      <c r="FS333">
        <v>0</v>
      </c>
      <c r="FT333">
        <v>0</v>
      </c>
      <c r="FU333">
        <v>0</v>
      </c>
      <c r="FV333">
        <v>0</v>
      </c>
      <c r="FW333">
        <v>0</v>
      </c>
      <c r="FX333">
        <v>0</v>
      </c>
      <c r="FY333">
        <v>0</v>
      </c>
      <c r="FZ333">
        <v>0</v>
      </c>
      <c r="GA333">
        <v>0</v>
      </c>
      <c r="GB333">
        <v>0</v>
      </c>
      <c r="GC333">
        <v>-32.28926</v>
      </c>
      <c r="GD333">
        <v>-77.6883879699248</v>
      </c>
      <c r="GE333">
        <v>7.5621105995218</v>
      </c>
      <c r="GF333">
        <v>0</v>
      </c>
      <c r="GG333">
        <v>1064.01617647059</v>
      </c>
      <c r="GH333">
        <v>-3.32085561071511</v>
      </c>
      <c r="GI333">
        <v>0.420699800094193</v>
      </c>
      <c r="GJ333">
        <v>-1</v>
      </c>
      <c r="GK333">
        <v>6.908063</v>
      </c>
      <c r="GL333">
        <v>0.0280330827067627</v>
      </c>
      <c r="GM333">
        <v>0.00308171559362645</v>
      </c>
      <c r="GN333">
        <v>1</v>
      </c>
      <c r="GO333">
        <v>1</v>
      </c>
      <c r="GP333">
        <v>2</v>
      </c>
      <c r="GQ333" t="s">
        <v>448</v>
      </c>
      <c r="GR333">
        <v>3.13119</v>
      </c>
      <c r="GS333">
        <v>2.71178</v>
      </c>
      <c r="GT333">
        <v>0.0901679</v>
      </c>
      <c r="GU333">
        <v>0.0975922</v>
      </c>
      <c r="GV333">
        <v>0.102563</v>
      </c>
      <c r="GW333">
        <v>0.0805839</v>
      </c>
      <c r="GX333">
        <v>34231.8</v>
      </c>
      <c r="GY333">
        <v>36374.5</v>
      </c>
      <c r="GZ333">
        <v>34044.1</v>
      </c>
      <c r="HA333">
        <v>36499.7</v>
      </c>
      <c r="HB333">
        <v>43154.2</v>
      </c>
      <c r="HC333">
        <v>48197.9</v>
      </c>
      <c r="HD333">
        <v>53113.8</v>
      </c>
      <c r="HE333">
        <v>58344.1</v>
      </c>
      <c r="HF333">
        <v>1.95185</v>
      </c>
      <c r="HG333">
        <v>1.7757</v>
      </c>
      <c r="HH333">
        <v>0.122152</v>
      </c>
      <c r="HI333">
        <v>0</v>
      </c>
      <c r="HJ333">
        <v>27.9977</v>
      </c>
      <c r="HK333">
        <v>999.9</v>
      </c>
      <c r="HL333">
        <v>41.741</v>
      </c>
      <c r="HM333">
        <v>31.008</v>
      </c>
      <c r="HN333">
        <v>20.7787</v>
      </c>
      <c r="HO333">
        <v>54.8058</v>
      </c>
      <c r="HP333">
        <v>45.5889</v>
      </c>
      <c r="HQ333">
        <v>1</v>
      </c>
      <c r="HR333">
        <v>0.113976</v>
      </c>
      <c r="HS333">
        <v>-0.169583</v>
      </c>
      <c r="HT333">
        <v>20.1121</v>
      </c>
      <c r="HU333">
        <v>5.19707</v>
      </c>
      <c r="HV333">
        <v>12.004</v>
      </c>
      <c r="HW333">
        <v>4.97485</v>
      </c>
      <c r="HX333">
        <v>3.29393</v>
      </c>
      <c r="HY333">
        <v>999.9</v>
      </c>
      <c r="HZ333">
        <v>9999</v>
      </c>
      <c r="IA333">
        <v>9999</v>
      </c>
      <c r="IB333">
        <v>9999</v>
      </c>
      <c r="IC333">
        <v>1.86325</v>
      </c>
      <c r="ID333">
        <v>1.86813</v>
      </c>
      <c r="IE333">
        <v>1.8679</v>
      </c>
      <c r="IF333">
        <v>1.86905</v>
      </c>
      <c r="IG333">
        <v>1.86992</v>
      </c>
      <c r="IH333">
        <v>1.86596</v>
      </c>
      <c r="II333">
        <v>1.86703</v>
      </c>
      <c r="IJ333">
        <v>1.86844</v>
      </c>
      <c r="IK333">
        <v>5</v>
      </c>
      <c r="IL333">
        <v>0</v>
      </c>
      <c r="IM333">
        <v>0</v>
      </c>
      <c r="IN333">
        <v>0</v>
      </c>
      <c r="IO333" t="s">
        <v>441</v>
      </c>
      <c r="IP333" t="s">
        <v>442</v>
      </c>
      <c r="IQ333" t="s">
        <v>443</v>
      </c>
      <c r="IR333" t="s">
        <v>443</v>
      </c>
      <c r="IS333" t="s">
        <v>443</v>
      </c>
      <c r="IT333" t="s">
        <v>443</v>
      </c>
      <c r="IU333">
        <v>0</v>
      </c>
      <c r="IV333">
        <v>100</v>
      </c>
      <c r="IW333">
        <v>100</v>
      </c>
      <c r="IX333">
        <v>2.233</v>
      </c>
      <c r="IY333">
        <v>0.3507</v>
      </c>
      <c r="IZ333">
        <v>0.735386519928015</v>
      </c>
      <c r="JA333">
        <v>0.00382527381972642</v>
      </c>
      <c r="JB333">
        <v>-7.52988299776221e-07</v>
      </c>
      <c r="JC333">
        <v>2.3530235652091e-10</v>
      </c>
      <c r="JD333">
        <v>-0.102343420517576</v>
      </c>
      <c r="JE333">
        <v>-0.0169045395245839</v>
      </c>
      <c r="JF333">
        <v>0.00204458040624254</v>
      </c>
      <c r="JG333">
        <v>-2.13992253470799e-05</v>
      </c>
      <c r="JH333">
        <v>5</v>
      </c>
      <c r="JI333">
        <v>2167</v>
      </c>
      <c r="JJ333">
        <v>1</v>
      </c>
      <c r="JK333">
        <v>29</v>
      </c>
      <c r="JL333">
        <v>29323898.7</v>
      </c>
      <c r="JM333">
        <v>29323898.7</v>
      </c>
      <c r="JN333">
        <v>1.1145</v>
      </c>
      <c r="JO333">
        <v>2.64893</v>
      </c>
      <c r="JP333">
        <v>1.54785</v>
      </c>
      <c r="JQ333">
        <v>2.31079</v>
      </c>
      <c r="JR333">
        <v>1.64673</v>
      </c>
      <c r="JS333">
        <v>2.30225</v>
      </c>
      <c r="JT333">
        <v>34.6692</v>
      </c>
      <c r="JU333">
        <v>24.1838</v>
      </c>
      <c r="JV333">
        <v>18</v>
      </c>
      <c r="JW333">
        <v>508.1</v>
      </c>
      <c r="JX333">
        <v>395.035</v>
      </c>
      <c r="JY333">
        <v>27.9164</v>
      </c>
      <c r="JZ333">
        <v>28.8454</v>
      </c>
      <c r="KA333">
        <v>30.0003</v>
      </c>
      <c r="KB333">
        <v>28.78</v>
      </c>
      <c r="KC333">
        <v>28.7271</v>
      </c>
      <c r="KD333">
        <v>22.3803</v>
      </c>
      <c r="KE333">
        <v>15.7548</v>
      </c>
      <c r="KF333">
        <v>26.4515</v>
      </c>
      <c r="KG333">
        <v>27.9156</v>
      </c>
      <c r="KH333">
        <v>487.598</v>
      </c>
      <c r="KI333">
        <v>16.8437</v>
      </c>
      <c r="KJ333">
        <v>96.5461</v>
      </c>
      <c r="KK333">
        <v>94.5243</v>
      </c>
    </row>
    <row r="334" spans="1:297">
      <c r="A334">
        <v>318</v>
      </c>
      <c r="B334">
        <v>1759433925.1</v>
      </c>
      <c r="C334">
        <v>14705</v>
      </c>
      <c r="D334" t="s">
        <v>1081</v>
      </c>
      <c r="E334" t="s">
        <v>1082</v>
      </c>
      <c r="F334">
        <v>5</v>
      </c>
      <c r="G334" t="s">
        <v>1024</v>
      </c>
      <c r="H334" t="s">
        <v>436</v>
      </c>
      <c r="I334">
        <v>1759433916.94615</v>
      </c>
      <c r="J334">
        <f>(K334)/1000</f>
        <v>0</v>
      </c>
      <c r="K334">
        <f>IF(DP334, AN334, AH334)</f>
        <v>0</v>
      </c>
      <c r="L334">
        <f>IF(DP334, AI334, AG334)</f>
        <v>0</v>
      </c>
      <c r="M334">
        <f>DR334 - IF(AU334&gt;1, L334*DL334*100.0/(AW334), 0)</f>
        <v>0</v>
      </c>
      <c r="N334">
        <f>((T334-J334/2)*M334-L334)/(T334+J334/2)</f>
        <v>0</v>
      </c>
      <c r="O334">
        <f>N334*(DY334+DZ334)/1000.0</f>
        <v>0</v>
      </c>
      <c r="P334">
        <f>(DR334 - IF(AU334&gt;1, L334*DL334*100.0/(AW334), 0))*(DY334+DZ334)/1000.0</f>
        <v>0</v>
      </c>
      <c r="Q334">
        <f>2.0/((1/S334-1/R334)+SIGN(S334)*SQRT((1/S334-1/R334)*(1/S334-1/R334) + 4*DM334/((DM334+1)*(DM334+1))*(2*1/S334*1/R334-1/R334*1/R334)))</f>
        <v>0</v>
      </c>
      <c r="R334">
        <f>IF(LEFT(DN334,1)&lt;&gt;"0",IF(LEFT(DN334,1)="1",3.0,DO334),$D$5+$E$5*(EF334*DY334/($K$5*1000))+$F$5*(EF334*DY334/($K$5*1000))*MAX(MIN(DL334,$J$5),$I$5)*MAX(MIN(DL334,$J$5),$I$5)+$G$5*MAX(MIN(DL334,$J$5),$I$5)*(EF334*DY334/($K$5*1000))+$H$5*(EF334*DY334/($K$5*1000))*(EF334*DY334/($K$5*1000)))</f>
        <v>0</v>
      </c>
      <c r="S334">
        <f>J334*(1000-(1000*0.61365*exp(17.502*W334/(240.97+W334))/(DY334+DZ334)+DT334)/2)/(1000*0.61365*exp(17.502*W334/(240.97+W334))/(DY334+DZ334)-DT334)</f>
        <v>0</v>
      </c>
      <c r="T334">
        <f>1/((DM334+1)/(Q334/1.6)+1/(R334/1.37)) + DM334/((DM334+1)/(Q334/1.6) + DM334/(R334/1.37))</f>
        <v>0</v>
      </c>
      <c r="U334">
        <f>(DH334*DK334)</f>
        <v>0</v>
      </c>
      <c r="V334">
        <f>(EA334+(U334+2*0.95*5.67E-8*(((EA334+$B$7)+273)^4-(EA334+273)^4)-44100*J334)/(1.84*29.3*R334+8*0.95*5.67E-8*(EA334+273)^3))</f>
        <v>0</v>
      </c>
      <c r="W334">
        <f>($C$7*EB334+$D$7*EC334+$E$7*V334)</f>
        <v>0</v>
      </c>
      <c r="X334">
        <f>0.61365*exp(17.502*W334/(240.97+W334))</f>
        <v>0</v>
      </c>
      <c r="Y334">
        <f>(Z334/AA334*100)</f>
        <v>0</v>
      </c>
      <c r="Z334">
        <f>DT334*(DY334+DZ334)/1000</f>
        <v>0</v>
      </c>
      <c r="AA334">
        <f>0.61365*exp(17.502*EA334/(240.97+EA334))</f>
        <v>0</v>
      </c>
      <c r="AB334">
        <f>(X334-DT334*(DY334+DZ334)/1000)</f>
        <v>0</v>
      </c>
      <c r="AC334">
        <f>(-J334*44100)</f>
        <v>0</v>
      </c>
      <c r="AD334">
        <f>2*29.3*R334*0.92*(EA334-W334)</f>
        <v>0</v>
      </c>
      <c r="AE334">
        <f>2*0.95*5.67E-8*(((EA334+$B$7)+273)^4-(W334+273)^4)</f>
        <v>0</v>
      </c>
      <c r="AF334">
        <f>U334+AE334+AC334+AD334</f>
        <v>0</v>
      </c>
      <c r="AG334">
        <f>DX334*AU334*(DS334-DR334*(1000-AU334*DU334)/(1000-AU334*DT334))/(100*DL334)</f>
        <v>0</v>
      </c>
      <c r="AH334">
        <f>1000*DX334*AU334*(DT334-DU334)/(100*DL334*(1000-AU334*DT334))</f>
        <v>0</v>
      </c>
      <c r="AI334">
        <f>(AJ334 - AK334 - DY334*1E3/(8.314*(EA334+273.15)) * AM334/DX334 * AL334) * DX334/(100*DL334) * (1000 - DU334)/1000</f>
        <v>0</v>
      </c>
      <c r="AJ334">
        <v>481.248260576407</v>
      </c>
      <c r="AK334">
        <v>446.307781818182</v>
      </c>
      <c r="AL334">
        <v>2.98738287878784</v>
      </c>
      <c r="AM334">
        <v>64.6</v>
      </c>
      <c r="AN334">
        <f>(AP334 - AO334 + DY334*1E3/(8.314*(EA334+273.15)) * AR334/DX334 * AQ334) * DX334/(100*DL334) * 1000/(1000 - AP334)</f>
        <v>0</v>
      </c>
      <c r="AO334">
        <v>16.9139146841225</v>
      </c>
      <c r="AP334">
        <v>23.8315836363636</v>
      </c>
      <c r="AQ334">
        <v>4.93959583381006e-05</v>
      </c>
      <c r="AR334">
        <v>120.659579915445</v>
      </c>
      <c r="AS334">
        <v>0</v>
      </c>
      <c r="AT334">
        <v>0</v>
      </c>
      <c r="AU334">
        <f>IF(AS334*$H$13&gt;=AW334,1.0,(AW334/(AW334-AS334*$H$13)))</f>
        <v>0</v>
      </c>
      <c r="AV334">
        <f>(AU334-1)*100</f>
        <v>0</v>
      </c>
      <c r="AW334">
        <f>MAX(0,($B$13+$C$13*EF334)/(1+$D$13*EF334)*DY334/(EA334+273)*$E$13)</f>
        <v>0</v>
      </c>
      <c r="AX334" t="s">
        <v>437</v>
      </c>
      <c r="AY334" t="s">
        <v>437</v>
      </c>
      <c r="AZ334">
        <v>0</v>
      </c>
      <c r="BA334">
        <v>0</v>
      </c>
      <c r="BB334">
        <f>1-AZ334/BA334</f>
        <v>0</v>
      </c>
      <c r="BC334">
        <v>0</v>
      </c>
      <c r="BD334" t="s">
        <v>437</v>
      </c>
      <c r="BE334" t="s">
        <v>437</v>
      </c>
      <c r="BF334">
        <v>0</v>
      </c>
      <c r="BG334">
        <v>0</v>
      </c>
      <c r="BH334">
        <f>1-BF334/BG334</f>
        <v>0</v>
      </c>
      <c r="BI334">
        <v>0.5</v>
      </c>
      <c r="BJ334">
        <f>DI334</f>
        <v>0</v>
      </c>
      <c r="BK334">
        <f>L334</f>
        <v>0</v>
      </c>
      <c r="BL334">
        <f>BH334*BI334*BJ334</f>
        <v>0</v>
      </c>
      <c r="BM334">
        <f>(BK334-BC334)/BJ334</f>
        <v>0</v>
      </c>
      <c r="BN334">
        <f>(BA334-BG334)/BG334</f>
        <v>0</v>
      </c>
      <c r="BO334">
        <f>AZ334/(BB334+AZ334/BG334)</f>
        <v>0</v>
      </c>
      <c r="BP334" t="s">
        <v>437</v>
      </c>
      <c r="BQ334">
        <v>0</v>
      </c>
      <c r="BR334">
        <f>IF(BQ334&lt;&gt;0, BQ334, BO334)</f>
        <v>0</v>
      </c>
      <c r="BS334">
        <f>1-BR334/BG334</f>
        <v>0</v>
      </c>
      <c r="BT334">
        <f>(BG334-BF334)/(BG334-BR334)</f>
        <v>0</v>
      </c>
      <c r="BU334">
        <f>(BA334-BG334)/(BA334-BR334)</f>
        <v>0</v>
      </c>
      <c r="BV334">
        <f>(BG334-BF334)/(BG334-AZ334)</f>
        <v>0</v>
      </c>
      <c r="BW334">
        <f>(BA334-BG334)/(BA334-AZ334)</f>
        <v>0</v>
      </c>
      <c r="BX334">
        <f>(BT334*BR334/BF334)</f>
        <v>0</v>
      </c>
      <c r="BY334">
        <f>(1-BX334)</f>
        <v>0</v>
      </c>
      <c r="DH334">
        <f>$B$11*EG334+$C$11*EH334+$F$11*ES334*(1-EV334)</f>
        <v>0</v>
      </c>
      <c r="DI334">
        <f>DH334*DJ334</f>
        <v>0</v>
      </c>
      <c r="DJ334">
        <f>($B$11*$D$9+$C$11*$D$9+$F$11*((FF334+EX334)/MAX(FF334+EX334+FG334, 0.1)*$I$9+FG334/MAX(FF334+EX334+FG334, 0.1)*$J$9))/($B$11+$C$11+$F$11)</f>
        <v>0</v>
      </c>
      <c r="DK334">
        <f>($B$11*$K$9+$C$11*$K$9+$F$11*((FF334+EX334)/MAX(FF334+EX334+FG334, 0.1)*$P$9+FG334/MAX(FF334+EX334+FG334, 0.1)*$Q$9))/($B$11+$C$11+$F$11)</f>
        <v>0</v>
      </c>
      <c r="DL334">
        <v>6</v>
      </c>
      <c r="DM334">
        <v>0.5</v>
      </c>
      <c r="DN334" t="s">
        <v>438</v>
      </c>
      <c r="DO334">
        <v>2</v>
      </c>
      <c r="DP334" t="b">
        <v>1</v>
      </c>
      <c r="DQ334">
        <v>1759433916.94615</v>
      </c>
      <c r="DR334">
        <v>416.796538461538</v>
      </c>
      <c r="DS334">
        <v>457.440769230769</v>
      </c>
      <c r="DT334">
        <v>23.8233230769231</v>
      </c>
      <c r="DU334">
        <v>16.9113461538462</v>
      </c>
      <c r="DV334">
        <v>414.588</v>
      </c>
      <c r="DW334">
        <v>23.4727153846154</v>
      </c>
      <c r="DX334">
        <v>500.028846153846</v>
      </c>
      <c r="DY334">
        <v>90.6649307692308</v>
      </c>
      <c r="DZ334">
        <v>0.0341772076923077</v>
      </c>
      <c r="EA334">
        <v>30.2175307692308</v>
      </c>
      <c r="EB334">
        <v>29.9864538461538</v>
      </c>
      <c r="EC334">
        <v>999.9</v>
      </c>
      <c r="ED334">
        <v>0</v>
      </c>
      <c r="EE334">
        <v>0</v>
      </c>
      <c r="EF334">
        <v>9997.93307692308</v>
      </c>
      <c r="EG334">
        <v>0</v>
      </c>
      <c r="EH334">
        <v>14.3978</v>
      </c>
      <c r="EI334">
        <v>-40.6441</v>
      </c>
      <c r="EJ334">
        <v>426.968461538461</v>
      </c>
      <c r="EK334">
        <v>465.309692307692</v>
      </c>
      <c r="EL334">
        <v>6.91196923076923</v>
      </c>
      <c r="EM334">
        <v>457.440769230769</v>
      </c>
      <c r="EN334">
        <v>16.9113461538462</v>
      </c>
      <c r="EO334">
        <v>2.15993923076923</v>
      </c>
      <c r="EP334">
        <v>1.53326615384615</v>
      </c>
      <c r="EQ334">
        <v>18.6682384615385</v>
      </c>
      <c r="ER334">
        <v>13.3040153846154</v>
      </c>
      <c r="ES334">
        <v>2000.03230769231</v>
      </c>
      <c r="ET334">
        <v>0.980005692307692</v>
      </c>
      <c r="EU334">
        <v>0.0199946538461538</v>
      </c>
      <c r="EV334">
        <v>0</v>
      </c>
      <c r="EW334">
        <v>1063.69153846154</v>
      </c>
      <c r="EX334">
        <v>5.00059</v>
      </c>
      <c r="EY334">
        <v>21413.4</v>
      </c>
      <c r="EZ334">
        <v>17360.6461538462</v>
      </c>
      <c r="FA334">
        <v>42</v>
      </c>
      <c r="FB334">
        <v>41.812</v>
      </c>
      <c r="FC334">
        <v>41.4226923076923</v>
      </c>
      <c r="FD334">
        <v>41.25</v>
      </c>
      <c r="FE334">
        <v>42.875</v>
      </c>
      <c r="FF334">
        <v>1955.14230769231</v>
      </c>
      <c r="FG334">
        <v>39.89</v>
      </c>
      <c r="FH334">
        <v>0</v>
      </c>
      <c r="FI334">
        <v>1759433923.6</v>
      </c>
      <c r="FJ334">
        <v>0</v>
      </c>
      <c r="FK334">
        <v>1063.69307692308</v>
      </c>
      <c r="FL334">
        <v>-0.998974352636349</v>
      </c>
      <c r="FM334">
        <v>-16.9743589993683</v>
      </c>
      <c r="FN334">
        <v>21412.8115384615</v>
      </c>
      <c r="FO334">
        <v>15</v>
      </c>
      <c r="FP334">
        <v>0</v>
      </c>
      <c r="FQ334" t="s">
        <v>439</v>
      </c>
      <c r="FR334">
        <v>0</v>
      </c>
      <c r="FS334">
        <v>0</v>
      </c>
      <c r="FT334">
        <v>0</v>
      </c>
      <c r="FU334">
        <v>0</v>
      </c>
      <c r="FV334">
        <v>0</v>
      </c>
      <c r="FW334">
        <v>0</v>
      </c>
      <c r="FX334">
        <v>0</v>
      </c>
      <c r="FY334">
        <v>0</v>
      </c>
      <c r="FZ334">
        <v>0</v>
      </c>
      <c r="GA334">
        <v>0</v>
      </c>
      <c r="GB334">
        <v>0</v>
      </c>
      <c r="GC334">
        <v>-37.0759380952381</v>
      </c>
      <c r="GD334">
        <v>-67.1209246753247</v>
      </c>
      <c r="GE334">
        <v>6.98817726786608</v>
      </c>
      <c r="GF334">
        <v>0</v>
      </c>
      <c r="GG334">
        <v>1063.86264705882</v>
      </c>
      <c r="GH334">
        <v>-3.20198624039605</v>
      </c>
      <c r="GI334">
        <v>0.429310725421492</v>
      </c>
      <c r="GJ334">
        <v>-1</v>
      </c>
      <c r="GK334">
        <v>6.91014380952381</v>
      </c>
      <c r="GL334">
        <v>0.0363483116883013</v>
      </c>
      <c r="GM334">
        <v>0.00390917172592445</v>
      </c>
      <c r="GN334">
        <v>1</v>
      </c>
      <c r="GO334">
        <v>1</v>
      </c>
      <c r="GP334">
        <v>2</v>
      </c>
      <c r="GQ334" t="s">
        <v>448</v>
      </c>
      <c r="GR334">
        <v>3.13091</v>
      </c>
      <c r="GS334">
        <v>2.7122</v>
      </c>
      <c r="GT334">
        <v>0.0925145</v>
      </c>
      <c r="GU334">
        <v>0.100062</v>
      </c>
      <c r="GV334">
        <v>0.102586</v>
      </c>
      <c r="GW334">
        <v>0.0805878</v>
      </c>
      <c r="GX334">
        <v>34143.9</v>
      </c>
      <c r="GY334">
        <v>36274.9</v>
      </c>
      <c r="GZ334">
        <v>34044.4</v>
      </c>
      <c r="HA334">
        <v>36499.7</v>
      </c>
      <c r="HB334">
        <v>43153.6</v>
      </c>
      <c r="HC334">
        <v>48198.1</v>
      </c>
      <c r="HD334">
        <v>53114.1</v>
      </c>
      <c r="HE334">
        <v>58344.3</v>
      </c>
      <c r="HF334">
        <v>1.95128</v>
      </c>
      <c r="HG334">
        <v>1.77658</v>
      </c>
      <c r="HH334">
        <v>0.121854</v>
      </c>
      <c r="HI334">
        <v>0</v>
      </c>
      <c r="HJ334">
        <v>27.9977</v>
      </c>
      <c r="HK334">
        <v>999.9</v>
      </c>
      <c r="HL334">
        <v>41.741</v>
      </c>
      <c r="HM334">
        <v>31.008</v>
      </c>
      <c r="HN334">
        <v>20.7795</v>
      </c>
      <c r="HO334">
        <v>54.2458</v>
      </c>
      <c r="HP334">
        <v>45.4768</v>
      </c>
      <c r="HQ334">
        <v>1</v>
      </c>
      <c r="HR334">
        <v>0.114217</v>
      </c>
      <c r="HS334">
        <v>-0.170904</v>
      </c>
      <c r="HT334">
        <v>20.1119</v>
      </c>
      <c r="HU334">
        <v>5.19662</v>
      </c>
      <c r="HV334">
        <v>12.004</v>
      </c>
      <c r="HW334">
        <v>4.97495</v>
      </c>
      <c r="HX334">
        <v>3.29398</v>
      </c>
      <c r="HY334">
        <v>999.9</v>
      </c>
      <c r="HZ334">
        <v>9999</v>
      </c>
      <c r="IA334">
        <v>9999</v>
      </c>
      <c r="IB334">
        <v>9999</v>
      </c>
      <c r="IC334">
        <v>1.86325</v>
      </c>
      <c r="ID334">
        <v>1.86813</v>
      </c>
      <c r="IE334">
        <v>1.86788</v>
      </c>
      <c r="IF334">
        <v>1.86905</v>
      </c>
      <c r="IG334">
        <v>1.86992</v>
      </c>
      <c r="IH334">
        <v>1.86596</v>
      </c>
      <c r="II334">
        <v>1.86703</v>
      </c>
      <c r="IJ334">
        <v>1.86844</v>
      </c>
      <c r="IK334">
        <v>5</v>
      </c>
      <c r="IL334">
        <v>0</v>
      </c>
      <c r="IM334">
        <v>0</v>
      </c>
      <c r="IN334">
        <v>0</v>
      </c>
      <c r="IO334" t="s">
        <v>441</v>
      </c>
      <c r="IP334" t="s">
        <v>442</v>
      </c>
      <c r="IQ334" t="s">
        <v>443</v>
      </c>
      <c r="IR334" t="s">
        <v>443</v>
      </c>
      <c r="IS334" t="s">
        <v>443</v>
      </c>
      <c r="IT334" t="s">
        <v>443</v>
      </c>
      <c r="IU334">
        <v>0</v>
      </c>
      <c r="IV334">
        <v>100</v>
      </c>
      <c r="IW334">
        <v>100</v>
      </c>
      <c r="IX334">
        <v>2.28</v>
      </c>
      <c r="IY334">
        <v>0.351</v>
      </c>
      <c r="IZ334">
        <v>0.735386519928015</v>
      </c>
      <c r="JA334">
        <v>0.00382527381972642</v>
      </c>
      <c r="JB334">
        <v>-7.52988299776221e-07</v>
      </c>
      <c r="JC334">
        <v>2.3530235652091e-10</v>
      </c>
      <c r="JD334">
        <v>-0.102343420517576</v>
      </c>
      <c r="JE334">
        <v>-0.0169045395245839</v>
      </c>
      <c r="JF334">
        <v>0.00204458040624254</v>
      </c>
      <c r="JG334">
        <v>-2.13992253470799e-05</v>
      </c>
      <c r="JH334">
        <v>5</v>
      </c>
      <c r="JI334">
        <v>2167</v>
      </c>
      <c r="JJ334">
        <v>1</v>
      </c>
      <c r="JK334">
        <v>29</v>
      </c>
      <c r="JL334">
        <v>29323898.8</v>
      </c>
      <c r="JM334">
        <v>29323898.8</v>
      </c>
      <c r="JN334">
        <v>1.1438</v>
      </c>
      <c r="JO334">
        <v>2.63794</v>
      </c>
      <c r="JP334">
        <v>1.54785</v>
      </c>
      <c r="JQ334">
        <v>2.31079</v>
      </c>
      <c r="JR334">
        <v>1.64673</v>
      </c>
      <c r="JS334">
        <v>2.37427</v>
      </c>
      <c r="JT334">
        <v>34.6692</v>
      </c>
      <c r="JU334">
        <v>24.1926</v>
      </c>
      <c r="JV334">
        <v>18</v>
      </c>
      <c r="JW334">
        <v>507.734</v>
      </c>
      <c r="JX334">
        <v>395.524</v>
      </c>
      <c r="JY334">
        <v>27.9238</v>
      </c>
      <c r="JZ334">
        <v>28.8472</v>
      </c>
      <c r="KA334">
        <v>30.0001</v>
      </c>
      <c r="KB334">
        <v>28.7819</v>
      </c>
      <c r="KC334">
        <v>28.7289</v>
      </c>
      <c r="KD334">
        <v>23.0201</v>
      </c>
      <c r="KE334">
        <v>16.0292</v>
      </c>
      <c r="KF334">
        <v>26.4515</v>
      </c>
      <c r="KG334">
        <v>27.9242</v>
      </c>
      <c r="KH334">
        <v>507.825</v>
      </c>
      <c r="KI334">
        <v>16.8237</v>
      </c>
      <c r="KJ334">
        <v>96.5467</v>
      </c>
      <c r="KK334">
        <v>94.5245</v>
      </c>
    </row>
    <row r="335" spans="1:297">
      <c r="A335">
        <v>319</v>
      </c>
      <c r="B335">
        <v>1759433930.1</v>
      </c>
      <c r="C335">
        <v>14710</v>
      </c>
      <c r="D335" t="s">
        <v>1083</v>
      </c>
      <c r="E335" t="s">
        <v>1084</v>
      </c>
      <c r="F335">
        <v>5</v>
      </c>
      <c r="G335" t="s">
        <v>1024</v>
      </c>
      <c r="H335" t="s">
        <v>436</v>
      </c>
      <c r="I335">
        <v>1759433921.94615</v>
      </c>
      <c r="J335">
        <f>(K335)/1000</f>
        <v>0</v>
      </c>
      <c r="K335">
        <f>IF(DP335, AN335, AH335)</f>
        <v>0</v>
      </c>
      <c r="L335">
        <f>IF(DP335, AI335, AG335)</f>
        <v>0</v>
      </c>
      <c r="M335">
        <f>DR335 - IF(AU335&gt;1, L335*DL335*100.0/(AW335), 0)</f>
        <v>0</v>
      </c>
      <c r="N335">
        <f>((T335-J335/2)*M335-L335)/(T335+J335/2)</f>
        <v>0</v>
      </c>
      <c r="O335">
        <f>N335*(DY335+DZ335)/1000.0</f>
        <v>0</v>
      </c>
      <c r="P335">
        <f>(DR335 - IF(AU335&gt;1, L335*DL335*100.0/(AW335), 0))*(DY335+DZ335)/1000.0</f>
        <v>0</v>
      </c>
      <c r="Q335">
        <f>2.0/((1/S335-1/R335)+SIGN(S335)*SQRT((1/S335-1/R335)*(1/S335-1/R335) + 4*DM335/((DM335+1)*(DM335+1))*(2*1/S335*1/R335-1/R335*1/R335)))</f>
        <v>0</v>
      </c>
      <c r="R335">
        <f>IF(LEFT(DN335,1)&lt;&gt;"0",IF(LEFT(DN335,1)="1",3.0,DO335),$D$5+$E$5*(EF335*DY335/($K$5*1000))+$F$5*(EF335*DY335/($K$5*1000))*MAX(MIN(DL335,$J$5),$I$5)*MAX(MIN(DL335,$J$5),$I$5)+$G$5*MAX(MIN(DL335,$J$5),$I$5)*(EF335*DY335/($K$5*1000))+$H$5*(EF335*DY335/($K$5*1000))*(EF335*DY335/($K$5*1000)))</f>
        <v>0</v>
      </c>
      <c r="S335">
        <f>J335*(1000-(1000*0.61365*exp(17.502*W335/(240.97+W335))/(DY335+DZ335)+DT335)/2)/(1000*0.61365*exp(17.502*W335/(240.97+W335))/(DY335+DZ335)-DT335)</f>
        <v>0</v>
      </c>
      <c r="T335">
        <f>1/((DM335+1)/(Q335/1.6)+1/(R335/1.37)) + DM335/((DM335+1)/(Q335/1.6) + DM335/(R335/1.37))</f>
        <v>0</v>
      </c>
      <c r="U335">
        <f>(DH335*DK335)</f>
        <v>0</v>
      </c>
      <c r="V335">
        <f>(EA335+(U335+2*0.95*5.67E-8*(((EA335+$B$7)+273)^4-(EA335+273)^4)-44100*J335)/(1.84*29.3*R335+8*0.95*5.67E-8*(EA335+273)^3))</f>
        <v>0</v>
      </c>
      <c r="W335">
        <f>($C$7*EB335+$D$7*EC335+$E$7*V335)</f>
        <v>0</v>
      </c>
      <c r="X335">
        <f>0.61365*exp(17.502*W335/(240.97+W335))</f>
        <v>0</v>
      </c>
      <c r="Y335">
        <f>(Z335/AA335*100)</f>
        <v>0</v>
      </c>
      <c r="Z335">
        <f>DT335*(DY335+DZ335)/1000</f>
        <v>0</v>
      </c>
      <c r="AA335">
        <f>0.61365*exp(17.502*EA335/(240.97+EA335))</f>
        <v>0</v>
      </c>
      <c r="AB335">
        <f>(X335-DT335*(DY335+DZ335)/1000)</f>
        <v>0</v>
      </c>
      <c r="AC335">
        <f>(-J335*44100)</f>
        <v>0</v>
      </c>
      <c r="AD335">
        <f>2*29.3*R335*0.92*(EA335-W335)</f>
        <v>0</v>
      </c>
      <c r="AE335">
        <f>2*0.95*5.67E-8*(((EA335+$B$7)+273)^4-(W335+273)^4)</f>
        <v>0</v>
      </c>
      <c r="AF335">
        <f>U335+AE335+AC335+AD335</f>
        <v>0</v>
      </c>
      <c r="AG335">
        <f>DX335*AU335*(DS335-DR335*(1000-AU335*DU335)/(1000-AU335*DT335))/(100*DL335)</f>
        <v>0</v>
      </c>
      <c r="AH335">
        <f>1000*DX335*AU335*(DT335-DU335)/(100*DL335*(1000-AU335*DT335))</f>
        <v>0</v>
      </c>
      <c r="AI335">
        <f>(AJ335 - AK335 - DY335*1E3/(8.314*(EA335+273.15)) * AM335/DX335 * AL335) * DX335/(100*DL335) * (1000 - DU335)/1000</f>
        <v>0</v>
      </c>
      <c r="AJ335">
        <v>497.651769723593</v>
      </c>
      <c r="AK335">
        <v>461.521157575757</v>
      </c>
      <c r="AL335">
        <v>3.07114560606053</v>
      </c>
      <c r="AM335">
        <v>64.6</v>
      </c>
      <c r="AN335">
        <f>(AP335 - AO335 + DY335*1E3/(8.314*(EA335+273.15)) * AR335/DX335 * AQ335) * DX335/(100*DL335) * 1000/(1000 - AP335)</f>
        <v>0</v>
      </c>
      <c r="AO335">
        <v>16.9080629299968</v>
      </c>
      <c r="AP335">
        <v>23.8359321212121</v>
      </c>
      <c r="AQ335">
        <v>1.84444317661842e-05</v>
      </c>
      <c r="AR335">
        <v>120.659579915445</v>
      </c>
      <c r="AS335">
        <v>0</v>
      </c>
      <c r="AT335">
        <v>0</v>
      </c>
      <c r="AU335">
        <f>IF(AS335*$H$13&gt;=AW335,1.0,(AW335/(AW335-AS335*$H$13)))</f>
        <v>0</v>
      </c>
      <c r="AV335">
        <f>(AU335-1)*100</f>
        <v>0</v>
      </c>
      <c r="AW335">
        <f>MAX(0,($B$13+$C$13*EF335)/(1+$D$13*EF335)*DY335/(EA335+273)*$E$13)</f>
        <v>0</v>
      </c>
      <c r="AX335" t="s">
        <v>437</v>
      </c>
      <c r="AY335" t="s">
        <v>437</v>
      </c>
      <c r="AZ335">
        <v>0</v>
      </c>
      <c r="BA335">
        <v>0</v>
      </c>
      <c r="BB335">
        <f>1-AZ335/BA335</f>
        <v>0</v>
      </c>
      <c r="BC335">
        <v>0</v>
      </c>
      <c r="BD335" t="s">
        <v>437</v>
      </c>
      <c r="BE335" t="s">
        <v>437</v>
      </c>
      <c r="BF335">
        <v>0</v>
      </c>
      <c r="BG335">
        <v>0</v>
      </c>
      <c r="BH335">
        <f>1-BF335/BG335</f>
        <v>0</v>
      </c>
      <c r="BI335">
        <v>0.5</v>
      </c>
      <c r="BJ335">
        <f>DI335</f>
        <v>0</v>
      </c>
      <c r="BK335">
        <f>L335</f>
        <v>0</v>
      </c>
      <c r="BL335">
        <f>BH335*BI335*BJ335</f>
        <v>0</v>
      </c>
      <c r="BM335">
        <f>(BK335-BC335)/BJ335</f>
        <v>0</v>
      </c>
      <c r="BN335">
        <f>(BA335-BG335)/BG335</f>
        <v>0</v>
      </c>
      <c r="BO335">
        <f>AZ335/(BB335+AZ335/BG335)</f>
        <v>0</v>
      </c>
      <c r="BP335" t="s">
        <v>437</v>
      </c>
      <c r="BQ335">
        <v>0</v>
      </c>
      <c r="BR335">
        <f>IF(BQ335&lt;&gt;0, BQ335, BO335)</f>
        <v>0</v>
      </c>
      <c r="BS335">
        <f>1-BR335/BG335</f>
        <v>0</v>
      </c>
      <c r="BT335">
        <f>(BG335-BF335)/(BG335-BR335)</f>
        <v>0</v>
      </c>
      <c r="BU335">
        <f>(BA335-BG335)/(BA335-BR335)</f>
        <v>0</v>
      </c>
      <c r="BV335">
        <f>(BG335-BF335)/(BG335-AZ335)</f>
        <v>0</v>
      </c>
      <c r="BW335">
        <f>(BA335-BG335)/(BA335-AZ335)</f>
        <v>0</v>
      </c>
      <c r="BX335">
        <f>(BT335*BR335/BF335)</f>
        <v>0</v>
      </c>
      <c r="BY335">
        <f>(1-BX335)</f>
        <v>0</v>
      </c>
      <c r="DH335">
        <f>$B$11*EG335+$C$11*EH335+$F$11*ES335*(1-EV335)</f>
        <v>0</v>
      </c>
      <c r="DI335">
        <f>DH335*DJ335</f>
        <v>0</v>
      </c>
      <c r="DJ335">
        <f>($B$11*$D$9+$C$11*$D$9+$F$11*((FF335+EX335)/MAX(FF335+EX335+FG335, 0.1)*$I$9+FG335/MAX(FF335+EX335+FG335, 0.1)*$J$9))/($B$11+$C$11+$F$11)</f>
        <v>0</v>
      </c>
      <c r="DK335">
        <f>($B$11*$K$9+$C$11*$K$9+$F$11*((FF335+EX335)/MAX(FF335+EX335+FG335, 0.1)*$P$9+FG335/MAX(FF335+EX335+FG335, 0.1)*$Q$9))/($B$11+$C$11+$F$11)</f>
        <v>0</v>
      </c>
      <c r="DL335">
        <v>6</v>
      </c>
      <c r="DM335">
        <v>0.5</v>
      </c>
      <c r="DN335" t="s">
        <v>438</v>
      </c>
      <c r="DO335">
        <v>2</v>
      </c>
      <c r="DP335" t="b">
        <v>1</v>
      </c>
      <c r="DQ335">
        <v>1759433921.94615</v>
      </c>
      <c r="DR335">
        <v>429.805153846154</v>
      </c>
      <c r="DS335">
        <v>473.719384615385</v>
      </c>
      <c r="DT335">
        <v>23.8288769230769</v>
      </c>
      <c r="DU335">
        <v>16.9111538461538</v>
      </c>
      <c r="DV335">
        <v>427.553615384615</v>
      </c>
      <c r="DW335">
        <v>23.4780384615385</v>
      </c>
      <c r="DX335">
        <v>500.048615384616</v>
      </c>
      <c r="DY335">
        <v>90.6645538461538</v>
      </c>
      <c r="DZ335">
        <v>0.0340093076923077</v>
      </c>
      <c r="EA335">
        <v>30.2175692307692</v>
      </c>
      <c r="EB335">
        <v>29.9861692307692</v>
      </c>
      <c r="EC335">
        <v>999.9</v>
      </c>
      <c r="ED335">
        <v>0</v>
      </c>
      <c r="EE335">
        <v>0</v>
      </c>
      <c r="EF335">
        <v>10009.3807692308</v>
      </c>
      <c r="EG335">
        <v>0</v>
      </c>
      <c r="EH335">
        <v>14.3978</v>
      </c>
      <c r="EI335">
        <v>-43.9141692307692</v>
      </c>
      <c r="EJ335">
        <v>440.296923076923</v>
      </c>
      <c r="EK335">
        <v>481.868153846154</v>
      </c>
      <c r="EL335">
        <v>6.91771230769231</v>
      </c>
      <c r="EM335">
        <v>473.719384615385</v>
      </c>
      <c r="EN335">
        <v>16.9111538461538</v>
      </c>
      <c r="EO335">
        <v>2.16043461538462</v>
      </c>
      <c r="EP335">
        <v>1.53324307692308</v>
      </c>
      <c r="EQ335">
        <v>18.6718923076923</v>
      </c>
      <c r="ER335">
        <v>13.3037769230769</v>
      </c>
      <c r="ES335">
        <v>2000.03538461538</v>
      </c>
      <c r="ET335">
        <v>0.980005692307692</v>
      </c>
      <c r="EU335">
        <v>0.0199946461538462</v>
      </c>
      <c r="EV335">
        <v>0</v>
      </c>
      <c r="EW335">
        <v>1063.84230769231</v>
      </c>
      <c r="EX335">
        <v>5.00059</v>
      </c>
      <c r="EY335">
        <v>21416.6769230769</v>
      </c>
      <c r="EZ335">
        <v>17360.6538461538</v>
      </c>
      <c r="FA335">
        <v>42</v>
      </c>
      <c r="FB335">
        <v>41.812</v>
      </c>
      <c r="FC335">
        <v>41.4131538461538</v>
      </c>
      <c r="FD335">
        <v>41.25</v>
      </c>
      <c r="FE335">
        <v>42.875</v>
      </c>
      <c r="FF335">
        <v>1955.14538461538</v>
      </c>
      <c r="FG335">
        <v>39.89</v>
      </c>
      <c r="FH335">
        <v>0</v>
      </c>
      <c r="FI335">
        <v>1759433928.4</v>
      </c>
      <c r="FJ335">
        <v>0</v>
      </c>
      <c r="FK335">
        <v>1063.85538461538</v>
      </c>
      <c r="FL335">
        <v>5.27452993267812</v>
      </c>
      <c r="FM335">
        <v>109.852991648623</v>
      </c>
      <c r="FN335">
        <v>21416.7538461538</v>
      </c>
      <c r="FO335">
        <v>15</v>
      </c>
      <c r="FP335">
        <v>0</v>
      </c>
      <c r="FQ335" t="s">
        <v>439</v>
      </c>
      <c r="FR335">
        <v>0</v>
      </c>
      <c r="FS335">
        <v>0</v>
      </c>
      <c r="FT335">
        <v>0</v>
      </c>
      <c r="FU335">
        <v>0</v>
      </c>
      <c r="FV335">
        <v>0</v>
      </c>
      <c r="FW335">
        <v>0</v>
      </c>
      <c r="FX335">
        <v>0</v>
      </c>
      <c r="FY335">
        <v>0</v>
      </c>
      <c r="FZ335">
        <v>0</v>
      </c>
      <c r="GA335">
        <v>0</v>
      </c>
      <c r="GB335">
        <v>0</v>
      </c>
      <c r="GC335">
        <v>-42.214105</v>
      </c>
      <c r="GD335">
        <v>-37.2217759398496</v>
      </c>
      <c r="GE335">
        <v>3.73604672180033</v>
      </c>
      <c r="GF335">
        <v>0</v>
      </c>
      <c r="GG335">
        <v>1063.84941176471</v>
      </c>
      <c r="GH335">
        <v>1.2119174967916</v>
      </c>
      <c r="GI335">
        <v>0.416829356934903</v>
      </c>
      <c r="GJ335">
        <v>-1</v>
      </c>
      <c r="GK335">
        <v>6.9153965</v>
      </c>
      <c r="GL335">
        <v>0.0655348872180667</v>
      </c>
      <c r="GM335">
        <v>0.0069869709280918</v>
      </c>
      <c r="GN335">
        <v>1</v>
      </c>
      <c r="GO335">
        <v>1</v>
      </c>
      <c r="GP335">
        <v>2</v>
      </c>
      <c r="GQ335" t="s">
        <v>448</v>
      </c>
      <c r="GR335">
        <v>3.13114</v>
      </c>
      <c r="GS335">
        <v>2.71159</v>
      </c>
      <c r="GT335">
        <v>0.0949202</v>
      </c>
      <c r="GU335">
        <v>0.102619</v>
      </c>
      <c r="GV335">
        <v>0.102593</v>
      </c>
      <c r="GW335">
        <v>0.0805244</v>
      </c>
      <c r="GX335">
        <v>34053.4</v>
      </c>
      <c r="GY335">
        <v>36171.5</v>
      </c>
      <c r="GZ335">
        <v>34044.5</v>
      </c>
      <c r="HA335">
        <v>36499.3</v>
      </c>
      <c r="HB335">
        <v>43153.7</v>
      </c>
      <c r="HC335">
        <v>48201.5</v>
      </c>
      <c r="HD335">
        <v>53114.4</v>
      </c>
      <c r="HE335">
        <v>58344</v>
      </c>
      <c r="HF335">
        <v>1.95142</v>
      </c>
      <c r="HG335">
        <v>1.7762</v>
      </c>
      <c r="HH335">
        <v>0.121258</v>
      </c>
      <c r="HI335">
        <v>0</v>
      </c>
      <c r="HJ335">
        <v>27.9972</v>
      </c>
      <c r="HK335">
        <v>999.9</v>
      </c>
      <c r="HL335">
        <v>41.741</v>
      </c>
      <c r="HM335">
        <v>31.008</v>
      </c>
      <c r="HN335">
        <v>20.7802</v>
      </c>
      <c r="HO335">
        <v>54.7958</v>
      </c>
      <c r="HP335">
        <v>45.6731</v>
      </c>
      <c r="HQ335">
        <v>1</v>
      </c>
      <c r="HR335">
        <v>0.114174</v>
      </c>
      <c r="HS335">
        <v>-0.180076</v>
      </c>
      <c r="HT335">
        <v>20.1121</v>
      </c>
      <c r="HU335">
        <v>5.19707</v>
      </c>
      <c r="HV335">
        <v>12.004</v>
      </c>
      <c r="HW335">
        <v>4.975</v>
      </c>
      <c r="HX335">
        <v>3.294</v>
      </c>
      <c r="HY335">
        <v>999.9</v>
      </c>
      <c r="HZ335">
        <v>9999</v>
      </c>
      <c r="IA335">
        <v>9999</v>
      </c>
      <c r="IB335">
        <v>9999</v>
      </c>
      <c r="IC335">
        <v>1.86325</v>
      </c>
      <c r="ID335">
        <v>1.86813</v>
      </c>
      <c r="IE335">
        <v>1.86787</v>
      </c>
      <c r="IF335">
        <v>1.86905</v>
      </c>
      <c r="IG335">
        <v>1.8699</v>
      </c>
      <c r="IH335">
        <v>1.86595</v>
      </c>
      <c r="II335">
        <v>1.86702</v>
      </c>
      <c r="IJ335">
        <v>1.86844</v>
      </c>
      <c r="IK335">
        <v>5</v>
      </c>
      <c r="IL335">
        <v>0</v>
      </c>
      <c r="IM335">
        <v>0</v>
      </c>
      <c r="IN335">
        <v>0</v>
      </c>
      <c r="IO335" t="s">
        <v>441</v>
      </c>
      <c r="IP335" t="s">
        <v>442</v>
      </c>
      <c r="IQ335" t="s">
        <v>443</v>
      </c>
      <c r="IR335" t="s">
        <v>443</v>
      </c>
      <c r="IS335" t="s">
        <v>443</v>
      </c>
      <c r="IT335" t="s">
        <v>443</v>
      </c>
      <c r="IU335">
        <v>0</v>
      </c>
      <c r="IV335">
        <v>100</v>
      </c>
      <c r="IW335">
        <v>100</v>
      </c>
      <c r="IX335">
        <v>2.33</v>
      </c>
      <c r="IY335">
        <v>0.3512</v>
      </c>
      <c r="IZ335">
        <v>0.735386519928015</v>
      </c>
      <c r="JA335">
        <v>0.00382527381972642</v>
      </c>
      <c r="JB335">
        <v>-7.52988299776221e-07</v>
      </c>
      <c r="JC335">
        <v>2.3530235652091e-10</v>
      </c>
      <c r="JD335">
        <v>-0.102343420517576</v>
      </c>
      <c r="JE335">
        <v>-0.0169045395245839</v>
      </c>
      <c r="JF335">
        <v>0.00204458040624254</v>
      </c>
      <c r="JG335">
        <v>-2.13992253470799e-05</v>
      </c>
      <c r="JH335">
        <v>5</v>
      </c>
      <c r="JI335">
        <v>2167</v>
      </c>
      <c r="JJ335">
        <v>1</v>
      </c>
      <c r="JK335">
        <v>29</v>
      </c>
      <c r="JL335">
        <v>29323898.8</v>
      </c>
      <c r="JM335">
        <v>29323898.8</v>
      </c>
      <c r="JN335">
        <v>1.17676</v>
      </c>
      <c r="JO335">
        <v>2.64282</v>
      </c>
      <c r="JP335">
        <v>1.54785</v>
      </c>
      <c r="JQ335">
        <v>2.31079</v>
      </c>
      <c r="JR335">
        <v>1.64673</v>
      </c>
      <c r="JS335">
        <v>2.30591</v>
      </c>
      <c r="JT335">
        <v>34.6692</v>
      </c>
      <c r="JU335">
        <v>24.1838</v>
      </c>
      <c r="JV335">
        <v>18</v>
      </c>
      <c r="JW335">
        <v>507.855</v>
      </c>
      <c r="JX335">
        <v>395.327</v>
      </c>
      <c r="JY335">
        <v>27.9322</v>
      </c>
      <c r="JZ335">
        <v>28.8485</v>
      </c>
      <c r="KA335">
        <v>30.0001</v>
      </c>
      <c r="KB335">
        <v>28.7843</v>
      </c>
      <c r="KC335">
        <v>28.7301</v>
      </c>
      <c r="KD335">
        <v>23.6256</v>
      </c>
      <c r="KE335">
        <v>16.0292</v>
      </c>
      <c r="KF335">
        <v>26.0815</v>
      </c>
      <c r="KG335">
        <v>27.9344</v>
      </c>
      <c r="KH335">
        <v>521.301</v>
      </c>
      <c r="KI335">
        <v>16.8099</v>
      </c>
      <c r="KJ335">
        <v>96.5472</v>
      </c>
      <c r="KK335">
        <v>94.5238</v>
      </c>
    </row>
    <row r="336" spans="1:297">
      <c r="A336">
        <v>320</v>
      </c>
      <c r="B336">
        <v>1759433935.1</v>
      </c>
      <c r="C336">
        <v>14715</v>
      </c>
      <c r="D336" t="s">
        <v>1085</v>
      </c>
      <c r="E336" t="s">
        <v>1086</v>
      </c>
      <c r="F336">
        <v>5</v>
      </c>
      <c r="G336" t="s">
        <v>1024</v>
      </c>
      <c r="H336" t="s">
        <v>436</v>
      </c>
      <c r="I336">
        <v>1759433926.94615</v>
      </c>
      <c r="J336">
        <f>(K336)/1000</f>
        <v>0</v>
      </c>
      <c r="K336">
        <f>IF(DP336, AN336, AH336)</f>
        <v>0</v>
      </c>
      <c r="L336">
        <f>IF(DP336, AI336, AG336)</f>
        <v>0</v>
      </c>
      <c r="M336">
        <f>DR336 - IF(AU336&gt;1, L336*DL336*100.0/(AW336), 0)</f>
        <v>0</v>
      </c>
      <c r="N336">
        <f>((T336-J336/2)*M336-L336)/(T336+J336/2)</f>
        <v>0</v>
      </c>
      <c r="O336">
        <f>N336*(DY336+DZ336)/1000.0</f>
        <v>0</v>
      </c>
      <c r="P336">
        <f>(DR336 - IF(AU336&gt;1, L336*DL336*100.0/(AW336), 0))*(DY336+DZ336)/1000.0</f>
        <v>0</v>
      </c>
      <c r="Q336">
        <f>2.0/((1/S336-1/R336)+SIGN(S336)*SQRT((1/S336-1/R336)*(1/S336-1/R336) + 4*DM336/((DM336+1)*(DM336+1))*(2*1/S336*1/R336-1/R336*1/R336)))</f>
        <v>0</v>
      </c>
      <c r="R336">
        <f>IF(LEFT(DN336,1)&lt;&gt;"0",IF(LEFT(DN336,1)="1",3.0,DO336),$D$5+$E$5*(EF336*DY336/($K$5*1000))+$F$5*(EF336*DY336/($K$5*1000))*MAX(MIN(DL336,$J$5),$I$5)*MAX(MIN(DL336,$J$5),$I$5)+$G$5*MAX(MIN(DL336,$J$5),$I$5)*(EF336*DY336/($K$5*1000))+$H$5*(EF336*DY336/($K$5*1000))*(EF336*DY336/($K$5*1000)))</f>
        <v>0</v>
      </c>
      <c r="S336">
        <f>J336*(1000-(1000*0.61365*exp(17.502*W336/(240.97+W336))/(DY336+DZ336)+DT336)/2)/(1000*0.61365*exp(17.502*W336/(240.97+W336))/(DY336+DZ336)-DT336)</f>
        <v>0</v>
      </c>
      <c r="T336">
        <f>1/((DM336+1)/(Q336/1.6)+1/(R336/1.37)) + DM336/((DM336+1)/(Q336/1.6) + DM336/(R336/1.37))</f>
        <v>0</v>
      </c>
      <c r="U336">
        <f>(DH336*DK336)</f>
        <v>0</v>
      </c>
      <c r="V336">
        <f>(EA336+(U336+2*0.95*5.67E-8*(((EA336+$B$7)+273)^4-(EA336+273)^4)-44100*J336)/(1.84*29.3*R336+8*0.95*5.67E-8*(EA336+273)^3))</f>
        <v>0</v>
      </c>
      <c r="W336">
        <f>($C$7*EB336+$D$7*EC336+$E$7*V336)</f>
        <v>0</v>
      </c>
      <c r="X336">
        <f>0.61365*exp(17.502*W336/(240.97+W336))</f>
        <v>0</v>
      </c>
      <c r="Y336">
        <f>(Z336/AA336*100)</f>
        <v>0</v>
      </c>
      <c r="Z336">
        <f>DT336*(DY336+DZ336)/1000</f>
        <v>0</v>
      </c>
      <c r="AA336">
        <f>0.61365*exp(17.502*EA336/(240.97+EA336))</f>
        <v>0</v>
      </c>
      <c r="AB336">
        <f>(X336-DT336*(DY336+DZ336)/1000)</f>
        <v>0</v>
      </c>
      <c r="AC336">
        <f>(-J336*44100)</f>
        <v>0</v>
      </c>
      <c r="AD336">
        <f>2*29.3*R336*0.92*(EA336-W336)</f>
        <v>0</v>
      </c>
      <c r="AE336">
        <f>2*0.95*5.67E-8*(((EA336+$B$7)+273)^4-(W336+273)^4)</f>
        <v>0</v>
      </c>
      <c r="AF336">
        <f>U336+AE336+AC336+AD336</f>
        <v>0</v>
      </c>
      <c r="AG336">
        <f>DX336*AU336*(DS336-DR336*(1000-AU336*DU336)/(1000-AU336*DT336))/(100*DL336)</f>
        <v>0</v>
      </c>
      <c r="AH336">
        <f>1000*DX336*AU336*(DT336-DU336)/(100*DL336*(1000-AU336*DT336))</f>
        <v>0</v>
      </c>
      <c r="AI336">
        <f>(AJ336 - AK336 - DY336*1E3/(8.314*(EA336+273.15)) * AM336/DX336 * AL336) * DX336/(100*DL336) * (1000 - DU336)/1000</f>
        <v>0</v>
      </c>
      <c r="AJ336">
        <v>514.968987030736</v>
      </c>
      <c r="AK336">
        <v>477.60156969697</v>
      </c>
      <c r="AL336">
        <v>3.2277675757576</v>
      </c>
      <c r="AM336">
        <v>64.6</v>
      </c>
      <c r="AN336">
        <f>(AP336 - AO336 + DY336*1E3/(8.314*(EA336+273.15)) * AR336/DX336 * AQ336) * DX336/(100*DL336) * 1000/(1000 - AP336)</f>
        <v>0</v>
      </c>
      <c r="AO336">
        <v>16.8848566686107</v>
      </c>
      <c r="AP336">
        <v>23.8358321212121</v>
      </c>
      <c r="AQ336">
        <v>-9.46356252306116e-06</v>
      </c>
      <c r="AR336">
        <v>120.659579915445</v>
      </c>
      <c r="AS336">
        <v>0</v>
      </c>
      <c r="AT336">
        <v>0</v>
      </c>
      <c r="AU336">
        <f>IF(AS336*$H$13&gt;=AW336,1.0,(AW336/(AW336-AS336*$H$13)))</f>
        <v>0</v>
      </c>
      <c r="AV336">
        <f>(AU336-1)*100</f>
        <v>0</v>
      </c>
      <c r="AW336">
        <f>MAX(0,($B$13+$C$13*EF336)/(1+$D$13*EF336)*DY336/(EA336+273)*$E$13)</f>
        <v>0</v>
      </c>
      <c r="AX336" t="s">
        <v>437</v>
      </c>
      <c r="AY336" t="s">
        <v>437</v>
      </c>
      <c r="AZ336">
        <v>0</v>
      </c>
      <c r="BA336">
        <v>0</v>
      </c>
      <c r="BB336">
        <f>1-AZ336/BA336</f>
        <v>0</v>
      </c>
      <c r="BC336">
        <v>0</v>
      </c>
      <c r="BD336" t="s">
        <v>437</v>
      </c>
      <c r="BE336" t="s">
        <v>437</v>
      </c>
      <c r="BF336">
        <v>0</v>
      </c>
      <c r="BG336">
        <v>0</v>
      </c>
      <c r="BH336">
        <f>1-BF336/BG336</f>
        <v>0</v>
      </c>
      <c r="BI336">
        <v>0.5</v>
      </c>
      <c r="BJ336">
        <f>DI336</f>
        <v>0</v>
      </c>
      <c r="BK336">
        <f>L336</f>
        <v>0</v>
      </c>
      <c r="BL336">
        <f>BH336*BI336*BJ336</f>
        <v>0</v>
      </c>
      <c r="BM336">
        <f>(BK336-BC336)/BJ336</f>
        <v>0</v>
      </c>
      <c r="BN336">
        <f>(BA336-BG336)/BG336</f>
        <v>0</v>
      </c>
      <c r="BO336">
        <f>AZ336/(BB336+AZ336/BG336)</f>
        <v>0</v>
      </c>
      <c r="BP336" t="s">
        <v>437</v>
      </c>
      <c r="BQ336">
        <v>0</v>
      </c>
      <c r="BR336">
        <f>IF(BQ336&lt;&gt;0, BQ336, BO336)</f>
        <v>0</v>
      </c>
      <c r="BS336">
        <f>1-BR336/BG336</f>
        <v>0</v>
      </c>
      <c r="BT336">
        <f>(BG336-BF336)/(BG336-BR336)</f>
        <v>0</v>
      </c>
      <c r="BU336">
        <f>(BA336-BG336)/(BA336-BR336)</f>
        <v>0</v>
      </c>
      <c r="BV336">
        <f>(BG336-BF336)/(BG336-AZ336)</f>
        <v>0</v>
      </c>
      <c r="BW336">
        <f>(BA336-BG336)/(BA336-AZ336)</f>
        <v>0</v>
      </c>
      <c r="BX336">
        <f>(BT336*BR336/BF336)</f>
        <v>0</v>
      </c>
      <c r="BY336">
        <f>(1-BX336)</f>
        <v>0</v>
      </c>
      <c r="DH336">
        <f>$B$11*EG336+$C$11*EH336+$F$11*ES336*(1-EV336)</f>
        <v>0</v>
      </c>
      <c r="DI336">
        <f>DH336*DJ336</f>
        <v>0</v>
      </c>
      <c r="DJ336">
        <f>($B$11*$D$9+$C$11*$D$9+$F$11*((FF336+EX336)/MAX(FF336+EX336+FG336, 0.1)*$I$9+FG336/MAX(FF336+EX336+FG336, 0.1)*$J$9))/($B$11+$C$11+$F$11)</f>
        <v>0</v>
      </c>
      <c r="DK336">
        <f>($B$11*$K$9+$C$11*$K$9+$F$11*((FF336+EX336)/MAX(FF336+EX336+FG336, 0.1)*$P$9+FG336/MAX(FF336+EX336+FG336, 0.1)*$Q$9))/($B$11+$C$11+$F$11)</f>
        <v>0</v>
      </c>
      <c r="DL336">
        <v>6</v>
      </c>
      <c r="DM336">
        <v>0.5</v>
      </c>
      <c r="DN336" t="s">
        <v>438</v>
      </c>
      <c r="DO336">
        <v>2</v>
      </c>
      <c r="DP336" t="b">
        <v>1</v>
      </c>
      <c r="DQ336">
        <v>1759433926.94615</v>
      </c>
      <c r="DR336">
        <v>444.316076923077</v>
      </c>
      <c r="DS336">
        <v>490.283</v>
      </c>
      <c r="DT336">
        <v>23.8331923076923</v>
      </c>
      <c r="DU336">
        <v>16.9035692307692</v>
      </c>
      <c r="DV336">
        <v>442.016923076923</v>
      </c>
      <c r="DW336">
        <v>23.4821769230769</v>
      </c>
      <c r="DX336">
        <v>500.006</v>
      </c>
      <c r="DY336">
        <v>90.6637769230769</v>
      </c>
      <c r="DZ336">
        <v>0.0341345076923077</v>
      </c>
      <c r="EA336">
        <v>30.2183076923077</v>
      </c>
      <c r="EB336">
        <v>29.9835615384615</v>
      </c>
      <c r="EC336">
        <v>999.9</v>
      </c>
      <c r="ED336">
        <v>0</v>
      </c>
      <c r="EE336">
        <v>0</v>
      </c>
      <c r="EF336">
        <v>9974.23615384615</v>
      </c>
      <c r="EG336">
        <v>0</v>
      </c>
      <c r="EH336">
        <v>14.3978</v>
      </c>
      <c r="EI336">
        <v>-45.9667076923077</v>
      </c>
      <c r="EJ336">
        <v>455.164153846154</v>
      </c>
      <c r="EK336">
        <v>498.712615384615</v>
      </c>
      <c r="EL336">
        <v>6.92962153846154</v>
      </c>
      <c r="EM336">
        <v>490.283</v>
      </c>
      <c r="EN336">
        <v>16.9035692307692</v>
      </c>
      <c r="EO336">
        <v>2.16080769230769</v>
      </c>
      <c r="EP336">
        <v>1.53254153846154</v>
      </c>
      <c r="EQ336">
        <v>18.6746461538462</v>
      </c>
      <c r="ER336">
        <v>13.2967615384615</v>
      </c>
      <c r="ES336">
        <v>2000.01307692308</v>
      </c>
      <c r="ET336">
        <v>0.980005384615385</v>
      </c>
      <c r="EU336">
        <v>0.0199948923076923</v>
      </c>
      <c r="EV336">
        <v>0</v>
      </c>
      <c r="EW336">
        <v>1064.50692307692</v>
      </c>
      <c r="EX336">
        <v>5.00059</v>
      </c>
      <c r="EY336">
        <v>21430.4153846154</v>
      </c>
      <c r="EZ336">
        <v>17360.4538461538</v>
      </c>
      <c r="FA336">
        <v>42</v>
      </c>
      <c r="FB336">
        <v>41.812</v>
      </c>
      <c r="FC336">
        <v>41.4131538461539</v>
      </c>
      <c r="FD336">
        <v>41.25</v>
      </c>
      <c r="FE336">
        <v>42.875</v>
      </c>
      <c r="FF336">
        <v>1955.12307692308</v>
      </c>
      <c r="FG336">
        <v>39.89</v>
      </c>
      <c r="FH336">
        <v>0</v>
      </c>
      <c r="FI336">
        <v>1759433933.8</v>
      </c>
      <c r="FJ336">
        <v>0</v>
      </c>
      <c r="FK336">
        <v>1064.748</v>
      </c>
      <c r="FL336">
        <v>12.1700000349382</v>
      </c>
      <c r="FM336">
        <v>264.930769734914</v>
      </c>
      <c r="FN336">
        <v>21434.216</v>
      </c>
      <c r="FO336">
        <v>15</v>
      </c>
      <c r="FP336">
        <v>0</v>
      </c>
      <c r="FQ336" t="s">
        <v>439</v>
      </c>
      <c r="FR336">
        <v>0</v>
      </c>
      <c r="FS336">
        <v>0</v>
      </c>
      <c r="FT336">
        <v>0</v>
      </c>
      <c r="FU336">
        <v>0</v>
      </c>
      <c r="FV336">
        <v>0</v>
      </c>
      <c r="FW336">
        <v>0</v>
      </c>
      <c r="FX336">
        <v>0</v>
      </c>
      <c r="FY336">
        <v>0</v>
      </c>
      <c r="FZ336">
        <v>0</v>
      </c>
      <c r="GA336">
        <v>0</v>
      </c>
      <c r="GB336">
        <v>0</v>
      </c>
      <c r="GC336">
        <v>-44.521215</v>
      </c>
      <c r="GD336">
        <v>-25.1245578947369</v>
      </c>
      <c r="GE336">
        <v>2.46288465590149</v>
      </c>
      <c r="GF336">
        <v>0</v>
      </c>
      <c r="GG336">
        <v>1064.15735294118</v>
      </c>
      <c r="GH336">
        <v>6.66783805432897</v>
      </c>
      <c r="GI336">
        <v>0.792261501776542</v>
      </c>
      <c r="GJ336">
        <v>-1</v>
      </c>
      <c r="GK336">
        <v>6.922631</v>
      </c>
      <c r="GL336">
        <v>0.123584661654127</v>
      </c>
      <c r="GM336">
        <v>0.0128614699393187</v>
      </c>
      <c r="GN336">
        <v>0</v>
      </c>
      <c r="GO336">
        <v>0</v>
      </c>
      <c r="GP336">
        <v>2</v>
      </c>
      <c r="GQ336" t="s">
        <v>463</v>
      </c>
      <c r="GR336">
        <v>3.13083</v>
      </c>
      <c r="GS336">
        <v>2.71211</v>
      </c>
      <c r="GT336">
        <v>0.0973886</v>
      </c>
      <c r="GU336">
        <v>0.105072</v>
      </c>
      <c r="GV336">
        <v>0.102585</v>
      </c>
      <c r="GW336">
        <v>0.0803936</v>
      </c>
      <c r="GX336">
        <v>33960.3</v>
      </c>
      <c r="GY336">
        <v>36073</v>
      </c>
      <c r="GZ336">
        <v>34044.2</v>
      </c>
      <c r="HA336">
        <v>36499.7</v>
      </c>
      <c r="HB336">
        <v>43154.1</v>
      </c>
      <c r="HC336">
        <v>48208.9</v>
      </c>
      <c r="HD336">
        <v>53114</v>
      </c>
      <c r="HE336">
        <v>58344.2</v>
      </c>
      <c r="HF336">
        <v>1.95085</v>
      </c>
      <c r="HG336">
        <v>1.77632</v>
      </c>
      <c r="HH336">
        <v>0.122413</v>
      </c>
      <c r="HI336">
        <v>0</v>
      </c>
      <c r="HJ336">
        <v>27.9953</v>
      </c>
      <c r="HK336">
        <v>999.9</v>
      </c>
      <c r="HL336">
        <v>41.717</v>
      </c>
      <c r="HM336">
        <v>31.018</v>
      </c>
      <c r="HN336">
        <v>20.7773</v>
      </c>
      <c r="HO336">
        <v>54.9858</v>
      </c>
      <c r="HP336">
        <v>45.7492</v>
      </c>
      <c r="HQ336">
        <v>1</v>
      </c>
      <c r="HR336">
        <v>0.114248</v>
      </c>
      <c r="HS336">
        <v>-0.20848</v>
      </c>
      <c r="HT336">
        <v>20.1118</v>
      </c>
      <c r="HU336">
        <v>5.19543</v>
      </c>
      <c r="HV336">
        <v>12.004</v>
      </c>
      <c r="HW336">
        <v>4.97475</v>
      </c>
      <c r="HX336">
        <v>3.29393</v>
      </c>
      <c r="HY336">
        <v>999.9</v>
      </c>
      <c r="HZ336">
        <v>9999</v>
      </c>
      <c r="IA336">
        <v>9999</v>
      </c>
      <c r="IB336">
        <v>9999</v>
      </c>
      <c r="IC336">
        <v>1.86326</v>
      </c>
      <c r="ID336">
        <v>1.86813</v>
      </c>
      <c r="IE336">
        <v>1.86789</v>
      </c>
      <c r="IF336">
        <v>1.86905</v>
      </c>
      <c r="IG336">
        <v>1.86989</v>
      </c>
      <c r="IH336">
        <v>1.86594</v>
      </c>
      <c r="II336">
        <v>1.86703</v>
      </c>
      <c r="IJ336">
        <v>1.86844</v>
      </c>
      <c r="IK336">
        <v>5</v>
      </c>
      <c r="IL336">
        <v>0</v>
      </c>
      <c r="IM336">
        <v>0</v>
      </c>
      <c r="IN336">
        <v>0</v>
      </c>
      <c r="IO336" t="s">
        <v>441</v>
      </c>
      <c r="IP336" t="s">
        <v>442</v>
      </c>
      <c r="IQ336" t="s">
        <v>443</v>
      </c>
      <c r="IR336" t="s">
        <v>443</v>
      </c>
      <c r="IS336" t="s">
        <v>443</v>
      </c>
      <c r="IT336" t="s">
        <v>443</v>
      </c>
      <c r="IU336">
        <v>0</v>
      </c>
      <c r="IV336">
        <v>100</v>
      </c>
      <c r="IW336">
        <v>100</v>
      </c>
      <c r="IX336">
        <v>2.381</v>
      </c>
      <c r="IY336">
        <v>0.3511</v>
      </c>
      <c r="IZ336">
        <v>0.735386519928015</v>
      </c>
      <c r="JA336">
        <v>0.00382527381972642</v>
      </c>
      <c r="JB336">
        <v>-7.52988299776221e-07</v>
      </c>
      <c r="JC336">
        <v>2.3530235652091e-10</v>
      </c>
      <c r="JD336">
        <v>-0.102343420517576</v>
      </c>
      <c r="JE336">
        <v>-0.0169045395245839</v>
      </c>
      <c r="JF336">
        <v>0.00204458040624254</v>
      </c>
      <c r="JG336">
        <v>-2.13992253470799e-05</v>
      </c>
      <c r="JH336">
        <v>5</v>
      </c>
      <c r="JI336">
        <v>2167</v>
      </c>
      <c r="JJ336">
        <v>1</v>
      </c>
      <c r="JK336">
        <v>29</v>
      </c>
      <c r="JL336">
        <v>29323898.9</v>
      </c>
      <c r="JM336">
        <v>29323898.9</v>
      </c>
      <c r="JN336">
        <v>1.20483</v>
      </c>
      <c r="JO336">
        <v>2.64526</v>
      </c>
      <c r="JP336">
        <v>1.54785</v>
      </c>
      <c r="JQ336">
        <v>2.31079</v>
      </c>
      <c r="JR336">
        <v>1.64673</v>
      </c>
      <c r="JS336">
        <v>2.27295</v>
      </c>
      <c r="JT336">
        <v>34.6692</v>
      </c>
      <c r="JU336">
        <v>24.1838</v>
      </c>
      <c r="JV336">
        <v>18</v>
      </c>
      <c r="JW336">
        <v>507.489</v>
      </c>
      <c r="JX336">
        <v>395.409</v>
      </c>
      <c r="JY336">
        <v>27.9437</v>
      </c>
      <c r="JZ336">
        <v>28.8503</v>
      </c>
      <c r="KA336">
        <v>30.0002</v>
      </c>
      <c r="KB336">
        <v>28.7862</v>
      </c>
      <c r="KC336">
        <v>28.7321</v>
      </c>
      <c r="KD336">
        <v>24.2658</v>
      </c>
      <c r="KE336">
        <v>16.0292</v>
      </c>
      <c r="KF336">
        <v>26.0815</v>
      </c>
      <c r="KG336">
        <v>27.9494</v>
      </c>
      <c r="KH336">
        <v>541.642</v>
      </c>
      <c r="KI336">
        <v>16.8018</v>
      </c>
      <c r="KJ336">
        <v>96.5464</v>
      </c>
      <c r="KK336">
        <v>94.5243</v>
      </c>
    </row>
    <row r="337" spans="1:297">
      <c r="A337">
        <v>321</v>
      </c>
      <c r="B337">
        <v>1759433940.1</v>
      </c>
      <c r="C337">
        <v>14720</v>
      </c>
      <c r="D337" t="s">
        <v>1087</v>
      </c>
      <c r="E337" t="s">
        <v>1088</v>
      </c>
      <c r="F337">
        <v>5</v>
      </c>
      <c r="G337" t="s">
        <v>1024</v>
      </c>
      <c r="H337" t="s">
        <v>436</v>
      </c>
      <c r="I337">
        <v>1759433931.94615</v>
      </c>
      <c r="J337">
        <f>(K337)/1000</f>
        <v>0</v>
      </c>
      <c r="K337">
        <f>IF(DP337, AN337, AH337)</f>
        <v>0</v>
      </c>
      <c r="L337">
        <f>IF(DP337, AI337, AG337)</f>
        <v>0</v>
      </c>
      <c r="M337">
        <f>DR337 - IF(AU337&gt;1, L337*DL337*100.0/(AW337), 0)</f>
        <v>0</v>
      </c>
      <c r="N337">
        <f>((T337-J337/2)*M337-L337)/(T337+J337/2)</f>
        <v>0</v>
      </c>
      <c r="O337">
        <f>N337*(DY337+DZ337)/1000.0</f>
        <v>0</v>
      </c>
      <c r="P337">
        <f>(DR337 - IF(AU337&gt;1, L337*DL337*100.0/(AW337), 0))*(DY337+DZ337)/1000.0</f>
        <v>0</v>
      </c>
      <c r="Q337">
        <f>2.0/((1/S337-1/R337)+SIGN(S337)*SQRT((1/S337-1/R337)*(1/S337-1/R337) + 4*DM337/((DM337+1)*(DM337+1))*(2*1/S337*1/R337-1/R337*1/R337)))</f>
        <v>0</v>
      </c>
      <c r="R337">
        <f>IF(LEFT(DN337,1)&lt;&gt;"0",IF(LEFT(DN337,1)="1",3.0,DO337),$D$5+$E$5*(EF337*DY337/($K$5*1000))+$F$5*(EF337*DY337/($K$5*1000))*MAX(MIN(DL337,$J$5),$I$5)*MAX(MIN(DL337,$J$5),$I$5)+$G$5*MAX(MIN(DL337,$J$5),$I$5)*(EF337*DY337/($K$5*1000))+$H$5*(EF337*DY337/($K$5*1000))*(EF337*DY337/($K$5*1000)))</f>
        <v>0</v>
      </c>
      <c r="S337">
        <f>J337*(1000-(1000*0.61365*exp(17.502*W337/(240.97+W337))/(DY337+DZ337)+DT337)/2)/(1000*0.61365*exp(17.502*W337/(240.97+W337))/(DY337+DZ337)-DT337)</f>
        <v>0</v>
      </c>
      <c r="T337">
        <f>1/((DM337+1)/(Q337/1.6)+1/(R337/1.37)) + DM337/((DM337+1)/(Q337/1.6) + DM337/(R337/1.37))</f>
        <v>0</v>
      </c>
      <c r="U337">
        <f>(DH337*DK337)</f>
        <v>0</v>
      </c>
      <c r="V337">
        <f>(EA337+(U337+2*0.95*5.67E-8*(((EA337+$B$7)+273)^4-(EA337+273)^4)-44100*J337)/(1.84*29.3*R337+8*0.95*5.67E-8*(EA337+273)^3))</f>
        <v>0</v>
      </c>
      <c r="W337">
        <f>($C$7*EB337+$D$7*EC337+$E$7*V337)</f>
        <v>0</v>
      </c>
      <c r="X337">
        <f>0.61365*exp(17.502*W337/(240.97+W337))</f>
        <v>0</v>
      </c>
      <c r="Y337">
        <f>(Z337/AA337*100)</f>
        <v>0</v>
      </c>
      <c r="Z337">
        <f>DT337*(DY337+DZ337)/1000</f>
        <v>0</v>
      </c>
      <c r="AA337">
        <f>0.61365*exp(17.502*EA337/(240.97+EA337))</f>
        <v>0</v>
      </c>
      <c r="AB337">
        <f>(X337-DT337*(DY337+DZ337)/1000)</f>
        <v>0</v>
      </c>
      <c r="AC337">
        <f>(-J337*44100)</f>
        <v>0</v>
      </c>
      <c r="AD337">
        <f>2*29.3*R337*0.92*(EA337-W337)</f>
        <v>0</v>
      </c>
      <c r="AE337">
        <f>2*0.95*5.67E-8*(((EA337+$B$7)+273)^4-(W337+273)^4)</f>
        <v>0</v>
      </c>
      <c r="AF337">
        <f>U337+AE337+AC337+AD337</f>
        <v>0</v>
      </c>
      <c r="AG337">
        <f>DX337*AU337*(DS337-DR337*(1000-AU337*DU337)/(1000-AU337*DT337))/(100*DL337)</f>
        <v>0</v>
      </c>
      <c r="AH337">
        <f>1000*DX337*AU337*(DT337-DU337)/(100*DL337*(1000-AU337*DT337))</f>
        <v>0</v>
      </c>
      <c r="AI337">
        <f>(AJ337 - AK337 - DY337*1E3/(8.314*(EA337+273.15)) * AM337/DX337 * AL337) * DX337/(100*DL337) * (1000 - DU337)/1000</f>
        <v>0</v>
      </c>
      <c r="AJ337">
        <v>531.392263636688</v>
      </c>
      <c r="AK337">
        <v>493.420351515151</v>
      </c>
      <c r="AL337">
        <v>3.15207212121207</v>
      </c>
      <c r="AM337">
        <v>64.6</v>
      </c>
      <c r="AN337">
        <f>(AP337 - AO337 + DY337*1E3/(8.314*(EA337+273.15)) * AR337/DX337 * AQ337) * DX337/(100*DL337) * 1000/(1000 - AP337)</f>
        <v>0</v>
      </c>
      <c r="AO337">
        <v>16.8380453450399</v>
      </c>
      <c r="AP337">
        <v>23.8181527272727</v>
      </c>
      <c r="AQ337">
        <v>-0.000130279628069575</v>
      </c>
      <c r="AR337">
        <v>120.659579915445</v>
      </c>
      <c r="AS337">
        <v>0</v>
      </c>
      <c r="AT337">
        <v>0</v>
      </c>
      <c r="AU337">
        <f>IF(AS337*$H$13&gt;=AW337,1.0,(AW337/(AW337-AS337*$H$13)))</f>
        <v>0</v>
      </c>
      <c r="AV337">
        <f>(AU337-1)*100</f>
        <v>0</v>
      </c>
      <c r="AW337">
        <f>MAX(0,($B$13+$C$13*EF337)/(1+$D$13*EF337)*DY337/(EA337+273)*$E$13)</f>
        <v>0</v>
      </c>
      <c r="AX337" t="s">
        <v>437</v>
      </c>
      <c r="AY337" t="s">
        <v>437</v>
      </c>
      <c r="AZ337">
        <v>0</v>
      </c>
      <c r="BA337">
        <v>0</v>
      </c>
      <c r="BB337">
        <f>1-AZ337/BA337</f>
        <v>0</v>
      </c>
      <c r="BC337">
        <v>0</v>
      </c>
      <c r="BD337" t="s">
        <v>437</v>
      </c>
      <c r="BE337" t="s">
        <v>437</v>
      </c>
      <c r="BF337">
        <v>0</v>
      </c>
      <c r="BG337">
        <v>0</v>
      </c>
      <c r="BH337">
        <f>1-BF337/BG337</f>
        <v>0</v>
      </c>
      <c r="BI337">
        <v>0.5</v>
      </c>
      <c r="BJ337">
        <f>DI337</f>
        <v>0</v>
      </c>
      <c r="BK337">
        <f>L337</f>
        <v>0</v>
      </c>
      <c r="BL337">
        <f>BH337*BI337*BJ337</f>
        <v>0</v>
      </c>
      <c r="BM337">
        <f>(BK337-BC337)/BJ337</f>
        <v>0</v>
      </c>
      <c r="BN337">
        <f>(BA337-BG337)/BG337</f>
        <v>0</v>
      </c>
      <c r="BO337">
        <f>AZ337/(BB337+AZ337/BG337)</f>
        <v>0</v>
      </c>
      <c r="BP337" t="s">
        <v>437</v>
      </c>
      <c r="BQ337">
        <v>0</v>
      </c>
      <c r="BR337">
        <f>IF(BQ337&lt;&gt;0, BQ337, BO337)</f>
        <v>0</v>
      </c>
      <c r="BS337">
        <f>1-BR337/BG337</f>
        <v>0</v>
      </c>
      <c r="BT337">
        <f>(BG337-BF337)/(BG337-BR337)</f>
        <v>0</v>
      </c>
      <c r="BU337">
        <f>(BA337-BG337)/(BA337-BR337)</f>
        <v>0</v>
      </c>
      <c r="BV337">
        <f>(BG337-BF337)/(BG337-AZ337)</f>
        <v>0</v>
      </c>
      <c r="BW337">
        <f>(BA337-BG337)/(BA337-AZ337)</f>
        <v>0</v>
      </c>
      <c r="BX337">
        <f>(BT337*BR337/BF337)</f>
        <v>0</v>
      </c>
      <c r="BY337">
        <f>(1-BX337)</f>
        <v>0</v>
      </c>
      <c r="DH337">
        <f>$B$11*EG337+$C$11*EH337+$F$11*ES337*(1-EV337)</f>
        <v>0</v>
      </c>
      <c r="DI337">
        <f>DH337*DJ337</f>
        <v>0</v>
      </c>
      <c r="DJ337">
        <f>($B$11*$D$9+$C$11*$D$9+$F$11*((FF337+EX337)/MAX(FF337+EX337+FG337, 0.1)*$I$9+FG337/MAX(FF337+EX337+FG337, 0.1)*$J$9))/($B$11+$C$11+$F$11)</f>
        <v>0</v>
      </c>
      <c r="DK337">
        <f>($B$11*$K$9+$C$11*$K$9+$F$11*((FF337+EX337)/MAX(FF337+EX337+FG337, 0.1)*$P$9+FG337/MAX(FF337+EX337+FG337, 0.1)*$Q$9))/($B$11+$C$11+$F$11)</f>
        <v>0</v>
      </c>
      <c r="DL337">
        <v>6</v>
      </c>
      <c r="DM337">
        <v>0.5</v>
      </c>
      <c r="DN337" t="s">
        <v>438</v>
      </c>
      <c r="DO337">
        <v>2</v>
      </c>
      <c r="DP337" t="b">
        <v>1</v>
      </c>
      <c r="DQ337">
        <v>1759433931.94615</v>
      </c>
      <c r="DR337">
        <v>459.517615384615</v>
      </c>
      <c r="DS337">
        <v>506.721153846154</v>
      </c>
      <c r="DT337">
        <v>23.8324692307692</v>
      </c>
      <c r="DU337">
        <v>16.8803692307692</v>
      </c>
      <c r="DV337">
        <v>457.168461538461</v>
      </c>
      <c r="DW337">
        <v>23.4814846153846</v>
      </c>
      <c r="DX337">
        <v>499.995461538462</v>
      </c>
      <c r="DY337">
        <v>90.6636230769231</v>
      </c>
      <c r="DZ337">
        <v>0.0341729615384615</v>
      </c>
      <c r="EA337">
        <v>30.2180153846154</v>
      </c>
      <c r="EB337">
        <v>29.9826230769231</v>
      </c>
      <c r="EC337">
        <v>999.9</v>
      </c>
      <c r="ED337">
        <v>0</v>
      </c>
      <c r="EE337">
        <v>0</v>
      </c>
      <c r="EF337">
        <v>9986.64384615385</v>
      </c>
      <c r="EG337">
        <v>0</v>
      </c>
      <c r="EH337">
        <v>14.3978</v>
      </c>
      <c r="EI337">
        <v>-47.2033615384615</v>
      </c>
      <c r="EJ337">
        <v>470.736307692308</v>
      </c>
      <c r="EK337">
        <v>515.421</v>
      </c>
      <c r="EL337">
        <v>6.95208615384615</v>
      </c>
      <c r="EM337">
        <v>506.721153846154</v>
      </c>
      <c r="EN337">
        <v>16.8803692307692</v>
      </c>
      <c r="EO337">
        <v>2.16073769230769</v>
      </c>
      <c r="EP337">
        <v>1.53043615384615</v>
      </c>
      <c r="EQ337">
        <v>18.6741307692308</v>
      </c>
      <c r="ER337">
        <v>13.2756615384615</v>
      </c>
      <c r="ES337">
        <v>1999.99307692308</v>
      </c>
      <c r="ET337">
        <v>0.980005153846154</v>
      </c>
      <c r="EU337">
        <v>0.0199951307692308</v>
      </c>
      <c r="EV337">
        <v>0</v>
      </c>
      <c r="EW337">
        <v>1065.67846153846</v>
      </c>
      <c r="EX337">
        <v>5.00059</v>
      </c>
      <c r="EY337">
        <v>21454.0769230769</v>
      </c>
      <c r="EZ337">
        <v>17360.2846153846</v>
      </c>
      <c r="FA337">
        <v>42</v>
      </c>
      <c r="FB337">
        <v>41.812</v>
      </c>
      <c r="FC337">
        <v>41.4226923076923</v>
      </c>
      <c r="FD337">
        <v>41.25</v>
      </c>
      <c r="FE337">
        <v>42.875</v>
      </c>
      <c r="FF337">
        <v>1955.10307692308</v>
      </c>
      <c r="FG337">
        <v>39.89</v>
      </c>
      <c r="FH337">
        <v>0</v>
      </c>
      <c r="FI337">
        <v>1759433938.6</v>
      </c>
      <c r="FJ337">
        <v>0</v>
      </c>
      <c r="FK337">
        <v>1065.9556</v>
      </c>
      <c r="FL337">
        <v>18.5830769500507</v>
      </c>
      <c r="FM337">
        <v>365.569231373134</v>
      </c>
      <c r="FN337">
        <v>21459.116</v>
      </c>
      <c r="FO337">
        <v>15</v>
      </c>
      <c r="FP337">
        <v>0</v>
      </c>
      <c r="FQ337" t="s">
        <v>439</v>
      </c>
      <c r="FR337">
        <v>0</v>
      </c>
      <c r="FS337">
        <v>0</v>
      </c>
      <c r="FT337">
        <v>0</v>
      </c>
      <c r="FU337">
        <v>0</v>
      </c>
      <c r="FV337">
        <v>0</v>
      </c>
      <c r="FW337">
        <v>0</v>
      </c>
      <c r="FX337">
        <v>0</v>
      </c>
      <c r="FY337">
        <v>0</v>
      </c>
      <c r="FZ337">
        <v>0</v>
      </c>
      <c r="GA337">
        <v>0</v>
      </c>
      <c r="GB337">
        <v>0</v>
      </c>
      <c r="GC337">
        <v>-46.55942</v>
      </c>
      <c r="GD337">
        <v>-15.1863879699247</v>
      </c>
      <c r="GE337">
        <v>1.50192531259048</v>
      </c>
      <c r="GF337">
        <v>0</v>
      </c>
      <c r="GG337">
        <v>1065.05941176471</v>
      </c>
      <c r="GH337">
        <v>13.8319327651408</v>
      </c>
      <c r="GI337">
        <v>1.39858109015672</v>
      </c>
      <c r="GJ337">
        <v>-1</v>
      </c>
      <c r="GK337">
        <v>6.943347</v>
      </c>
      <c r="GL337">
        <v>0.273047819548855</v>
      </c>
      <c r="GM337">
        <v>0.0272706971124686</v>
      </c>
      <c r="GN337">
        <v>0</v>
      </c>
      <c r="GO337">
        <v>0</v>
      </c>
      <c r="GP337">
        <v>2</v>
      </c>
      <c r="GQ337" t="s">
        <v>463</v>
      </c>
      <c r="GR337">
        <v>3.13107</v>
      </c>
      <c r="GS337">
        <v>2.71228</v>
      </c>
      <c r="GT337">
        <v>0.0997878</v>
      </c>
      <c r="GU337">
        <v>0.107659</v>
      </c>
      <c r="GV337">
        <v>0.10253</v>
      </c>
      <c r="GW337">
        <v>0.0802975</v>
      </c>
      <c r="GX337">
        <v>33869.8</v>
      </c>
      <c r="GY337">
        <v>35968.6</v>
      </c>
      <c r="GZ337">
        <v>34044</v>
      </c>
      <c r="HA337">
        <v>36499.6</v>
      </c>
      <c r="HB337">
        <v>43157.1</v>
      </c>
      <c r="HC337">
        <v>48214.4</v>
      </c>
      <c r="HD337">
        <v>53114.1</v>
      </c>
      <c r="HE337">
        <v>58344.2</v>
      </c>
      <c r="HF337">
        <v>1.95155</v>
      </c>
      <c r="HG337">
        <v>1.77615</v>
      </c>
      <c r="HH337">
        <v>0.121519</v>
      </c>
      <c r="HI337">
        <v>0</v>
      </c>
      <c r="HJ337">
        <v>27.9929</v>
      </c>
      <c r="HK337">
        <v>999.9</v>
      </c>
      <c r="HL337">
        <v>41.692</v>
      </c>
      <c r="HM337">
        <v>31.008</v>
      </c>
      <c r="HN337">
        <v>20.7556</v>
      </c>
      <c r="HO337">
        <v>54.6958</v>
      </c>
      <c r="HP337">
        <v>45.4567</v>
      </c>
      <c r="HQ337">
        <v>1</v>
      </c>
      <c r="HR337">
        <v>0.114436</v>
      </c>
      <c r="HS337">
        <v>-0.201394</v>
      </c>
      <c r="HT337">
        <v>20.1121</v>
      </c>
      <c r="HU337">
        <v>5.19513</v>
      </c>
      <c r="HV337">
        <v>12.004</v>
      </c>
      <c r="HW337">
        <v>4.9751</v>
      </c>
      <c r="HX337">
        <v>3.294</v>
      </c>
      <c r="HY337">
        <v>999.9</v>
      </c>
      <c r="HZ337">
        <v>9999</v>
      </c>
      <c r="IA337">
        <v>9999</v>
      </c>
      <c r="IB337">
        <v>9999</v>
      </c>
      <c r="IC337">
        <v>1.86328</v>
      </c>
      <c r="ID337">
        <v>1.86813</v>
      </c>
      <c r="IE337">
        <v>1.86787</v>
      </c>
      <c r="IF337">
        <v>1.86905</v>
      </c>
      <c r="IG337">
        <v>1.86988</v>
      </c>
      <c r="IH337">
        <v>1.86591</v>
      </c>
      <c r="II337">
        <v>1.86703</v>
      </c>
      <c r="IJ337">
        <v>1.86844</v>
      </c>
      <c r="IK337">
        <v>5</v>
      </c>
      <c r="IL337">
        <v>0</v>
      </c>
      <c r="IM337">
        <v>0</v>
      </c>
      <c r="IN337">
        <v>0</v>
      </c>
      <c r="IO337" t="s">
        <v>441</v>
      </c>
      <c r="IP337" t="s">
        <v>442</v>
      </c>
      <c r="IQ337" t="s">
        <v>443</v>
      </c>
      <c r="IR337" t="s">
        <v>443</v>
      </c>
      <c r="IS337" t="s">
        <v>443</v>
      </c>
      <c r="IT337" t="s">
        <v>443</v>
      </c>
      <c r="IU337">
        <v>0</v>
      </c>
      <c r="IV337">
        <v>100</v>
      </c>
      <c r="IW337">
        <v>100</v>
      </c>
      <c r="IX337">
        <v>2.432</v>
      </c>
      <c r="IY337">
        <v>0.3503</v>
      </c>
      <c r="IZ337">
        <v>0.735386519928015</v>
      </c>
      <c r="JA337">
        <v>0.00382527381972642</v>
      </c>
      <c r="JB337">
        <v>-7.52988299776221e-07</v>
      </c>
      <c r="JC337">
        <v>2.3530235652091e-10</v>
      </c>
      <c r="JD337">
        <v>-0.102343420517576</v>
      </c>
      <c r="JE337">
        <v>-0.0169045395245839</v>
      </c>
      <c r="JF337">
        <v>0.00204458040624254</v>
      </c>
      <c r="JG337">
        <v>-2.13992253470799e-05</v>
      </c>
      <c r="JH337">
        <v>5</v>
      </c>
      <c r="JI337">
        <v>2167</v>
      </c>
      <c r="JJ337">
        <v>1</v>
      </c>
      <c r="JK337">
        <v>29</v>
      </c>
      <c r="JL337">
        <v>29323899</v>
      </c>
      <c r="JM337">
        <v>29323899</v>
      </c>
      <c r="JN337">
        <v>1.24023</v>
      </c>
      <c r="JO337">
        <v>2.63794</v>
      </c>
      <c r="JP337">
        <v>1.54785</v>
      </c>
      <c r="JQ337">
        <v>2.31079</v>
      </c>
      <c r="JR337">
        <v>1.64551</v>
      </c>
      <c r="JS337">
        <v>2.37793</v>
      </c>
      <c r="JT337">
        <v>34.6692</v>
      </c>
      <c r="JU337">
        <v>24.1926</v>
      </c>
      <c r="JV337">
        <v>18</v>
      </c>
      <c r="JW337">
        <v>507.96</v>
      </c>
      <c r="JX337">
        <v>395.324</v>
      </c>
      <c r="JY337">
        <v>27.957</v>
      </c>
      <c r="JZ337">
        <v>28.8509</v>
      </c>
      <c r="KA337">
        <v>30.0003</v>
      </c>
      <c r="KB337">
        <v>28.7868</v>
      </c>
      <c r="KC337">
        <v>28.7338</v>
      </c>
      <c r="KD337">
        <v>24.8923</v>
      </c>
      <c r="KE337">
        <v>16.0292</v>
      </c>
      <c r="KF337">
        <v>26.0815</v>
      </c>
      <c r="KG337">
        <v>27.9589</v>
      </c>
      <c r="KH337">
        <v>555.172</v>
      </c>
      <c r="KI337">
        <v>16.8071</v>
      </c>
      <c r="KJ337">
        <v>96.5462</v>
      </c>
      <c r="KK337">
        <v>94.5243</v>
      </c>
    </row>
    <row r="338" spans="1:297">
      <c r="A338">
        <v>322</v>
      </c>
      <c r="B338">
        <v>1759433945.1</v>
      </c>
      <c r="C338">
        <v>14725</v>
      </c>
      <c r="D338" t="s">
        <v>1089</v>
      </c>
      <c r="E338" t="s">
        <v>1090</v>
      </c>
      <c r="F338">
        <v>5</v>
      </c>
      <c r="G338" t="s">
        <v>1024</v>
      </c>
      <c r="H338" t="s">
        <v>436</v>
      </c>
      <c r="I338">
        <v>1759433936.94615</v>
      </c>
      <c r="J338">
        <f>(K338)/1000</f>
        <v>0</v>
      </c>
      <c r="K338">
        <f>IF(DP338, AN338, AH338)</f>
        <v>0</v>
      </c>
      <c r="L338">
        <f>IF(DP338, AI338, AG338)</f>
        <v>0</v>
      </c>
      <c r="M338">
        <f>DR338 - IF(AU338&gt;1, L338*DL338*100.0/(AW338), 0)</f>
        <v>0</v>
      </c>
      <c r="N338">
        <f>((T338-J338/2)*M338-L338)/(T338+J338/2)</f>
        <v>0</v>
      </c>
      <c r="O338">
        <f>N338*(DY338+DZ338)/1000.0</f>
        <v>0</v>
      </c>
      <c r="P338">
        <f>(DR338 - IF(AU338&gt;1, L338*DL338*100.0/(AW338), 0))*(DY338+DZ338)/1000.0</f>
        <v>0</v>
      </c>
      <c r="Q338">
        <f>2.0/((1/S338-1/R338)+SIGN(S338)*SQRT((1/S338-1/R338)*(1/S338-1/R338) + 4*DM338/((DM338+1)*(DM338+1))*(2*1/S338*1/R338-1/R338*1/R338)))</f>
        <v>0</v>
      </c>
      <c r="R338">
        <f>IF(LEFT(DN338,1)&lt;&gt;"0",IF(LEFT(DN338,1)="1",3.0,DO338),$D$5+$E$5*(EF338*DY338/($K$5*1000))+$F$5*(EF338*DY338/($K$5*1000))*MAX(MIN(DL338,$J$5),$I$5)*MAX(MIN(DL338,$J$5),$I$5)+$G$5*MAX(MIN(DL338,$J$5),$I$5)*(EF338*DY338/($K$5*1000))+$H$5*(EF338*DY338/($K$5*1000))*(EF338*DY338/($K$5*1000)))</f>
        <v>0</v>
      </c>
      <c r="S338">
        <f>J338*(1000-(1000*0.61365*exp(17.502*W338/(240.97+W338))/(DY338+DZ338)+DT338)/2)/(1000*0.61365*exp(17.502*W338/(240.97+W338))/(DY338+DZ338)-DT338)</f>
        <v>0</v>
      </c>
      <c r="T338">
        <f>1/((DM338+1)/(Q338/1.6)+1/(R338/1.37)) + DM338/((DM338+1)/(Q338/1.6) + DM338/(R338/1.37))</f>
        <v>0</v>
      </c>
      <c r="U338">
        <f>(DH338*DK338)</f>
        <v>0</v>
      </c>
      <c r="V338">
        <f>(EA338+(U338+2*0.95*5.67E-8*(((EA338+$B$7)+273)^4-(EA338+273)^4)-44100*J338)/(1.84*29.3*R338+8*0.95*5.67E-8*(EA338+273)^3))</f>
        <v>0</v>
      </c>
      <c r="W338">
        <f>($C$7*EB338+$D$7*EC338+$E$7*V338)</f>
        <v>0</v>
      </c>
      <c r="X338">
        <f>0.61365*exp(17.502*W338/(240.97+W338))</f>
        <v>0</v>
      </c>
      <c r="Y338">
        <f>(Z338/AA338*100)</f>
        <v>0</v>
      </c>
      <c r="Z338">
        <f>DT338*(DY338+DZ338)/1000</f>
        <v>0</v>
      </c>
      <c r="AA338">
        <f>0.61365*exp(17.502*EA338/(240.97+EA338))</f>
        <v>0</v>
      </c>
      <c r="AB338">
        <f>(X338-DT338*(DY338+DZ338)/1000)</f>
        <v>0</v>
      </c>
      <c r="AC338">
        <f>(-J338*44100)</f>
        <v>0</v>
      </c>
      <c r="AD338">
        <f>2*29.3*R338*0.92*(EA338-W338)</f>
        <v>0</v>
      </c>
      <c r="AE338">
        <f>2*0.95*5.67E-8*(((EA338+$B$7)+273)^4-(W338+273)^4)</f>
        <v>0</v>
      </c>
      <c r="AF338">
        <f>U338+AE338+AC338+AD338</f>
        <v>0</v>
      </c>
      <c r="AG338">
        <f>DX338*AU338*(DS338-DR338*(1000-AU338*DU338)/(1000-AU338*DT338))/(100*DL338)</f>
        <v>0</v>
      </c>
      <c r="AH338">
        <f>1000*DX338*AU338*(DT338-DU338)/(100*DL338*(1000-AU338*DT338))</f>
        <v>0</v>
      </c>
      <c r="AI338">
        <f>(AJ338 - AK338 - DY338*1E3/(8.314*(EA338+273.15)) * AM338/DX338 * AL338) * DX338/(100*DL338) * (1000 - DU338)/1000</f>
        <v>0</v>
      </c>
      <c r="AJ338">
        <v>549.732552093182</v>
      </c>
      <c r="AK338">
        <v>510.348684848485</v>
      </c>
      <c r="AL338">
        <v>3.41450045454542</v>
      </c>
      <c r="AM338">
        <v>64.6</v>
      </c>
      <c r="AN338">
        <f>(AP338 - AO338 + DY338*1E3/(8.314*(EA338+273.15)) * AR338/DX338 * AQ338) * DX338/(100*DL338) * 1000/(1000 - AP338)</f>
        <v>0</v>
      </c>
      <c r="AO338">
        <v>16.831173702172</v>
      </c>
      <c r="AP338">
        <v>23.8076848484848</v>
      </c>
      <c r="AQ338">
        <v>-6.06893312742115e-05</v>
      </c>
      <c r="AR338">
        <v>120.659579915445</v>
      </c>
      <c r="AS338">
        <v>0</v>
      </c>
      <c r="AT338">
        <v>0</v>
      </c>
      <c r="AU338">
        <f>IF(AS338*$H$13&gt;=AW338,1.0,(AW338/(AW338-AS338*$H$13)))</f>
        <v>0</v>
      </c>
      <c r="AV338">
        <f>(AU338-1)*100</f>
        <v>0</v>
      </c>
      <c r="AW338">
        <f>MAX(0,($B$13+$C$13*EF338)/(1+$D$13*EF338)*DY338/(EA338+273)*$E$13)</f>
        <v>0</v>
      </c>
      <c r="AX338" t="s">
        <v>437</v>
      </c>
      <c r="AY338" t="s">
        <v>437</v>
      </c>
      <c r="AZ338">
        <v>0</v>
      </c>
      <c r="BA338">
        <v>0</v>
      </c>
      <c r="BB338">
        <f>1-AZ338/BA338</f>
        <v>0</v>
      </c>
      <c r="BC338">
        <v>0</v>
      </c>
      <c r="BD338" t="s">
        <v>437</v>
      </c>
      <c r="BE338" t="s">
        <v>437</v>
      </c>
      <c r="BF338">
        <v>0</v>
      </c>
      <c r="BG338">
        <v>0</v>
      </c>
      <c r="BH338">
        <f>1-BF338/BG338</f>
        <v>0</v>
      </c>
      <c r="BI338">
        <v>0.5</v>
      </c>
      <c r="BJ338">
        <f>DI338</f>
        <v>0</v>
      </c>
      <c r="BK338">
        <f>L338</f>
        <v>0</v>
      </c>
      <c r="BL338">
        <f>BH338*BI338*BJ338</f>
        <v>0</v>
      </c>
      <c r="BM338">
        <f>(BK338-BC338)/BJ338</f>
        <v>0</v>
      </c>
      <c r="BN338">
        <f>(BA338-BG338)/BG338</f>
        <v>0</v>
      </c>
      <c r="BO338">
        <f>AZ338/(BB338+AZ338/BG338)</f>
        <v>0</v>
      </c>
      <c r="BP338" t="s">
        <v>437</v>
      </c>
      <c r="BQ338">
        <v>0</v>
      </c>
      <c r="BR338">
        <f>IF(BQ338&lt;&gt;0, BQ338, BO338)</f>
        <v>0</v>
      </c>
      <c r="BS338">
        <f>1-BR338/BG338</f>
        <v>0</v>
      </c>
      <c r="BT338">
        <f>(BG338-BF338)/(BG338-BR338)</f>
        <v>0</v>
      </c>
      <c r="BU338">
        <f>(BA338-BG338)/(BA338-BR338)</f>
        <v>0</v>
      </c>
      <c r="BV338">
        <f>(BG338-BF338)/(BG338-AZ338)</f>
        <v>0</v>
      </c>
      <c r="BW338">
        <f>(BA338-BG338)/(BA338-AZ338)</f>
        <v>0</v>
      </c>
      <c r="BX338">
        <f>(BT338*BR338/BF338)</f>
        <v>0</v>
      </c>
      <c r="BY338">
        <f>(1-BX338)</f>
        <v>0</v>
      </c>
      <c r="DH338">
        <f>$B$11*EG338+$C$11*EH338+$F$11*ES338*(1-EV338)</f>
        <v>0</v>
      </c>
      <c r="DI338">
        <f>DH338*DJ338</f>
        <v>0</v>
      </c>
      <c r="DJ338">
        <f>($B$11*$D$9+$C$11*$D$9+$F$11*((FF338+EX338)/MAX(FF338+EX338+FG338, 0.1)*$I$9+FG338/MAX(FF338+EX338+FG338, 0.1)*$J$9))/($B$11+$C$11+$F$11)</f>
        <v>0</v>
      </c>
      <c r="DK338">
        <f>($B$11*$K$9+$C$11*$K$9+$F$11*((FF338+EX338)/MAX(FF338+EX338+FG338, 0.1)*$P$9+FG338/MAX(FF338+EX338+FG338, 0.1)*$Q$9))/($B$11+$C$11+$F$11)</f>
        <v>0</v>
      </c>
      <c r="DL338">
        <v>6</v>
      </c>
      <c r="DM338">
        <v>0.5</v>
      </c>
      <c r="DN338" t="s">
        <v>438</v>
      </c>
      <c r="DO338">
        <v>2</v>
      </c>
      <c r="DP338" t="b">
        <v>1</v>
      </c>
      <c r="DQ338">
        <v>1759433936.94615</v>
      </c>
      <c r="DR338">
        <v>475.174769230769</v>
      </c>
      <c r="DS338">
        <v>523.837615384615</v>
      </c>
      <c r="DT338">
        <v>23.8248307692308</v>
      </c>
      <c r="DU338">
        <v>16.8558538461538</v>
      </c>
      <c r="DV338">
        <v>472.774461538461</v>
      </c>
      <c r="DW338">
        <v>23.4741615384615</v>
      </c>
      <c r="DX338">
        <v>500.009153846154</v>
      </c>
      <c r="DY338">
        <v>90.6647230769231</v>
      </c>
      <c r="DZ338">
        <v>0.0342062538461538</v>
      </c>
      <c r="EA338">
        <v>30.2175692307692</v>
      </c>
      <c r="EB338">
        <v>29.9803692307692</v>
      </c>
      <c r="EC338">
        <v>999.9</v>
      </c>
      <c r="ED338">
        <v>0</v>
      </c>
      <c r="EE338">
        <v>0</v>
      </c>
      <c r="EF338">
        <v>9986.44384615385</v>
      </c>
      <c r="EG338">
        <v>0</v>
      </c>
      <c r="EH338">
        <v>14.3978</v>
      </c>
      <c r="EI338">
        <v>-48.6627384615385</v>
      </c>
      <c r="EJ338">
        <v>486.771846153846</v>
      </c>
      <c r="EK338">
        <v>532.818230769231</v>
      </c>
      <c r="EL338">
        <v>6.96897384615385</v>
      </c>
      <c r="EM338">
        <v>523.837615384615</v>
      </c>
      <c r="EN338">
        <v>16.8558538461538</v>
      </c>
      <c r="EO338">
        <v>2.16007</v>
      </c>
      <c r="EP338">
        <v>1.52823076923077</v>
      </c>
      <c r="EQ338">
        <v>18.6692</v>
      </c>
      <c r="ER338">
        <v>13.2535615384615</v>
      </c>
      <c r="ES338">
        <v>1999.99</v>
      </c>
      <c r="ET338">
        <v>0.980005153846154</v>
      </c>
      <c r="EU338">
        <v>0.0199951307692308</v>
      </c>
      <c r="EV338">
        <v>0</v>
      </c>
      <c r="EW338">
        <v>1067.34384615385</v>
      </c>
      <c r="EX338">
        <v>5.00059</v>
      </c>
      <c r="EY338">
        <v>21487.2153846154</v>
      </c>
      <c r="EZ338">
        <v>17360.2692307692</v>
      </c>
      <c r="FA338">
        <v>42</v>
      </c>
      <c r="FB338">
        <v>41.812</v>
      </c>
      <c r="FC338">
        <v>41.4226923076923</v>
      </c>
      <c r="FD338">
        <v>41.25</v>
      </c>
      <c r="FE338">
        <v>42.875</v>
      </c>
      <c r="FF338">
        <v>1955.1</v>
      </c>
      <c r="FG338">
        <v>39.89</v>
      </c>
      <c r="FH338">
        <v>0</v>
      </c>
      <c r="FI338">
        <v>1759433943.4</v>
      </c>
      <c r="FJ338">
        <v>0</v>
      </c>
      <c r="FK338">
        <v>1067.5684</v>
      </c>
      <c r="FL338">
        <v>22.3630768765478</v>
      </c>
      <c r="FM338">
        <v>448.069230129612</v>
      </c>
      <c r="FN338">
        <v>21491.688</v>
      </c>
      <c r="FO338">
        <v>15</v>
      </c>
      <c r="FP338">
        <v>0</v>
      </c>
      <c r="FQ338" t="s">
        <v>439</v>
      </c>
      <c r="FR338">
        <v>0</v>
      </c>
      <c r="FS338">
        <v>0</v>
      </c>
      <c r="FT338">
        <v>0</v>
      </c>
      <c r="FU338">
        <v>0</v>
      </c>
      <c r="FV338">
        <v>0</v>
      </c>
      <c r="FW338">
        <v>0</v>
      </c>
      <c r="FX338">
        <v>0</v>
      </c>
      <c r="FY338">
        <v>0</v>
      </c>
      <c r="FZ338">
        <v>0</v>
      </c>
      <c r="GA338">
        <v>0</v>
      </c>
      <c r="GB338">
        <v>0</v>
      </c>
      <c r="GC338">
        <v>-47.8705428571429</v>
      </c>
      <c r="GD338">
        <v>-16.4411844155845</v>
      </c>
      <c r="GE338">
        <v>1.70650576424499</v>
      </c>
      <c r="GF338">
        <v>0</v>
      </c>
      <c r="GG338">
        <v>1066.53235294118</v>
      </c>
      <c r="GH338">
        <v>19.1804430796575</v>
      </c>
      <c r="GI338">
        <v>1.90780912046735</v>
      </c>
      <c r="GJ338">
        <v>-1</v>
      </c>
      <c r="GK338">
        <v>6.95749952380952</v>
      </c>
      <c r="GL338">
        <v>0.230631428571441</v>
      </c>
      <c r="GM338">
        <v>0.0254805207534792</v>
      </c>
      <c r="GN338">
        <v>0</v>
      </c>
      <c r="GO338">
        <v>0</v>
      </c>
      <c r="GP338">
        <v>2</v>
      </c>
      <c r="GQ338" t="s">
        <v>463</v>
      </c>
      <c r="GR338">
        <v>3.13097</v>
      </c>
      <c r="GS338">
        <v>2.71196</v>
      </c>
      <c r="GT338">
        <v>0.102316</v>
      </c>
      <c r="GU338">
        <v>0.110146</v>
      </c>
      <c r="GV338">
        <v>0.102499</v>
      </c>
      <c r="GW338">
        <v>0.0802954</v>
      </c>
      <c r="GX338">
        <v>33774.6</v>
      </c>
      <c r="GY338">
        <v>35869.2</v>
      </c>
      <c r="GZ338">
        <v>34043.9</v>
      </c>
      <c r="HA338">
        <v>36500.4</v>
      </c>
      <c r="HB338">
        <v>43158.5</v>
      </c>
      <c r="HC338">
        <v>48215.4</v>
      </c>
      <c r="HD338">
        <v>53113.6</v>
      </c>
      <c r="HE338">
        <v>58345</v>
      </c>
      <c r="HF338">
        <v>1.95155</v>
      </c>
      <c r="HG338">
        <v>1.77643</v>
      </c>
      <c r="HH338">
        <v>0.121109</v>
      </c>
      <c r="HI338">
        <v>0</v>
      </c>
      <c r="HJ338">
        <v>27.9929</v>
      </c>
      <c r="HK338">
        <v>999.9</v>
      </c>
      <c r="HL338">
        <v>41.692</v>
      </c>
      <c r="HM338">
        <v>31.018</v>
      </c>
      <c r="HN338">
        <v>20.768</v>
      </c>
      <c r="HO338">
        <v>54.9158</v>
      </c>
      <c r="HP338">
        <v>45.7772</v>
      </c>
      <c r="HQ338">
        <v>1</v>
      </c>
      <c r="HR338">
        <v>0.114329</v>
      </c>
      <c r="HS338">
        <v>-0.229289</v>
      </c>
      <c r="HT338">
        <v>20.1118</v>
      </c>
      <c r="HU338">
        <v>5.19528</v>
      </c>
      <c r="HV338">
        <v>12.004</v>
      </c>
      <c r="HW338">
        <v>4.97485</v>
      </c>
      <c r="HX338">
        <v>3.29398</v>
      </c>
      <c r="HY338">
        <v>999.9</v>
      </c>
      <c r="HZ338">
        <v>9999</v>
      </c>
      <c r="IA338">
        <v>9999</v>
      </c>
      <c r="IB338">
        <v>9999</v>
      </c>
      <c r="IC338">
        <v>1.86326</v>
      </c>
      <c r="ID338">
        <v>1.86813</v>
      </c>
      <c r="IE338">
        <v>1.86788</v>
      </c>
      <c r="IF338">
        <v>1.86905</v>
      </c>
      <c r="IG338">
        <v>1.86985</v>
      </c>
      <c r="IH338">
        <v>1.86588</v>
      </c>
      <c r="II338">
        <v>1.86703</v>
      </c>
      <c r="IJ338">
        <v>1.86844</v>
      </c>
      <c r="IK338">
        <v>5</v>
      </c>
      <c r="IL338">
        <v>0</v>
      </c>
      <c r="IM338">
        <v>0</v>
      </c>
      <c r="IN338">
        <v>0</v>
      </c>
      <c r="IO338" t="s">
        <v>441</v>
      </c>
      <c r="IP338" t="s">
        <v>442</v>
      </c>
      <c r="IQ338" t="s">
        <v>443</v>
      </c>
      <c r="IR338" t="s">
        <v>443</v>
      </c>
      <c r="IS338" t="s">
        <v>443</v>
      </c>
      <c r="IT338" t="s">
        <v>443</v>
      </c>
      <c r="IU338">
        <v>0</v>
      </c>
      <c r="IV338">
        <v>100</v>
      </c>
      <c r="IW338">
        <v>100</v>
      </c>
      <c r="IX338">
        <v>2.486</v>
      </c>
      <c r="IY338">
        <v>0.3499</v>
      </c>
      <c r="IZ338">
        <v>0.735386519928015</v>
      </c>
      <c r="JA338">
        <v>0.00382527381972642</v>
      </c>
      <c r="JB338">
        <v>-7.52988299776221e-07</v>
      </c>
      <c r="JC338">
        <v>2.3530235652091e-10</v>
      </c>
      <c r="JD338">
        <v>-0.102343420517576</v>
      </c>
      <c r="JE338">
        <v>-0.0169045395245839</v>
      </c>
      <c r="JF338">
        <v>0.00204458040624254</v>
      </c>
      <c r="JG338">
        <v>-2.13992253470799e-05</v>
      </c>
      <c r="JH338">
        <v>5</v>
      </c>
      <c r="JI338">
        <v>2167</v>
      </c>
      <c r="JJ338">
        <v>1</v>
      </c>
      <c r="JK338">
        <v>29</v>
      </c>
      <c r="JL338">
        <v>29323899.1</v>
      </c>
      <c r="JM338">
        <v>29323899.1</v>
      </c>
      <c r="JN338">
        <v>1.26343</v>
      </c>
      <c r="JO338">
        <v>2.6416</v>
      </c>
      <c r="JP338">
        <v>1.54785</v>
      </c>
      <c r="JQ338">
        <v>2.31079</v>
      </c>
      <c r="JR338">
        <v>1.64673</v>
      </c>
      <c r="JS338">
        <v>2.27661</v>
      </c>
      <c r="JT338">
        <v>34.6692</v>
      </c>
      <c r="JU338">
        <v>24.1838</v>
      </c>
      <c r="JV338">
        <v>18</v>
      </c>
      <c r="JW338">
        <v>507.981</v>
      </c>
      <c r="JX338">
        <v>395.482</v>
      </c>
      <c r="JY338">
        <v>27.9679</v>
      </c>
      <c r="JZ338">
        <v>28.8528</v>
      </c>
      <c r="KA338">
        <v>30.0001</v>
      </c>
      <c r="KB338">
        <v>28.7892</v>
      </c>
      <c r="KC338">
        <v>28.735</v>
      </c>
      <c r="KD338">
        <v>25.4925</v>
      </c>
      <c r="KE338">
        <v>16.0292</v>
      </c>
      <c r="KF338">
        <v>26.0815</v>
      </c>
      <c r="KG338">
        <v>27.9732</v>
      </c>
      <c r="KH338">
        <v>575.322</v>
      </c>
      <c r="KI338">
        <v>16.8078</v>
      </c>
      <c r="KJ338">
        <v>96.5457</v>
      </c>
      <c r="KK338">
        <v>94.5259</v>
      </c>
    </row>
    <row r="339" spans="1:297">
      <c r="A339">
        <v>323</v>
      </c>
      <c r="B339">
        <v>1759433950.1</v>
      </c>
      <c r="C339">
        <v>14730</v>
      </c>
      <c r="D339" t="s">
        <v>1091</v>
      </c>
      <c r="E339" t="s">
        <v>1092</v>
      </c>
      <c r="F339">
        <v>5</v>
      </c>
      <c r="G339" t="s">
        <v>1024</v>
      </c>
      <c r="H339" t="s">
        <v>436</v>
      </c>
      <c r="I339">
        <v>1759433941.94615</v>
      </c>
      <c r="J339">
        <f>(K339)/1000</f>
        <v>0</v>
      </c>
      <c r="K339">
        <f>IF(DP339, AN339, AH339)</f>
        <v>0</v>
      </c>
      <c r="L339">
        <f>IF(DP339, AI339, AG339)</f>
        <v>0</v>
      </c>
      <c r="M339">
        <f>DR339 - IF(AU339&gt;1, L339*DL339*100.0/(AW339), 0)</f>
        <v>0</v>
      </c>
      <c r="N339">
        <f>((T339-J339/2)*M339-L339)/(T339+J339/2)</f>
        <v>0</v>
      </c>
      <c r="O339">
        <f>N339*(DY339+DZ339)/1000.0</f>
        <v>0</v>
      </c>
      <c r="P339">
        <f>(DR339 - IF(AU339&gt;1, L339*DL339*100.0/(AW339), 0))*(DY339+DZ339)/1000.0</f>
        <v>0</v>
      </c>
      <c r="Q339">
        <f>2.0/((1/S339-1/R339)+SIGN(S339)*SQRT((1/S339-1/R339)*(1/S339-1/R339) + 4*DM339/((DM339+1)*(DM339+1))*(2*1/S339*1/R339-1/R339*1/R339)))</f>
        <v>0</v>
      </c>
      <c r="R339">
        <f>IF(LEFT(DN339,1)&lt;&gt;"0",IF(LEFT(DN339,1)="1",3.0,DO339),$D$5+$E$5*(EF339*DY339/($K$5*1000))+$F$5*(EF339*DY339/($K$5*1000))*MAX(MIN(DL339,$J$5),$I$5)*MAX(MIN(DL339,$J$5),$I$5)+$G$5*MAX(MIN(DL339,$J$5),$I$5)*(EF339*DY339/($K$5*1000))+$H$5*(EF339*DY339/($K$5*1000))*(EF339*DY339/($K$5*1000)))</f>
        <v>0</v>
      </c>
      <c r="S339">
        <f>J339*(1000-(1000*0.61365*exp(17.502*W339/(240.97+W339))/(DY339+DZ339)+DT339)/2)/(1000*0.61365*exp(17.502*W339/(240.97+W339))/(DY339+DZ339)-DT339)</f>
        <v>0</v>
      </c>
      <c r="T339">
        <f>1/((DM339+1)/(Q339/1.6)+1/(R339/1.37)) + DM339/((DM339+1)/(Q339/1.6) + DM339/(R339/1.37))</f>
        <v>0</v>
      </c>
      <c r="U339">
        <f>(DH339*DK339)</f>
        <v>0</v>
      </c>
      <c r="V339">
        <f>(EA339+(U339+2*0.95*5.67E-8*(((EA339+$B$7)+273)^4-(EA339+273)^4)-44100*J339)/(1.84*29.3*R339+8*0.95*5.67E-8*(EA339+273)^3))</f>
        <v>0</v>
      </c>
      <c r="W339">
        <f>($C$7*EB339+$D$7*EC339+$E$7*V339)</f>
        <v>0</v>
      </c>
      <c r="X339">
        <f>0.61365*exp(17.502*W339/(240.97+W339))</f>
        <v>0</v>
      </c>
      <c r="Y339">
        <f>(Z339/AA339*100)</f>
        <v>0</v>
      </c>
      <c r="Z339">
        <f>DT339*(DY339+DZ339)/1000</f>
        <v>0</v>
      </c>
      <c r="AA339">
        <f>0.61365*exp(17.502*EA339/(240.97+EA339))</f>
        <v>0</v>
      </c>
      <c r="AB339">
        <f>(X339-DT339*(DY339+DZ339)/1000)</f>
        <v>0</v>
      </c>
      <c r="AC339">
        <f>(-J339*44100)</f>
        <v>0</v>
      </c>
      <c r="AD339">
        <f>2*29.3*R339*0.92*(EA339-W339)</f>
        <v>0</v>
      </c>
      <c r="AE339">
        <f>2*0.95*5.67E-8*(((EA339+$B$7)+273)^4-(W339+273)^4)</f>
        <v>0</v>
      </c>
      <c r="AF339">
        <f>U339+AE339+AC339+AD339</f>
        <v>0</v>
      </c>
      <c r="AG339">
        <f>DX339*AU339*(DS339-DR339*(1000-AU339*DU339)/(1000-AU339*DT339))/(100*DL339)</f>
        <v>0</v>
      </c>
      <c r="AH339">
        <f>1000*DX339*AU339*(DT339-DU339)/(100*DL339*(1000-AU339*DT339))</f>
        <v>0</v>
      </c>
      <c r="AI339">
        <f>(AJ339 - AK339 - DY339*1E3/(8.314*(EA339+273.15)) * AM339/DX339 * AL339) * DX339/(100*DL339) * (1000 - DU339)/1000</f>
        <v>0</v>
      </c>
      <c r="AJ339">
        <v>566.525057013203</v>
      </c>
      <c r="AK339">
        <v>526.841242424242</v>
      </c>
      <c r="AL339">
        <v>3.27432272727265</v>
      </c>
      <c r="AM339">
        <v>64.6</v>
      </c>
      <c r="AN339">
        <f>(AP339 - AO339 + DY339*1E3/(8.314*(EA339+273.15)) * AR339/DX339 * AQ339) * DX339/(100*DL339) * 1000/(1000 - AP339)</f>
        <v>0</v>
      </c>
      <c r="AO339">
        <v>16.8321025116171</v>
      </c>
      <c r="AP339">
        <v>23.8071945454545</v>
      </c>
      <c r="AQ339">
        <v>5.00636741734874e-06</v>
      </c>
      <c r="AR339">
        <v>120.659579915445</v>
      </c>
      <c r="AS339">
        <v>0</v>
      </c>
      <c r="AT339">
        <v>0</v>
      </c>
      <c r="AU339">
        <f>IF(AS339*$H$13&gt;=AW339,1.0,(AW339/(AW339-AS339*$H$13)))</f>
        <v>0</v>
      </c>
      <c r="AV339">
        <f>(AU339-1)*100</f>
        <v>0</v>
      </c>
      <c r="AW339">
        <f>MAX(0,($B$13+$C$13*EF339)/(1+$D$13*EF339)*DY339/(EA339+273)*$E$13)</f>
        <v>0</v>
      </c>
      <c r="AX339" t="s">
        <v>437</v>
      </c>
      <c r="AY339" t="s">
        <v>437</v>
      </c>
      <c r="AZ339">
        <v>0</v>
      </c>
      <c r="BA339">
        <v>0</v>
      </c>
      <c r="BB339">
        <f>1-AZ339/BA339</f>
        <v>0</v>
      </c>
      <c r="BC339">
        <v>0</v>
      </c>
      <c r="BD339" t="s">
        <v>437</v>
      </c>
      <c r="BE339" t="s">
        <v>437</v>
      </c>
      <c r="BF339">
        <v>0</v>
      </c>
      <c r="BG339">
        <v>0</v>
      </c>
      <c r="BH339">
        <f>1-BF339/BG339</f>
        <v>0</v>
      </c>
      <c r="BI339">
        <v>0.5</v>
      </c>
      <c r="BJ339">
        <f>DI339</f>
        <v>0</v>
      </c>
      <c r="BK339">
        <f>L339</f>
        <v>0</v>
      </c>
      <c r="BL339">
        <f>BH339*BI339*BJ339</f>
        <v>0</v>
      </c>
      <c r="BM339">
        <f>(BK339-BC339)/BJ339</f>
        <v>0</v>
      </c>
      <c r="BN339">
        <f>(BA339-BG339)/BG339</f>
        <v>0</v>
      </c>
      <c r="BO339">
        <f>AZ339/(BB339+AZ339/BG339)</f>
        <v>0</v>
      </c>
      <c r="BP339" t="s">
        <v>437</v>
      </c>
      <c r="BQ339">
        <v>0</v>
      </c>
      <c r="BR339">
        <f>IF(BQ339&lt;&gt;0, BQ339, BO339)</f>
        <v>0</v>
      </c>
      <c r="BS339">
        <f>1-BR339/BG339</f>
        <v>0</v>
      </c>
      <c r="BT339">
        <f>(BG339-BF339)/(BG339-BR339)</f>
        <v>0</v>
      </c>
      <c r="BU339">
        <f>(BA339-BG339)/(BA339-BR339)</f>
        <v>0</v>
      </c>
      <c r="BV339">
        <f>(BG339-BF339)/(BG339-AZ339)</f>
        <v>0</v>
      </c>
      <c r="BW339">
        <f>(BA339-BG339)/(BA339-AZ339)</f>
        <v>0</v>
      </c>
      <c r="BX339">
        <f>(BT339*BR339/BF339)</f>
        <v>0</v>
      </c>
      <c r="BY339">
        <f>(1-BX339)</f>
        <v>0</v>
      </c>
      <c r="DH339">
        <f>$B$11*EG339+$C$11*EH339+$F$11*ES339*(1-EV339)</f>
        <v>0</v>
      </c>
      <c r="DI339">
        <f>DH339*DJ339</f>
        <v>0</v>
      </c>
      <c r="DJ339">
        <f>($B$11*$D$9+$C$11*$D$9+$F$11*((FF339+EX339)/MAX(FF339+EX339+FG339, 0.1)*$I$9+FG339/MAX(FF339+EX339+FG339, 0.1)*$J$9))/($B$11+$C$11+$F$11)</f>
        <v>0</v>
      </c>
      <c r="DK339">
        <f>($B$11*$K$9+$C$11*$K$9+$F$11*((FF339+EX339)/MAX(FF339+EX339+FG339, 0.1)*$P$9+FG339/MAX(FF339+EX339+FG339, 0.1)*$Q$9))/($B$11+$C$11+$F$11)</f>
        <v>0</v>
      </c>
      <c r="DL339">
        <v>6</v>
      </c>
      <c r="DM339">
        <v>0.5</v>
      </c>
      <c r="DN339" t="s">
        <v>438</v>
      </c>
      <c r="DO339">
        <v>2</v>
      </c>
      <c r="DP339" t="b">
        <v>1</v>
      </c>
      <c r="DQ339">
        <v>1759433941.94615</v>
      </c>
      <c r="DR339">
        <v>491.175307692308</v>
      </c>
      <c r="DS339">
        <v>540.652</v>
      </c>
      <c r="DT339">
        <v>23.8155615384615</v>
      </c>
      <c r="DU339">
        <v>16.8370461538462</v>
      </c>
      <c r="DV339">
        <v>488.723</v>
      </c>
      <c r="DW339">
        <v>23.4652769230769</v>
      </c>
      <c r="DX339">
        <v>500.023846153846</v>
      </c>
      <c r="DY339">
        <v>90.6643769230769</v>
      </c>
      <c r="DZ339">
        <v>0.0340604153846154</v>
      </c>
      <c r="EA339">
        <v>30.2165076923077</v>
      </c>
      <c r="EB339">
        <v>29.9781769230769</v>
      </c>
      <c r="EC339">
        <v>999.9</v>
      </c>
      <c r="ED339">
        <v>0</v>
      </c>
      <c r="EE339">
        <v>0</v>
      </c>
      <c r="EF339">
        <v>10011.3</v>
      </c>
      <c r="EG339">
        <v>0</v>
      </c>
      <c r="EH339">
        <v>14.3978</v>
      </c>
      <c r="EI339">
        <v>-49.4765769230769</v>
      </c>
      <c r="EJ339">
        <v>503.158230769231</v>
      </c>
      <c r="EK339">
        <v>549.910692307692</v>
      </c>
      <c r="EL339">
        <v>6.97850384615385</v>
      </c>
      <c r="EM339">
        <v>540.652</v>
      </c>
      <c r="EN339">
        <v>16.8370461538462</v>
      </c>
      <c r="EO339">
        <v>2.15922153846154</v>
      </c>
      <c r="EP339">
        <v>1.52651923076923</v>
      </c>
      <c r="EQ339">
        <v>18.6629230769231</v>
      </c>
      <c r="ER339">
        <v>13.2364</v>
      </c>
      <c r="ES339">
        <v>1999.99076923077</v>
      </c>
      <c r="ET339">
        <v>0.980005230769231</v>
      </c>
      <c r="EU339">
        <v>0.0199951230769231</v>
      </c>
      <c r="EV339">
        <v>0</v>
      </c>
      <c r="EW339">
        <v>1069.30923076923</v>
      </c>
      <c r="EX339">
        <v>5.00059</v>
      </c>
      <c r="EY339">
        <v>21526.2076923077</v>
      </c>
      <c r="EZ339">
        <v>17360.2846153846</v>
      </c>
      <c r="FA339">
        <v>42</v>
      </c>
      <c r="FB339">
        <v>41.812</v>
      </c>
      <c r="FC339">
        <v>41.4036153846154</v>
      </c>
      <c r="FD339">
        <v>41.25</v>
      </c>
      <c r="FE339">
        <v>42.875</v>
      </c>
      <c r="FF339">
        <v>1955.10076923077</v>
      </c>
      <c r="FG339">
        <v>39.89</v>
      </c>
      <c r="FH339">
        <v>0</v>
      </c>
      <c r="FI339">
        <v>1759433948.8</v>
      </c>
      <c r="FJ339">
        <v>0</v>
      </c>
      <c r="FK339">
        <v>1069.61</v>
      </c>
      <c r="FL339">
        <v>25.5945299102262</v>
      </c>
      <c r="FM339">
        <v>521.627350731622</v>
      </c>
      <c r="FN339">
        <v>21532.8923076923</v>
      </c>
      <c r="FO339">
        <v>15</v>
      </c>
      <c r="FP339">
        <v>0</v>
      </c>
      <c r="FQ339" t="s">
        <v>439</v>
      </c>
      <c r="FR339">
        <v>0</v>
      </c>
      <c r="FS339">
        <v>0</v>
      </c>
      <c r="FT339">
        <v>0</v>
      </c>
      <c r="FU339">
        <v>0</v>
      </c>
      <c r="FV339">
        <v>0</v>
      </c>
      <c r="FW339">
        <v>0</v>
      </c>
      <c r="FX339">
        <v>0</v>
      </c>
      <c r="FY339">
        <v>0</v>
      </c>
      <c r="FZ339">
        <v>0</v>
      </c>
      <c r="GA339">
        <v>0</v>
      </c>
      <c r="GB339">
        <v>0</v>
      </c>
      <c r="GC339">
        <v>-49.04628</v>
      </c>
      <c r="GD339">
        <v>-11.9460631578948</v>
      </c>
      <c r="GE339">
        <v>1.27919679041186</v>
      </c>
      <c r="GF339">
        <v>0</v>
      </c>
      <c r="GG339">
        <v>1068.22411764706</v>
      </c>
      <c r="GH339">
        <v>23.121466771404</v>
      </c>
      <c r="GI339">
        <v>2.28357964305149</v>
      </c>
      <c r="GJ339">
        <v>-1</v>
      </c>
      <c r="GK339">
        <v>6.9716335</v>
      </c>
      <c r="GL339">
        <v>0.0871628571428494</v>
      </c>
      <c r="GM339">
        <v>0.0147400947334135</v>
      </c>
      <c r="GN339">
        <v>1</v>
      </c>
      <c r="GO339">
        <v>1</v>
      </c>
      <c r="GP339">
        <v>2</v>
      </c>
      <c r="GQ339" t="s">
        <v>448</v>
      </c>
      <c r="GR339">
        <v>3.13102</v>
      </c>
      <c r="GS339">
        <v>2.71183</v>
      </c>
      <c r="GT339">
        <v>0.104709</v>
      </c>
      <c r="GU339">
        <v>0.112538</v>
      </c>
      <c r="GV339">
        <v>0.1025</v>
      </c>
      <c r="GW339">
        <v>0.0802943</v>
      </c>
      <c r="GX339">
        <v>33684.3</v>
      </c>
      <c r="GY339">
        <v>35772.3</v>
      </c>
      <c r="GZ339">
        <v>34043.7</v>
      </c>
      <c r="HA339">
        <v>36499.9</v>
      </c>
      <c r="HB339">
        <v>43158.4</v>
      </c>
      <c r="HC339">
        <v>48215.2</v>
      </c>
      <c r="HD339">
        <v>53113.2</v>
      </c>
      <c r="HE339">
        <v>58344.3</v>
      </c>
      <c r="HF339">
        <v>1.95133</v>
      </c>
      <c r="HG339">
        <v>1.77638</v>
      </c>
      <c r="HH339">
        <v>0.121295</v>
      </c>
      <c r="HI339">
        <v>0</v>
      </c>
      <c r="HJ339">
        <v>27.9918</v>
      </c>
      <c r="HK339">
        <v>999.9</v>
      </c>
      <c r="HL339">
        <v>41.692</v>
      </c>
      <c r="HM339">
        <v>31.018</v>
      </c>
      <c r="HN339">
        <v>20.766</v>
      </c>
      <c r="HO339">
        <v>54.8058</v>
      </c>
      <c r="HP339">
        <v>45.6811</v>
      </c>
      <c r="HQ339">
        <v>1</v>
      </c>
      <c r="HR339">
        <v>0.11471</v>
      </c>
      <c r="HS339">
        <v>-0.260645</v>
      </c>
      <c r="HT339">
        <v>20.1119</v>
      </c>
      <c r="HU339">
        <v>5.19513</v>
      </c>
      <c r="HV339">
        <v>12.004</v>
      </c>
      <c r="HW339">
        <v>4.9746</v>
      </c>
      <c r="HX339">
        <v>3.2939</v>
      </c>
      <c r="HY339">
        <v>999.9</v>
      </c>
      <c r="HZ339">
        <v>9999</v>
      </c>
      <c r="IA339">
        <v>9999</v>
      </c>
      <c r="IB339">
        <v>9999</v>
      </c>
      <c r="IC339">
        <v>1.86326</v>
      </c>
      <c r="ID339">
        <v>1.86813</v>
      </c>
      <c r="IE339">
        <v>1.8679</v>
      </c>
      <c r="IF339">
        <v>1.86905</v>
      </c>
      <c r="IG339">
        <v>1.86987</v>
      </c>
      <c r="IH339">
        <v>1.86589</v>
      </c>
      <c r="II339">
        <v>1.86704</v>
      </c>
      <c r="IJ339">
        <v>1.86844</v>
      </c>
      <c r="IK339">
        <v>5</v>
      </c>
      <c r="IL339">
        <v>0</v>
      </c>
      <c r="IM339">
        <v>0</v>
      </c>
      <c r="IN339">
        <v>0</v>
      </c>
      <c r="IO339" t="s">
        <v>441</v>
      </c>
      <c r="IP339" t="s">
        <v>442</v>
      </c>
      <c r="IQ339" t="s">
        <v>443</v>
      </c>
      <c r="IR339" t="s">
        <v>443</v>
      </c>
      <c r="IS339" t="s">
        <v>443</v>
      </c>
      <c r="IT339" t="s">
        <v>443</v>
      </c>
      <c r="IU339">
        <v>0</v>
      </c>
      <c r="IV339">
        <v>100</v>
      </c>
      <c r="IW339">
        <v>100</v>
      </c>
      <c r="IX339">
        <v>2.538</v>
      </c>
      <c r="IY339">
        <v>0.35</v>
      </c>
      <c r="IZ339">
        <v>0.735386519928015</v>
      </c>
      <c r="JA339">
        <v>0.00382527381972642</v>
      </c>
      <c r="JB339">
        <v>-7.52988299776221e-07</v>
      </c>
      <c r="JC339">
        <v>2.3530235652091e-10</v>
      </c>
      <c r="JD339">
        <v>-0.102343420517576</v>
      </c>
      <c r="JE339">
        <v>-0.0169045395245839</v>
      </c>
      <c r="JF339">
        <v>0.00204458040624254</v>
      </c>
      <c r="JG339">
        <v>-2.13992253470799e-05</v>
      </c>
      <c r="JH339">
        <v>5</v>
      </c>
      <c r="JI339">
        <v>2167</v>
      </c>
      <c r="JJ339">
        <v>1</v>
      </c>
      <c r="JK339">
        <v>29</v>
      </c>
      <c r="JL339">
        <v>29323899.2</v>
      </c>
      <c r="JM339">
        <v>29323899.2</v>
      </c>
      <c r="JN339">
        <v>1.30005</v>
      </c>
      <c r="JO339">
        <v>2.64404</v>
      </c>
      <c r="JP339">
        <v>1.54785</v>
      </c>
      <c r="JQ339">
        <v>2.31079</v>
      </c>
      <c r="JR339">
        <v>1.64551</v>
      </c>
      <c r="JS339">
        <v>2.31323</v>
      </c>
      <c r="JT339">
        <v>34.6692</v>
      </c>
      <c r="JU339">
        <v>24.1926</v>
      </c>
      <c r="JV339">
        <v>18</v>
      </c>
      <c r="JW339">
        <v>507.842</v>
      </c>
      <c r="JX339">
        <v>395.468</v>
      </c>
      <c r="JY339">
        <v>27.985</v>
      </c>
      <c r="JZ339">
        <v>28.8534</v>
      </c>
      <c r="KA339">
        <v>30.0002</v>
      </c>
      <c r="KB339">
        <v>28.7905</v>
      </c>
      <c r="KC339">
        <v>28.737</v>
      </c>
      <c r="KD339">
        <v>26.0833</v>
      </c>
      <c r="KE339">
        <v>16.0292</v>
      </c>
      <c r="KF339">
        <v>26.0815</v>
      </c>
      <c r="KG339">
        <v>27.9926</v>
      </c>
      <c r="KH339">
        <v>588.807</v>
      </c>
      <c r="KI339">
        <v>16.8077</v>
      </c>
      <c r="KJ339">
        <v>96.5449</v>
      </c>
      <c r="KK339">
        <v>94.5247</v>
      </c>
    </row>
    <row r="340" spans="1:297">
      <c r="A340">
        <v>324</v>
      </c>
      <c r="B340">
        <v>1759433955.1</v>
      </c>
      <c r="C340">
        <v>14735</v>
      </c>
      <c r="D340" t="s">
        <v>1093</v>
      </c>
      <c r="E340" t="s">
        <v>1094</v>
      </c>
      <c r="F340">
        <v>5</v>
      </c>
      <c r="G340" t="s">
        <v>1024</v>
      </c>
      <c r="H340" t="s">
        <v>436</v>
      </c>
      <c r="I340">
        <v>1759433946.94615</v>
      </c>
      <c r="J340">
        <f>(K340)/1000</f>
        <v>0</v>
      </c>
      <c r="K340">
        <f>IF(DP340, AN340, AH340)</f>
        <v>0</v>
      </c>
      <c r="L340">
        <f>IF(DP340, AI340, AG340)</f>
        <v>0</v>
      </c>
      <c r="M340">
        <f>DR340 - IF(AU340&gt;1, L340*DL340*100.0/(AW340), 0)</f>
        <v>0</v>
      </c>
      <c r="N340">
        <f>((T340-J340/2)*M340-L340)/(T340+J340/2)</f>
        <v>0</v>
      </c>
      <c r="O340">
        <f>N340*(DY340+DZ340)/1000.0</f>
        <v>0</v>
      </c>
      <c r="P340">
        <f>(DR340 - IF(AU340&gt;1, L340*DL340*100.0/(AW340), 0))*(DY340+DZ340)/1000.0</f>
        <v>0</v>
      </c>
      <c r="Q340">
        <f>2.0/((1/S340-1/R340)+SIGN(S340)*SQRT((1/S340-1/R340)*(1/S340-1/R340) + 4*DM340/((DM340+1)*(DM340+1))*(2*1/S340*1/R340-1/R340*1/R340)))</f>
        <v>0</v>
      </c>
      <c r="R340">
        <f>IF(LEFT(DN340,1)&lt;&gt;"0",IF(LEFT(DN340,1)="1",3.0,DO340),$D$5+$E$5*(EF340*DY340/($K$5*1000))+$F$5*(EF340*DY340/($K$5*1000))*MAX(MIN(DL340,$J$5),$I$5)*MAX(MIN(DL340,$J$5),$I$5)+$G$5*MAX(MIN(DL340,$J$5),$I$5)*(EF340*DY340/($K$5*1000))+$H$5*(EF340*DY340/($K$5*1000))*(EF340*DY340/($K$5*1000)))</f>
        <v>0</v>
      </c>
      <c r="S340">
        <f>J340*(1000-(1000*0.61365*exp(17.502*W340/(240.97+W340))/(DY340+DZ340)+DT340)/2)/(1000*0.61365*exp(17.502*W340/(240.97+W340))/(DY340+DZ340)-DT340)</f>
        <v>0</v>
      </c>
      <c r="T340">
        <f>1/((DM340+1)/(Q340/1.6)+1/(R340/1.37)) + DM340/((DM340+1)/(Q340/1.6) + DM340/(R340/1.37))</f>
        <v>0</v>
      </c>
      <c r="U340">
        <f>(DH340*DK340)</f>
        <v>0</v>
      </c>
      <c r="V340">
        <f>(EA340+(U340+2*0.95*5.67E-8*(((EA340+$B$7)+273)^4-(EA340+273)^4)-44100*J340)/(1.84*29.3*R340+8*0.95*5.67E-8*(EA340+273)^3))</f>
        <v>0</v>
      </c>
      <c r="W340">
        <f>($C$7*EB340+$D$7*EC340+$E$7*V340)</f>
        <v>0</v>
      </c>
      <c r="X340">
        <f>0.61365*exp(17.502*W340/(240.97+W340))</f>
        <v>0</v>
      </c>
      <c r="Y340">
        <f>(Z340/AA340*100)</f>
        <v>0</v>
      </c>
      <c r="Z340">
        <f>DT340*(DY340+DZ340)/1000</f>
        <v>0</v>
      </c>
      <c r="AA340">
        <f>0.61365*exp(17.502*EA340/(240.97+EA340))</f>
        <v>0</v>
      </c>
      <c r="AB340">
        <f>(X340-DT340*(DY340+DZ340)/1000)</f>
        <v>0</v>
      </c>
      <c r="AC340">
        <f>(-J340*44100)</f>
        <v>0</v>
      </c>
      <c r="AD340">
        <f>2*29.3*R340*0.92*(EA340-W340)</f>
        <v>0</v>
      </c>
      <c r="AE340">
        <f>2*0.95*5.67E-8*(((EA340+$B$7)+273)^4-(W340+273)^4)</f>
        <v>0</v>
      </c>
      <c r="AF340">
        <f>U340+AE340+AC340+AD340</f>
        <v>0</v>
      </c>
      <c r="AG340">
        <f>DX340*AU340*(DS340-DR340*(1000-AU340*DU340)/(1000-AU340*DT340))/(100*DL340)</f>
        <v>0</v>
      </c>
      <c r="AH340">
        <f>1000*DX340*AU340*(DT340-DU340)/(100*DL340*(1000-AU340*DT340))</f>
        <v>0</v>
      </c>
      <c r="AI340">
        <f>(AJ340 - AK340 - DY340*1E3/(8.314*(EA340+273.15)) * AM340/DX340 * AL340) * DX340/(100*DL340) * (1000 - DU340)/1000</f>
        <v>0</v>
      </c>
      <c r="AJ340">
        <v>583.934455919048</v>
      </c>
      <c r="AK340">
        <v>543.523103030303</v>
      </c>
      <c r="AL340">
        <v>3.3485259090909</v>
      </c>
      <c r="AM340">
        <v>64.6</v>
      </c>
      <c r="AN340">
        <f>(AP340 - AO340 + DY340*1E3/(8.314*(EA340+273.15)) * AR340/DX340 * AQ340) * DX340/(100*DL340) * 1000/(1000 - AP340)</f>
        <v>0</v>
      </c>
      <c r="AO340">
        <v>16.8335054972741</v>
      </c>
      <c r="AP340">
        <v>23.806583030303</v>
      </c>
      <c r="AQ340">
        <v>-4.70611585790944e-06</v>
      </c>
      <c r="AR340">
        <v>120.659579915445</v>
      </c>
      <c r="AS340">
        <v>0</v>
      </c>
      <c r="AT340">
        <v>0</v>
      </c>
      <c r="AU340">
        <f>IF(AS340*$H$13&gt;=AW340,1.0,(AW340/(AW340-AS340*$H$13)))</f>
        <v>0</v>
      </c>
      <c r="AV340">
        <f>(AU340-1)*100</f>
        <v>0</v>
      </c>
      <c r="AW340">
        <f>MAX(0,($B$13+$C$13*EF340)/(1+$D$13*EF340)*DY340/(EA340+273)*$E$13)</f>
        <v>0</v>
      </c>
      <c r="AX340" t="s">
        <v>437</v>
      </c>
      <c r="AY340" t="s">
        <v>437</v>
      </c>
      <c r="AZ340">
        <v>0</v>
      </c>
      <c r="BA340">
        <v>0</v>
      </c>
      <c r="BB340">
        <f>1-AZ340/BA340</f>
        <v>0</v>
      </c>
      <c r="BC340">
        <v>0</v>
      </c>
      <c r="BD340" t="s">
        <v>437</v>
      </c>
      <c r="BE340" t="s">
        <v>437</v>
      </c>
      <c r="BF340">
        <v>0</v>
      </c>
      <c r="BG340">
        <v>0</v>
      </c>
      <c r="BH340">
        <f>1-BF340/BG340</f>
        <v>0</v>
      </c>
      <c r="BI340">
        <v>0.5</v>
      </c>
      <c r="BJ340">
        <f>DI340</f>
        <v>0</v>
      </c>
      <c r="BK340">
        <f>L340</f>
        <v>0</v>
      </c>
      <c r="BL340">
        <f>BH340*BI340*BJ340</f>
        <v>0</v>
      </c>
      <c r="BM340">
        <f>(BK340-BC340)/BJ340</f>
        <v>0</v>
      </c>
      <c r="BN340">
        <f>(BA340-BG340)/BG340</f>
        <v>0</v>
      </c>
      <c r="BO340">
        <f>AZ340/(BB340+AZ340/BG340)</f>
        <v>0</v>
      </c>
      <c r="BP340" t="s">
        <v>437</v>
      </c>
      <c r="BQ340">
        <v>0</v>
      </c>
      <c r="BR340">
        <f>IF(BQ340&lt;&gt;0, BQ340, BO340)</f>
        <v>0</v>
      </c>
      <c r="BS340">
        <f>1-BR340/BG340</f>
        <v>0</v>
      </c>
      <c r="BT340">
        <f>(BG340-BF340)/(BG340-BR340)</f>
        <v>0</v>
      </c>
      <c r="BU340">
        <f>(BA340-BG340)/(BA340-BR340)</f>
        <v>0</v>
      </c>
      <c r="BV340">
        <f>(BG340-BF340)/(BG340-AZ340)</f>
        <v>0</v>
      </c>
      <c r="BW340">
        <f>(BA340-BG340)/(BA340-AZ340)</f>
        <v>0</v>
      </c>
      <c r="BX340">
        <f>(BT340*BR340/BF340)</f>
        <v>0</v>
      </c>
      <c r="BY340">
        <f>(1-BX340)</f>
        <v>0</v>
      </c>
      <c r="DH340">
        <f>$B$11*EG340+$C$11*EH340+$F$11*ES340*(1-EV340)</f>
        <v>0</v>
      </c>
      <c r="DI340">
        <f>DH340*DJ340</f>
        <v>0</v>
      </c>
      <c r="DJ340">
        <f>($B$11*$D$9+$C$11*$D$9+$F$11*((FF340+EX340)/MAX(FF340+EX340+FG340, 0.1)*$I$9+FG340/MAX(FF340+EX340+FG340, 0.1)*$J$9))/($B$11+$C$11+$F$11)</f>
        <v>0</v>
      </c>
      <c r="DK340">
        <f>($B$11*$K$9+$C$11*$K$9+$F$11*((FF340+EX340)/MAX(FF340+EX340+FG340, 0.1)*$P$9+FG340/MAX(FF340+EX340+FG340, 0.1)*$Q$9))/($B$11+$C$11+$F$11)</f>
        <v>0</v>
      </c>
      <c r="DL340">
        <v>6</v>
      </c>
      <c r="DM340">
        <v>0.5</v>
      </c>
      <c r="DN340" t="s">
        <v>438</v>
      </c>
      <c r="DO340">
        <v>2</v>
      </c>
      <c r="DP340" t="b">
        <v>1</v>
      </c>
      <c r="DQ340">
        <v>1759433946.94615</v>
      </c>
      <c r="DR340">
        <v>507.318153846154</v>
      </c>
      <c r="DS340">
        <v>557.883384615385</v>
      </c>
      <c r="DT340">
        <v>23.8086153846154</v>
      </c>
      <c r="DU340">
        <v>16.8325461538462</v>
      </c>
      <c r="DV340">
        <v>504.813615384615</v>
      </c>
      <c r="DW340">
        <v>23.4586153846154</v>
      </c>
      <c r="DX340">
        <v>500.029846153846</v>
      </c>
      <c r="DY340">
        <v>90.6632538461538</v>
      </c>
      <c r="DZ340">
        <v>0.0339677923076923</v>
      </c>
      <c r="EA340">
        <v>30.2162769230769</v>
      </c>
      <c r="EB340">
        <v>29.9722</v>
      </c>
      <c r="EC340">
        <v>999.9</v>
      </c>
      <c r="ED340">
        <v>0</v>
      </c>
      <c r="EE340">
        <v>0</v>
      </c>
      <c r="EF340">
        <v>10008.0769230769</v>
      </c>
      <c r="EG340">
        <v>0</v>
      </c>
      <c r="EH340">
        <v>14.3978</v>
      </c>
      <c r="EI340">
        <v>-50.5650538461538</v>
      </c>
      <c r="EJ340">
        <v>519.691461538461</v>
      </c>
      <c r="EK340">
        <v>567.434692307692</v>
      </c>
      <c r="EL340">
        <v>6.97606615384615</v>
      </c>
      <c r="EM340">
        <v>557.883384615385</v>
      </c>
      <c r="EN340">
        <v>16.8325461538462</v>
      </c>
      <c r="EO340">
        <v>2.15856461538462</v>
      </c>
      <c r="EP340">
        <v>1.52609076923077</v>
      </c>
      <c r="EQ340">
        <v>18.6580692307692</v>
      </c>
      <c r="ER340">
        <v>13.2321</v>
      </c>
      <c r="ES340">
        <v>1999.99461538462</v>
      </c>
      <c r="ET340">
        <v>0.980005153846154</v>
      </c>
      <c r="EU340">
        <v>0.0199951307692308</v>
      </c>
      <c r="EV340">
        <v>0</v>
      </c>
      <c r="EW340">
        <v>1071.54692307692</v>
      </c>
      <c r="EX340">
        <v>5.00059</v>
      </c>
      <c r="EY340">
        <v>21570.6769230769</v>
      </c>
      <c r="EZ340">
        <v>17360.3153846154</v>
      </c>
      <c r="FA340">
        <v>42</v>
      </c>
      <c r="FB340">
        <v>41.812</v>
      </c>
      <c r="FC340">
        <v>41.3893076923077</v>
      </c>
      <c r="FD340">
        <v>41.25</v>
      </c>
      <c r="FE340">
        <v>42.875</v>
      </c>
      <c r="FF340">
        <v>1955.10461538462</v>
      </c>
      <c r="FG340">
        <v>39.89</v>
      </c>
      <c r="FH340">
        <v>0</v>
      </c>
      <c r="FI340">
        <v>1759433953.6</v>
      </c>
      <c r="FJ340">
        <v>0</v>
      </c>
      <c r="FK340">
        <v>1071.76961538462</v>
      </c>
      <c r="FL340">
        <v>28.2492307522724</v>
      </c>
      <c r="FM340">
        <v>570.567521417537</v>
      </c>
      <c r="FN340">
        <v>21576.3038461538</v>
      </c>
      <c r="FO340">
        <v>15</v>
      </c>
      <c r="FP340">
        <v>0</v>
      </c>
      <c r="FQ340" t="s">
        <v>439</v>
      </c>
      <c r="FR340">
        <v>0</v>
      </c>
      <c r="FS340">
        <v>0</v>
      </c>
      <c r="FT340">
        <v>0</v>
      </c>
      <c r="FU340">
        <v>0</v>
      </c>
      <c r="FV340">
        <v>0</v>
      </c>
      <c r="FW340">
        <v>0</v>
      </c>
      <c r="FX340">
        <v>0</v>
      </c>
      <c r="FY340">
        <v>0</v>
      </c>
      <c r="FZ340">
        <v>0</v>
      </c>
      <c r="GA340">
        <v>0</v>
      </c>
      <c r="GB340">
        <v>0</v>
      </c>
      <c r="GC340">
        <v>-49.8856428571429</v>
      </c>
      <c r="GD340">
        <v>-11.5534987012987</v>
      </c>
      <c r="GE340">
        <v>1.29119769891643</v>
      </c>
      <c r="GF340">
        <v>0</v>
      </c>
      <c r="GG340">
        <v>1070.205</v>
      </c>
      <c r="GH340">
        <v>26.3882352624713</v>
      </c>
      <c r="GI340">
        <v>2.60082933605688</v>
      </c>
      <c r="GJ340">
        <v>-1</v>
      </c>
      <c r="GK340">
        <v>6.97722095238095</v>
      </c>
      <c r="GL340">
        <v>-0.0239532467532431</v>
      </c>
      <c r="GM340">
        <v>0.00618733029955808</v>
      </c>
      <c r="GN340">
        <v>1</v>
      </c>
      <c r="GO340">
        <v>1</v>
      </c>
      <c r="GP340">
        <v>2</v>
      </c>
      <c r="GQ340" t="s">
        <v>448</v>
      </c>
      <c r="GR340">
        <v>3.13092</v>
      </c>
      <c r="GS340">
        <v>2.7119</v>
      </c>
      <c r="GT340">
        <v>0.107121</v>
      </c>
      <c r="GU340">
        <v>0.114849</v>
      </c>
      <c r="GV340">
        <v>0.102499</v>
      </c>
      <c r="GW340">
        <v>0.0803032</v>
      </c>
      <c r="GX340">
        <v>33593.6</v>
      </c>
      <c r="GY340">
        <v>35679.1</v>
      </c>
      <c r="GZ340">
        <v>34043.8</v>
      </c>
      <c r="HA340">
        <v>36499.9</v>
      </c>
      <c r="HB340">
        <v>43158.9</v>
      </c>
      <c r="HC340">
        <v>48214.8</v>
      </c>
      <c r="HD340">
        <v>53113.4</v>
      </c>
      <c r="HE340">
        <v>58344.1</v>
      </c>
      <c r="HF340">
        <v>1.95135</v>
      </c>
      <c r="HG340">
        <v>1.77622</v>
      </c>
      <c r="HH340">
        <v>0.121221</v>
      </c>
      <c r="HI340">
        <v>0</v>
      </c>
      <c r="HJ340">
        <v>27.9894</v>
      </c>
      <c r="HK340">
        <v>999.9</v>
      </c>
      <c r="HL340">
        <v>41.692</v>
      </c>
      <c r="HM340">
        <v>31.008</v>
      </c>
      <c r="HN340">
        <v>20.7536</v>
      </c>
      <c r="HO340">
        <v>55.0858</v>
      </c>
      <c r="HP340">
        <v>45.4888</v>
      </c>
      <c r="HQ340">
        <v>1</v>
      </c>
      <c r="HR340">
        <v>0.114395</v>
      </c>
      <c r="HS340">
        <v>-0.286928</v>
      </c>
      <c r="HT340">
        <v>20.1117</v>
      </c>
      <c r="HU340">
        <v>5.19513</v>
      </c>
      <c r="HV340">
        <v>12.004</v>
      </c>
      <c r="HW340">
        <v>4.97435</v>
      </c>
      <c r="HX340">
        <v>3.2939</v>
      </c>
      <c r="HY340">
        <v>999.9</v>
      </c>
      <c r="HZ340">
        <v>9999</v>
      </c>
      <c r="IA340">
        <v>9999</v>
      </c>
      <c r="IB340">
        <v>9999</v>
      </c>
      <c r="IC340">
        <v>1.86326</v>
      </c>
      <c r="ID340">
        <v>1.86813</v>
      </c>
      <c r="IE340">
        <v>1.8679</v>
      </c>
      <c r="IF340">
        <v>1.86905</v>
      </c>
      <c r="IG340">
        <v>1.86988</v>
      </c>
      <c r="IH340">
        <v>1.86592</v>
      </c>
      <c r="II340">
        <v>1.86702</v>
      </c>
      <c r="IJ340">
        <v>1.86844</v>
      </c>
      <c r="IK340">
        <v>5</v>
      </c>
      <c r="IL340">
        <v>0</v>
      </c>
      <c r="IM340">
        <v>0</v>
      </c>
      <c r="IN340">
        <v>0</v>
      </c>
      <c r="IO340" t="s">
        <v>441</v>
      </c>
      <c r="IP340" t="s">
        <v>442</v>
      </c>
      <c r="IQ340" t="s">
        <v>443</v>
      </c>
      <c r="IR340" t="s">
        <v>443</v>
      </c>
      <c r="IS340" t="s">
        <v>443</v>
      </c>
      <c r="IT340" t="s">
        <v>443</v>
      </c>
      <c r="IU340">
        <v>0</v>
      </c>
      <c r="IV340">
        <v>100</v>
      </c>
      <c r="IW340">
        <v>100</v>
      </c>
      <c r="IX340">
        <v>2.59</v>
      </c>
      <c r="IY340">
        <v>0.3499</v>
      </c>
      <c r="IZ340">
        <v>0.735386519928015</v>
      </c>
      <c r="JA340">
        <v>0.00382527381972642</v>
      </c>
      <c r="JB340">
        <v>-7.52988299776221e-07</v>
      </c>
      <c r="JC340">
        <v>2.3530235652091e-10</v>
      </c>
      <c r="JD340">
        <v>-0.102343420517576</v>
      </c>
      <c r="JE340">
        <v>-0.0169045395245839</v>
      </c>
      <c r="JF340">
        <v>0.00204458040624254</v>
      </c>
      <c r="JG340">
        <v>-2.13992253470799e-05</v>
      </c>
      <c r="JH340">
        <v>5</v>
      </c>
      <c r="JI340">
        <v>2167</v>
      </c>
      <c r="JJ340">
        <v>1</v>
      </c>
      <c r="JK340">
        <v>29</v>
      </c>
      <c r="JL340">
        <v>29323899.3</v>
      </c>
      <c r="JM340">
        <v>29323899.3</v>
      </c>
      <c r="JN340">
        <v>1.3269</v>
      </c>
      <c r="JO340">
        <v>2.63306</v>
      </c>
      <c r="JP340">
        <v>1.54785</v>
      </c>
      <c r="JQ340">
        <v>2.31079</v>
      </c>
      <c r="JR340">
        <v>1.64673</v>
      </c>
      <c r="JS340">
        <v>2.36328</v>
      </c>
      <c r="JT340">
        <v>34.6692</v>
      </c>
      <c r="JU340">
        <v>24.1926</v>
      </c>
      <c r="JV340">
        <v>18</v>
      </c>
      <c r="JW340">
        <v>507.87</v>
      </c>
      <c r="JX340">
        <v>395.394</v>
      </c>
      <c r="JY340">
        <v>28.0052</v>
      </c>
      <c r="JZ340">
        <v>28.8553</v>
      </c>
      <c r="KA340">
        <v>30.0002</v>
      </c>
      <c r="KB340">
        <v>28.7917</v>
      </c>
      <c r="KC340">
        <v>28.738</v>
      </c>
      <c r="KD340">
        <v>26.7052</v>
      </c>
      <c r="KE340">
        <v>16.0292</v>
      </c>
      <c r="KF340">
        <v>26.0815</v>
      </c>
      <c r="KG340">
        <v>28.0132</v>
      </c>
      <c r="KH340">
        <v>608.958</v>
      </c>
      <c r="KI340">
        <v>16.8059</v>
      </c>
      <c r="KJ340">
        <v>96.5453</v>
      </c>
      <c r="KK340">
        <v>94.5246</v>
      </c>
    </row>
    <row r="341" spans="1:297">
      <c r="A341">
        <v>325</v>
      </c>
      <c r="B341">
        <v>1759433960.1</v>
      </c>
      <c r="C341">
        <v>14740</v>
      </c>
      <c r="D341" t="s">
        <v>1095</v>
      </c>
      <c r="E341" t="s">
        <v>1096</v>
      </c>
      <c r="F341">
        <v>5</v>
      </c>
      <c r="G341" t="s">
        <v>1024</v>
      </c>
      <c r="H341" t="s">
        <v>436</v>
      </c>
      <c r="I341">
        <v>1759433951.94615</v>
      </c>
      <c r="J341">
        <f>(K341)/1000</f>
        <v>0</v>
      </c>
      <c r="K341">
        <f>IF(DP341, AN341, AH341)</f>
        <v>0</v>
      </c>
      <c r="L341">
        <f>IF(DP341, AI341, AG341)</f>
        <v>0</v>
      </c>
      <c r="M341">
        <f>DR341 - IF(AU341&gt;1, L341*DL341*100.0/(AW341), 0)</f>
        <v>0</v>
      </c>
      <c r="N341">
        <f>((T341-J341/2)*M341-L341)/(T341+J341/2)</f>
        <v>0</v>
      </c>
      <c r="O341">
        <f>N341*(DY341+DZ341)/1000.0</f>
        <v>0</v>
      </c>
      <c r="P341">
        <f>(DR341 - IF(AU341&gt;1, L341*DL341*100.0/(AW341), 0))*(DY341+DZ341)/1000.0</f>
        <v>0</v>
      </c>
      <c r="Q341">
        <f>2.0/((1/S341-1/R341)+SIGN(S341)*SQRT((1/S341-1/R341)*(1/S341-1/R341) + 4*DM341/((DM341+1)*(DM341+1))*(2*1/S341*1/R341-1/R341*1/R341)))</f>
        <v>0</v>
      </c>
      <c r="R341">
        <f>IF(LEFT(DN341,1)&lt;&gt;"0",IF(LEFT(DN341,1)="1",3.0,DO341),$D$5+$E$5*(EF341*DY341/($K$5*1000))+$F$5*(EF341*DY341/($K$5*1000))*MAX(MIN(DL341,$J$5),$I$5)*MAX(MIN(DL341,$J$5),$I$5)+$G$5*MAX(MIN(DL341,$J$5),$I$5)*(EF341*DY341/($K$5*1000))+$H$5*(EF341*DY341/($K$5*1000))*(EF341*DY341/($K$5*1000)))</f>
        <v>0</v>
      </c>
      <c r="S341">
        <f>J341*(1000-(1000*0.61365*exp(17.502*W341/(240.97+W341))/(DY341+DZ341)+DT341)/2)/(1000*0.61365*exp(17.502*W341/(240.97+W341))/(DY341+DZ341)-DT341)</f>
        <v>0</v>
      </c>
      <c r="T341">
        <f>1/((DM341+1)/(Q341/1.6)+1/(R341/1.37)) + DM341/((DM341+1)/(Q341/1.6) + DM341/(R341/1.37))</f>
        <v>0</v>
      </c>
      <c r="U341">
        <f>(DH341*DK341)</f>
        <v>0</v>
      </c>
      <c r="V341">
        <f>(EA341+(U341+2*0.95*5.67E-8*(((EA341+$B$7)+273)^4-(EA341+273)^4)-44100*J341)/(1.84*29.3*R341+8*0.95*5.67E-8*(EA341+273)^3))</f>
        <v>0</v>
      </c>
      <c r="W341">
        <f>($C$7*EB341+$D$7*EC341+$E$7*V341)</f>
        <v>0</v>
      </c>
      <c r="X341">
        <f>0.61365*exp(17.502*W341/(240.97+W341))</f>
        <v>0</v>
      </c>
      <c r="Y341">
        <f>(Z341/AA341*100)</f>
        <v>0</v>
      </c>
      <c r="Z341">
        <f>DT341*(DY341+DZ341)/1000</f>
        <v>0</v>
      </c>
      <c r="AA341">
        <f>0.61365*exp(17.502*EA341/(240.97+EA341))</f>
        <v>0</v>
      </c>
      <c r="AB341">
        <f>(X341-DT341*(DY341+DZ341)/1000)</f>
        <v>0</v>
      </c>
      <c r="AC341">
        <f>(-J341*44100)</f>
        <v>0</v>
      </c>
      <c r="AD341">
        <f>2*29.3*R341*0.92*(EA341-W341)</f>
        <v>0</v>
      </c>
      <c r="AE341">
        <f>2*0.95*5.67E-8*(((EA341+$B$7)+273)^4-(W341+273)^4)</f>
        <v>0</v>
      </c>
      <c r="AF341">
        <f>U341+AE341+AC341+AD341</f>
        <v>0</v>
      </c>
      <c r="AG341">
        <f>DX341*AU341*(DS341-DR341*(1000-AU341*DU341)/(1000-AU341*DT341))/(100*DL341)</f>
        <v>0</v>
      </c>
      <c r="AH341">
        <f>1000*DX341*AU341*(DT341-DU341)/(100*DL341*(1000-AU341*DT341))</f>
        <v>0</v>
      </c>
      <c r="AI341">
        <f>(AJ341 - AK341 - DY341*1E3/(8.314*(EA341+273.15)) * AM341/DX341 * AL341) * DX341/(100*DL341) * (1000 - DU341)/1000</f>
        <v>0</v>
      </c>
      <c r="AJ341">
        <v>600.405904259957</v>
      </c>
      <c r="AK341">
        <v>559.7082</v>
      </c>
      <c r="AL341">
        <v>3.22201666666665</v>
      </c>
      <c r="AM341">
        <v>64.6</v>
      </c>
      <c r="AN341">
        <f>(AP341 - AO341 + DY341*1E3/(8.314*(EA341+273.15)) * AR341/DX341 * AQ341) * DX341/(100*DL341) * 1000/(1000 - AP341)</f>
        <v>0</v>
      </c>
      <c r="AO341">
        <v>16.8357091660645</v>
      </c>
      <c r="AP341">
        <v>23.8121751515152</v>
      </c>
      <c r="AQ341">
        <v>3.83162701267642e-05</v>
      </c>
      <c r="AR341">
        <v>120.659579915445</v>
      </c>
      <c r="AS341">
        <v>0</v>
      </c>
      <c r="AT341">
        <v>0</v>
      </c>
      <c r="AU341">
        <f>IF(AS341*$H$13&gt;=AW341,1.0,(AW341/(AW341-AS341*$H$13)))</f>
        <v>0</v>
      </c>
      <c r="AV341">
        <f>(AU341-1)*100</f>
        <v>0</v>
      </c>
      <c r="AW341">
        <f>MAX(0,($B$13+$C$13*EF341)/(1+$D$13*EF341)*DY341/(EA341+273)*$E$13)</f>
        <v>0</v>
      </c>
      <c r="AX341" t="s">
        <v>437</v>
      </c>
      <c r="AY341" t="s">
        <v>437</v>
      </c>
      <c r="AZ341">
        <v>0</v>
      </c>
      <c r="BA341">
        <v>0</v>
      </c>
      <c r="BB341">
        <f>1-AZ341/BA341</f>
        <v>0</v>
      </c>
      <c r="BC341">
        <v>0</v>
      </c>
      <c r="BD341" t="s">
        <v>437</v>
      </c>
      <c r="BE341" t="s">
        <v>437</v>
      </c>
      <c r="BF341">
        <v>0</v>
      </c>
      <c r="BG341">
        <v>0</v>
      </c>
      <c r="BH341">
        <f>1-BF341/BG341</f>
        <v>0</v>
      </c>
      <c r="BI341">
        <v>0.5</v>
      </c>
      <c r="BJ341">
        <f>DI341</f>
        <v>0</v>
      </c>
      <c r="BK341">
        <f>L341</f>
        <v>0</v>
      </c>
      <c r="BL341">
        <f>BH341*BI341*BJ341</f>
        <v>0</v>
      </c>
      <c r="BM341">
        <f>(BK341-BC341)/BJ341</f>
        <v>0</v>
      </c>
      <c r="BN341">
        <f>(BA341-BG341)/BG341</f>
        <v>0</v>
      </c>
      <c r="BO341">
        <f>AZ341/(BB341+AZ341/BG341)</f>
        <v>0</v>
      </c>
      <c r="BP341" t="s">
        <v>437</v>
      </c>
      <c r="BQ341">
        <v>0</v>
      </c>
      <c r="BR341">
        <f>IF(BQ341&lt;&gt;0, BQ341, BO341)</f>
        <v>0</v>
      </c>
      <c r="BS341">
        <f>1-BR341/BG341</f>
        <v>0</v>
      </c>
      <c r="BT341">
        <f>(BG341-BF341)/(BG341-BR341)</f>
        <v>0</v>
      </c>
      <c r="BU341">
        <f>(BA341-BG341)/(BA341-BR341)</f>
        <v>0</v>
      </c>
      <c r="BV341">
        <f>(BG341-BF341)/(BG341-AZ341)</f>
        <v>0</v>
      </c>
      <c r="BW341">
        <f>(BA341-BG341)/(BA341-AZ341)</f>
        <v>0</v>
      </c>
      <c r="BX341">
        <f>(BT341*BR341/BF341)</f>
        <v>0</v>
      </c>
      <c r="BY341">
        <f>(1-BX341)</f>
        <v>0</v>
      </c>
      <c r="DH341">
        <f>$B$11*EG341+$C$11*EH341+$F$11*ES341*(1-EV341)</f>
        <v>0</v>
      </c>
      <c r="DI341">
        <f>DH341*DJ341</f>
        <v>0</v>
      </c>
      <c r="DJ341">
        <f>($B$11*$D$9+$C$11*$D$9+$F$11*((FF341+EX341)/MAX(FF341+EX341+FG341, 0.1)*$I$9+FG341/MAX(FF341+EX341+FG341, 0.1)*$J$9))/($B$11+$C$11+$F$11)</f>
        <v>0</v>
      </c>
      <c r="DK341">
        <f>($B$11*$K$9+$C$11*$K$9+$F$11*((FF341+EX341)/MAX(FF341+EX341+FG341, 0.1)*$P$9+FG341/MAX(FF341+EX341+FG341, 0.1)*$Q$9))/($B$11+$C$11+$F$11)</f>
        <v>0</v>
      </c>
      <c r="DL341">
        <v>6</v>
      </c>
      <c r="DM341">
        <v>0.5</v>
      </c>
      <c r="DN341" t="s">
        <v>438</v>
      </c>
      <c r="DO341">
        <v>2</v>
      </c>
      <c r="DP341" t="b">
        <v>1</v>
      </c>
      <c r="DQ341">
        <v>1759433951.94615</v>
      </c>
      <c r="DR341">
        <v>523.522</v>
      </c>
      <c r="DS341">
        <v>574.506076923077</v>
      </c>
      <c r="DT341">
        <v>23.8076923076923</v>
      </c>
      <c r="DU341">
        <v>16.8336538461538</v>
      </c>
      <c r="DV341">
        <v>520.965230769231</v>
      </c>
      <c r="DW341">
        <v>23.4577230769231</v>
      </c>
      <c r="DX341">
        <v>500.009384615385</v>
      </c>
      <c r="DY341">
        <v>90.6628076923077</v>
      </c>
      <c r="DZ341">
        <v>0.0339361846153846</v>
      </c>
      <c r="EA341">
        <v>30.2169769230769</v>
      </c>
      <c r="EB341">
        <v>29.9706</v>
      </c>
      <c r="EC341">
        <v>999.9</v>
      </c>
      <c r="ED341">
        <v>0</v>
      </c>
      <c r="EE341">
        <v>0</v>
      </c>
      <c r="EF341">
        <v>10003.8461538462</v>
      </c>
      <c r="EG341">
        <v>0</v>
      </c>
      <c r="EH341">
        <v>14.3978</v>
      </c>
      <c r="EI341">
        <v>-50.9839153846154</v>
      </c>
      <c r="EJ341">
        <v>536.290076923077</v>
      </c>
      <c r="EK341">
        <v>584.342692307692</v>
      </c>
      <c r="EL341">
        <v>6.97402923076923</v>
      </c>
      <c r="EM341">
        <v>574.506076923077</v>
      </c>
      <c r="EN341">
        <v>16.8336538461538</v>
      </c>
      <c r="EO341">
        <v>2.15847076923077</v>
      </c>
      <c r="EP341">
        <v>1.52618384615385</v>
      </c>
      <c r="EQ341">
        <v>18.6573692307692</v>
      </c>
      <c r="ER341">
        <v>13.2330461538462</v>
      </c>
      <c r="ES341">
        <v>1999.95769230769</v>
      </c>
      <c r="ET341">
        <v>0.980004615384615</v>
      </c>
      <c r="EU341">
        <v>0.0199956153846154</v>
      </c>
      <c r="EV341">
        <v>0</v>
      </c>
      <c r="EW341">
        <v>1073.95</v>
      </c>
      <c r="EX341">
        <v>5.00059</v>
      </c>
      <c r="EY341">
        <v>21619.0538461538</v>
      </c>
      <c r="EZ341">
        <v>17359.9846153846</v>
      </c>
      <c r="FA341">
        <v>42</v>
      </c>
      <c r="FB341">
        <v>41.812</v>
      </c>
      <c r="FC341">
        <v>41.3845384615385</v>
      </c>
      <c r="FD341">
        <v>41.25</v>
      </c>
      <c r="FE341">
        <v>42.875</v>
      </c>
      <c r="FF341">
        <v>1955.06769230769</v>
      </c>
      <c r="FG341">
        <v>39.89</v>
      </c>
      <c r="FH341">
        <v>0</v>
      </c>
      <c r="FI341">
        <v>1759433958.4</v>
      </c>
      <c r="FJ341">
        <v>0</v>
      </c>
      <c r="FK341">
        <v>1074.10769230769</v>
      </c>
      <c r="FL341">
        <v>29.9336752070159</v>
      </c>
      <c r="FM341">
        <v>604.331624024784</v>
      </c>
      <c r="FN341">
        <v>21623.2269230769</v>
      </c>
      <c r="FO341">
        <v>15</v>
      </c>
      <c r="FP341">
        <v>0</v>
      </c>
      <c r="FQ341" t="s">
        <v>439</v>
      </c>
      <c r="FR341">
        <v>0</v>
      </c>
      <c r="FS341">
        <v>0</v>
      </c>
      <c r="FT341">
        <v>0</v>
      </c>
      <c r="FU341">
        <v>0</v>
      </c>
      <c r="FV341">
        <v>0</v>
      </c>
      <c r="FW341">
        <v>0</v>
      </c>
      <c r="FX341">
        <v>0</v>
      </c>
      <c r="FY341">
        <v>0</v>
      </c>
      <c r="FZ341">
        <v>0</v>
      </c>
      <c r="GA341">
        <v>0</v>
      </c>
      <c r="GB341">
        <v>0</v>
      </c>
      <c r="GC341">
        <v>-50.80445</v>
      </c>
      <c r="GD341">
        <v>-5.74911879699254</v>
      </c>
      <c r="GE341">
        <v>0.691868125078761</v>
      </c>
      <c r="GF341">
        <v>0</v>
      </c>
      <c r="GG341">
        <v>1072.68411764706</v>
      </c>
      <c r="GH341">
        <v>28.9540106863165</v>
      </c>
      <c r="GI341">
        <v>2.85045312976422</v>
      </c>
      <c r="GJ341">
        <v>-1</v>
      </c>
      <c r="GK341">
        <v>6.9752225</v>
      </c>
      <c r="GL341">
        <v>-0.0210157894736969</v>
      </c>
      <c r="GM341">
        <v>0.00286495004319457</v>
      </c>
      <c r="GN341">
        <v>1</v>
      </c>
      <c r="GO341">
        <v>1</v>
      </c>
      <c r="GP341">
        <v>2</v>
      </c>
      <c r="GQ341" t="s">
        <v>448</v>
      </c>
      <c r="GR341">
        <v>3.13097</v>
      </c>
      <c r="GS341">
        <v>2.71211</v>
      </c>
      <c r="GT341">
        <v>0.10943</v>
      </c>
      <c r="GU341">
        <v>0.11728</v>
      </c>
      <c r="GV341">
        <v>0.102516</v>
      </c>
      <c r="GW341">
        <v>0.0803108</v>
      </c>
      <c r="GX341">
        <v>33507.2</v>
      </c>
      <c r="GY341">
        <v>35581.6</v>
      </c>
      <c r="GZ341">
        <v>34044.1</v>
      </c>
      <c r="HA341">
        <v>36500.3</v>
      </c>
      <c r="HB341">
        <v>43158.6</v>
      </c>
      <c r="HC341">
        <v>48214.9</v>
      </c>
      <c r="HD341">
        <v>53113.8</v>
      </c>
      <c r="HE341">
        <v>58344.3</v>
      </c>
      <c r="HF341">
        <v>1.95158</v>
      </c>
      <c r="HG341">
        <v>1.776</v>
      </c>
      <c r="HH341">
        <v>0.121966</v>
      </c>
      <c r="HI341">
        <v>0</v>
      </c>
      <c r="HJ341">
        <v>27.9881</v>
      </c>
      <c r="HK341">
        <v>999.9</v>
      </c>
      <c r="HL341">
        <v>41.668</v>
      </c>
      <c r="HM341">
        <v>31.018</v>
      </c>
      <c r="HN341">
        <v>20.7528</v>
      </c>
      <c r="HO341">
        <v>54.2558</v>
      </c>
      <c r="HP341">
        <v>45.7893</v>
      </c>
      <c r="HQ341">
        <v>1</v>
      </c>
      <c r="HR341">
        <v>0.114418</v>
      </c>
      <c r="HS341">
        <v>-0.311958</v>
      </c>
      <c r="HT341">
        <v>20.1117</v>
      </c>
      <c r="HU341">
        <v>5.19438</v>
      </c>
      <c r="HV341">
        <v>12.004</v>
      </c>
      <c r="HW341">
        <v>4.97445</v>
      </c>
      <c r="HX341">
        <v>3.2939</v>
      </c>
      <c r="HY341">
        <v>999.9</v>
      </c>
      <c r="HZ341">
        <v>9999</v>
      </c>
      <c r="IA341">
        <v>9999</v>
      </c>
      <c r="IB341">
        <v>9999</v>
      </c>
      <c r="IC341">
        <v>1.86325</v>
      </c>
      <c r="ID341">
        <v>1.86813</v>
      </c>
      <c r="IE341">
        <v>1.86789</v>
      </c>
      <c r="IF341">
        <v>1.86905</v>
      </c>
      <c r="IG341">
        <v>1.86986</v>
      </c>
      <c r="IH341">
        <v>1.8659</v>
      </c>
      <c r="II341">
        <v>1.86703</v>
      </c>
      <c r="IJ341">
        <v>1.86844</v>
      </c>
      <c r="IK341">
        <v>5</v>
      </c>
      <c r="IL341">
        <v>0</v>
      </c>
      <c r="IM341">
        <v>0</v>
      </c>
      <c r="IN341">
        <v>0</v>
      </c>
      <c r="IO341" t="s">
        <v>441</v>
      </c>
      <c r="IP341" t="s">
        <v>442</v>
      </c>
      <c r="IQ341" t="s">
        <v>443</v>
      </c>
      <c r="IR341" t="s">
        <v>443</v>
      </c>
      <c r="IS341" t="s">
        <v>443</v>
      </c>
      <c r="IT341" t="s">
        <v>443</v>
      </c>
      <c r="IU341">
        <v>0</v>
      </c>
      <c r="IV341">
        <v>100</v>
      </c>
      <c r="IW341">
        <v>100</v>
      </c>
      <c r="IX341">
        <v>2.641</v>
      </c>
      <c r="IY341">
        <v>0.3501</v>
      </c>
      <c r="IZ341">
        <v>0.735386519928015</v>
      </c>
      <c r="JA341">
        <v>0.00382527381972642</v>
      </c>
      <c r="JB341">
        <v>-7.52988299776221e-07</v>
      </c>
      <c r="JC341">
        <v>2.3530235652091e-10</v>
      </c>
      <c r="JD341">
        <v>-0.102343420517576</v>
      </c>
      <c r="JE341">
        <v>-0.0169045395245839</v>
      </c>
      <c r="JF341">
        <v>0.00204458040624254</v>
      </c>
      <c r="JG341">
        <v>-2.13992253470799e-05</v>
      </c>
      <c r="JH341">
        <v>5</v>
      </c>
      <c r="JI341">
        <v>2167</v>
      </c>
      <c r="JJ341">
        <v>1</v>
      </c>
      <c r="JK341">
        <v>29</v>
      </c>
      <c r="JL341">
        <v>29323899.3</v>
      </c>
      <c r="JM341">
        <v>29323899.3</v>
      </c>
      <c r="JN341">
        <v>1.35986</v>
      </c>
      <c r="JO341">
        <v>2.64404</v>
      </c>
      <c r="JP341">
        <v>1.54785</v>
      </c>
      <c r="JQ341">
        <v>2.31079</v>
      </c>
      <c r="JR341">
        <v>1.64673</v>
      </c>
      <c r="JS341">
        <v>2.2522</v>
      </c>
      <c r="JT341">
        <v>34.6692</v>
      </c>
      <c r="JU341">
        <v>24.1838</v>
      </c>
      <c r="JV341">
        <v>18</v>
      </c>
      <c r="JW341">
        <v>508.04</v>
      </c>
      <c r="JX341">
        <v>395.28</v>
      </c>
      <c r="JY341">
        <v>28.0282</v>
      </c>
      <c r="JZ341">
        <v>28.8553</v>
      </c>
      <c r="KA341">
        <v>30</v>
      </c>
      <c r="KB341">
        <v>28.7941</v>
      </c>
      <c r="KC341">
        <v>28.7394</v>
      </c>
      <c r="KD341">
        <v>27.2858</v>
      </c>
      <c r="KE341">
        <v>16.0292</v>
      </c>
      <c r="KF341">
        <v>26.0815</v>
      </c>
      <c r="KG341">
        <v>28.0358</v>
      </c>
      <c r="KH341">
        <v>622.444</v>
      </c>
      <c r="KI341">
        <v>16.7974</v>
      </c>
      <c r="KJ341">
        <v>96.5461</v>
      </c>
      <c r="KK341">
        <v>94.5251</v>
      </c>
    </row>
    <row r="342" spans="1:297">
      <c r="A342">
        <v>326</v>
      </c>
      <c r="B342">
        <v>1759433965.1</v>
      </c>
      <c r="C342">
        <v>14745</v>
      </c>
      <c r="D342" t="s">
        <v>1097</v>
      </c>
      <c r="E342" t="s">
        <v>1098</v>
      </c>
      <c r="F342">
        <v>5</v>
      </c>
      <c r="G342" t="s">
        <v>1024</v>
      </c>
      <c r="H342" t="s">
        <v>436</v>
      </c>
      <c r="I342">
        <v>1759433956.94615</v>
      </c>
      <c r="J342">
        <f>(K342)/1000</f>
        <v>0</v>
      </c>
      <c r="K342">
        <f>IF(DP342, AN342, AH342)</f>
        <v>0</v>
      </c>
      <c r="L342">
        <f>IF(DP342, AI342, AG342)</f>
        <v>0</v>
      </c>
      <c r="M342">
        <f>DR342 - IF(AU342&gt;1, L342*DL342*100.0/(AW342), 0)</f>
        <v>0</v>
      </c>
      <c r="N342">
        <f>((T342-J342/2)*M342-L342)/(T342+J342/2)</f>
        <v>0</v>
      </c>
      <c r="O342">
        <f>N342*(DY342+DZ342)/1000.0</f>
        <v>0</v>
      </c>
      <c r="P342">
        <f>(DR342 - IF(AU342&gt;1, L342*DL342*100.0/(AW342), 0))*(DY342+DZ342)/1000.0</f>
        <v>0</v>
      </c>
      <c r="Q342">
        <f>2.0/((1/S342-1/R342)+SIGN(S342)*SQRT((1/S342-1/R342)*(1/S342-1/R342) + 4*DM342/((DM342+1)*(DM342+1))*(2*1/S342*1/R342-1/R342*1/R342)))</f>
        <v>0</v>
      </c>
      <c r="R342">
        <f>IF(LEFT(DN342,1)&lt;&gt;"0",IF(LEFT(DN342,1)="1",3.0,DO342),$D$5+$E$5*(EF342*DY342/($K$5*1000))+$F$5*(EF342*DY342/($K$5*1000))*MAX(MIN(DL342,$J$5),$I$5)*MAX(MIN(DL342,$J$5),$I$5)+$G$5*MAX(MIN(DL342,$J$5),$I$5)*(EF342*DY342/($K$5*1000))+$H$5*(EF342*DY342/($K$5*1000))*(EF342*DY342/($K$5*1000)))</f>
        <v>0</v>
      </c>
      <c r="S342">
        <f>J342*(1000-(1000*0.61365*exp(17.502*W342/(240.97+W342))/(DY342+DZ342)+DT342)/2)/(1000*0.61365*exp(17.502*W342/(240.97+W342))/(DY342+DZ342)-DT342)</f>
        <v>0</v>
      </c>
      <c r="T342">
        <f>1/((DM342+1)/(Q342/1.6)+1/(R342/1.37)) + DM342/((DM342+1)/(Q342/1.6) + DM342/(R342/1.37))</f>
        <v>0</v>
      </c>
      <c r="U342">
        <f>(DH342*DK342)</f>
        <v>0</v>
      </c>
      <c r="V342">
        <f>(EA342+(U342+2*0.95*5.67E-8*(((EA342+$B$7)+273)^4-(EA342+273)^4)-44100*J342)/(1.84*29.3*R342+8*0.95*5.67E-8*(EA342+273)^3))</f>
        <v>0</v>
      </c>
      <c r="W342">
        <f>($C$7*EB342+$D$7*EC342+$E$7*V342)</f>
        <v>0</v>
      </c>
      <c r="X342">
        <f>0.61365*exp(17.502*W342/(240.97+W342))</f>
        <v>0</v>
      </c>
      <c r="Y342">
        <f>(Z342/AA342*100)</f>
        <v>0</v>
      </c>
      <c r="Z342">
        <f>DT342*(DY342+DZ342)/1000</f>
        <v>0</v>
      </c>
      <c r="AA342">
        <f>0.61365*exp(17.502*EA342/(240.97+EA342))</f>
        <v>0</v>
      </c>
      <c r="AB342">
        <f>(X342-DT342*(DY342+DZ342)/1000)</f>
        <v>0</v>
      </c>
      <c r="AC342">
        <f>(-J342*44100)</f>
        <v>0</v>
      </c>
      <c r="AD342">
        <f>2*29.3*R342*0.92*(EA342-W342)</f>
        <v>0</v>
      </c>
      <c r="AE342">
        <f>2*0.95*5.67E-8*(((EA342+$B$7)+273)^4-(W342+273)^4)</f>
        <v>0</v>
      </c>
      <c r="AF342">
        <f>U342+AE342+AC342+AD342</f>
        <v>0</v>
      </c>
      <c r="AG342">
        <f>DX342*AU342*(DS342-DR342*(1000-AU342*DU342)/(1000-AU342*DT342))/(100*DL342)</f>
        <v>0</v>
      </c>
      <c r="AH342">
        <f>1000*DX342*AU342*(DT342-DU342)/(100*DL342*(1000-AU342*DT342))</f>
        <v>0</v>
      </c>
      <c r="AI342">
        <f>(AJ342 - AK342 - DY342*1E3/(8.314*(EA342+273.15)) * AM342/DX342 * AL342) * DX342/(100*DL342) * (1000 - DU342)/1000</f>
        <v>0</v>
      </c>
      <c r="AJ342">
        <v>618.368870569264</v>
      </c>
      <c r="AK342">
        <v>576.703878787879</v>
      </c>
      <c r="AL342">
        <v>3.40772363636363</v>
      </c>
      <c r="AM342">
        <v>64.6</v>
      </c>
      <c r="AN342">
        <f>(AP342 - AO342 + DY342*1E3/(8.314*(EA342+273.15)) * AR342/DX342 * AQ342) * DX342/(100*DL342) * 1000/(1000 - AP342)</f>
        <v>0</v>
      </c>
      <c r="AO342">
        <v>16.8367967428918</v>
      </c>
      <c r="AP342">
        <v>23.8139551515151</v>
      </c>
      <c r="AQ342">
        <v>1.59676613156985e-05</v>
      </c>
      <c r="AR342">
        <v>120.659579915445</v>
      </c>
      <c r="AS342">
        <v>0</v>
      </c>
      <c r="AT342">
        <v>0</v>
      </c>
      <c r="AU342">
        <f>IF(AS342*$H$13&gt;=AW342,1.0,(AW342/(AW342-AS342*$H$13)))</f>
        <v>0</v>
      </c>
      <c r="AV342">
        <f>(AU342-1)*100</f>
        <v>0</v>
      </c>
      <c r="AW342">
        <f>MAX(0,($B$13+$C$13*EF342)/(1+$D$13*EF342)*DY342/(EA342+273)*$E$13)</f>
        <v>0</v>
      </c>
      <c r="AX342" t="s">
        <v>437</v>
      </c>
      <c r="AY342" t="s">
        <v>437</v>
      </c>
      <c r="AZ342">
        <v>0</v>
      </c>
      <c r="BA342">
        <v>0</v>
      </c>
      <c r="BB342">
        <f>1-AZ342/BA342</f>
        <v>0</v>
      </c>
      <c r="BC342">
        <v>0</v>
      </c>
      <c r="BD342" t="s">
        <v>437</v>
      </c>
      <c r="BE342" t="s">
        <v>437</v>
      </c>
      <c r="BF342">
        <v>0</v>
      </c>
      <c r="BG342">
        <v>0</v>
      </c>
      <c r="BH342">
        <f>1-BF342/BG342</f>
        <v>0</v>
      </c>
      <c r="BI342">
        <v>0.5</v>
      </c>
      <c r="BJ342">
        <f>DI342</f>
        <v>0</v>
      </c>
      <c r="BK342">
        <f>L342</f>
        <v>0</v>
      </c>
      <c r="BL342">
        <f>BH342*BI342*BJ342</f>
        <v>0</v>
      </c>
      <c r="BM342">
        <f>(BK342-BC342)/BJ342</f>
        <v>0</v>
      </c>
      <c r="BN342">
        <f>(BA342-BG342)/BG342</f>
        <v>0</v>
      </c>
      <c r="BO342">
        <f>AZ342/(BB342+AZ342/BG342)</f>
        <v>0</v>
      </c>
      <c r="BP342" t="s">
        <v>437</v>
      </c>
      <c r="BQ342">
        <v>0</v>
      </c>
      <c r="BR342">
        <f>IF(BQ342&lt;&gt;0, BQ342, BO342)</f>
        <v>0</v>
      </c>
      <c r="BS342">
        <f>1-BR342/BG342</f>
        <v>0</v>
      </c>
      <c r="BT342">
        <f>(BG342-BF342)/(BG342-BR342)</f>
        <v>0</v>
      </c>
      <c r="BU342">
        <f>(BA342-BG342)/(BA342-BR342)</f>
        <v>0</v>
      </c>
      <c r="BV342">
        <f>(BG342-BF342)/(BG342-AZ342)</f>
        <v>0</v>
      </c>
      <c r="BW342">
        <f>(BA342-BG342)/(BA342-AZ342)</f>
        <v>0</v>
      </c>
      <c r="BX342">
        <f>(BT342*BR342/BF342)</f>
        <v>0</v>
      </c>
      <c r="BY342">
        <f>(1-BX342)</f>
        <v>0</v>
      </c>
      <c r="DH342">
        <f>$B$11*EG342+$C$11*EH342+$F$11*ES342*(1-EV342)</f>
        <v>0</v>
      </c>
      <c r="DI342">
        <f>DH342*DJ342</f>
        <v>0</v>
      </c>
      <c r="DJ342">
        <f>($B$11*$D$9+$C$11*$D$9+$F$11*((FF342+EX342)/MAX(FF342+EX342+FG342, 0.1)*$I$9+FG342/MAX(FF342+EX342+FG342, 0.1)*$J$9))/($B$11+$C$11+$F$11)</f>
        <v>0</v>
      </c>
      <c r="DK342">
        <f>($B$11*$K$9+$C$11*$K$9+$F$11*((FF342+EX342)/MAX(FF342+EX342+FG342, 0.1)*$P$9+FG342/MAX(FF342+EX342+FG342, 0.1)*$Q$9))/($B$11+$C$11+$F$11)</f>
        <v>0</v>
      </c>
      <c r="DL342">
        <v>6</v>
      </c>
      <c r="DM342">
        <v>0.5</v>
      </c>
      <c r="DN342" t="s">
        <v>438</v>
      </c>
      <c r="DO342">
        <v>2</v>
      </c>
      <c r="DP342" t="b">
        <v>1</v>
      </c>
      <c r="DQ342">
        <v>1759433956.94615</v>
      </c>
      <c r="DR342">
        <v>539.657538461538</v>
      </c>
      <c r="DS342">
        <v>591.516076923077</v>
      </c>
      <c r="DT342">
        <v>23.8095615384615</v>
      </c>
      <c r="DU342">
        <v>16.8351076923077</v>
      </c>
      <c r="DV342">
        <v>537.048692307692</v>
      </c>
      <c r="DW342">
        <v>23.4595153846154</v>
      </c>
      <c r="DX342">
        <v>500.013692307692</v>
      </c>
      <c r="DY342">
        <v>90.6631538461538</v>
      </c>
      <c r="DZ342">
        <v>0.0340260846153846</v>
      </c>
      <c r="EA342">
        <v>30.2180923076923</v>
      </c>
      <c r="EB342">
        <v>29.9737923076923</v>
      </c>
      <c r="EC342">
        <v>999.9</v>
      </c>
      <c r="ED342">
        <v>0</v>
      </c>
      <c r="EE342">
        <v>0</v>
      </c>
      <c r="EF342">
        <v>9996.59230769231</v>
      </c>
      <c r="EG342">
        <v>0</v>
      </c>
      <c r="EH342">
        <v>14.3978</v>
      </c>
      <c r="EI342">
        <v>-51.8584153846154</v>
      </c>
      <c r="EJ342">
        <v>552.820076923077</v>
      </c>
      <c r="EK342">
        <v>601.644769230769</v>
      </c>
      <c r="EL342">
        <v>6.97444461538461</v>
      </c>
      <c r="EM342">
        <v>591.516076923077</v>
      </c>
      <c r="EN342">
        <v>16.8351076923077</v>
      </c>
      <c r="EO342">
        <v>2.15864846153846</v>
      </c>
      <c r="EP342">
        <v>1.52632230769231</v>
      </c>
      <c r="EQ342">
        <v>18.6586923076923</v>
      </c>
      <c r="ER342">
        <v>13.2344384615385</v>
      </c>
      <c r="ES342">
        <v>1999.99461538462</v>
      </c>
      <c r="ET342">
        <v>0.980004846153846</v>
      </c>
      <c r="EU342">
        <v>0.0199953769230769</v>
      </c>
      <c r="EV342">
        <v>0</v>
      </c>
      <c r="EW342">
        <v>1076.53153846154</v>
      </c>
      <c r="EX342">
        <v>5.00059</v>
      </c>
      <c r="EY342">
        <v>21670.3923076923</v>
      </c>
      <c r="EZ342">
        <v>17360.2923076923</v>
      </c>
      <c r="FA342">
        <v>42</v>
      </c>
      <c r="FB342">
        <v>41.812</v>
      </c>
      <c r="FC342">
        <v>41.3797692307692</v>
      </c>
      <c r="FD342">
        <v>41.25</v>
      </c>
      <c r="FE342">
        <v>42.875</v>
      </c>
      <c r="FF342">
        <v>1955.10461538462</v>
      </c>
      <c r="FG342">
        <v>39.89</v>
      </c>
      <c r="FH342">
        <v>0</v>
      </c>
      <c r="FI342">
        <v>1759433963.8</v>
      </c>
      <c r="FJ342">
        <v>0</v>
      </c>
      <c r="FK342">
        <v>1077.1028</v>
      </c>
      <c r="FL342">
        <v>32.9261538885998</v>
      </c>
      <c r="FM342">
        <v>633.192308845872</v>
      </c>
      <c r="FN342">
        <v>21681.868</v>
      </c>
      <c r="FO342">
        <v>15</v>
      </c>
      <c r="FP342">
        <v>0</v>
      </c>
      <c r="FQ342" t="s">
        <v>439</v>
      </c>
      <c r="FR342">
        <v>0</v>
      </c>
      <c r="FS342">
        <v>0</v>
      </c>
      <c r="FT342">
        <v>0</v>
      </c>
      <c r="FU342">
        <v>0</v>
      </c>
      <c r="FV342">
        <v>0</v>
      </c>
      <c r="FW342">
        <v>0</v>
      </c>
      <c r="FX342">
        <v>0</v>
      </c>
      <c r="FY342">
        <v>0</v>
      </c>
      <c r="FZ342">
        <v>0</v>
      </c>
      <c r="GA342">
        <v>0</v>
      </c>
      <c r="GB342">
        <v>0</v>
      </c>
      <c r="GC342">
        <v>-51.404119047619</v>
      </c>
      <c r="GD342">
        <v>-9.20930649350642</v>
      </c>
      <c r="GE342">
        <v>1.02214109342854</v>
      </c>
      <c r="GF342">
        <v>0</v>
      </c>
      <c r="GG342">
        <v>1075.07264705882</v>
      </c>
      <c r="GH342">
        <v>30.946218495515</v>
      </c>
      <c r="GI342">
        <v>3.04489960118801</v>
      </c>
      <c r="GJ342">
        <v>-1</v>
      </c>
      <c r="GK342">
        <v>6.97444428571429</v>
      </c>
      <c r="GL342">
        <v>0.00438077922078267</v>
      </c>
      <c r="GM342">
        <v>0.00144892265864967</v>
      </c>
      <c r="GN342">
        <v>1</v>
      </c>
      <c r="GO342">
        <v>1</v>
      </c>
      <c r="GP342">
        <v>2</v>
      </c>
      <c r="GQ342" t="s">
        <v>448</v>
      </c>
      <c r="GR342">
        <v>3.13109</v>
      </c>
      <c r="GS342">
        <v>2.71169</v>
      </c>
      <c r="GT342">
        <v>0.1118</v>
      </c>
      <c r="GU342">
        <v>0.119507</v>
      </c>
      <c r="GV342">
        <v>0.102528</v>
      </c>
      <c r="GW342">
        <v>0.0803095</v>
      </c>
      <c r="GX342">
        <v>33418</v>
      </c>
      <c r="GY342">
        <v>35491.8</v>
      </c>
      <c r="GZ342">
        <v>34044.1</v>
      </c>
      <c r="HA342">
        <v>36500.3</v>
      </c>
      <c r="HB342">
        <v>43158.5</v>
      </c>
      <c r="HC342">
        <v>48215.2</v>
      </c>
      <c r="HD342">
        <v>53114.1</v>
      </c>
      <c r="HE342">
        <v>58344.3</v>
      </c>
      <c r="HF342">
        <v>1.95187</v>
      </c>
      <c r="HG342">
        <v>1.7761</v>
      </c>
      <c r="HH342">
        <v>0.121966</v>
      </c>
      <c r="HI342">
        <v>0</v>
      </c>
      <c r="HJ342">
        <v>27.9881</v>
      </c>
      <c r="HK342">
        <v>999.9</v>
      </c>
      <c r="HL342">
        <v>41.668</v>
      </c>
      <c r="HM342">
        <v>31.018</v>
      </c>
      <c r="HN342">
        <v>20.7561</v>
      </c>
      <c r="HO342">
        <v>54.6258</v>
      </c>
      <c r="HP342">
        <v>45.6651</v>
      </c>
      <c r="HQ342">
        <v>1</v>
      </c>
      <c r="HR342">
        <v>0.0491336</v>
      </c>
      <c r="HS342">
        <v>-0.235869</v>
      </c>
      <c r="HT342">
        <v>20.1116</v>
      </c>
      <c r="HU342">
        <v>5.19468</v>
      </c>
      <c r="HV342">
        <v>12.004</v>
      </c>
      <c r="HW342">
        <v>4.9743</v>
      </c>
      <c r="HX342">
        <v>3.294</v>
      </c>
      <c r="HY342">
        <v>999.9</v>
      </c>
      <c r="HZ342">
        <v>9999</v>
      </c>
      <c r="IA342">
        <v>9999</v>
      </c>
      <c r="IB342">
        <v>9999</v>
      </c>
      <c r="IC342">
        <v>1.86325</v>
      </c>
      <c r="ID342">
        <v>1.86813</v>
      </c>
      <c r="IE342">
        <v>1.86789</v>
      </c>
      <c r="IF342">
        <v>1.86905</v>
      </c>
      <c r="IG342">
        <v>1.86988</v>
      </c>
      <c r="IH342">
        <v>1.86594</v>
      </c>
      <c r="II342">
        <v>1.86704</v>
      </c>
      <c r="IJ342">
        <v>1.86844</v>
      </c>
      <c r="IK342">
        <v>5</v>
      </c>
      <c r="IL342">
        <v>0</v>
      </c>
      <c r="IM342">
        <v>0</v>
      </c>
      <c r="IN342">
        <v>0</v>
      </c>
      <c r="IO342" t="s">
        <v>441</v>
      </c>
      <c r="IP342" t="s">
        <v>442</v>
      </c>
      <c r="IQ342" t="s">
        <v>443</v>
      </c>
      <c r="IR342" t="s">
        <v>443</v>
      </c>
      <c r="IS342" t="s">
        <v>443</v>
      </c>
      <c r="IT342" t="s">
        <v>443</v>
      </c>
      <c r="IU342">
        <v>0</v>
      </c>
      <c r="IV342">
        <v>100</v>
      </c>
      <c r="IW342">
        <v>100</v>
      </c>
      <c r="IX342">
        <v>2.694</v>
      </c>
      <c r="IY342">
        <v>0.3504</v>
      </c>
      <c r="IZ342">
        <v>0.735386519928015</v>
      </c>
      <c r="JA342">
        <v>0.00382527381972642</v>
      </c>
      <c r="JB342">
        <v>-7.52988299776221e-07</v>
      </c>
      <c r="JC342">
        <v>2.3530235652091e-10</v>
      </c>
      <c r="JD342">
        <v>-0.102343420517576</v>
      </c>
      <c r="JE342">
        <v>-0.0169045395245839</v>
      </c>
      <c r="JF342">
        <v>0.00204458040624254</v>
      </c>
      <c r="JG342">
        <v>-2.13992253470799e-05</v>
      </c>
      <c r="JH342">
        <v>5</v>
      </c>
      <c r="JI342">
        <v>2167</v>
      </c>
      <c r="JJ342">
        <v>1</v>
      </c>
      <c r="JK342">
        <v>29</v>
      </c>
      <c r="JL342">
        <v>29323899.4</v>
      </c>
      <c r="JM342">
        <v>29323899.4</v>
      </c>
      <c r="JN342">
        <v>1.38672</v>
      </c>
      <c r="JO342">
        <v>2.6416</v>
      </c>
      <c r="JP342">
        <v>1.54785</v>
      </c>
      <c r="JQ342">
        <v>2.31079</v>
      </c>
      <c r="JR342">
        <v>1.64551</v>
      </c>
      <c r="JS342">
        <v>2.3291</v>
      </c>
      <c r="JT342">
        <v>34.6692</v>
      </c>
      <c r="JU342">
        <v>24.1926</v>
      </c>
      <c r="JV342">
        <v>18</v>
      </c>
      <c r="JW342">
        <v>508.241</v>
      </c>
      <c r="JX342">
        <v>395.349</v>
      </c>
      <c r="JY342">
        <v>28.0498</v>
      </c>
      <c r="JZ342">
        <v>28.8571</v>
      </c>
      <c r="KA342">
        <v>30.0001</v>
      </c>
      <c r="KB342">
        <v>28.7941</v>
      </c>
      <c r="KC342">
        <v>28.7417</v>
      </c>
      <c r="KD342">
        <v>27.9048</v>
      </c>
      <c r="KE342">
        <v>16.0292</v>
      </c>
      <c r="KF342">
        <v>26.0815</v>
      </c>
      <c r="KG342">
        <v>28.0534</v>
      </c>
      <c r="KH342">
        <v>642.604</v>
      </c>
      <c r="KI342">
        <v>16.7861</v>
      </c>
      <c r="KJ342">
        <v>96.5463</v>
      </c>
      <c r="KK342">
        <v>94.5251</v>
      </c>
    </row>
    <row r="343" spans="1:297">
      <c r="A343">
        <v>327</v>
      </c>
      <c r="B343">
        <v>1759433970.1</v>
      </c>
      <c r="C343">
        <v>14750</v>
      </c>
      <c r="D343" t="s">
        <v>1099</v>
      </c>
      <c r="E343" t="s">
        <v>1100</v>
      </c>
      <c r="F343">
        <v>5</v>
      </c>
      <c r="G343" t="s">
        <v>1024</v>
      </c>
      <c r="H343" t="s">
        <v>436</v>
      </c>
      <c r="I343">
        <v>1759433961.94615</v>
      </c>
      <c r="J343">
        <f>(K343)/1000</f>
        <v>0</v>
      </c>
      <c r="K343">
        <f>IF(DP343, AN343, AH343)</f>
        <v>0</v>
      </c>
      <c r="L343">
        <f>IF(DP343, AI343, AG343)</f>
        <v>0</v>
      </c>
      <c r="M343">
        <f>DR343 - IF(AU343&gt;1, L343*DL343*100.0/(AW343), 0)</f>
        <v>0</v>
      </c>
      <c r="N343">
        <f>((T343-J343/2)*M343-L343)/(T343+J343/2)</f>
        <v>0</v>
      </c>
      <c r="O343">
        <f>N343*(DY343+DZ343)/1000.0</f>
        <v>0</v>
      </c>
      <c r="P343">
        <f>(DR343 - IF(AU343&gt;1, L343*DL343*100.0/(AW343), 0))*(DY343+DZ343)/1000.0</f>
        <v>0</v>
      </c>
      <c r="Q343">
        <f>2.0/((1/S343-1/R343)+SIGN(S343)*SQRT((1/S343-1/R343)*(1/S343-1/R343) + 4*DM343/((DM343+1)*(DM343+1))*(2*1/S343*1/R343-1/R343*1/R343)))</f>
        <v>0</v>
      </c>
      <c r="R343">
        <f>IF(LEFT(DN343,1)&lt;&gt;"0",IF(LEFT(DN343,1)="1",3.0,DO343),$D$5+$E$5*(EF343*DY343/($K$5*1000))+$F$5*(EF343*DY343/($K$5*1000))*MAX(MIN(DL343,$J$5),$I$5)*MAX(MIN(DL343,$J$5),$I$5)+$G$5*MAX(MIN(DL343,$J$5),$I$5)*(EF343*DY343/($K$5*1000))+$H$5*(EF343*DY343/($K$5*1000))*(EF343*DY343/($K$5*1000)))</f>
        <v>0</v>
      </c>
      <c r="S343">
        <f>J343*(1000-(1000*0.61365*exp(17.502*W343/(240.97+W343))/(DY343+DZ343)+DT343)/2)/(1000*0.61365*exp(17.502*W343/(240.97+W343))/(DY343+DZ343)-DT343)</f>
        <v>0</v>
      </c>
      <c r="T343">
        <f>1/((DM343+1)/(Q343/1.6)+1/(R343/1.37)) + DM343/((DM343+1)/(Q343/1.6) + DM343/(R343/1.37))</f>
        <v>0</v>
      </c>
      <c r="U343">
        <f>(DH343*DK343)</f>
        <v>0</v>
      </c>
      <c r="V343">
        <f>(EA343+(U343+2*0.95*5.67E-8*(((EA343+$B$7)+273)^4-(EA343+273)^4)-44100*J343)/(1.84*29.3*R343+8*0.95*5.67E-8*(EA343+273)^3))</f>
        <v>0</v>
      </c>
      <c r="W343">
        <f>($C$7*EB343+$D$7*EC343+$E$7*V343)</f>
        <v>0</v>
      </c>
      <c r="X343">
        <f>0.61365*exp(17.502*W343/(240.97+W343))</f>
        <v>0</v>
      </c>
      <c r="Y343">
        <f>(Z343/AA343*100)</f>
        <v>0</v>
      </c>
      <c r="Z343">
        <f>DT343*(DY343+DZ343)/1000</f>
        <v>0</v>
      </c>
      <c r="AA343">
        <f>0.61365*exp(17.502*EA343/(240.97+EA343))</f>
        <v>0</v>
      </c>
      <c r="AB343">
        <f>(X343-DT343*(DY343+DZ343)/1000)</f>
        <v>0</v>
      </c>
      <c r="AC343">
        <f>(-J343*44100)</f>
        <v>0</v>
      </c>
      <c r="AD343">
        <f>2*29.3*R343*0.92*(EA343-W343)</f>
        <v>0</v>
      </c>
      <c r="AE343">
        <f>2*0.95*5.67E-8*(((EA343+$B$7)+273)^4-(W343+273)^4)</f>
        <v>0</v>
      </c>
      <c r="AF343">
        <f>U343+AE343+AC343+AD343</f>
        <v>0</v>
      </c>
      <c r="AG343">
        <f>DX343*AU343*(DS343-DR343*(1000-AU343*DU343)/(1000-AU343*DT343))/(100*DL343)</f>
        <v>0</v>
      </c>
      <c r="AH343">
        <f>1000*DX343*AU343*(DT343-DU343)/(100*DL343*(1000-AU343*DT343))</f>
        <v>0</v>
      </c>
      <c r="AI343">
        <f>(AJ343 - AK343 - DY343*1E3/(8.314*(EA343+273.15)) * AM343/DX343 * AL343) * DX343/(100*DL343) * (1000 - DU343)/1000</f>
        <v>0</v>
      </c>
      <c r="AJ343">
        <v>634.717818589394</v>
      </c>
      <c r="AK343">
        <v>593.040224242424</v>
      </c>
      <c r="AL343">
        <v>3.25733893939391</v>
      </c>
      <c r="AM343">
        <v>64.6</v>
      </c>
      <c r="AN343">
        <f>(AP343 - AO343 + DY343*1E3/(8.314*(EA343+273.15)) * AR343/DX343 * AQ343) * DX343/(100*DL343) * 1000/(1000 - AP343)</f>
        <v>0</v>
      </c>
      <c r="AO343">
        <v>16.8386406507358</v>
      </c>
      <c r="AP343">
        <v>23.8206503030303</v>
      </c>
      <c r="AQ343">
        <v>2.97700485649421e-05</v>
      </c>
      <c r="AR343">
        <v>120.659579915445</v>
      </c>
      <c r="AS343">
        <v>0</v>
      </c>
      <c r="AT343">
        <v>0</v>
      </c>
      <c r="AU343">
        <f>IF(AS343*$H$13&gt;=AW343,1.0,(AW343/(AW343-AS343*$H$13)))</f>
        <v>0</v>
      </c>
      <c r="AV343">
        <f>(AU343-1)*100</f>
        <v>0</v>
      </c>
      <c r="AW343">
        <f>MAX(0,($B$13+$C$13*EF343)/(1+$D$13*EF343)*DY343/(EA343+273)*$E$13)</f>
        <v>0</v>
      </c>
      <c r="AX343" t="s">
        <v>437</v>
      </c>
      <c r="AY343" t="s">
        <v>437</v>
      </c>
      <c r="AZ343">
        <v>0</v>
      </c>
      <c r="BA343">
        <v>0</v>
      </c>
      <c r="BB343">
        <f>1-AZ343/BA343</f>
        <v>0</v>
      </c>
      <c r="BC343">
        <v>0</v>
      </c>
      <c r="BD343" t="s">
        <v>437</v>
      </c>
      <c r="BE343" t="s">
        <v>437</v>
      </c>
      <c r="BF343">
        <v>0</v>
      </c>
      <c r="BG343">
        <v>0</v>
      </c>
      <c r="BH343">
        <f>1-BF343/BG343</f>
        <v>0</v>
      </c>
      <c r="BI343">
        <v>0.5</v>
      </c>
      <c r="BJ343">
        <f>DI343</f>
        <v>0</v>
      </c>
      <c r="BK343">
        <f>L343</f>
        <v>0</v>
      </c>
      <c r="BL343">
        <f>BH343*BI343*BJ343</f>
        <v>0</v>
      </c>
      <c r="BM343">
        <f>(BK343-BC343)/BJ343</f>
        <v>0</v>
      </c>
      <c r="BN343">
        <f>(BA343-BG343)/BG343</f>
        <v>0</v>
      </c>
      <c r="BO343">
        <f>AZ343/(BB343+AZ343/BG343)</f>
        <v>0</v>
      </c>
      <c r="BP343" t="s">
        <v>437</v>
      </c>
      <c r="BQ343">
        <v>0</v>
      </c>
      <c r="BR343">
        <f>IF(BQ343&lt;&gt;0, BQ343, BO343)</f>
        <v>0</v>
      </c>
      <c r="BS343">
        <f>1-BR343/BG343</f>
        <v>0</v>
      </c>
      <c r="BT343">
        <f>(BG343-BF343)/(BG343-BR343)</f>
        <v>0</v>
      </c>
      <c r="BU343">
        <f>(BA343-BG343)/(BA343-BR343)</f>
        <v>0</v>
      </c>
      <c r="BV343">
        <f>(BG343-BF343)/(BG343-AZ343)</f>
        <v>0</v>
      </c>
      <c r="BW343">
        <f>(BA343-BG343)/(BA343-AZ343)</f>
        <v>0</v>
      </c>
      <c r="BX343">
        <f>(BT343*BR343/BF343)</f>
        <v>0</v>
      </c>
      <c r="BY343">
        <f>(1-BX343)</f>
        <v>0</v>
      </c>
      <c r="DH343">
        <f>$B$11*EG343+$C$11*EH343+$F$11*ES343*(1-EV343)</f>
        <v>0</v>
      </c>
      <c r="DI343">
        <f>DH343*DJ343</f>
        <v>0</v>
      </c>
      <c r="DJ343">
        <f>($B$11*$D$9+$C$11*$D$9+$F$11*((FF343+EX343)/MAX(FF343+EX343+FG343, 0.1)*$I$9+FG343/MAX(FF343+EX343+FG343, 0.1)*$J$9))/($B$11+$C$11+$F$11)</f>
        <v>0</v>
      </c>
      <c r="DK343">
        <f>($B$11*$K$9+$C$11*$K$9+$F$11*((FF343+EX343)/MAX(FF343+EX343+FG343, 0.1)*$P$9+FG343/MAX(FF343+EX343+FG343, 0.1)*$Q$9))/($B$11+$C$11+$F$11)</f>
        <v>0</v>
      </c>
      <c r="DL343">
        <v>6</v>
      </c>
      <c r="DM343">
        <v>0.5</v>
      </c>
      <c r="DN343" t="s">
        <v>438</v>
      </c>
      <c r="DO343">
        <v>2</v>
      </c>
      <c r="DP343" t="b">
        <v>1</v>
      </c>
      <c r="DQ343">
        <v>1759433961.94615</v>
      </c>
      <c r="DR343">
        <v>555.835846153846</v>
      </c>
      <c r="DS343">
        <v>608.150538461539</v>
      </c>
      <c r="DT343">
        <v>23.8132615384615</v>
      </c>
      <c r="DU343">
        <v>16.8368615384615</v>
      </c>
      <c r="DV343">
        <v>553.175076923077</v>
      </c>
      <c r="DW343">
        <v>23.4630615384615</v>
      </c>
      <c r="DX343">
        <v>500.021076923077</v>
      </c>
      <c r="DY343">
        <v>90.6635153846154</v>
      </c>
      <c r="DZ343">
        <v>0.0339079769230769</v>
      </c>
      <c r="EA343">
        <v>30.2216615384615</v>
      </c>
      <c r="EB343">
        <v>29.9779076923077</v>
      </c>
      <c r="EC343">
        <v>999.9</v>
      </c>
      <c r="ED343">
        <v>0</v>
      </c>
      <c r="EE343">
        <v>0</v>
      </c>
      <c r="EF343">
        <v>10006.6884615385</v>
      </c>
      <c r="EG343">
        <v>0</v>
      </c>
      <c r="EH343">
        <v>14.3978</v>
      </c>
      <c r="EI343">
        <v>-52.3146461538462</v>
      </c>
      <c r="EJ343">
        <v>569.395076923077</v>
      </c>
      <c r="EK343">
        <v>618.565153846154</v>
      </c>
      <c r="EL343">
        <v>6.97638538461539</v>
      </c>
      <c r="EM343">
        <v>608.150538461539</v>
      </c>
      <c r="EN343">
        <v>16.8368615384615</v>
      </c>
      <c r="EO343">
        <v>2.15899307692308</v>
      </c>
      <c r="EP343">
        <v>1.52649</v>
      </c>
      <c r="EQ343">
        <v>18.6612384615385</v>
      </c>
      <c r="ER343">
        <v>13.2361153846154</v>
      </c>
      <c r="ES343">
        <v>1999.98153846154</v>
      </c>
      <c r="ET343">
        <v>0.980004538461538</v>
      </c>
      <c r="EU343">
        <v>0.0199956230769231</v>
      </c>
      <c r="EV343">
        <v>0</v>
      </c>
      <c r="EW343">
        <v>1079.12692307692</v>
      </c>
      <c r="EX343">
        <v>5.00059</v>
      </c>
      <c r="EY343">
        <v>21722.5692307692</v>
      </c>
      <c r="EZ343">
        <v>17360.1692307692</v>
      </c>
      <c r="FA343">
        <v>42</v>
      </c>
      <c r="FB343">
        <v>41.812</v>
      </c>
      <c r="FC343">
        <v>41.375</v>
      </c>
      <c r="FD343">
        <v>41.25</v>
      </c>
      <c r="FE343">
        <v>42.875</v>
      </c>
      <c r="FF343">
        <v>1955.09153846154</v>
      </c>
      <c r="FG343">
        <v>39.89</v>
      </c>
      <c r="FH343">
        <v>0</v>
      </c>
      <c r="FI343">
        <v>1759433968.6</v>
      </c>
      <c r="FJ343">
        <v>0</v>
      </c>
      <c r="FK343">
        <v>1079.6636</v>
      </c>
      <c r="FL343">
        <v>32.8961538900407</v>
      </c>
      <c r="FM343">
        <v>638.59230877254</v>
      </c>
      <c r="FN343">
        <v>21732.476</v>
      </c>
      <c r="FO343">
        <v>15</v>
      </c>
      <c r="FP343">
        <v>0</v>
      </c>
      <c r="FQ343" t="s">
        <v>439</v>
      </c>
      <c r="FR343">
        <v>0</v>
      </c>
      <c r="FS343">
        <v>0</v>
      </c>
      <c r="FT343">
        <v>0</v>
      </c>
      <c r="FU343">
        <v>0</v>
      </c>
      <c r="FV343">
        <v>0</v>
      </c>
      <c r="FW343">
        <v>0</v>
      </c>
      <c r="FX343">
        <v>0</v>
      </c>
      <c r="FY343">
        <v>0</v>
      </c>
      <c r="FZ343">
        <v>0</v>
      </c>
      <c r="GA343">
        <v>0</v>
      </c>
      <c r="GB343">
        <v>0</v>
      </c>
      <c r="GC343">
        <v>-52.07943</v>
      </c>
      <c r="GD343">
        <v>-6.85697142857134</v>
      </c>
      <c r="GE343">
        <v>0.803568147141237</v>
      </c>
      <c r="GF343">
        <v>0</v>
      </c>
      <c r="GG343">
        <v>1077.59088235294</v>
      </c>
      <c r="GH343">
        <v>32.2779220478473</v>
      </c>
      <c r="GI343">
        <v>3.17528541343096</v>
      </c>
      <c r="GJ343">
        <v>-1</v>
      </c>
      <c r="GK343">
        <v>6.975853</v>
      </c>
      <c r="GL343">
        <v>0.0257151879699257</v>
      </c>
      <c r="GM343">
        <v>0.00292653395674821</v>
      </c>
      <c r="GN343">
        <v>1</v>
      </c>
      <c r="GO343">
        <v>1</v>
      </c>
      <c r="GP343">
        <v>2</v>
      </c>
      <c r="GQ343" t="s">
        <v>448</v>
      </c>
      <c r="GR343">
        <v>3.13112</v>
      </c>
      <c r="GS343">
        <v>2.71179</v>
      </c>
      <c r="GT343">
        <v>0.114064</v>
      </c>
      <c r="GU343">
        <v>0.121872</v>
      </c>
      <c r="GV343">
        <v>0.102538</v>
      </c>
      <c r="GW343">
        <v>0.0803207</v>
      </c>
      <c r="GX343">
        <v>33332.9</v>
      </c>
      <c r="GY343">
        <v>35395.9</v>
      </c>
      <c r="GZ343">
        <v>34044.2</v>
      </c>
      <c r="HA343">
        <v>36499.8</v>
      </c>
      <c r="HB343">
        <v>43158.3</v>
      </c>
      <c r="HC343">
        <v>48214.5</v>
      </c>
      <c r="HD343">
        <v>53114.1</v>
      </c>
      <c r="HE343">
        <v>58343.8</v>
      </c>
      <c r="HF343">
        <v>1.9515</v>
      </c>
      <c r="HG343">
        <v>1.77593</v>
      </c>
      <c r="HH343">
        <v>0.122152</v>
      </c>
      <c r="HI343">
        <v>0</v>
      </c>
      <c r="HJ343">
        <v>27.9881</v>
      </c>
      <c r="HK343">
        <v>999.9</v>
      </c>
      <c r="HL343">
        <v>41.668</v>
      </c>
      <c r="HM343">
        <v>31.018</v>
      </c>
      <c r="HN343">
        <v>20.7561</v>
      </c>
      <c r="HO343">
        <v>54.6658</v>
      </c>
      <c r="HP343">
        <v>45.4207</v>
      </c>
      <c r="HQ343">
        <v>1</v>
      </c>
      <c r="HR343">
        <v>0.114736</v>
      </c>
      <c r="HS343">
        <v>-0.290588</v>
      </c>
      <c r="HT343">
        <v>20.1119</v>
      </c>
      <c r="HU343">
        <v>5.19662</v>
      </c>
      <c r="HV343">
        <v>12.004</v>
      </c>
      <c r="HW343">
        <v>4.97425</v>
      </c>
      <c r="HX343">
        <v>3.2939</v>
      </c>
      <c r="HY343">
        <v>999.9</v>
      </c>
      <c r="HZ343">
        <v>9999</v>
      </c>
      <c r="IA343">
        <v>9999</v>
      </c>
      <c r="IB343">
        <v>9999</v>
      </c>
      <c r="IC343">
        <v>1.86325</v>
      </c>
      <c r="ID343">
        <v>1.86813</v>
      </c>
      <c r="IE343">
        <v>1.8679</v>
      </c>
      <c r="IF343">
        <v>1.86905</v>
      </c>
      <c r="IG343">
        <v>1.86992</v>
      </c>
      <c r="IH343">
        <v>1.86594</v>
      </c>
      <c r="II343">
        <v>1.86703</v>
      </c>
      <c r="IJ343">
        <v>1.86844</v>
      </c>
      <c r="IK343">
        <v>5</v>
      </c>
      <c r="IL343">
        <v>0</v>
      </c>
      <c r="IM343">
        <v>0</v>
      </c>
      <c r="IN343">
        <v>0</v>
      </c>
      <c r="IO343" t="s">
        <v>441</v>
      </c>
      <c r="IP343" t="s">
        <v>442</v>
      </c>
      <c r="IQ343" t="s">
        <v>443</v>
      </c>
      <c r="IR343" t="s">
        <v>443</v>
      </c>
      <c r="IS343" t="s">
        <v>443</v>
      </c>
      <c r="IT343" t="s">
        <v>443</v>
      </c>
      <c r="IU343">
        <v>0</v>
      </c>
      <c r="IV343">
        <v>100</v>
      </c>
      <c r="IW343">
        <v>100</v>
      </c>
      <c r="IX343">
        <v>2.745</v>
      </c>
      <c r="IY343">
        <v>0.3505</v>
      </c>
      <c r="IZ343">
        <v>0.735386519928015</v>
      </c>
      <c r="JA343">
        <v>0.00382527381972642</v>
      </c>
      <c r="JB343">
        <v>-7.52988299776221e-07</v>
      </c>
      <c r="JC343">
        <v>2.3530235652091e-10</v>
      </c>
      <c r="JD343">
        <v>-0.102343420517576</v>
      </c>
      <c r="JE343">
        <v>-0.0169045395245839</v>
      </c>
      <c r="JF343">
        <v>0.00204458040624254</v>
      </c>
      <c r="JG343">
        <v>-2.13992253470799e-05</v>
      </c>
      <c r="JH343">
        <v>5</v>
      </c>
      <c r="JI343">
        <v>2167</v>
      </c>
      <c r="JJ343">
        <v>1</v>
      </c>
      <c r="JK343">
        <v>29</v>
      </c>
      <c r="JL343">
        <v>29323899.5</v>
      </c>
      <c r="JM343">
        <v>29323899.5</v>
      </c>
      <c r="JN343">
        <v>1.41968</v>
      </c>
      <c r="JO343">
        <v>2.63306</v>
      </c>
      <c r="JP343">
        <v>1.54785</v>
      </c>
      <c r="JQ343">
        <v>2.31079</v>
      </c>
      <c r="JR343">
        <v>1.64551</v>
      </c>
      <c r="JS343">
        <v>2.3877</v>
      </c>
      <c r="JT343">
        <v>34.6692</v>
      </c>
      <c r="JU343">
        <v>24.1926</v>
      </c>
      <c r="JV343">
        <v>18</v>
      </c>
      <c r="JW343">
        <v>508.013</v>
      </c>
      <c r="JX343">
        <v>395.255</v>
      </c>
      <c r="JY343">
        <v>28.0667</v>
      </c>
      <c r="JZ343">
        <v>28.8577</v>
      </c>
      <c r="KA343">
        <v>30.0002</v>
      </c>
      <c r="KB343">
        <v>28.7966</v>
      </c>
      <c r="KC343">
        <v>28.7418</v>
      </c>
      <c r="KD343">
        <v>28.482</v>
      </c>
      <c r="KE343">
        <v>16.3</v>
      </c>
      <c r="KF343">
        <v>26.0815</v>
      </c>
      <c r="KG343">
        <v>28.0667</v>
      </c>
      <c r="KH343">
        <v>656.132</v>
      </c>
      <c r="KI343">
        <v>16.7791</v>
      </c>
      <c r="KJ343">
        <v>96.5465</v>
      </c>
      <c r="KK343">
        <v>94.5241</v>
      </c>
    </row>
    <row r="344" spans="1:297">
      <c r="A344">
        <v>328</v>
      </c>
      <c r="B344">
        <v>1759433975.1</v>
      </c>
      <c r="C344">
        <v>14755</v>
      </c>
      <c r="D344" t="s">
        <v>1101</v>
      </c>
      <c r="E344" t="s">
        <v>1102</v>
      </c>
      <c r="F344">
        <v>5</v>
      </c>
      <c r="G344" t="s">
        <v>1024</v>
      </c>
      <c r="H344" t="s">
        <v>436</v>
      </c>
      <c r="I344">
        <v>1759433966.94615</v>
      </c>
      <c r="J344">
        <f>(K344)/1000</f>
        <v>0</v>
      </c>
      <c r="K344">
        <f>IF(DP344, AN344, AH344)</f>
        <v>0</v>
      </c>
      <c r="L344">
        <f>IF(DP344, AI344, AG344)</f>
        <v>0</v>
      </c>
      <c r="M344">
        <f>DR344 - IF(AU344&gt;1, L344*DL344*100.0/(AW344), 0)</f>
        <v>0</v>
      </c>
      <c r="N344">
        <f>((T344-J344/2)*M344-L344)/(T344+J344/2)</f>
        <v>0</v>
      </c>
      <c r="O344">
        <f>N344*(DY344+DZ344)/1000.0</f>
        <v>0</v>
      </c>
      <c r="P344">
        <f>(DR344 - IF(AU344&gt;1, L344*DL344*100.0/(AW344), 0))*(DY344+DZ344)/1000.0</f>
        <v>0</v>
      </c>
      <c r="Q344">
        <f>2.0/((1/S344-1/R344)+SIGN(S344)*SQRT((1/S344-1/R344)*(1/S344-1/R344) + 4*DM344/((DM344+1)*(DM344+1))*(2*1/S344*1/R344-1/R344*1/R344)))</f>
        <v>0</v>
      </c>
      <c r="R344">
        <f>IF(LEFT(DN344,1)&lt;&gt;"0",IF(LEFT(DN344,1)="1",3.0,DO344),$D$5+$E$5*(EF344*DY344/($K$5*1000))+$F$5*(EF344*DY344/($K$5*1000))*MAX(MIN(DL344,$J$5),$I$5)*MAX(MIN(DL344,$J$5),$I$5)+$G$5*MAX(MIN(DL344,$J$5),$I$5)*(EF344*DY344/($K$5*1000))+$H$5*(EF344*DY344/($K$5*1000))*(EF344*DY344/($K$5*1000)))</f>
        <v>0</v>
      </c>
      <c r="S344">
        <f>J344*(1000-(1000*0.61365*exp(17.502*W344/(240.97+W344))/(DY344+DZ344)+DT344)/2)/(1000*0.61365*exp(17.502*W344/(240.97+W344))/(DY344+DZ344)-DT344)</f>
        <v>0</v>
      </c>
      <c r="T344">
        <f>1/((DM344+1)/(Q344/1.6)+1/(R344/1.37)) + DM344/((DM344+1)/(Q344/1.6) + DM344/(R344/1.37))</f>
        <v>0</v>
      </c>
      <c r="U344">
        <f>(DH344*DK344)</f>
        <v>0</v>
      </c>
      <c r="V344">
        <f>(EA344+(U344+2*0.95*5.67E-8*(((EA344+$B$7)+273)^4-(EA344+273)^4)-44100*J344)/(1.84*29.3*R344+8*0.95*5.67E-8*(EA344+273)^3))</f>
        <v>0</v>
      </c>
      <c r="W344">
        <f>($C$7*EB344+$D$7*EC344+$E$7*V344)</f>
        <v>0</v>
      </c>
      <c r="X344">
        <f>0.61365*exp(17.502*W344/(240.97+W344))</f>
        <v>0</v>
      </c>
      <c r="Y344">
        <f>(Z344/AA344*100)</f>
        <v>0</v>
      </c>
      <c r="Z344">
        <f>DT344*(DY344+DZ344)/1000</f>
        <v>0</v>
      </c>
      <c r="AA344">
        <f>0.61365*exp(17.502*EA344/(240.97+EA344))</f>
        <v>0</v>
      </c>
      <c r="AB344">
        <f>(X344-DT344*(DY344+DZ344)/1000)</f>
        <v>0</v>
      </c>
      <c r="AC344">
        <f>(-J344*44100)</f>
        <v>0</v>
      </c>
      <c r="AD344">
        <f>2*29.3*R344*0.92*(EA344-W344)</f>
        <v>0</v>
      </c>
      <c r="AE344">
        <f>2*0.95*5.67E-8*(((EA344+$B$7)+273)^4-(W344+273)^4)</f>
        <v>0</v>
      </c>
      <c r="AF344">
        <f>U344+AE344+AC344+AD344</f>
        <v>0</v>
      </c>
      <c r="AG344">
        <f>DX344*AU344*(DS344-DR344*(1000-AU344*DU344)/(1000-AU344*DT344))/(100*DL344)</f>
        <v>0</v>
      </c>
      <c r="AH344">
        <f>1000*DX344*AU344*(DT344-DU344)/(100*DL344*(1000-AU344*DT344))</f>
        <v>0</v>
      </c>
      <c r="AI344">
        <f>(AJ344 - AK344 - DY344*1E3/(8.314*(EA344+273.15)) * AM344/DX344 * AL344) * DX344/(100*DL344) * (1000 - DU344)/1000</f>
        <v>0</v>
      </c>
      <c r="AJ344">
        <v>652.727423790476</v>
      </c>
      <c r="AK344">
        <v>610.149945454545</v>
      </c>
      <c r="AL344">
        <v>3.43586030303018</v>
      </c>
      <c r="AM344">
        <v>64.6</v>
      </c>
      <c r="AN344">
        <f>(AP344 - AO344 + DY344*1E3/(8.314*(EA344+273.15)) * AR344/DX344 * AQ344) * DX344/(100*DL344) * 1000/(1000 - AP344)</f>
        <v>0</v>
      </c>
      <c r="AO344">
        <v>16.8206069219682</v>
      </c>
      <c r="AP344">
        <v>23.823886060606</v>
      </c>
      <c r="AQ344">
        <v>1.75968695500545e-05</v>
      </c>
      <c r="AR344">
        <v>120.659579915445</v>
      </c>
      <c r="AS344">
        <v>0</v>
      </c>
      <c r="AT344">
        <v>0</v>
      </c>
      <c r="AU344">
        <f>IF(AS344*$H$13&gt;=AW344,1.0,(AW344/(AW344-AS344*$H$13)))</f>
        <v>0</v>
      </c>
      <c r="AV344">
        <f>(AU344-1)*100</f>
        <v>0</v>
      </c>
      <c r="AW344">
        <f>MAX(0,($B$13+$C$13*EF344)/(1+$D$13*EF344)*DY344/(EA344+273)*$E$13)</f>
        <v>0</v>
      </c>
      <c r="AX344" t="s">
        <v>437</v>
      </c>
      <c r="AY344" t="s">
        <v>437</v>
      </c>
      <c r="AZ344">
        <v>0</v>
      </c>
      <c r="BA344">
        <v>0</v>
      </c>
      <c r="BB344">
        <f>1-AZ344/BA344</f>
        <v>0</v>
      </c>
      <c r="BC344">
        <v>0</v>
      </c>
      <c r="BD344" t="s">
        <v>437</v>
      </c>
      <c r="BE344" t="s">
        <v>437</v>
      </c>
      <c r="BF344">
        <v>0</v>
      </c>
      <c r="BG344">
        <v>0</v>
      </c>
      <c r="BH344">
        <f>1-BF344/BG344</f>
        <v>0</v>
      </c>
      <c r="BI344">
        <v>0.5</v>
      </c>
      <c r="BJ344">
        <f>DI344</f>
        <v>0</v>
      </c>
      <c r="BK344">
        <f>L344</f>
        <v>0</v>
      </c>
      <c r="BL344">
        <f>BH344*BI344*BJ344</f>
        <v>0</v>
      </c>
      <c r="BM344">
        <f>(BK344-BC344)/BJ344</f>
        <v>0</v>
      </c>
      <c r="BN344">
        <f>(BA344-BG344)/BG344</f>
        <v>0</v>
      </c>
      <c r="BO344">
        <f>AZ344/(BB344+AZ344/BG344)</f>
        <v>0</v>
      </c>
      <c r="BP344" t="s">
        <v>437</v>
      </c>
      <c r="BQ344">
        <v>0</v>
      </c>
      <c r="BR344">
        <f>IF(BQ344&lt;&gt;0, BQ344, BO344)</f>
        <v>0</v>
      </c>
      <c r="BS344">
        <f>1-BR344/BG344</f>
        <v>0</v>
      </c>
      <c r="BT344">
        <f>(BG344-BF344)/(BG344-BR344)</f>
        <v>0</v>
      </c>
      <c r="BU344">
        <f>(BA344-BG344)/(BA344-BR344)</f>
        <v>0</v>
      </c>
      <c r="BV344">
        <f>(BG344-BF344)/(BG344-AZ344)</f>
        <v>0</v>
      </c>
      <c r="BW344">
        <f>(BA344-BG344)/(BA344-AZ344)</f>
        <v>0</v>
      </c>
      <c r="BX344">
        <f>(BT344*BR344/BF344)</f>
        <v>0</v>
      </c>
      <c r="BY344">
        <f>(1-BX344)</f>
        <v>0</v>
      </c>
      <c r="DH344">
        <f>$B$11*EG344+$C$11*EH344+$F$11*ES344*(1-EV344)</f>
        <v>0</v>
      </c>
      <c r="DI344">
        <f>DH344*DJ344</f>
        <v>0</v>
      </c>
      <c r="DJ344">
        <f>($B$11*$D$9+$C$11*$D$9+$F$11*((FF344+EX344)/MAX(FF344+EX344+FG344, 0.1)*$I$9+FG344/MAX(FF344+EX344+FG344, 0.1)*$J$9))/($B$11+$C$11+$F$11)</f>
        <v>0</v>
      </c>
      <c r="DK344">
        <f>($B$11*$K$9+$C$11*$K$9+$F$11*((FF344+EX344)/MAX(FF344+EX344+FG344, 0.1)*$P$9+FG344/MAX(FF344+EX344+FG344, 0.1)*$Q$9))/($B$11+$C$11+$F$11)</f>
        <v>0</v>
      </c>
      <c r="DL344">
        <v>6</v>
      </c>
      <c r="DM344">
        <v>0.5</v>
      </c>
      <c r="DN344" t="s">
        <v>438</v>
      </c>
      <c r="DO344">
        <v>2</v>
      </c>
      <c r="DP344" t="b">
        <v>1</v>
      </c>
      <c r="DQ344">
        <v>1759433966.94615</v>
      </c>
      <c r="DR344">
        <v>572.091230769231</v>
      </c>
      <c r="DS344">
        <v>625.292153846154</v>
      </c>
      <c r="DT344">
        <v>23.8177769230769</v>
      </c>
      <c r="DU344">
        <v>16.8325384615385</v>
      </c>
      <c r="DV344">
        <v>569.378538461538</v>
      </c>
      <c r="DW344">
        <v>23.4674</v>
      </c>
      <c r="DX344">
        <v>500.025615384615</v>
      </c>
      <c r="DY344">
        <v>90.6623307692308</v>
      </c>
      <c r="DZ344">
        <v>0.0338768538461538</v>
      </c>
      <c r="EA344">
        <v>30.2262153846154</v>
      </c>
      <c r="EB344">
        <v>29.9775230769231</v>
      </c>
      <c r="EC344">
        <v>999.9</v>
      </c>
      <c r="ED344">
        <v>0</v>
      </c>
      <c r="EE344">
        <v>0</v>
      </c>
      <c r="EF344">
        <v>10006.5923076923</v>
      </c>
      <c r="EG344">
        <v>0</v>
      </c>
      <c r="EH344">
        <v>14.3978</v>
      </c>
      <c r="EI344">
        <v>-53.2009153846154</v>
      </c>
      <c r="EJ344">
        <v>586.049692307692</v>
      </c>
      <c r="EK344">
        <v>635.997461538462</v>
      </c>
      <c r="EL344">
        <v>6.98523153846154</v>
      </c>
      <c r="EM344">
        <v>625.292153846154</v>
      </c>
      <c r="EN344">
        <v>16.8325384615385</v>
      </c>
      <c r="EO344">
        <v>2.15937538461538</v>
      </c>
      <c r="EP344">
        <v>1.52607923076923</v>
      </c>
      <c r="EQ344">
        <v>18.6640692307692</v>
      </c>
      <c r="ER344">
        <v>13.2319692307692</v>
      </c>
      <c r="ES344">
        <v>1999.98846153846</v>
      </c>
      <c r="ET344">
        <v>0.980004538461538</v>
      </c>
      <c r="EU344">
        <v>0.0199956230769231</v>
      </c>
      <c r="EV344">
        <v>0</v>
      </c>
      <c r="EW344">
        <v>1081.81538461538</v>
      </c>
      <c r="EX344">
        <v>5.00059</v>
      </c>
      <c r="EY344">
        <v>21776.2307692308</v>
      </c>
      <c r="EZ344">
        <v>17360.2384615385</v>
      </c>
      <c r="FA344">
        <v>42</v>
      </c>
      <c r="FB344">
        <v>41.812</v>
      </c>
      <c r="FC344">
        <v>41.375</v>
      </c>
      <c r="FD344">
        <v>41.25</v>
      </c>
      <c r="FE344">
        <v>42.875</v>
      </c>
      <c r="FF344">
        <v>1955.09846153846</v>
      </c>
      <c r="FG344">
        <v>39.89</v>
      </c>
      <c r="FH344">
        <v>0</v>
      </c>
      <c r="FI344">
        <v>1759433973.4</v>
      </c>
      <c r="FJ344">
        <v>0</v>
      </c>
      <c r="FK344">
        <v>1082.2336</v>
      </c>
      <c r="FL344">
        <v>31.2669230287323</v>
      </c>
      <c r="FM344">
        <v>633.461537500988</v>
      </c>
      <c r="FN344">
        <v>21783.504</v>
      </c>
      <c r="FO344">
        <v>15</v>
      </c>
      <c r="FP344">
        <v>0</v>
      </c>
      <c r="FQ344" t="s">
        <v>439</v>
      </c>
      <c r="FR344">
        <v>0</v>
      </c>
      <c r="FS344">
        <v>0</v>
      </c>
      <c r="FT344">
        <v>0</v>
      </c>
      <c r="FU344">
        <v>0</v>
      </c>
      <c r="FV344">
        <v>0</v>
      </c>
      <c r="FW344">
        <v>0</v>
      </c>
      <c r="FX344">
        <v>0</v>
      </c>
      <c r="FY344">
        <v>0</v>
      </c>
      <c r="FZ344">
        <v>0</v>
      </c>
      <c r="GA344">
        <v>0</v>
      </c>
      <c r="GB344">
        <v>0</v>
      </c>
      <c r="GC344">
        <v>-52.6991666666667</v>
      </c>
      <c r="GD344">
        <v>-9.26484935064939</v>
      </c>
      <c r="GE344">
        <v>1.04224637491898</v>
      </c>
      <c r="GF344">
        <v>0</v>
      </c>
      <c r="GG344">
        <v>1080.43676470588</v>
      </c>
      <c r="GH344">
        <v>32.1819709672002</v>
      </c>
      <c r="GI344">
        <v>3.16648786753162</v>
      </c>
      <c r="GJ344">
        <v>-1</v>
      </c>
      <c r="GK344">
        <v>6.98134333333333</v>
      </c>
      <c r="GL344">
        <v>0.0908688311688345</v>
      </c>
      <c r="GM344">
        <v>0.0117796896771048</v>
      </c>
      <c r="GN344">
        <v>1</v>
      </c>
      <c r="GO344">
        <v>1</v>
      </c>
      <c r="GP344">
        <v>2</v>
      </c>
      <c r="GQ344" t="s">
        <v>448</v>
      </c>
      <c r="GR344">
        <v>3.13092</v>
      </c>
      <c r="GS344">
        <v>2.7119</v>
      </c>
      <c r="GT344">
        <v>0.116393</v>
      </c>
      <c r="GU344">
        <v>0.124055</v>
      </c>
      <c r="GV344">
        <v>0.102537</v>
      </c>
      <c r="GW344">
        <v>0.0801602</v>
      </c>
      <c r="GX344">
        <v>33245.3</v>
      </c>
      <c r="GY344">
        <v>35307.7</v>
      </c>
      <c r="GZ344">
        <v>34044.2</v>
      </c>
      <c r="HA344">
        <v>36499.5</v>
      </c>
      <c r="HB344">
        <v>43158.9</v>
      </c>
      <c r="HC344">
        <v>48223</v>
      </c>
      <c r="HD344">
        <v>53114.4</v>
      </c>
      <c r="HE344">
        <v>58343.5</v>
      </c>
      <c r="HF344">
        <v>1.95125</v>
      </c>
      <c r="HG344">
        <v>1.77612</v>
      </c>
      <c r="HH344">
        <v>0.122003</v>
      </c>
      <c r="HI344">
        <v>0</v>
      </c>
      <c r="HJ344">
        <v>27.9881</v>
      </c>
      <c r="HK344">
        <v>999.9</v>
      </c>
      <c r="HL344">
        <v>41.668</v>
      </c>
      <c r="HM344">
        <v>31.018</v>
      </c>
      <c r="HN344">
        <v>20.7559</v>
      </c>
      <c r="HO344">
        <v>54.6758</v>
      </c>
      <c r="HP344">
        <v>45.7532</v>
      </c>
      <c r="HQ344">
        <v>1</v>
      </c>
      <c r="HR344">
        <v>0.114743</v>
      </c>
      <c r="HS344">
        <v>-0.290204</v>
      </c>
      <c r="HT344">
        <v>20.1116</v>
      </c>
      <c r="HU344">
        <v>5.19603</v>
      </c>
      <c r="HV344">
        <v>12.004</v>
      </c>
      <c r="HW344">
        <v>4.97415</v>
      </c>
      <c r="HX344">
        <v>3.29395</v>
      </c>
      <c r="HY344">
        <v>999.9</v>
      </c>
      <c r="HZ344">
        <v>9999</v>
      </c>
      <c r="IA344">
        <v>9999</v>
      </c>
      <c r="IB344">
        <v>9999</v>
      </c>
      <c r="IC344">
        <v>1.86325</v>
      </c>
      <c r="ID344">
        <v>1.86813</v>
      </c>
      <c r="IE344">
        <v>1.8679</v>
      </c>
      <c r="IF344">
        <v>1.86905</v>
      </c>
      <c r="IG344">
        <v>1.8699</v>
      </c>
      <c r="IH344">
        <v>1.86597</v>
      </c>
      <c r="II344">
        <v>1.86705</v>
      </c>
      <c r="IJ344">
        <v>1.86844</v>
      </c>
      <c r="IK344">
        <v>5</v>
      </c>
      <c r="IL344">
        <v>0</v>
      </c>
      <c r="IM344">
        <v>0</v>
      </c>
      <c r="IN344">
        <v>0</v>
      </c>
      <c r="IO344" t="s">
        <v>441</v>
      </c>
      <c r="IP344" t="s">
        <v>442</v>
      </c>
      <c r="IQ344" t="s">
        <v>443</v>
      </c>
      <c r="IR344" t="s">
        <v>443</v>
      </c>
      <c r="IS344" t="s">
        <v>443</v>
      </c>
      <c r="IT344" t="s">
        <v>443</v>
      </c>
      <c r="IU344">
        <v>0</v>
      </c>
      <c r="IV344">
        <v>100</v>
      </c>
      <c r="IW344">
        <v>100</v>
      </c>
      <c r="IX344">
        <v>2.798</v>
      </c>
      <c r="IY344">
        <v>0.3505</v>
      </c>
      <c r="IZ344">
        <v>0.735386519928015</v>
      </c>
      <c r="JA344">
        <v>0.00382527381972642</v>
      </c>
      <c r="JB344">
        <v>-7.52988299776221e-07</v>
      </c>
      <c r="JC344">
        <v>2.3530235652091e-10</v>
      </c>
      <c r="JD344">
        <v>-0.102343420517576</v>
      </c>
      <c r="JE344">
        <v>-0.0169045395245839</v>
      </c>
      <c r="JF344">
        <v>0.00204458040624254</v>
      </c>
      <c r="JG344">
        <v>-2.13992253470799e-05</v>
      </c>
      <c r="JH344">
        <v>5</v>
      </c>
      <c r="JI344">
        <v>2167</v>
      </c>
      <c r="JJ344">
        <v>1</v>
      </c>
      <c r="JK344">
        <v>29</v>
      </c>
      <c r="JL344">
        <v>29323899.6</v>
      </c>
      <c r="JM344">
        <v>29323899.6</v>
      </c>
      <c r="JN344">
        <v>1.44653</v>
      </c>
      <c r="JO344">
        <v>2.64404</v>
      </c>
      <c r="JP344">
        <v>1.54785</v>
      </c>
      <c r="JQ344">
        <v>2.31079</v>
      </c>
      <c r="JR344">
        <v>1.64673</v>
      </c>
      <c r="JS344">
        <v>2.26318</v>
      </c>
      <c r="JT344">
        <v>34.6692</v>
      </c>
      <c r="JU344">
        <v>24.1838</v>
      </c>
      <c r="JV344">
        <v>18</v>
      </c>
      <c r="JW344">
        <v>507.852</v>
      </c>
      <c r="JX344">
        <v>395.38</v>
      </c>
      <c r="JY344">
        <v>28.0797</v>
      </c>
      <c r="JZ344">
        <v>28.8577</v>
      </c>
      <c r="KA344">
        <v>30</v>
      </c>
      <c r="KB344">
        <v>28.7972</v>
      </c>
      <c r="KC344">
        <v>28.7442</v>
      </c>
      <c r="KD344">
        <v>29.0988</v>
      </c>
      <c r="KE344">
        <v>16.3</v>
      </c>
      <c r="KF344">
        <v>26.0815</v>
      </c>
      <c r="KG344">
        <v>28.0807</v>
      </c>
      <c r="KH344">
        <v>676.475</v>
      </c>
      <c r="KI344">
        <v>16.7757</v>
      </c>
      <c r="KJ344">
        <v>96.5468</v>
      </c>
      <c r="KK344">
        <v>94.5235</v>
      </c>
    </row>
    <row r="345" spans="1:297">
      <c r="A345">
        <v>329</v>
      </c>
      <c r="B345">
        <v>1759433980.1</v>
      </c>
      <c r="C345">
        <v>14760</v>
      </c>
      <c r="D345" t="s">
        <v>1103</v>
      </c>
      <c r="E345" t="s">
        <v>1104</v>
      </c>
      <c r="F345">
        <v>5</v>
      </c>
      <c r="G345" t="s">
        <v>1024</v>
      </c>
      <c r="H345" t="s">
        <v>436</v>
      </c>
      <c r="I345">
        <v>1759433971.94615</v>
      </c>
      <c r="J345">
        <f>(K345)/1000</f>
        <v>0</v>
      </c>
      <c r="K345">
        <f>IF(DP345, AN345, AH345)</f>
        <v>0</v>
      </c>
      <c r="L345">
        <f>IF(DP345, AI345, AG345)</f>
        <v>0</v>
      </c>
      <c r="M345">
        <f>DR345 - IF(AU345&gt;1, L345*DL345*100.0/(AW345), 0)</f>
        <v>0</v>
      </c>
      <c r="N345">
        <f>((T345-J345/2)*M345-L345)/(T345+J345/2)</f>
        <v>0</v>
      </c>
      <c r="O345">
        <f>N345*(DY345+DZ345)/1000.0</f>
        <v>0</v>
      </c>
      <c r="P345">
        <f>(DR345 - IF(AU345&gt;1, L345*DL345*100.0/(AW345), 0))*(DY345+DZ345)/1000.0</f>
        <v>0</v>
      </c>
      <c r="Q345">
        <f>2.0/((1/S345-1/R345)+SIGN(S345)*SQRT((1/S345-1/R345)*(1/S345-1/R345) + 4*DM345/((DM345+1)*(DM345+1))*(2*1/S345*1/R345-1/R345*1/R345)))</f>
        <v>0</v>
      </c>
      <c r="R345">
        <f>IF(LEFT(DN345,1)&lt;&gt;"0",IF(LEFT(DN345,1)="1",3.0,DO345),$D$5+$E$5*(EF345*DY345/($K$5*1000))+$F$5*(EF345*DY345/($K$5*1000))*MAX(MIN(DL345,$J$5),$I$5)*MAX(MIN(DL345,$J$5),$I$5)+$G$5*MAX(MIN(DL345,$J$5),$I$5)*(EF345*DY345/($K$5*1000))+$H$5*(EF345*DY345/($K$5*1000))*(EF345*DY345/($K$5*1000)))</f>
        <v>0</v>
      </c>
      <c r="S345">
        <f>J345*(1000-(1000*0.61365*exp(17.502*W345/(240.97+W345))/(DY345+DZ345)+DT345)/2)/(1000*0.61365*exp(17.502*W345/(240.97+W345))/(DY345+DZ345)-DT345)</f>
        <v>0</v>
      </c>
      <c r="T345">
        <f>1/((DM345+1)/(Q345/1.6)+1/(R345/1.37)) + DM345/((DM345+1)/(Q345/1.6) + DM345/(R345/1.37))</f>
        <v>0</v>
      </c>
      <c r="U345">
        <f>(DH345*DK345)</f>
        <v>0</v>
      </c>
      <c r="V345">
        <f>(EA345+(U345+2*0.95*5.67E-8*(((EA345+$B$7)+273)^4-(EA345+273)^4)-44100*J345)/(1.84*29.3*R345+8*0.95*5.67E-8*(EA345+273)^3))</f>
        <v>0</v>
      </c>
      <c r="W345">
        <f>($C$7*EB345+$D$7*EC345+$E$7*V345)</f>
        <v>0</v>
      </c>
      <c r="X345">
        <f>0.61365*exp(17.502*W345/(240.97+W345))</f>
        <v>0</v>
      </c>
      <c r="Y345">
        <f>(Z345/AA345*100)</f>
        <v>0</v>
      </c>
      <c r="Z345">
        <f>DT345*(DY345+DZ345)/1000</f>
        <v>0</v>
      </c>
      <c r="AA345">
        <f>0.61365*exp(17.502*EA345/(240.97+EA345))</f>
        <v>0</v>
      </c>
      <c r="AB345">
        <f>(X345-DT345*(DY345+DZ345)/1000)</f>
        <v>0</v>
      </c>
      <c r="AC345">
        <f>(-J345*44100)</f>
        <v>0</v>
      </c>
      <c r="AD345">
        <f>2*29.3*R345*0.92*(EA345-W345)</f>
        <v>0</v>
      </c>
      <c r="AE345">
        <f>2*0.95*5.67E-8*(((EA345+$B$7)+273)^4-(W345+273)^4)</f>
        <v>0</v>
      </c>
      <c r="AF345">
        <f>U345+AE345+AC345+AD345</f>
        <v>0</v>
      </c>
      <c r="AG345">
        <f>DX345*AU345*(DS345-DR345*(1000-AU345*DU345)/(1000-AU345*DT345))/(100*DL345)</f>
        <v>0</v>
      </c>
      <c r="AH345">
        <f>1000*DX345*AU345*(DT345-DU345)/(100*DL345*(1000-AU345*DT345))</f>
        <v>0</v>
      </c>
      <c r="AI345">
        <f>(AJ345 - AK345 - DY345*1E3/(8.314*(EA345+273.15)) * AM345/DX345 * AL345) * DX345/(100*DL345) * (1000 - DU345)/1000</f>
        <v>0</v>
      </c>
      <c r="AJ345">
        <v>669.133839198593</v>
      </c>
      <c r="AK345">
        <v>626.474054545454</v>
      </c>
      <c r="AL345">
        <v>3.2476896969697</v>
      </c>
      <c r="AM345">
        <v>64.6</v>
      </c>
      <c r="AN345">
        <f>(AP345 - AO345 + DY345*1E3/(8.314*(EA345+273.15)) * AR345/DX345 * AQ345) * DX345/(100*DL345) * 1000/(1000 - AP345)</f>
        <v>0</v>
      </c>
      <c r="AO345">
        <v>16.7874748221339</v>
      </c>
      <c r="AP345">
        <v>23.8040260606061</v>
      </c>
      <c r="AQ345">
        <v>-9.97294056397292e-05</v>
      </c>
      <c r="AR345">
        <v>120.659579915445</v>
      </c>
      <c r="AS345">
        <v>0</v>
      </c>
      <c r="AT345">
        <v>0</v>
      </c>
      <c r="AU345">
        <f>IF(AS345*$H$13&gt;=AW345,1.0,(AW345/(AW345-AS345*$H$13)))</f>
        <v>0</v>
      </c>
      <c r="AV345">
        <f>(AU345-1)*100</f>
        <v>0</v>
      </c>
      <c r="AW345">
        <f>MAX(0,($B$13+$C$13*EF345)/(1+$D$13*EF345)*DY345/(EA345+273)*$E$13)</f>
        <v>0</v>
      </c>
      <c r="AX345" t="s">
        <v>437</v>
      </c>
      <c r="AY345" t="s">
        <v>437</v>
      </c>
      <c r="AZ345">
        <v>0</v>
      </c>
      <c r="BA345">
        <v>0</v>
      </c>
      <c r="BB345">
        <f>1-AZ345/BA345</f>
        <v>0</v>
      </c>
      <c r="BC345">
        <v>0</v>
      </c>
      <c r="BD345" t="s">
        <v>437</v>
      </c>
      <c r="BE345" t="s">
        <v>437</v>
      </c>
      <c r="BF345">
        <v>0</v>
      </c>
      <c r="BG345">
        <v>0</v>
      </c>
      <c r="BH345">
        <f>1-BF345/BG345</f>
        <v>0</v>
      </c>
      <c r="BI345">
        <v>0.5</v>
      </c>
      <c r="BJ345">
        <f>DI345</f>
        <v>0</v>
      </c>
      <c r="BK345">
        <f>L345</f>
        <v>0</v>
      </c>
      <c r="BL345">
        <f>BH345*BI345*BJ345</f>
        <v>0</v>
      </c>
      <c r="BM345">
        <f>(BK345-BC345)/BJ345</f>
        <v>0</v>
      </c>
      <c r="BN345">
        <f>(BA345-BG345)/BG345</f>
        <v>0</v>
      </c>
      <c r="BO345">
        <f>AZ345/(BB345+AZ345/BG345)</f>
        <v>0</v>
      </c>
      <c r="BP345" t="s">
        <v>437</v>
      </c>
      <c r="BQ345">
        <v>0</v>
      </c>
      <c r="BR345">
        <f>IF(BQ345&lt;&gt;0, BQ345, BO345)</f>
        <v>0</v>
      </c>
      <c r="BS345">
        <f>1-BR345/BG345</f>
        <v>0</v>
      </c>
      <c r="BT345">
        <f>(BG345-BF345)/(BG345-BR345)</f>
        <v>0</v>
      </c>
      <c r="BU345">
        <f>(BA345-BG345)/(BA345-BR345)</f>
        <v>0</v>
      </c>
      <c r="BV345">
        <f>(BG345-BF345)/(BG345-AZ345)</f>
        <v>0</v>
      </c>
      <c r="BW345">
        <f>(BA345-BG345)/(BA345-AZ345)</f>
        <v>0</v>
      </c>
      <c r="BX345">
        <f>(BT345*BR345/BF345)</f>
        <v>0</v>
      </c>
      <c r="BY345">
        <f>(1-BX345)</f>
        <v>0</v>
      </c>
      <c r="DH345">
        <f>$B$11*EG345+$C$11*EH345+$F$11*ES345*(1-EV345)</f>
        <v>0</v>
      </c>
      <c r="DI345">
        <f>DH345*DJ345</f>
        <v>0</v>
      </c>
      <c r="DJ345">
        <f>($B$11*$D$9+$C$11*$D$9+$F$11*((FF345+EX345)/MAX(FF345+EX345+FG345, 0.1)*$I$9+FG345/MAX(FF345+EX345+FG345, 0.1)*$J$9))/($B$11+$C$11+$F$11)</f>
        <v>0</v>
      </c>
      <c r="DK345">
        <f>($B$11*$K$9+$C$11*$K$9+$F$11*((FF345+EX345)/MAX(FF345+EX345+FG345, 0.1)*$P$9+FG345/MAX(FF345+EX345+FG345, 0.1)*$Q$9))/($B$11+$C$11+$F$11)</f>
        <v>0</v>
      </c>
      <c r="DL345">
        <v>6</v>
      </c>
      <c r="DM345">
        <v>0.5</v>
      </c>
      <c r="DN345" t="s">
        <v>438</v>
      </c>
      <c r="DO345">
        <v>2</v>
      </c>
      <c r="DP345" t="b">
        <v>1</v>
      </c>
      <c r="DQ345">
        <v>1759433971.94615</v>
      </c>
      <c r="DR345">
        <v>588.399384615385</v>
      </c>
      <c r="DS345">
        <v>641.953615384615</v>
      </c>
      <c r="DT345">
        <v>23.8172846153846</v>
      </c>
      <c r="DU345">
        <v>16.8179</v>
      </c>
      <c r="DV345">
        <v>585.634923076923</v>
      </c>
      <c r="DW345">
        <v>23.4669307692308</v>
      </c>
      <c r="DX345">
        <v>500.014615384615</v>
      </c>
      <c r="DY345">
        <v>90.6616307692308</v>
      </c>
      <c r="DZ345">
        <v>0.0338608</v>
      </c>
      <c r="EA345">
        <v>30.2316076923077</v>
      </c>
      <c r="EB345">
        <v>29.9778692307692</v>
      </c>
      <c r="EC345">
        <v>999.9</v>
      </c>
      <c r="ED345">
        <v>0</v>
      </c>
      <c r="EE345">
        <v>0</v>
      </c>
      <c r="EF345">
        <v>10003.8946153846</v>
      </c>
      <c r="EG345">
        <v>0</v>
      </c>
      <c r="EH345">
        <v>14.3978</v>
      </c>
      <c r="EI345">
        <v>-53.5542846153846</v>
      </c>
      <c r="EJ345">
        <v>602.755307692308</v>
      </c>
      <c r="EK345">
        <v>652.934384615385</v>
      </c>
      <c r="EL345">
        <v>6.99937846153846</v>
      </c>
      <c r="EM345">
        <v>641.953615384615</v>
      </c>
      <c r="EN345">
        <v>16.8179</v>
      </c>
      <c r="EO345">
        <v>2.15931461538461</v>
      </c>
      <c r="EP345">
        <v>1.52474076923077</v>
      </c>
      <c r="EQ345">
        <v>18.6636230769231</v>
      </c>
      <c r="ER345">
        <v>13.2185153846154</v>
      </c>
      <c r="ES345">
        <v>1999.97</v>
      </c>
      <c r="ET345">
        <v>0.980004307692308</v>
      </c>
      <c r="EU345">
        <v>0.0199958615384615</v>
      </c>
      <c r="EV345">
        <v>0</v>
      </c>
      <c r="EW345">
        <v>1084.44538461538</v>
      </c>
      <c r="EX345">
        <v>5.00059</v>
      </c>
      <c r="EY345">
        <v>21828.7846153846</v>
      </c>
      <c r="EZ345">
        <v>17360.0769230769</v>
      </c>
      <c r="FA345">
        <v>42</v>
      </c>
      <c r="FB345">
        <v>41.812</v>
      </c>
      <c r="FC345">
        <v>41.375</v>
      </c>
      <c r="FD345">
        <v>41.25</v>
      </c>
      <c r="FE345">
        <v>42.875</v>
      </c>
      <c r="FF345">
        <v>1955.08</v>
      </c>
      <c r="FG345">
        <v>39.89</v>
      </c>
      <c r="FH345">
        <v>0</v>
      </c>
      <c r="FI345">
        <v>1759433978.8</v>
      </c>
      <c r="FJ345">
        <v>0</v>
      </c>
      <c r="FK345">
        <v>1084.91730769231</v>
      </c>
      <c r="FL345">
        <v>31.4547008700771</v>
      </c>
      <c r="FM345">
        <v>627.777778174811</v>
      </c>
      <c r="FN345">
        <v>21837.2346153846</v>
      </c>
      <c r="FO345">
        <v>15</v>
      </c>
      <c r="FP345">
        <v>0</v>
      </c>
      <c r="FQ345" t="s">
        <v>439</v>
      </c>
      <c r="FR345">
        <v>0</v>
      </c>
      <c r="FS345">
        <v>0</v>
      </c>
      <c r="FT345">
        <v>0</v>
      </c>
      <c r="FU345">
        <v>0</v>
      </c>
      <c r="FV345">
        <v>0</v>
      </c>
      <c r="FW345">
        <v>0</v>
      </c>
      <c r="FX345">
        <v>0</v>
      </c>
      <c r="FY345">
        <v>0</v>
      </c>
      <c r="FZ345">
        <v>0</v>
      </c>
      <c r="GA345">
        <v>0</v>
      </c>
      <c r="GB345">
        <v>0</v>
      </c>
      <c r="GC345">
        <v>-53.384085</v>
      </c>
      <c r="GD345">
        <v>-5.61385714285723</v>
      </c>
      <c r="GE345">
        <v>0.718860692537156</v>
      </c>
      <c r="GF345">
        <v>0</v>
      </c>
      <c r="GG345">
        <v>1083.02205882353</v>
      </c>
      <c r="GH345">
        <v>31.8256684590845</v>
      </c>
      <c r="GI345">
        <v>3.13568059917926</v>
      </c>
      <c r="GJ345">
        <v>-1</v>
      </c>
      <c r="GK345">
        <v>6.9939645</v>
      </c>
      <c r="GL345">
        <v>0.184478345864669</v>
      </c>
      <c r="GM345">
        <v>0.019680541017716</v>
      </c>
      <c r="GN345">
        <v>0</v>
      </c>
      <c r="GO345">
        <v>0</v>
      </c>
      <c r="GP345">
        <v>2</v>
      </c>
      <c r="GQ345" t="s">
        <v>463</v>
      </c>
      <c r="GR345">
        <v>3.13101</v>
      </c>
      <c r="GS345">
        <v>2.71183</v>
      </c>
      <c r="GT345">
        <v>0.1186</v>
      </c>
      <c r="GU345">
        <v>0.126351</v>
      </c>
      <c r="GV345">
        <v>0.102492</v>
      </c>
      <c r="GW345">
        <v>0.0801345</v>
      </c>
      <c r="GX345">
        <v>33161.9</v>
      </c>
      <c r="GY345">
        <v>35215.2</v>
      </c>
      <c r="GZ345">
        <v>34043.9</v>
      </c>
      <c r="HA345">
        <v>36499.6</v>
      </c>
      <c r="HB345">
        <v>43161.1</v>
      </c>
      <c r="HC345">
        <v>48224.5</v>
      </c>
      <c r="HD345">
        <v>53114.1</v>
      </c>
      <c r="HE345">
        <v>58343.4</v>
      </c>
      <c r="HF345">
        <v>1.95147</v>
      </c>
      <c r="HG345">
        <v>1.77603</v>
      </c>
      <c r="HH345">
        <v>0.122227</v>
      </c>
      <c r="HI345">
        <v>0</v>
      </c>
      <c r="HJ345">
        <v>27.9905</v>
      </c>
      <c r="HK345">
        <v>999.9</v>
      </c>
      <c r="HL345">
        <v>41.643</v>
      </c>
      <c r="HM345">
        <v>31.038</v>
      </c>
      <c r="HN345">
        <v>20.7662</v>
      </c>
      <c r="HO345">
        <v>54.2658</v>
      </c>
      <c r="HP345">
        <v>45.6931</v>
      </c>
      <c r="HQ345">
        <v>1</v>
      </c>
      <c r="HR345">
        <v>0.114599</v>
      </c>
      <c r="HS345">
        <v>-0.320463</v>
      </c>
      <c r="HT345">
        <v>20.1116</v>
      </c>
      <c r="HU345">
        <v>5.19677</v>
      </c>
      <c r="HV345">
        <v>12.004</v>
      </c>
      <c r="HW345">
        <v>4.9742</v>
      </c>
      <c r="HX345">
        <v>3.294</v>
      </c>
      <c r="HY345">
        <v>999.9</v>
      </c>
      <c r="HZ345">
        <v>9999</v>
      </c>
      <c r="IA345">
        <v>9999</v>
      </c>
      <c r="IB345">
        <v>9999</v>
      </c>
      <c r="IC345">
        <v>1.86325</v>
      </c>
      <c r="ID345">
        <v>1.86813</v>
      </c>
      <c r="IE345">
        <v>1.86789</v>
      </c>
      <c r="IF345">
        <v>1.86905</v>
      </c>
      <c r="IG345">
        <v>1.86988</v>
      </c>
      <c r="IH345">
        <v>1.86592</v>
      </c>
      <c r="II345">
        <v>1.86705</v>
      </c>
      <c r="IJ345">
        <v>1.86844</v>
      </c>
      <c r="IK345">
        <v>5</v>
      </c>
      <c r="IL345">
        <v>0</v>
      </c>
      <c r="IM345">
        <v>0</v>
      </c>
      <c r="IN345">
        <v>0</v>
      </c>
      <c r="IO345" t="s">
        <v>441</v>
      </c>
      <c r="IP345" t="s">
        <v>442</v>
      </c>
      <c r="IQ345" t="s">
        <v>443</v>
      </c>
      <c r="IR345" t="s">
        <v>443</v>
      </c>
      <c r="IS345" t="s">
        <v>443</v>
      </c>
      <c r="IT345" t="s">
        <v>443</v>
      </c>
      <c r="IU345">
        <v>0</v>
      </c>
      <c r="IV345">
        <v>100</v>
      </c>
      <c r="IW345">
        <v>100</v>
      </c>
      <c r="IX345">
        <v>2.849</v>
      </c>
      <c r="IY345">
        <v>0.3498</v>
      </c>
      <c r="IZ345">
        <v>0.735386519928015</v>
      </c>
      <c r="JA345">
        <v>0.00382527381972642</v>
      </c>
      <c r="JB345">
        <v>-7.52988299776221e-07</v>
      </c>
      <c r="JC345">
        <v>2.3530235652091e-10</v>
      </c>
      <c r="JD345">
        <v>-0.102343420517576</v>
      </c>
      <c r="JE345">
        <v>-0.0169045395245839</v>
      </c>
      <c r="JF345">
        <v>0.00204458040624254</v>
      </c>
      <c r="JG345">
        <v>-2.13992253470799e-05</v>
      </c>
      <c r="JH345">
        <v>5</v>
      </c>
      <c r="JI345">
        <v>2167</v>
      </c>
      <c r="JJ345">
        <v>1</v>
      </c>
      <c r="JK345">
        <v>29</v>
      </c>
      <c r="JL345">
        <v>29323899.7</v>
      </c>
      <c r="JM345">
        <v>29323899.7</v>
      </c>
      <c r="JN345">
        <v>1.47827</v>
      </c>
      <c r="JO345">
        <v>2.64038</v>
      </c>
      <c r="JP345">
        <v>1.54785</v>
      </c>
      <c r="JQ345">
        <v>2.31079</v>
      </c>
      <c r="JR345">
        <v>1.64673</v>
      </c>
      <c r="JS345">
        <v>2.34863</v>
      </c>
      <c r="JT345">
        <v>34.6692</v>
      </c>
      <c r="JU345">
        <v>24.1838</v>
      </c>
      <c r="JV345">
        <v>18</v>
      </c>
      <c r="JW345">
        <v>508.018</v>
      </c>
      <c r="JX345">
        <v>395.329</v>
      </c>
      <c r="JY345">
        <v>28.0941</v>
      </c>
      <c r="JZ345">
        <v>28.8602</v>
      </c>
      <c r="KA345">
        <v>30.0001</v>
      </c>
      <c r="KB345">
        <v>28.799</v>
      </c>
      <c r="KC345">
        <v>28.7447</v>
      </c>
      <c r="KD345">
        <v>29.6605</v>
      </c>
      <c r="KE345">
        <v>16.3</v>
      </c>
      <c r="KF345">
        <v>26.0815</v>
      </c>
      <c r="KG345">
        <v>28.0999</v>
      </c>
      <c r="KH345">
        <v>690.038</v>
      </c>
      <c r="KI345">
        <v>16.7749</v>
      </c>
      <c r="KJ345">
        <v>96.5461</v>
      </c>
      <c r="KK345">
        <v>94.5235</v>
      </c>
    </row>
    <row r="346" spans="1:297">
      <c r="A346">
        <v>330</v>
      </c>
      <c r="B346">
        <v>1759433985.1</v>
      </c>
      <c r="C346">
        <v>14765</v>
      </c>
      <c r="D346" t="s">
        <v>1105</v>
      </c>
      <c r="E346" t="s">
        <v>1106</v>
      </c>
      <c r="F346">
        <v>5</v>
      </c>
      <c r="G346" t="s">
        <v>1024</v>
      </c>
      <c r="H346" t="s">
        <v>436</v>
      </c>
      <c r="I346">
        <v>1759433976.94615</v>
      </c>
      <c r="J346">
        <f>(K346)/1000</f>
        <v>0</v>
      </c>
      <c r="K346">
        <f>IF(DP346, AN346, AH346)</f>
        <v>0</v>
      </c>
      <c r="L346">
        <f>IF(DP346, AI346, AG346)</f>
        <v>0</v>
      </c>
      <c r="M346">
        <f>DR346 - IF(AU346&gt;1, L346*DL346*100.0/(AW346), 0)</f>
        <v>0</v>
      </c>
      <c r="N346">
        <f>((T346-J346/2)*M346-L346)/(T346+J346/2)</f>
        <v>0</v>
      </c>
      <c r="O346">
        <f>N346*(DY346+DZ346)/1000.0</f>
        <v>0</v>
      </c>
      <c r="P346">
        <f>(DR346 - IF(AU346&gt;1, L346*DL346*100.0/(AW346), 0))*(DY346+DZ346)/1000.0</f>
        <v>0</v>
      </c>
      <c r="Q346">
        <f>2.0/((1/S346-1/R346)+SIGN(S346)*SQRT((1/S346-1/R346)*(1/S346-1/R346) + 4*DM346/((DM346+1)*(DM346+1))*(2*1/S346*1/R346-1/R346*1/R346)))</f>
        <v>0</v>
      </c>
      <c r="R346">
        <f>IF(LEFT(DN346,1)&lt;&gt;"0",IF(LEFT(DN346,1)="1",3.0,DO346),$D$5+$E$5*(EF346*DY346/($K$5*1000))+$F$5*(EF346*DY346/($K$5*1000))*MAX(MIN(DL346,$J$5),$I$5)*MAX(MIN(DL346,$J$5),$I$5)+$G$5*MAX(MIN(DL346,$J$5),$I$5)*(EF346*DY346/($K$5*1000))+$H$5*(EF346*DY346/($K$5*1000))*(EF346*DY346/($K$5*1000)))</f>
        <v>0</v>
      </c>
      <c r="S346">
        <f>J346*(1000-(1000*0.61365*exp(17.502*W346/(240.97+W346))/(DY346+DZ346)+DT346)/2)/(1000*0.61365*exp(17.502*W346/(240.97+W346))/(DY346+DZ346)-DT346)</f>
        <v>0</v>
      </c>
      <c r="T346">
        <f>1/((DM346+1)/(Q346/1.6)+1/(R346/1.37)) + DM346/((DM346+1)/(Q346/1.6) + DM346/(R346/1.37))</f>
        <v>0</v>
      </c>
      <c r="U346">
        <f>(DH346*DK346)</f>
        <v>0</v>
      </c>
      <c r="V346">
        <f>(EA346+(U346+2*0.95*5.67E-8*(((EA346+$B$7)+273)^4-(EA346+273)^4)-44100*J346)/(1.84*29.3*R346+8*0.95*5.67E-8*(EA346+273)^3))</f>
        <v>0</v>
      </c>
      <c r="W346">
        <f>($C$7*EB346+$D$7*EC346+$E$7*V346)</f>
        <v>0</v>
      </c>
      <c r="X346">
        <f>0.61365*exp(17.502*W346/(240.97+W346))</f>
        <v>0</v>
      </c>
      <c r="Y346">
        <f>(Z346/AA346*100)</f>
        <v>0</v>
      </c>
      <c r="Z346">
        <f>DT346*(DY346+DZ346)/1000</f>
        <v>0</v>
      </c>
      <c r="AA346">
        <f>0.61365*exp(17.502*EA346/(240.97+EA346))</f>
        <v>0</v>
      </c>
      <c r="AB346">
        <f>(X346-DT346*(DY346+DZ346)/1000)</f>
        <v>0</v>
      </c>
      <c r="AC346">
        <f>(-J346*44100)</f>
        <v>0</v>
      </c>
      <c r="AD346">
        <f>2*29.3*R346*0.92*(EA346-W346)</f>
        <v>0</v>
      </c>
      <c r="AE346">
        <f>2*0.95*5.67E-8*(((EA346+$B$7)+273)^4-(W346+273)^4)</f>
        <v>0</v>
      </c>
      <c r="AF346">
        <f>U346+AE346+AC346+AD346</f>
        <v>0</v>
      </c>
      <c r="AG346">
        <f>DX346*AU346*(DS346-DR346*(1000-AU346*DU346)/(1000-AU346*DT346))/(100*DL346)</f>
        <v>0</v>
      </c>
      <c r="AH346">
        <f>1000*DX346*AU346*(DT346-DU346)/(100*DL346*(1000-AU346*DT346))</f>
        <v>0</v>
      </c>
      <c r="AI346">
        <f>(AJ346 - AK346 - DY346*1E3/(8.314*(EA346+273.15)) * AM346/DX346 * AL346) * DX346/(100*DL346) * (1000 - DU346)/1000</f>
        <v>0</v>
      </c>
      <c r="AJ346">
        <v>686.760478114394</v>
      </c>
      <c r="AK346">
        <v>643.488618181818</v>
      </c>
      <c r="AL346">
        <v>3.4043237878787</v>
      </c>
      <c r="AM346">
        <v>64.6</v>
      </c>
      <c r="AN346">
        <f>(AP346 - AO346 + DY346*1E3/(8.314*(EA346+273.15)) * AR346/DX346 * AQ346) * DX346/(100*DL346) * 1000/(1000 - AP346)</f>
        <v>0</v>
      </c>
      <c r="AO346">
        <v>16.7866753378867</v>
      </c>
      <c r="AP346">
        <v>23.7992024242424</v>
      </c>
      <c r="AQ346">
        <v>-2.99219802033796e-05</v>
      </c>
      <c r="AR346">
        <v>120.659579915445</v>
      </c>
      <c r="AS346">
        <v>0</v>
      </c>
      <c r="AT346">
        <v>0</v>
      </c>
      <c r="AU346">
        <f>IF(AS346*$H$13&gt;=AW346,1.0,(AW346/(AW346-AS346*$H$13)))</f>
        <v>0</v>
      </c>
      <c r="AV346">
        <f>(AU346-1)*100</f>
        <v>0</v>
      </c>
      <c r="AW346">
        <f>MAX(0,($B$13+$C$13*EF346)/(1+$D$13*EF346)*DY346/(EA346+273)*$E$13)</f>
        <v>0</v>
      </c>
      <c r="AX346" t="s">
        <v>437</v>
      </c>
      <c r="AY346" t="s">
        <v>437</v>
      </c>
      <c r="AZ346">
        <v>0</v>
      </c>
      <c r="BA346">
        <v>0</v>
      </c>
      <c r="BB346">
        <f>1-AZ346/BA346</f>
        <v>0</v>
      </c>
      <c r="BC346">
        <v>0</v>
      </c>
      <c r="BD346" t="s">
        <v>437</v>
      </c>
      <c r="BE346" t="s">
        <v>437</v>
      </c>
      <c r="BF346">
        <v>0</v>
      </c>
      <c r="BG346">
        <v>0</v>
      </c>
      <c r="BH346">
        <f>1-BF346/BG346</f>
        <v>0</v>
      </c>
      <c r="BI346">
        <v>0.5</v>
      </c>
      <c r="BJ346">
        <f>DI346</f>
        <v>0</v>
      </c>
      <c r="BK346">
        <f>L346</f>
        <v>0</v>
      </c>
      <c r="BL346">
        <f>BH346*BI346*BJ346</f>
        <v>0</v>
      </c>
      <c r="BM346">
        <f>(BK346-BC346)/BJ346</f>
        <v>0</v>
      </c>
      <c r="BN346">
        <f>(BA346-BG346)/BG346</f>
        <v>0</v>
      </c>
      <c r="BO346">
        <f>AZ346/(BB346+AZ346/BG346)</f>
        <v>0</v>
      </c>
      <c r="BP346" t="s">
        <v>437</v>
      </c>
      <c r="BQ346">
        <v>0</v>
      </c>
      <c r="BR346">
        <f>IF(BQ346&lt;&gt;0, BQ346, BO346)</f>
        <v>0</v>
      </c>
      <c r="BS346">
        <f>1-BR346/BG346</f>
        <v>0</v>
      </c>
      <c r="BT346">
        <f>(BG346-BF346)/(BG346-BR346)</f>
        <v>0</v>
      </c>
      <c r="BU346">
        <f>(BA346-BG346)/(BA346-BR346)</f>
        <v>0</v>
      </c>
      <c r="BV346">
        <f>(BG346-BF346)/(BG346-AZ346)</f>
        <v>0</v>
      </c>
      <c r="BW346">
        <f>(BA346-BG346)/(BA346-AZ346)</f>
        <v>0</v>
      </c>
      <c r="BX346">
        <f>(BT346*BR346/BF346)</f>
        <v>0</v>
      </c>
      <c r="BY346">
        <f>(1-BX346)</f>
        <v>0</v>
      </c>
      <c r="DH346">
        <f>$B$11*EG346+$C$11*EH346+$F$11*ES346*(1-EV346)</f>
        <v>0</v>
      </c>
      <c r="DI346">
        <f>DH346*DJ346</f>
        <v>0</v>
      </c>
      <c r="DJ346">
        <f>($B$11*$D$9+$C$11*$D$9+$F$11*((FF346+EX346)/MAX(FF346+EX346+FG346, 0.1)*$I$9+FG346/MAX(FF346+EX346+FG346, 0.1)*$J$9))/($B$11+$C$11+$F$11)</f>
        <v>0</v>
      </c>
      <c r="DK346">
        <f>($B$11*$K$9+$C$11*$K$9+$F$11*((FF346+EX346)/MAX(FF346+EX346+FG346, 0.1)*$P$9+FG346/MAX(FF346+EX346+FG346, 0.1)*$Q$9))/($B$11+$C$11+$F$11)</f>
        <v>0</v>
      </c>
      <c r="DL346">
        <v>6</v>
      </c>
      <c r="DM346">
        <v>0.5</v>
      </c>
      <c r="DN346" t="s">
        <v>438</v>
      </c>
      <c r="DO346">
        <v>2</v>
      </c>
      <c r="DP346" t="b">
        <v>1</v>
      </c>
      <c r="DQ346">
        <v>1759433976.94615</v>
      </c>
      <c r="DR346">
        <v>604.708</v>
      </c>
      <c r="DS346">
        <v>658.97</v>
      </c>
      <c r="DT346">
        <v>23.8121384615385</v>
      </c>
      <c r="DU346">
        <v>16.8021615384615</v>
      </c>
      <c r="DV346">
        <v>601.891692307692</v>
      </c>
      <c r="DW346">
        <v>23.462</v>
      </c>
      <c r="DX346">
        <v>500.033923076923</v>
      </c>
      <c r="DY346">
        <v>90.6620461538462</v>
      </c>
      <c r="DZ346">
        <v>0.0339179538461538</v>
      </c>
      <c r="EA346">
        <v>30.2364692307692</v>
      </c>
      <c r="EB346">
        <v>29.9794153846154</v>
      </c>
      <c r="EC346">
        <v>999.9</v>
      </c>
      <c r="ED346">
        <v>0</v>
      </c>
      <c r="EE346">
        <v>0</v>
      </c>
      <c r="EF346">
        <v>9994.86</v>
      </c>
      <c r="EG346">
        <v>0</v>
      </c>
      <c r="EH346">
        <v>14.3978</v>
      </c>
      <c r="EI346">
        <v>-54.2621538461539</v>
      </c>
      <c r="EJ346">
        <v>619.458384615385</v>
      </c>
      <c r="EK346">
        <v>670.231153846154</v>
      </c>
      <c r="EL346">
        <v>7.00997692307692</v>
      </c>
      <c r="EM346">
        <v>658.97</v>
      </c>
      <c r="EN346">
        <v>16.8021615384615</v>
      </c>
      <c r="EO346">
        <v>2.15885692307692</v>
      </c>
      <c r="EP346">
        <v>1.52331923076923</v>
      </c>
      <c r="EQ346">
        <v>18.6602461538462</v>
      </c>
      <c r="ER346">
        <v>13.2042307692308</v>
      </c>
      <c r="ES346">
        <v>1999.97538461538</v>
      </c>
      <c r="ET346">
        <v>0.980004307692308</v>
      </c>
      <c r="EU346">
        <v>0.0199958692307692</v>
      </c>
      <c r="EV346">
        <v>0</v>
      </c>
      <c r="EW346">
        <v>1087.08615384615</v>
      </c>
      <c r="EX346">
        <v>5.00059</v>
      </c>
      <c r="EY346">
        <v>21880.5461538462</v>
      </c>
      <c r="EZ346">
        <v>17360.1230769231</v>
      </c>
      <c r="FA346">
        <v>42</v>
      </c>
      <c r="FB346">
        <v>41.812</v>
      </c>
      <c r="FC346">
        <v>41.375</v>
      </c>
      <c r="FD346">
        <v>41.25</v>
      </c>
      <c r="FE346">
        <v>42.875</v>
      </c>
      <c r="FF346">
        <v>1955.08538461538</v>
      </c>
      <c r="FG346">
        <v>39.89</v>
      </c>
      <c r="FH346">
        <v>0</v>
      </c>
      <c r="FI346">
        <v>1759433983.6</v>
      </c>
      <c r="FJ346">
        <v>0</v>
      </c>
      <c r="FK346">
        <v>1087.45</v>
      </c>
      <c r="FL346">
        <v>31.4926495641715</v>
      </c>
      <c r="FM346">
        <v>614.105982904973</v>
      </c>
      <c r="FN346">
        <v>21886.8615384615</v>
      </c>
      <c r="FO346">
        <v>15</v>
      </c>
      <c r="FP346">
        <v>0</v>
      </c>
      <c r="FQ346" t="s">
        <v>439</v>
      </c>
      <c r="FR346">
        <v>0</v>
      </c>
      <c r="FS346">
        <v>0</v>
      </c>
      <c r="FT346">
        <v>0</v>
      </c>
      <c r="FU346">
        <v>0</v>
      </c>
      <c r="FV346">
        <v>0</v>
      </c>
      <c r="FW346">
        <v>0</v>
      </c>
      <c r="FX346">
        <v>0</v>
      </c>
      <c r="FY346">
        <v>0</v>
      </c>
      <c r="FZ346">
        <v>0</v>
      </c>
      <c r="GA346">
        <v>0</v>
      </c>
      <c r="GB346">
        <v>0</v>
      </c>
      <c r="GC346">
        <v>-53.78164</v>
      </c>
      <c r="GD346">
        <v>-7.83292330827066</v>
      </c>
      <c r="GE346">
        <v>0.874255194093807</v>
      </c>
      <c r="GF346">
        <v>0</v>
      </c>
      <c r="GG346">
        <v>1085.26882352941</v>
      </c>
      <c r="GH346">
        <v>31.12024445692</v>
      </c>
      <c r="GI346">
        <v>3.06411849400913</v>
      </c>
      <c r="GJ346">
        <v>-1</v>
      </c>
      <c r="GK346">
        <v>7.0019935</v>
      </c>
      <c r="GL346">
        <v>0.165322556390981</v>
      </c>
      <c r="GM346">
        <v>0.0186278646857336</v>
      </c>
      <c r="GN346">
        <v>0</v>
      </c>
      <c r="GO346">
        <v>0</v>
      </c>
      <c r="GP346">
        <v>2</v>
      </c>
      <c r="GQ346" t="s">
        <v>463</v>
      </c>
      <c r="GR346">
        <v>3.13089</v>
      </c>
      <c r="GS346">
        <v>2.71193</v>
      </c>
      <c r="GT346">
        <v>0.120845</v>
      </c>
      <c r="GU346">
        <v>0.128477</v>
      </c>
      <c r="GV346">
        <v>0.102472</v>
      </c>
      <c r="GW346">
        <v>0.0801329</v>
      </c>
      <c r="GX346">
        <v>33078.1</v>
      </c>
      <c r="GY346">
        <v>35129.8</v>
      </c>
      <c r="GZ346">
        <v>34044.5</v>
      </c>
      <c r="HA346">
        <v>36499.9</v>
      </c>
      <c r="HB346">
        <v>43162.6</v>
      </c>
      <c r="HC346">
        <v>48225.2</v>
      </c>
      <c r="HD346">
        <v>53114.4</v>
      </c>
      <c r="HE346">
        <v>58343.7</v>
      </c>
      <c r="HF346">
        <v>1.95138</v>
      </c>
      <c r="HG346">
        <v>1.77663</v>
      </c>
      <c r="HH346">
        <v>0.122346</v>
      </c>
      <c r="HI346">
        <v>0</v>
      </c>
      <c r="HJ346">
        <v>27.9905</v>
      </c>
      <c r="HK346">
        <v>999.9</v>
      </c>
      <c r="HL346">
        <v>41.643</v>
      </c>
      <c r="HM346">
        <v>31.008</v>
      </c>
      <c r="HN346">
        <v>20.7313</v>
      </c>
      <c r="HO346">
        <v>54.8458</v>
      </c>
      <c r="HP346">
        <v>45.5649</v>
      </c>
      <c r="HQ346">
        <v>1</v>
      </c>
      <c r="HR346">
        <v>0.114799</v>
      </c>
      <c r="HS346">
        <v>-0.307881</v>
      </c>
      <c r="HT346">
        <v>20.1118</v>
      </c>
      <c r="HU346">
        <v>5.19632</v>
      </c>
      <c r="HV346">
        <v>12.004</v>
      </c>
      <c r="HW346">
        <v>4.97435</v>
      </c>
      <c r="HX346">
        <v>3.294</v>
      </c>
      <c r="HY346">
        <v>999.9</v>
      </c>
      <c r="HZ346">
        <v>9999</v>
      </c>
      <c r="IA346">
        <v>9999</v>
      </c>
      <c r="IB346">
        <v>9999</v>
      </c>
      <c r="IC346">
        <v>1.86325</v>
      </c>
      <c r="ID346">
        <v>1.86813</v>
      </c>
      <c r="IE346">
        <v>1.86788</v>
      </c>
      <c r="IF346">
        <v>1.86905</v>
      </c>
      <c r="IG346">
        <v>1.8699</v>
      </c>
      <c r="IH346">
        <v>1.8659</v>
      </c>
      <c r="II346">
        <v>1.86703</v>
      </c>
      <c r="IJ346">
        <v>1.86844</v>
      </c>
      <c r="IK346">
        <v>5</v>
      </c>
      <c r="IL346">
        <v>0</v>
      </c>
      <c r="IM346">
        <v>0</v>
      </c>
      <c r="IN346">
        <v>0</v>
      </c>
      <c r="IO346" t="s">
        <v>441</v>
      </c>
      <c r="IP346" t="s">
        <v>442</v>
      </c>
      <c r="IQ346" t="s">
        <v>443</v>
      </c>
      <c r="IR346" t="s">
        <v>443</v>
      </c>
      <c r="IS346" t="s">
        <v>443</v>
      </c>
      <c r="IT346" t="s">
        <v>443</v>
      </c>
      <c r="IU346">
        <v>0</v>
      </c>
      <c r="IV346">
        <v>100</v>
      </c>
      <c r="IW346">
        <v>100</v>
      </c>
      <c r="IX346">
        <v>2.901</v>
      </c>
      <c r="IY346">
        <v>0.3496</v>
      </c>
      <c r="IZ346">
        <v>0.735386519928015</v>
      </c>
      <c r="JA346">
        <v>0.00382527381972642</v>
      </c>
      <c r="JB346">
        <v>-7.52988299776221e-07</v>
      </c>
      <c r="JC346">
        <v>2.3530235652091e-10</v>
      </c>
      <c r="JD346">
        <v>-0.102343420517576</v>
      </c>
      <c r="JE346">
        <v>-0.0169045395245839</v>
      </c>
      <c r="JF346">
        <v>0.00204458040624254</v>
      </c>
      <c r="JG346">
        <v>-2.13992253470799e-05</v>
      </c>
      <c r="JH346">
        <v>5</v>
      </c>
      <c r="JI346">
        <v>2167</v>
      </c>
      <c r="JJ346">
        <v>1</v>
      </c>
      <c r="JK346">
        <v>29</v>
      </c>
      <c r="JL346">
        <v>29323899.8</v>
      </c>
      <c r="JM346">
        <v>29323899.8</v>
      </c>
      <c r="JN346">
        <v>1.50757</v>
      </c>
      <c r="JO346">
        <v>2.63306</v>
      </c>
      <c r="JP346">
        <v>1.54785</v>
      </c>
      <c r="JQ346">
        <v>2.31079</v>
      </c>
      <c r="JR346">
        <v>1.64673</v>
      </c>
      <c r="JS346">
        <v>2.31567</v>
      </c>
      <c r="JT346">
        <v>34.6692</v>
      </c>
      <c r="JU346">
        <v>24.1926</v>
      </c>
      <c r="JV346">
        <v>18</v>
      </c>
      <c r="JW346">
        <v>507.961</v>
      </c>
      <c r="JX346">
        <v>395.669</v>
      </c>
      <c r="JY346">
        <v>28.1103</v>
      </c>
      <c r="JZ346">
        <v>28.8602</v>
      </c>
      <c r="KA346">
        <v>30.0001</v>
      </c>
      <c r="KB346">
        <v>28.8002</v>
      </c>
      <c r="KC346">
        <v>28.7467</v>
      </c>
      <c r="KD346">
        <v>30.2031</v>
      </c>
      <c r="KE346">
        <v>16.3</v>
      </c>
      <c r="KF346">
        <v>26.0815</v>
      </c>
      <c r="KG346">
        <v>28.1119</v>
      </c>
      <c r="KH346">
        <v>710.409</v>
      </c>
      <c r="KI346">
        <v>16.7818</v>
      </c>
      <c r="KJ346">
        <v>96.5472</v>
      </c>
      <c r="KK346">
        <v>94.5241</v>
      </c>
    </row>
    <row r="347" spans="1:297">
      <c r="A347">
        <v>331</v>
      </c>
      <c r="B347">
        <v>1759433990.1</v>
      </c>
      <c r="C347">
        <v>14770</v>
      </c>
      <c r="D347" t="s">
        <v>1107</v>
      </c>
      <c r="E347" t="s">
        <v>1108</v>
      </c>
      <c r="F347">
        <v>5</v>
      </c>
      <c r="G347" t="s">
        <v>1024</v>
      </c>
      <c r="H347" t="s">
        <v>436</v>
      </c>
      <c r="I347">
        <v>1759433981.94615</v>
      </c>
      <c r="J347">
        <f>(K347)/1000</f>
        <v>0</v>
      </c>
      <c r="K347">
        <f>IF(DP347, AN347, AH347)</f>
        <v>0</v>
      </c>
      <c r="L347">
        <f>IF(DP347, AI347, AG347)</f>
        <v>0</v>
      </c>
      <c r="M347">
        <f>DR347 - IF(AU347&gt;1, L347*DL347*100.0/(AW347), 0)</f>
        <v>0</v>
      </c>
      <c r="N347">
        <f>((T347-J347/2)*M347-L347)/(T347+J347/2)</f>
        <v>0</v>
      </c>
      <c r="O347">
        <f>N347*(DY347+DZ347)/1000.0</f>
        <v>0</v>
      </c>
      <c r="P347">
        <f>(DR347 - IF(AU347&gt;1, L347*DL347*100.0/(AW347), 0))*(DY347+DZ347)/1000.0</f>
        <v>0</v>
      </c>
      <c r="Q347">
        <f>2.0/((1/S347-1/R347)+SIGN(S347)*SQRT((1/S347-1/R347)*(1/S347-1/R347) + 4*DM347/((DM347+1)*(DM347+1))*(2*1/S347*1/R347-1/R347*1/R347)))</f>
        <v>0</v>
      </c>
      <c r="R347">
        <f>IF(LEFT(DN347,1)&lt;&gt;"0",IF(LEFT(DN347,1)="1",3.0,DO347),$D$5+$E$5*(EF347*DY347/($K$5*1000))+$F$5*(EF347*DY347/($K$5*1000))*MAX(MIN(DL347,$J$5),$I$5)*MAX(MIN(DL347,$J$5),$I$5)+$G$5*MAX(MIN(DL347,$J$5),$I$5)*(EF347*DY347/($K$5*1000))+$H$5*(EF347*DY347/($K$5*1000))*(EF347*DY347/($K$5*1000)))</f>
        <v>0</v>
      </c>
      <c r="S347">
        <f>J347*(1000-(1000*0.61365*exp(17.502*W347/(240.97+W347))/(DY347+DZ347)+DT347)/2)/(1000*0.61365*exp(17.502*W347/(240.97+W347))/(DY347+DZ347)-DT347)</f>
        <v>0</v>
      </c>
      <c r="T347">
        <f>1/((DM347+1)/(Q347/1.6)+1/(R347/1.37)) + DM347/((DM347+1)/(Q347/1.6) + DM347/(R347/1.37))</f>
        <v>0</v>
      </c>
      <c r="U347">
        <f>(DH347*DK347)</f>
        <v>0</v>
      </c>
      <c r="V347">
        <f>(EA347+(U347+2*0.95*5.67E-8*(((EA347+$B$7)+273)^4-(EA347+273)^4)-44100*J347)/(1.84*29.3*R347+8*0.95*5.67E-8*(EA347+273)^3))</f>
        <v>0</v>
      </c>
      <c r="W347">
        <f>($C$7*EB347+$D$7*EC347+$E$7*V347)</f>
        <v>0</v>
      </c>
      <c r="X347">
        <f>0.61365*exp(17.502*W347/(240.97+W347))</f>
        <v>0</v>
      </c>
      <c r="Y347">
        <f>(Z347/AA347*100)</f>
        <v>0</v>
      </c>
      <c r="Z347">
        <f>DT347*(DY347+DZ347)/1000</f>
        <v>0</v>
      </c>
      <c r="AA347">
        <f>0.61365*exp(17.502*EA347/(240.97+EA347))</f>
        <v>0</v>
      </c>
      <c r="AB347">
        <f>(X347-DT347*(DY347+DZ347)/1000)</f>
        <v>0</v>
      </c>
      <c r="AC347">
        <f>(-J347*44100)</f>
        <v>0</v>
      </c>
      <c r="AD347">
        <f>2*29.3*R347*0.92*(EA347-W347)</f>
        <v>0</v>
      </c>
      <c r="AE347">
        <f>2*0.95*5.67E-8*(((EA347+$B$7)+273)^4-(W347+273)^4)</f>
        <v>0</v>
      </c>
      <c r="AF347">
        <f>U347+AE347+AC347+AD347</f>
        <v>0</v>
      </c>
      <c r="AG347">
        <f>DX347*AU347*(DS347-DR347*(1000-AU347*DU347)/(1000-AU347*DT347))/(100*DL347)</f>
        <v>0</v>
      </c>
      <c r="AH347">
        <f>1000*DX347*AU347*(DT347-DU347)/(100*DL347*(1000-AU347*DT347))</f>
        <v>0</v>
      </c>
      <c r="AI347">
        <f>(AJ347 - AK347 - DY347*1E3/(8.314*(EA347+273.15)) * AM347/DX347 * AL347) * DX347/(100*DL347) * (1000 - DU347)/1000</f>
        <v>0</v>
      </c>
      <c r="AJ347">
        <v>703.380168579113</v>
      </c>
      <c r="AK347">
        <v>660.013842424242</v>
      </c>
      <c r="AL347">
        <v>3.30288939393928</v>
      </c>
      <c r="AM347">
        <v>64.6</v>
      </c>
      <c r="AN347">
        <f>(AP347 - AO347 + DY347*1E3/(8.314*(EA347+273.15)) * AR347/DX347 * AQ347) * DX347/(100*DL347) * 1000/(1000 - AP347)</f>
        <v>0</v>
      </c>
      <c r="AO347">
        <v>16.7877430290652</v>
      </c>
      <c r="AP347">
        <v>23.7928642424242</v>
      </c>
      <c r="AQ347">
        <v>-3.30975805834025e-05</v>
      </c>
      <c r="AR347">
        <v>120.659579915445</v>
      </c>
      <c r="AS347">
        <v>0</v>
      </c>
      <c r="AT347">
        <v>0</v>
      </c>
      <c r="AU347">
        <f>IF(AS347*$H$13&gt;=AW347,1.0,(AW347/(AW347-AS347*$H$13)))</f>
        <v>0</v>
      </c>
      <c r="AV347">
        <f>(AU347-1)*100</f>
        <v>0</v>
      </c>
      <c r="AW347">
        <f>MAX(0,($B$13+$C$13*EF347)/(1+$D$13*EF347)*DY347/(EA347+273)*$E$13)</f>
        <v>0</v>
      </c>
      <c r="AX347" t="s">
        <v>437</v>
      </c>
      <c r="AY347" t="s">
        <v>437</v>
      </c>
      <c r="AZ347">
        <v>0</v>
      </c>
      <c r="BA347">
        <v>0</v>
      </c>
      <c r="BB347">
        <f>1-AZ347/BA347</f>
        <v>0</v>
      </c>
      <c r="BC347">
        <v>0</v>
      </c>
      <c r="BD347" t="s">
        <v>437</v>
      </c>
      <c r="BE347" t="s">
        <v>437</v>
      </c>
      <c r="BF347">
        <v>0</v>
      </c>
      <c r="BG347">
        <v>0</v>
      </c>
      <c r="BH347">
        <f>1-BF347/BG347</f>
        <v>0</v>
      </c>
      <c r="BI347">
        <v>0.5</v>
      </c>
      <c r="BJ347">
        <f>DI347</f>
        <v>0</v>
      </c>
      <c r="BK347">
        <f>L347</f>
        <v>0</v>
      </c>
      <c r="BL347">
        <f>BH347*BI347*BJ347</f>
        <v>0</v>
      </c>
      <c r="BM347">
        <f>(BK347-BC347)/BJ347</f>
        <v>0</v>
      </c>
      <c r="BN347">
        <f>(BA347-BG347)/BG347</f>
        <v>0</v>
      </c>
      <c r="BO347">
        <f>AZ347/(BB347+AZ347/BG347)</f>
        <v>0</v>
      </c>
      <c r="BP347" t="s">
        <v>437</v>
      </c>
      <c r="BQ347">
        <v>0</v>
      </c>
      <c r="BR347">
        <f>IF(BQ347&lt;&gt;0, BQ347, BO347)</f>
        <v>0</v>
      </c>
      <c r="BS347">
        <f>1-BR347/BG347</f>
        <v>0</v>
      </c>
      <c r="BT347">
        <f>(BG347-BF347)/(BG347-BR347)</f>
        <v>0</v>
      </c>
      <c r="BU347">
        <f>(BA347-BG347)/(BA347-BR347)</f>
        <v>0</v>
      </c>
      <c r="BV347">
        <f>(BG347-BF347)/(BG347-AZ347)</f>
        <v>0</v>
      </c>
      <c r="BW347">
        <f>(BA347-BG347)/(BA347-AZ347)</f>
        <v>0</v>
      </c>
      <c r="BX347">
        <f>(BT347*BR347/BF347)</f>
        <v>0</v>
      </c>
      <c r="BY347">
        <f>(1-BX347)</f>
        <v>0</v>
      </c>
      <c r="DH347">
        <f>$B$11*EG347+$C$11*EH347+$F$11*ES347*(1-EV347)</f>
        <v>0</v>
      </c>
      <c r="DI347">
        <f>DH347*DJ347</f>
        <v>0</v>
      </c>
      <c r="DJ347">
        <f>($B$11*$D$9+$C$11*$D$9+$F$11*((FF347+EX347)/MAX(FF347+EX347+FG347, 0.1)*$I$9+FG347/MAX(FF347+EX347+FG347, 0.1)*$J$9))/($B$11+$C$11+$F$11)</f>
        <v>0</v>
      </c>
      <c r="DK347">
        <f>($B$11*$K$9+$C$11*$K$9+$F$11*((FF347+EX347)/MAX(FF347+EX347+FG347, 0.1)*$P$9+FG347/MAX(FF347+EX347+FG347, 0.1)*$Q$9))/($B$11+$C$11+$F$11)</f>
        <v>0</v>
      </c>
      <c r="DL347">
        <v>6</v>
      </c>
      <c r="DM347">
        <v>0.5</v>
      </c>
      <c r="DN347" t="s">
        <v>438</v>
      </c>
      <c r="DO347">
        <v>2</v>
      </c>
      <c r="DP347" t="b">
        <v>1</v>
      </c>
      <c r="DQ347">
        <v>1759433981.94615</v>
      </c>
      <c r="DR347">
        <v>621.044153846154</v>
      </c>
      <c r="DS347">
        <v>675.603230769231</v>
      </c>
      <c r="DT347">
        <v>23.8038692307692</v>
      </c>
      <c r="DU347">
        <v>16.7890692307692</v>
      </c>
      <c r="DV347">
        <v>618.176076923077</v>
      </c>
      <c r="DW347">
        <v>23.4540692307692</v>
      </c>
      <c r="DX347">
        <v>500.003384615385</v>
      </c>
      <c r="DY347">
        <v>90.6621923076923</v>
      </c>
      <c r="DZ347">
        <v>0.0338996</v>
      </c>
      <c r="EA347">
        <v>30.2396769230769</v>
      </c>
      <c r="EB347">
        <v>29.9844692307692</v>
      </c>
      <c r="EC347">
        <v>999.9</v>
      </c>
      <c r="ED347">
        <v>0</v>
      </c>
      <c r="EE347">
        <v>0</v>
      </c>
      <c r="EF347">
        <v>10005.6292307692</v>
      </c>
      <c r="EG347">
        <v>0</v>
      </c>
      <c r="EH347">
        <v>14.3978</v>
      </c>
      <c r="EI347">
        <v>-54.5595076923077</v>
      </c>
      <c r="EJ347">
        <v>636.187538461538</v>
      </c>
      <c r="EK347">
        <v>687.139923076923</v>
      </c>
      <c r="EL347">
        <v>7.01479846153846</v>
      </c>
      <c r="EM347">
        <v>675.603230769231</v>
      </c>
      <c r="EN347">
        <v>16.7890692307692</v>
      </c>
      <c r="EO347">
        <v>2.15811153846154</v>
      </c>
      <c r="EP347">
        <v>1.52213384615385</v>
      </c>
      <c r="EQ347">
        <v>18.6547153846154</v>
      </c>
      <c r="ER347">
        <v>13.1923230769231</v>
      </c>
      <c r="ES347">
        <v>2000.00076923077</v>
      </c>
      <c r="ET347">
        <v>0.980004615384615</v>
      </c>
      <c r="EU347">
        <v>0.0199956230769231</v>
      </c>
      <c r="EV347">
        <v>0</v>
      </c>
      <c r="EW347">
        <v>1089.64615384615</v>
      </c>
      <c r="EX347">
        <v>5.00059</v>
      </c>
      <c r="EY347">
        <v>21930.9230769231</v>
      </c>
      <c r="EZ347">
        <v>17360.3461538462</v>
      </c>
      <c r="FA347">
        <v>42</v>
      </c>
      <c r="FB347">
        <v>41.812</v>
      </c>
      <c r="FC347">
        <v>41.3797692307692</v>
      </c>
      <c r="FD347">
        <v>41.25</v>
      </c>
      <c r="FE347">
        <v>42.875</v>
      </c>
      <c r="FF347">
        <v>1955.11076923077</v>
      </c>
      <c r="FG347">
        <v>39.89</v>
      </c>
      <c r="FH347">
        <v>0</v>
      </c>
      <c r="FI347">
        <v>1759433988.4</v>
      </c>
      <c r="FJ347">
        <v>0</v>
      </c>
      <c r="FK347">
        <v>1089.895</v>
      </c>
      <c r="FL347">
        <v>29.672820499886</v>
      </c>
      <c r="FM347">
        <v>593.658119590577</v>
      </c>
      <c r="FN347">
        <v>21935.2115384615</v>
      </c>
      <c r="FO347">
        <v>15</v>
      </c>
      <c r="FP347">
        <v>0</v>
      </c>
      <c r="FQ347" t="s">
        <v>439</v>
      </c>
      <c r="FR347">
        <v>0</v>
      </c>
      <c r="FS347">
        <v>0</v>
      </c>
      <c r="FT347">
        <v>0</v>
      </c>
      <c r="FU347">
        <v>0</v>
      </c>
      <c r="FV347">
        <v>0</v>
      </c>
      <c r="FW347">
        <v>0</v>
      </c>
      <c r="FX347">
        <v>0</v>
      </c>
      <c r="FY347">
        <v>0</v>
      </c>
      <c r="FZ347">
        <v>0</v>
      </c>
      <c r="GA347">
        <v>0</v>
      </c>
      <c r="GB347">
        <v>0</v>
      </c>
      <c r="GC347">
        <v>-54.2893761904762</v>
      </c>
      <c r="GD347">
        <v>-4.84200779220775</v>
      </c>
      <c r="GE347">
        <v>0.611184969979093</v>
      </c>
      <c r="GF347">
        <v>0</v>
      </c>
      <c r="GG347">
        <v>1087.70617647059</v>
      </c>
      <c r="GH347">
        <v>31.3633307940516</v>
      </c>
      <c r="GI347">
        <v>3.08589677566092</v>
      </c>
      <c r="GJ347">
        <v>-1</v>
      </c>
      <c r="GK347">
        <v>7.00821285714286</v>
      </c>
      <c r="GL347">
        <v>0.0784644155844216</v>
      </c>
      <c r="GM347">
        <v>0.0145059242882274</v>
      </c>
      <c r="GN347">
        <v>1</v>
      </c>
      <c r="GO347">
        <v>1</v>
      </c>
      <c r="GP347">
        <v>2</v>
      </c>
      <c r="GQ347" t="s">
        <v>448</v>
      </c>
      <c r="GR347">
        <v>3.13119</v>
      </c>
      <c r="GS347">
        <v>2.71189</v>
      </c>
      <c r="GT347">
        <v>0.123014</v>
      </c>
      <c r="GU347">
        <v>0.130642</v>
      </c>
      <c r="GV347">
        <v>0.102448</v>
      </c>
      <c r="GW347">
        <v>0.0801359</v>
      </c>
      <c r="GX347">
        <v>32996.4</v>
      </c>
      <c r="GY347">
        <v>35042.5</v>
      </c>
      <c r="GZ347">
        <v>34044.5</v>
      </c>
      <c r="HA347">
        <v>36499.8</v>
      </c>
      <c r="HB347">
        <v>43164.2</v>
      </c>
      <c r="HC347">
        <v>48225.3</v>
      </c>
      <c r="HD347">
        <v>53114.7</v>
      </c>
      <c r="HE347">
        <v>58343.7</v>
      </c>
      <c r="HF347">
        <v>1.95155</v>
      </c>
      <c r="HG347">
        <v>1.77597</v>
      </c>
      <c r="HH347">
        <v>0.122897</v>
      </c>
      <c r="HI347">
        <v>0</v>
      </c>
      <c r="HJ347">
        <v>27.9922</v>
      </c>
      <c r="HK347">
        <v>999.9</v>
      </c>
      <c r="HL347">
        <v>41.643</v>
      </c>
      <c r="HM347">
        <v>31.018</v>
      </c>
      <c r="HN347">
        <v>20.7418</v>
      </c>
      <c r="HO347">
        <v>54.3158</v>
      </c>
      <c r="HP347">
        <v>45.6731</v>
      </c>
      <c r="HQ347">
        <v>1</v>
      </c>
      <c r="HR347">
        <v>0.114817</v>
      </c>
      <c r="HS347">
        <v>-0.29674</v>
      </c>
      <c r="HT347">
        <v>20.1117</v>
      </c>
      <c r="HU347">
        <v>5.19647</v>
      </c>
      <c r="HV347">
        <v>12.004</v>
      </c>
      <c r="HW347">
        <v>4.9743</v>
      </c>
      <c r="HX347">
        <v>3.2939</v>
      </c>
      <c r="HY347">
        <v>999.9</v>
      </c>
      <c r="HZ347">
        <v>9999</v>
      </c>
      <c r="IA347">
        <v>9999</v>
      </c>
      <c r="IB347">
        <v>9999</v>
      </c>
      <c r="IC347">
        <v>1.86326</v>
      </c>
      <c r="ID347">
        <v>1.86813</v>
      </c>
      <c r="IE347">
        <v>1.8679</v>
      </c>
      <c r="IF347">
        <v>1.86905</v>
      </c>
      <c r="IG347">
        <v>1.86989</v>
      </c>
      <c r="IH347">
        <v>1.86594</v>
      </c>
      <c r="II347">
        <v>1.86705</v>
      </c>
      <c r="IJ347">
        <v>1.86844</v>
      </c>
      <c r="IK347">
        <v>5</v>
      </c>
      <c r="IL347">
        <v>0</v>
      </c>
      <c r="IM347">
        <v>0</v>
      </c>
      <c r="IN347">
        <v>0</v>
      </c>
      <c r="IO347" t="s">
        <v>441</v>
      </c>
      <c r="IP347" t="s">
        <v>442</v>
      </c>
      <c r="IQ347" t="s">
        <v>443</v>
      </c>
      <c r="IR347" t="s">
        <v>443</v>
      </c>
      <c r="IS347" t="s">
        <v>443</v>
      </c>
      <c r="IT347" t="s">
        <v>443</v>
      </c>
      <c r="IU347">
        <v>0</v>
      </c>
      <c r="IV347">
        <v>100</v>
      </c>
      <c r="IW347">
        <v>100</v>
      </c>
      <c r="IX347">
        <v>2.951</v>
      </c>
      <c r="IY347">
        <v>0.3493</v>
      </c>
      <c r="IZ347">
        <v>0.735386519928015</v>
      </c>
      <c r="JA347">
        <v>0.00382527381972642</v>
      </c>
      <c r="JB347">
        <v>-7.52988299776221e-07</v>
      </c>
      <c r="JC347">
        <v>2.3530235652091e-10</v>
      </c>
      <c r="JD347">
        <v>-0.102343420517576</v>
      </c>
      <c r="JE347">
        <v>-0.0169045395245839</v>
      </c>
      <c r="JF347">
        <v>0.00204458040624254</v>
      </c>
      <c r="JG347">
        <v>-2.13992253470799e-05</v>
      </c>
      <c r="JH347">
        <v>5</v>
      </c>
      <c r="JI347">
        <v>2167</v>
      </c>
      <c r="JJ347">
        <v>1</v>
      </c>
      <c r="JK347">
        <v>29</v>
      </c>
      <c r="JL347">
        <v>29323899.8</v>
      </c>
      <c r="JM347">
        <v>29323899.8</v>
      </c>
      <c r="JN347">
        <v>1.53564</v>
      </c>
      <c r="JO347">
        <v>2.64771</v>
      </c>
      <c r="JP347">
        <v>1.54785</v>
      </c>
      <c r="JQ347">
        <v>2.31079</v>
      </c>
      <c r="JR347">
        <v>1.64673</v>
      </c>
      <c r="JS347">
        <v>2.24976</v>
      </c>
      <c r="JT347">
        <v>34.6692</v>
      </c>
      <c r="JU347">
        <v>24.1838</v>
      </c>
      <c r="JV347">
        <v>18</v>
      </c>
      <c r="JW347">
        <v>508.089</v>
      </c>
      <c r="JX347">
        <v>395.322</v>
      </c>
      <c r="JY347">
        <v>28.1219</v>
      </c>
      <c r="JZ347">
        <v>28.8608</v>
      </c>
      <c r="KA347">
        <v>30.0001</v>
      </c>
      <c r="KB347">
        <v>28.8014</v>
      </c>
      <c r="KC347">
        <v>28.7477</v>
      </c>
      <c r="KD347">
        <v>30.7989</v>
      </c>
      <c r="KE347">
        <v>16.3</v>
      </c>
      <c r="KF347">
        <v>26.0815</v>
      </c>
      <c r="KG347">
        <v>28.1218</v>
      </c>
      <c r="KH347">
        <v>723.968</v>
      </c>
      <c r="KI347">
        <v>16.7817</v>
      </c>
      <c r="KJ347">
        <v>96.5475</v>
      </c>
      <c r="KK347">
        <v>94.5241</v>
      </c>
    </row>
    <row r="348" spans="1:297">
      <c r="A348">
        <v>332</v>
      </c>
      <c r="B348">
        <v>1759433995.1</v>
      </c>
      <c r="C348">
        <v>14775</v>
      </c>
      <c r="D348" t="s">
        <v>1109</v>
      </c>
      <c r="E348" t="s">
        <v>1110</v>
      </c>
      <c r="F348">
        <v>5</v>
      </c>
      <c r="G348" t="s">
        <v>1024</v>
      </c>
      <c r="H348" t="s">
        <v>436</v>
      </c>
      <c r="I348">
        <v>1759433986.94615</v>
      </c>
      <c r="J348">
        <f>(K348)/1000</f>
        <v>0</v>
      </c>
      <c r="K348">
        <f>IF(DP348, AN348, AH348)</f>
        <v>0</v>
      </c>
      <c r="L348">
        <f>IF(DP348, AI348, AG348)</f>
        <v>0</v>
      </c>
      <c r="M348">
        <f>DR348 - IF(AU348&gt;1, L348*DL348*100.0/(AW348), 0)</f>
        <v>0</v>
      </c>
      <c r="N348">
        <f>((T348-J348/2)*M348-L348)/(T348+J348/2)</f>
        <v>0</v>
      </c>
      <c r="O348">
        <f>N348*(DY348+DZ348)/1000.0</f>
        <v>0</v>
      </c>
      <c r="P348">
        <f>(DR348 - IF(AU348&gt;1, L348*DL348*100.0/(AW348), 0))*(DY348+DZ348)/1000.0</f>
        <v>0</v>
      </c>
      <c r="Q348">
        <f>2.0/((1/S348-1/R348)+SIGN(S348)*SQRT((1/S348-1/R348)*(1/S348-1/R348) + 4*DM348/((DM348+1)*(DM348+1))*(2*1/S348*1/R348-1/R348*1/R348)))</f>
        <v>0</v>
      </c>
      <c r="R348">
        <f>IF(LEFT(DN348,1)&lt;&gt;"0",IF(LEFT(DN348,1)="1",3.0,DO348),$D$5+$E$5*(EF348*DY348/($K$5*1000))+$F$5*(EF348*DY348/($K$5*1000))*MAX(MIN(DL348,$J$5),$I$5)*MAX(MIN(DL348,$J$5),$I$5)+$G$5*MAX(MIN(DL348,$J$5),$I$5)*(EF348*DY348/($K$5*1000))+$H$5*(EF348*DY348/($K$5*1000))*(EF348*DY348/($K$5*1000)))</f>
        <v>0</v>
      </c>
      <c r="S348">
        <f>J348*(1000-(1000*0.61365*exp(17.502*W348/(240.97+W348))/(DY348+DZ348)+DT348)/2)/(1000*0.61365*exp(17.502*W348/(240.97+W348))/(DY348+DZ348)-DT348)</f>
        <v>0</v>
      </c>
      <c r="T348">
        <f>1/((DM348+1)/(Q348/1.6)+1/(R348/1.37)) + DM348/((DM348+1)/(Q348/1.6) + DM348/(R348/1.37))</f>
        <v>0</v>
      </c>
      <c r="U348">
        <f>(DH348*DK348)</f>
        <v>0</v>
      </c>
      <c r="V348">
        <f>(EA348+(U348+2*0.95*5.67E-8*(((EA348+$B$7)+273)^4-(EA348+273)^4)-44100*J348)/(1.84*29.3*R348+8*0.95*5.67E-8*(EA348+273)^3))</f>
        <v>0</v>
      </c>
      <c r="W348">
        <f>($C$7*EB348+$D$7*EC348+$E$7*V348)</f>
        <v>0</v>
      </c>
      <c r="X348">
        <f>0.61365*exp(17.502*W348/(240.97+W348))</f>
        <v>0</v>
      </c>
      <c r="Y348">
        <f>(Z348/AA348*100)</f>
        <v>0</v>
      </c>
      <c r="Z348">
        <f>DT348*(DY348+DZ348)/1000</f>
        <v>0</v>
      </c>
      <c r="AA348">
        <f>0.61365*exp(17.502*EA348/(240.97+EA348))</f>
        <v>0</v>
      </c>
      <c r="AB348">
        <f>(X348-DT348*(DY348+DZ348)/1000)</f>
        <v>0</v>
      </c>
      <c r="AC348">
        <f>(-J348*44100)</f>
        <v>0</v>
      </c>
      <c r="AD348">
        <f>2*29.3*R348*0.92*(EA348-W348)</f>
        <v>0</v>
      </c>
      <c r="AE348">
        <f>2*0.95*5.67E-8*(((EA348+$B$7)+273)^4-(W348+273)^4)</f>
        <v>0</v>
      </c>
      <c r="AF348">
        <f>U348+AE348+AC348+AD348</f>
        <v>0</v>
      </c>
      <c r="AG348">
        <f>DX348*AU348*(DS348-DR348*(1000-AU348*DU348)/(1000-AU348*DT348))/(100*DL348)</f>
        <v>0</v>
      </c>
      <c r="AH348">
        <f>1000*DX348*AU348*(DT348-DU348)/(100*DL348*(1000-AU348*DT348))</f>
        <v>0</v>
      </c>
      <c r="AI348">
        <f>(AJ348 - AK348 - DY348*1E3/(8.314*(EA348+273.15)) * AM348/DX348 * AL348) * DX348/(100*DL348) * (1000 - DU348)/1000</f>
        <v>0</v>
      </c>
      <c r="AJ348">
        <v>720.260792981385</v>
      </c>
      <c r="AK348">
        <v>676.601406060606</v>
      </c>
      <c r="AL348">
        <v>3.3113568181817</v>
      </c>
      <c r="AM348">
        <v>64.6</v>
      </c>
      <c r="AN348">
        <f>(AP348 - AO348 + DY348*1E3/(8.314*(EA348+273.15)) * AR348/DX348 * AQ348) * DX348/(100*DL348) * 1000/(1000 - AP348)</f>
        <v>0</v>
      </c>
      <c r="AO348">
        <v>16.7895766161322</v>
      </c>
      <c r="AP348">
        <v>23.7904121212121</v>
      </c>
      <c r="AQ348">
        <v>-6.88835987333131e-06</v>
      </c>
      <c r="AR348">
        <v>120.659579915445</v>
      </c>
      <c r="AS348">
        <v>0</v>
      </c>
      <c r="AT348">
        <v>0</v>
      </c>
      <c r="AU348">
        <f>IF(AS348*$H$13&gt;=AW348,1.0,(AW348/(AW348-AS348*$H$13)))</f>
        <v>0</v>
      </c>
      <c r="AV348">
        <f>(AU348-1)*100</f>
        <v>0</v>
      </c>
      <c r="AW348">
        <f>MAX(0,($B$13+$C$13*EF348)/(1+$D$13*EF348)*DY348/(EA348+273)*$E$13)</f>
        <v>0</v>
      </c>
      <c r="AX348" t="s">
        <v>437</v>
      </c>
      <c r="AY348" t="s">
        <v>437</v>
      </c>
      <c r="AZ348">
        <v>0</v>
      </c>
      <c r="BA348">
        <v>0</v>
      </c>
      <c r="BB348">
        <f>1-AZ348/BA348</f>
        <v>0</v>
      </c>
      <c r="BC348">
        <v>0</v>
      </c>
      <c r="BD348" t="s">
        <v>437</v>
      </c>
      <c r="BE348" t="s">
        <v>437</v>
      </c>
      <c r="BF348">
        <v>0</v>
      </c>
      <c r="BG348">
        <v>0</v>
      </c>
      <c r="BH348">
        <f>1-BF348/BG348</f>
        <v>0</v>
      </c>
      <c r="BI348">
        <v>0.5</v>
      </c>
      <c r="BJ348">
        <f>DI348</f>
        <v>0</v>
      </c>
      <c r="BK348">
        <f>L348</f>
        <v>0</v>
      </c>
      <c r="BL348">
        <f>BH348*BI348*BJ348</f>
        <v>0</v>
      </c>
      <c r="BM348">
        <f>(BK348-BC348)/BJ348</f>
        <v>0</v>
      </c>
      <c r="BN348">
        <f>(BA348-BG348)/BG348</f>
        <v>0</v>
      </c>
      <c r="BO348">
        <f>AZ348/(BB348+AZ348/BG348)</f>
        <v>0</v>
      </c>
      <c r="BP348" t="s">
        <v>437</v>
      </c>
      <c r="BQ348">
        <v>0</v>
      </c>
      <c r="BR348">
        <f>IF(BQ348&lt;&gt;0, BQ348, BO348)</f>
        <v>0</v>
      </c>
      <c r="BS348">
        <f>1-BR348/BG348</f>
        <v>0</v>
      </c>
      <c r="BT348">
        <f>(BG348-BF348)/(BG348-BR348)</f>
        <v>0</v>
      </c>
      <c r="BU348">
        <f>(BA348-BG348)/(BA348-BR348)</f>
        <v>0</v>
      </c>
      <c r="BV348">
        <f>(BG348-BF348)/(BG348-AZ348)</f>
        <v>0</v>
      </c>
      <c r="BW348">
        <f>(BA348-BG348)/(BA348-AZ348)</f>
        <v>0</v>
      </c>
      <c r="BX348">
        <f>(BT348*BR348/BF348)</f>
        <v>0</v>
      </c>
      <c r="BY348">
        <f>(1-BX348)</f>
        <v>0</v>
      </c>
      <c r="DH348">
        <f>$B$11*EG348+$C$11*EH348+$F$11*ES348*(1-EV348)</f>
        <v>0</v>
      </c>
      <c r="DI348">
        <f>DH348*DJ348</f>
        <v>0</v>
      </c>
      <c r="DJ348">
        <f>($B$11*$D$9+$C$11*$D$9+$F$11*((FF348+EX348)/MAX(FF348+EX348+FG348, 0.1)*$I$9+FG348/MAX(FF348+EX348+FG348, 0.1)*$J$9))/($B$11+$C$11+$F$11)</f>
        <v>0</v>
      </c>
      <c r="DK348">
        <f>($B$11*$K$9+$C$11*$K$9+$F$11*((FF348+EX348)/MAX(FF348+EX348+FG348, 0.1)*$P$9+FG348/MAX(FF348+EX348+FG348, 0.1)*$Q$9))/($B$11+$C$11+$F$11)</f>
        <v>0</v>
      </c>
      <c r="DL348">
        <v>6</v>
      </c>
      <c r="DM348">
        <v>0.5</v>
      </c>
      <c r="DN348" t="s">
        <v>438</v>
      </c>
      <c r="DO348">
        <v>2</v>
      </c>
      <c r="DP348" t="b">
        <v>1</v>
      </c>
      <c r="DQ348">
        <v>1759433986.94615</v>
      </c>
      <c r="DR348">
        <v>637.301769230769</v>
      </c>
      <c r="DS348">
        <v>692.297538461538</v>
      </c>
      <c r="DT348">
        <v>23.7963076923077</v>
      </c>
      <c r="DU348">
        <v>16.7879769230769</v>
      </c>
      <c r="DV348">
        <v>634.382461538461</v>
      </c>
      <c r="DW348">
        <v>23.4468153846154</v>
      </c>
      <c r="DX348">
        <v>500.033538461538</v>
      </c>
      <c r="DY348">
        <v>90.6615384615385</v>
      </c>
      <c r="DZ348">
        <v>0.0338049923076923</v>
      </c>
      <c r="EA348">
        <v>30.2428769230769</v>
      </c>
      <c r="EB348">
        <v>29.9898692307692</v>
      </c>
      <c r="EC348">
        <v>999.9</v>
      </c>
      <c r="ED348">
        <v>0</v>
      </c>
      <c r="EE348">
        <v>0</v>
      </c>
      <c r="EF348">
        <v>10000.7292307692</v>
      </c>
      <c r="EG348">
        <v>0</v>
      </c>
      <c r="EH348">
        <v>14.3978</v>
      </c>
      <c r="EI348">
        <v>-54.9961769230769</v>
      </c>
      <c r="EJ348">
        <v>652.836538461538</v>
      </c>
      <c r="EK348">
        <v>704.118538461538</v>
      </c>
      <c r="EL348">
        <v>7.00831846153846</v>
      </c>
      <c r="EM348">
        <v>692.297538461538</v>
      </c>
      <c r="EN348">
        <v>16.7879769230769</v>
      </c>
      <c r="EO348">
        <v>2.15740923076923</v>
      </c>
      <c r="EP348">
        <v>1.52202461538462</v>
      </c>
      <c r="EQ348">
        <v>18.6495076923077</v>
      </c>
      <c r="ER348">
        <v>13.1912230769231</v>
      </c>
      <c r="ES348">
        <v>1999.98</v>
      </c>
      <c r="ET348">
        <v>0.980004384615385</v>
      </c>
      <c r="EU348">
        <v>0.0199958615384615</v>
      </c>
      <c r="EV348">
        <v>0</v>
      </c>
      <c r="EW348">
        <v>1092.14153846154</v>
      </c>
      <c r="EX348">
        <v>5.00059</v>
      </c>
      <c r="EY348">
        <v>21978.9461538462</v>
      </c>
      <c r="EZ348">
        <v>17360.1692307692</v>
      </c>
      <c r="FA348">
        <v>42</v>
      </c>
      <c r="FB348">
        <v>41.812</v>
      </c>
      <c r="FC348">
        <v>41.3797692307692</v>
      </c>
      <c r="FD348">
        <v>41.25</v>
      </c>
      <c r="FE348">
        <v>42.875</v>
      </c>
      <c r="FF348">
        <v>1955.09</v>
      </c>
      <c r="FG348">
        <v>39.89</v>
      </c>
      <c r="FH348">
        <v>0</v>
      </c>
      <c r="FI348">
        <v>1759433993.8</v>
      </c>
      <c r="FJ348">
        <v>0</v>
      </c>
      <c r="FK348">
        <v>1092.6172</v>
      </c>
      <c r="FL348">
        <v>27.2784615753809</v>
      </c>
      <c r="FM348">
        <v>553.953847038937</v>
      </c>
      <c r="FN348">
        <v>21989.748</v>
      </c>
      <c r="FO348">
        <v>15</v>
      </c>
      <c r="FP348">
        <v>0</v>
      </c>
      <c r="FQ348" t="s">
        <v>439</v>
      </c>
      <c r="FR348">
        <v>0</v>
      </c>
      <c r="FS348">
        <v>0</v>
      </c>
      <c r="FT348">
        <v>0</v>
      </c>
      <c r="FU348">
        <v>0</v>
      </c>
      <c r="FV348">
        <v>0</v>
      </c>
      <c r="FW348">
        <v>0</v>
      </c>
      <c r="FX348">
        <v>0</v>
      </c>
      <c r="FY348">
        <v>0</v>
      </c>
      <c r="FZ348">
        <v>0</v>
      </c>
      <c r="GA348">
        <v>0</v>
      </c>
      <c r="GB348">
        <v>0</v>
      </c>
      <c r="GC348">
        <v>-54.679345</v>
      </c>
      <c r="GD348">
        <v>-5.28797142857139</v>
      </c>
      <c r="GE348">
        <v>0.607584586271738</v>
      </c>
      <c r="GF348">
        <v>0</v>
      </c>
      <c r="GG348">
        <v>1090.42676470588</v>
      </c>
      <c r="GH348">
        <v>29.2878533174085</v>
      </c>
      <c r="GI348">
        <v>2.88260678654116</v>
      </c>
      <c r="GJ348">
        <v>-1</v>
      </c>
      <c r="GK348">
        <v>7.01275</v>
      </c>
      <c r="GL348">
        <v>-0.0792063157894809</v>
      </c>
      <c r="GM348">
        <v>0.00777484019128371</v>
      </c>
      <c r="GN348">
        <v>1</v>
      </c>
      <c r="GO348">
        <v>1</v>
      </c>
      <c r="GP348">
        <v>2</v>
      </c>
      <c r="GQ348" t="s">
        <v>448</v>
      </c>
      <c r="GR348">
        <v>3.13087</v>
      </c>
      <c r="GS348">
        <v>2.71165</v>
      </c>
      <c r="GT348">
        <v>0.12515</v>
      </c>
      <c r="GU348">
        <v>0.132652</v>
      </c>
      <c r="GV348">
        <v>0.102444</v>
      </c>
      <c r="GW348">
        <v>0.0801434</v>
      </c>
      <c r="GX348">
        <v>32915.9</v>
      </c>
      <c r="GY348">
        <v>34961.2</v>
      </c>
      <c r="GZ348">
        <v>34044.3</v>
      </c>
      <c r="HA348">
        <v>36499.5</v>
      </c>
      <c r="HB348">
        <v>43164.5</v>
      </c>
      <c r="HC348">
        <v>48224.8</v>
      </c>
      <c r="HD348">
        <v>53114.5</v>
      </c>
      <c r="HE348">
        <v>58343.3</v>
      </c>
      <c r="HF348">
        <v>1.9509</v>
      </c>
      <c r="HG348">
        <v>1.77685</v>
      </c>
      <c r="HH348">
        <v>0.122711</v>
      </c>
      <c r="HI348">
        <v>0</v>
      </c>
      <c r="HJ348">
        <v>27.9933</v>
      </c>
      <c r="HK348">
        <v>999.9</v>
      </c>
      <c r="HL348">
        <v>41.643</v>
      </c>
      <c r="HM348">
        <v>31.018</v>
      </c>
      <c r="HN348">
        <v>20.7438</v>
      </c>
      <c r="HO348">
        <v>54.9258</v>
      </c>
      <c r="HP348">
        <v>45.653</v>
      </c>
      <c r="HQ348">
        <v>1</v>
      </c>
      <c r="HR348">
        <v>0.114909</v>
      </c>
      <c r="HS348">
        <v>-0.276574</v>
      </c>
      <c r="HT348">
        <v>20.1117</v>
      </c>
      <c r="HU348">
        <v>5.19647</v>
      </c>
      <c r="HV348">
        <v>12.004</v>
      </c>
      <c r="HW348">
        <v>4.97475</v>
      </c>
      <c r="HX348">
        <v>3.29395</v>
      </c>
      <c r="HY348">
        <v>999.9</v>
      </c>
      <c r="HZ348">
        <v>9999</v>
      </c>
      <c r="IA348">
        <v>9999</v>
      </c>
      <c r="IB348">
        <v>9999</v>
      </c>
      <c r="IC348">
        <v>1.86325</v>
      </c>
      <c r="ID348">
        <v>1.86813</v>
      </c>
      <c r="IE348">
        <v>1.86788</v>
      </c>
      <c r="IF348">
        <v>1.86905</v>
      </c>
      <c r="IG348">
        <v>1.86991</v>
      </c>
      <c r="IH348">
        <v>1.86594</v>
      </c>
      <c r="II348">
        <v>1.86707</v>
      </c>
      <c r="IJ348">
        <v>1.86844</v>
      </c>
      <c r="IK348">
        <v>5</v>
      </c>
      <c r="IL348">
        <v>0</v>
      </c>
      <c r="IM348">
        <v>0</v>
      </c>
      <c r="IN348">
        <v>0</v>
      </c>
      <c r="IO348" t="s">
        <v>441</v>
      </c>
      <c r="IP348" t="s">
        <v>442</v>
      </c>
      <c r="IQ348" t="s">
        <v>443</v>
      </c>
      <c r="IR348" t="s">
        <v>443</v>
      </c>
      <c r="IS348" t="s">
        <v>443</v>
      </c>
      <c r="IT348" t="s">
        <v>443</v>
      </c>
      <c r="IU348">
        <v>0</v>
      </c>
      <c r="IV348">
        <v>100</v>
      </c>
      <c r="IW348">
        <v>100</v>
      </c>
      <c r="IX348">
        <v>3.002</v>
      </c>
      <c r="IY348">
        <v>0.3492</v>
      </c>
      <c r="IZ348">
        <v>0.735386519928015</v>
      </c>
      <c r="JA348">
        <v>0.00382527381972642</v>
      </c>
      <c r="JB348">
        <v>-7.52988299776221e-07</v>
      </c>
      <c r="JC348">
        <v>2.3530235652091e-10</v>
      </c>
      <c r="JD348">
        <v>-0.102343420517576</v>
      </c>
      <c r="JE348">
        <v>-0.0169045395245839</v>
      </c>
      <c r="JF348">
        <v>0.00204458040624254</v>
      </c>
      <c r="JG348">
        <v>-2.13992253470799e-05</v>
      </c>
      <c r="JH348">
        <v>5</v>
      </c>
      <c r="JI348">
        <v>2167</v>
      </c>
      <c r="JJ348">
        <v>1</v>
      </c>
      <c r="JK348">
        <v>29</v>
      </c>
      <c r="JL348">
        <v>29323899.9</v>
      </c>
      <c r="JM348">
        <v>29323899.9</v>
      </c>
      <c r="JN348">
        <v>1.56372</v>
      </c>
      <c r="JO348">
        <v>2.63672</v>
      </c>
      <c r="JP348">
        <v>1.54785</v>
      </c>
      <c r="JQ348">
        <v>2.31079</v>
      </c>
      <c r="JR348">
        <v>1.64673</v>
      </c>
      <c r="JS348">
        <v>2.35107</v>
      </c>
      <c r="JT348">
        <v>34.6692</v>
      </c>
      <c r="JU348">
        <v>24.1926</v>
      </c>
      <c r="JV348">
        <v>18</v>
      </c>
      <c r="JW348">
        <v>507.667</v>
      </c>
      <c r="JX348">
        <v>395.808</v>
      </c>
      <c r="JY348">
        <v>28.1291</v>
      </c>
      <c r="JZ348">
        <v>28.8627</v>
      </c>
      <c r="KA348">
        <v>30.0002</v>
      </c>
      <c r="KB348">
        <v>28.8027</v>
      </c>
      <c r="KC348">
        <v>28.749</v>
      </c>
      <c r="KD348">
        <v>31.3579</v>
      </c>
      <c r="KE348">
        <v>16.3</v>
      </c>
      <c r="KF348">
        <v>26.0815</v>
      </c>
      <c r="KG348">
        <v>28.1269</v>
      </c>
      <c r="KH348">
        <v>737.41</v>
      </c>
      <c r="KI348">
        <v>16.7817</v>
      </c>
      <c r="KJ348">
        <v>96.547</v>
      </c>
      <c r="KK348">
        <v>94.5234</v>
      </c>
    </row>
    <row r="349" spans="1:297">
      <c r="A349">
        <v>333</v>
      </c>
      <c r="B349">
        <v>1759434000.1</v>
      </c>
      <c r="C349">
        <v>14780</v>
      </c>
      <c r="D349" t="s">
        <v>1111</v>
      </c>
      <c r="E349" t="s">
        <v>1112</v>
      </c>
      <c r="F349">
        <v>5</v>
      </c>
      <c r="G349" t="s">
        <v>1024</v>
      </c>
      <c r="H349" t="s">
        <v>436</v>
      </c>
      <c r="I349">
        <v>1759433991.94615</v>
      </c>
      <c r="J349">
        <f>(K349)/1000</f>
        <v>0</v>
      </c>
      <c r="K349">
        <f>IF(DP349, AN349, AH349)</f>
        <v>0</v>
      </c>
      <c r="L349">
        <f>IF(DP349, AI349, AG349)</f>
        <v>0</v>
      </c>
      <c r="M349">
        <f>DR349 - IF(AU349&gt;1, L349*DL349*100.0/(AW349), 0)</f>
        <v>0</v>
      </c>
      <c r="N349">
        <f>((T349-J349/2)*M349-L349)/(T349+J349/2)</f>
        <v>0</v>
      </c>
      <c r="O349">
        <f>N349*(DY349+DZ349)/1000.0</f>
        <v>0</v>
      </c>
      <c r="P349">
        <f>(DR349 - IF(AU349&gt;1, L349*DL349*100.0/(AW349), 0))*(DY349+DZ349)/1000.0</f>
        <v>0</v>
      </c>
      <c r="Q349">
        <f>2.0/((1/S349-1/R349)+SIGN(S349)*SQRT((1/S349-1/R349)*(1/S349-1/R349) + 4*DM349/((DM349+1)*(DM349+1))*(2*1/S349*1/R349-1/R349*1/R349)))</f>
        <v>0</v>
      </c>
      <c r="R349">
        <f>IF(LEFT(DN349,1)&lt;&gt;"0",IF(LEFT(DN349,1)="1",3.0,DO349),$D$5+$E$5*(EF349*DY349/($K$5*1000))+$F$5*(EF349*DY349/($K$5*1000))*MAX(MIN(DL349,$J$5),$I$5)*MAX(MIN(DL349,$J$5),$I$5)+$G$5*MAX(MIN(DL349,$J$5),$I$5)*(EF349*DY349/($K$5*1000))+$H$5*(EF349*DY349/($K$5*1000))*(EF349*DY349/($K$5*1000)))</f>
        <v>0</v>
      </c>
      <c r="S349">
        <f>J349*(1000-(1000*0.61365*exp(17.502*W349/(240.97+W349))/(DY349+DZ349)+DT349)/2)/(1000*0.61365*exp(17.502*W349/(240.97+W349))/(DY349+DZ349)-DT349)</f>
        <v>0</v>
      </c>
      <c r="T349">
        <f>1/((DM349+1)/(Q349/1.6)+1/(R349/1.37)) + DM349/((DM349+1)/(Q349/1.6) + DM349/(R349/1.37))</f>
        <v>0</v>
      </c>
      <c r="U349">
        <f>(DH349*DK349)</f>
        <v>0</v>
      </c>
      <c r="V349">
        <f>(EA349+(U349+2*0.95*5.67E-8*(((EA349+$B$7)+273)^4-(EA349+273)^4)-44100*J349)/(1.84*29.3*R349+8*0.95*5.67E-8*(EA349+273)^3))</f>
        <v>0</v>
      </c>
      <c r="W349">
        <f>($C$7*EB349+$D$7*EC349+$E$7*V349)</f>
        <v>0</v>
      </c>
      <c r="X349">
        <f>0.61365*exp(17.502*W349/(240.97+W349))</f>
        <v>0</v>
      </c>
      <c r="Y349">
        <f>(Z349/AA349*100)</f>
        <v>0</v>
      </c>
      <c r="Z349">
        <f>DT349*(DY349+DZ349)/1000</f>
        <v>0</v>
      </c>
      <c r="AA349">
        <f>0.61365*exp(17.502*EA349/(240.97+EA349))</f>
        <v>0</v>
      </c>
      <c r="AB349">
        <f>(X349-DT349*(DY349+DZ349)/1000)</f>
        <v>0</v>
      </c>
      <c r="AC349">
        <f>(-J349*44100)</f>
        <v>0</v>
      </c>
      <c r="AD349">
        <f>2*29.3*R349*0.92*(EA349-W349)</f>
        <v>0</v>
      </c>
      <c r="AE349">
        <f>2*0.95*5.67E-8*(((EA349+$B$7)+273)^4-(W349+273)^4)</f>
        <v>0</v>
      </c>
      <c r="AF349">
        <f>U349+AE349+AC349+AD349</f>
        <v>0</v>
      </c>
      <c r="AG349">
        <f>DX349*AU349*(DS349-DR349*(1000-AU349*DU349)/(1000-AU349*DT349))/(100*DL349)</f>
        <v>0</v>
      </c>
      <c r="AH349">
        <f>1000*DX349*AU349*(DT349-DU349)/(100*DL349*(1000-AU349*DT349))</f>
        <v>0</v>
      </c>
      <c r="AI349">
        <f>(AJ349 - AK349 - DY349*1E3/(8.314*(EA349+273.15)) * AM349/DX349 * AL349) * DX349/(100*DL349) * (1000 - DU349)/1000</f>
        <v>0</v>
      </c>
      <c r="AJ349">
        <v>736.74068785487</v>
      </c>
      <c r="AK349">
        <v>693.024721212121</v>
      </c>
      <c r="AL349">
        <v>3.29317803030294</v>
      </c>
      <c r="AM349">
        <v>64.6</v>
      </c>
      <c r="AN349">
        <f>(AP349 - AO349 + DY349*1E3/(8.314*(EA349+273.15)) * AR349/DX349 * AQ349) * DX349/(100*DL349) * 1000/(1000 - AP349)</f>
        <v>0</v>
      </c>
      <c r="AO349">
        <v>16.7933291585291</v>
      </c>
      <c r="AP349">
        <v>23.7840266666667</v>
      </c>
      <c r="AQ349">
        <v>-3.65678201302326e-05</v>
      </c>
      <c r="AR349">
        <v>120.659579915445</v>
      </c>
      <c r="AS349">
        <v>0</v>
      </c>
      <c r="AT349">
        <v>0</v>
      </c>
      <c r="AU349">
        <f>IF(AS349*$H$13&gt;=AW349,1.0,(AW349/(AW349-AS349*$H$13)))</f>
        <v>0</v>
      </c>
      <c r="AV349">
        <f>(AU349-1)*100</f>
        <v>0</v>
      </c>
      <c r="AW349">
        <f>MAX(0,($B$13+$C$13*EF349)/(1+$D$13*EF349)*DY349/(EA349+273)*$E$13)</f>
        <v>0</v>
      </c>
      <c r="AX349" t="s">
        <v>437</v>
      </c>
      <c r="AY349" t="s">
        <v>437</v>
      </c>
      <c r="AZ349">
        <v>0</v>
      </c>
      <c r="BA349">
        <v>0</v>
      </c>
      <c r="BB349">
        <f>1-AZ349/BA349</f>
        <v>0</v>
      </c>
      <c r="BC349">
        <v>0</v>
      </c>
      <c r="BD349" t="s">
        <v>437</v>
      </c>
      <c r="BE349" t="s">
        <v>437</v>
      </c>
      <c r="BF349">
        <v>0</v>
      </c>
      <c r="BG349">
        <v>0</v>
      </c>
      <c r="BH349">
        <f>1-BF349/BG349</f>
        <v>0</v>
      </c>
      <c r="BI349">
        <v>0.5</v>
      </c>
      <c r="BJ349">
        <f>DI349</f>
        <v>0</v>
      </c>
      <c r="BK349">
        <f>L349</f>
        <v>0</v>
      </c>
      <c r="BL349">
        <f>BH349*BI349*BJ349</f>
        <v>0</v>
      </c>
      <c r="BM349">
        <f>(BK349-BC349)/BJ349</f>
        <v>0</v>
      </c>
      <c r="BN349">
        <f>(BA349-BG349)/BG349</f>
        <v>0</v>
      </c>
      <c r="BO349">
        <f>AZ349/(BB349+AZ349/BG349)</f>
        <v>0</v>
      </c>
      <c r="BP349" t="s">
        <v>437</v>
      </c>
      <c r="BQ349">
        <v>0</v>
      </c>
      <c r="BR349">
        <f>IF(BQ349&lt;&gt;0, BQ349, BO349)</f>
        <v>0</v>
      </c>
      <c r="BS349">
        <f>1-BR349/BG349</f>
        <v>0</v>
      </c>
      <c r="BT349">
        <f>(BG349-BF349)/(BG349-BR349)</f>
        <v>0</v>
      </c>
      <c r="BU349">
        <f>(BA349-BG349)/(BA349-BR349)</f>
        <v>0</v>
      </c>
      <c r="BV349">
        <f>(BG349-BF349)/(BG349-AZ349)</f>
        <v>0</v>
      </c>
      <c r="BW349">
        <f>(BA349-BG349)/(BA349-AZ349)</f>
        <v>0</v>
      </c>
      <c r="BX349">
        <f>(BT349*BR349/BF349)</f>
        <v>0</v>
      </c>
      <c r="BY349">
        <f>(1-BX349)</f>
        <v>0</v>
      </c>
      <c r="DH349">
        <f>$B$11*EG349+$C$11*EH349+$F$11*ES349*(1-EV349)</f>
        <v>0</v>
      </c>
      <c r="DI349">
        <f>DH349*DJ349</f>
        <v>0</v>
      </c>
      <c r="DJ349">
        <f>($B$11*$D$9+$C$11*$D$9+$F$11*((FF349+EX349)/MAX(FF349+EX349+FG349, 0.1)*$I$9+FG349/MAX(FF349+EX349+FG349, 0.1)*$J$9))/($B$11+$C$11+$F$11)</f>
        <v>0</v>
      </c>
      <c r="DK349">
        <f>($B$11*$K$9+$C$11*$K$9+$F$11*((FF349+EX349)/MAX(FF349+EX349+FG349, 0.1)*$P$9+FG349/MAX(FF349+EX349+FG349, 0.1)*$Q$9))/($B$11+$C$11+$F$11)</f>
        <v>0</v>
      </c>
      <c r="DL349">
        <v>6</v>
      </c>
      <c r="DM349">
        <v>0.5</v>
      </c>
      <c r="DN349" t="s">
        <v>438</v>
      </c>
      <c r="DO349">
        <v>2</v>
      </c>
      <c r="DP349" t="b">
        <v>1</v>
      </c>
      <c r="DQ349">
        <v>1759433991.94615</v>
      </c>
      <c r="DR349">
        <v>653.509076923077</v>
      </c>
      <c r="DS349">
        <v>708.779384615385</v>
      </c>
      <c r="DT349">
        <v>23.7915923076923</v>
      </c>
      <c r="DU349">
        <v>16.7899692307692</v>
      </c>
      <c r="DV349">
        <v>650.538923076923</v>
      </c>
      <c r="DW349">
        <v>23.4423</v>
      </c>
      <c r="DX349">
        <v>499.970230769231</v>
      </c>
      <c r="DY349">
        <v>90.6600769230769</v>
      </c>
      <c r="DZ349">
        <v>0.0337973307692308</v>
      </c>
      <c r="EA349">
        <v>30.2451076923077</v>
      </c>
      <c r="EB349">
        <v>29.9942076923077</v>
      </c>
      <c r="EC349">
        <v>999.9</v>
      </c>
      <c r="ED349">
        <v>0</v>
      </c>
      <c r="EE349">
        <v>0</v>
      </c>
      <c r="EF349">
        <v>10004.7230769231</v>
      </c>
      <c r="EG349">
        <v>0</v>
      </c>
      <c r="EH349">
        <v>14.3978</v>
      </c>
      <c r="EI349">
        <v>-55.2706461538462</v>
      </c>
      <c r="EJ349">
        <v>669.435692307692</v>
      </c>
      <c r="EK349">
        <v>720.883230769231</v>
      </c>
      <c r="EL349">
        <v>7.00161846153846</v>
      </c>
      <c r="EM349">
        <v>708.779384615385</v>
      </c>
      <c r="EN349">
        <v>16.7899692307692</v>
      </c>
      <c r="EO349">
        <v>2.15694692307692</v>
      </c>
      <c r="EP349">
        <v>1.52218076923077</v>
      </c>
      <c r="EQ349">
        <v>18.6460769230769</v>
      </c>
      <c r="ER349">
        <v>13.1928</v>
      </c>
      <c r="ES349">
        <v>2000.05384615385</v>
      </c>
      <c r="ET349">
        <v>0.980005230769231</v>
      </c>
      <c r="EU349">
        <v>0.0199951461538462</v>
      </c>
      <c r="EV349">
        <v>0</v>
      </c>
      <c r="EW349">
        <v>1094.36307692308</v>
      </c>
      <c r="EX349">
        <v>5.00059</v>
      </c>
      <c r="EY349">
        <v>22025.1692307692</v>
      </c>
      <c r="EZ349">
        <v>17360.8153846154</v>
      </c>
      <c r="FA349">
        <v>42</v>
      </c>
      <c r="FB349">
        <v>41.812</v>
      </c>
      <c r="FC349">
        <v>41.3797692307692</v>
      </c>
      <c r="FD349">
        <v>41.25</v>
      </c>
      <c r="FE349">
        <v>42.875</v>
      </c>
      <c r="FF349">
        <v>1955.16384615385</v>
      </c>
      <c r="FG349">
        <v>39.89</v>
      </c>
      <c r="FH349">
        <v>0</v>
      </c>
      <c r="FI349">
        <v>1759433998.6</v>
      </c>
      <c r="FJ349">
        <v>0</v>
      </c>
      <c r="FK349">
        <v>1094.758</v>
      </c>
      <c r="FL349">
        <v>26.2930769605305</v>
      </c>
      <c r="FM349">
        <v>519.353846962525</v>
      </c>
      <c r="FN349">
        <v>22032.996</v>
      </c>
      <c r="FO349">
        <v>15</v>
      </c>
      <c r="FP349">
        <v>0</v>
      </c>
      <c r="FQ349" t="s">
        <v>439</v>
      </c>
      <c r="FR349">
        <v>0</v>
      </c>
      <c r="FS349">
        <v>0</v>
      </c>
      <c r="FT349">
        <v>0</v>
      </c>
      <c r="FU349">
        <v>0</v>
      </c>
      <c r="FV349">
        <v>0</v>
      </c>
      <c r="FW349">
        <v>0</v>
      </c>
      <c r="FX349">
        <v>0</v>
      </c>
      <c r="FY349">
        <v>0</v>
      </c>
      <c r="FZ349">
        <v>0</v>
      </c>
      <c r="GA349">
        <v>0</v>
      </c>
      <c r="GB349">
        <v>0</v>
      </c>
      <c r="GC349">
        <v>-55.173045</v>
      </c>
      <c r="GD349">
        <v>-3.19266315789472</v>
      </c>
      <c r="GE349">
        <v>0.403799648928773</v>
      </c>
      <c r="GF349">
        <v>0</v>
      </c>
      <c r="GG349">
        <v>1092.98676470588</v>
      </c>
      <c r="GH349">
        <v>27.2637127314956</v>
      </c>
      <c r="GI349">
        <v>2.68125378989256</v>
      </c>
      <c r="GJ349">
        <v>-1</v>
      </c>
      <c r="GK349">
        <v>7.00492</v>
      </c>
      <c r="GL349">
        <v>-0.0808601503759457</v>
      </c>
      <c r="GM349">
        <v>0.00787340968069118</v>
      </c>
      <c r="GN349">
        <v>1</v>
      </c>
      <c r="GO349">
        <v>1</v>
      </c>
      <c r="GP349">
        <v>2</v>
      </c>
      <c r="GQ349" t="s">
        <v>448</v>
      </c>
      <c r="GR349">
        <v>3.13104</v>
      </c>
      <c r="GS349">
        <v>2.71212</v>
      </c>
      <c r="GT349">
        <v>0.127272</v>
      </c>
      <c r="GU349">
        <v>0.13489</v>
      </c>
      <c r="GV349">
        <v>0.102415</v>
      </c>
      <c r="GW349">
        <v>0.0801548</v>
      </c>
      <c r="GX349">
        <v>32836.1</v>
      </c>
      <c r="GY349">
        <v>34870.8</v>
      </c>
      <c r="GZ349">
        <v>34044.3</v>
      </c>
      <c r="HA349">
        <v>36499.3</v>
      </c>
      <c r="HB349">
        <v>43166</v>
      </c>
      <c r="HC349">
        <v>48224.2</v>
      </c>
      <c r="HD349">
        <v>53114.3</v>
      </c>
      <c r="HE349">
        <v>58343</v>
      </c>
      <c r="HF349">
        <v>1.9515</v>
      </c>
      <c r="HG349">
        <v>1.77628</v>
      </c>
      <c r="HH349">
        <v>0.123344</v>
      </c>
      <c r="HI349">
        <v>0</v>
      </c>
      <c r="HJ349">
        <v>27.9957</v>
      </c>
      <c r="HK349">
        <v>999.9</v>
      </c>
      <c r="HL349">
        <v>41.643</v>
      </c>
      <c r="HM349">
        <v>31.018</v>
      </c>
      <c r="HN349">
        <v>20.7426</v>
      </c>
      <c r="HO349">
        <v>54.3958</v>
      </c>
      <c r="HP349">
        <v>45.4567</v>
      </c>
      <c r="HQ349">
        <v>1</v>
      </c>
      <c r="HR349">
        <v>0.114972</v>
      </c>
      <c r="HS349">
        <v>-0.265112</v>
      </c>
      <c r="HT349">
        <v>20.1118</v>
      </c>
      <c r="HU349">
        <v>5.19558</v>
      </c>
      <c r="HV349">
        <v>12.004</v>
      </c>
      <c r="HW349">
        <v>4.97445</v>
      </c>
      <c r="HX349">
        <v>3.29393</v>
      </c>
      <c r="HY349">
        <v>999.9</v>
      </c>
      <c r="HZ349">
        <v>9999</v>
      </c>
      <c r="IA349">
        <v>9999</v>
      </c>
      <c r="IB349">
        <v>9999</v>
      </c>
      <c r="IC349">
        <v>1.86325</v>
      </c>
      <c r="ID349">
        <v>1.86813</v>
      </c>
      <c r="IE349">
        <v>1.86788</v>
      </c>
      <c r="IF349">
        <v>1.86905</v>
      </c>
      <c r="IG349">
        <v>1.86992</v>
      </c>
      <c r="IH349">
        <v>1.86592</v>
      </c>
      <c r="II349">
        <v>1.86707</v>
      </c>
      <c r="IJ349">
        <v>1.86844</v>
      </c>
      <c r="IK349">
        <v>5</v>
      </c>
      <c r="IL349">
        <v>0</v>
      </c>
      <c r="IM349">
        <v>0</v>
      </c>
      <c r="IN349">
        <v>0</v>
      </c>
      <c r="IO349" t="s">
        <v>441</v>
      </c>
      <c r="IP349" t="s">
        <v>442</v>
      </c>
      <c r="IQ349" t="s">
        <v>443</v>
      </c>
      <c r="IR349" t="s">
        <v>443</v>
      </c>
      <c r="IS349" t="s">
        <v>443</v>
      </c>
      <c r="IT349" t="s">
        <v>443</v>
      </c>
      <c r="IU349">
        <v>0</v>
      </c>
      <c r="IV349">
        <v>100</v>
      </c>
      <c r="IW349">
        <v>100</v>
      </c>
      <c r="IX349">
        <v>3.053</v>
      </c>
      <c r="IY349">
        <v>0.3489</v>
      </c>
      <c r="IZ349">
        <v>0.735386519928015</v>
      </c>
      <c r="JA349">
        <v>0.00382527381972642</v>
      </c>
      <c r="JB349">
        <v>-7.52988299776221e-07</v>
      </c>
      <c r="JC349">
        <v>2.3530235652091e-10</v>
      </c>
      <c r="JD349">
        <v>-0.102343420517576</v>
      </c>
      <c r="JE349">
        <v>-0.0169045395245839</v>
      </c>
      <c r="JF349">
        <v>0.00204458040624254</v>
      </c>
      <c r="JG349">
        <v>-2.13992253470799e-05</v>
      </c>
      <c r="JH349">
        <v>5</v>
      </c>
      <c r="JI349">
        <v>2167</v>
      </c>
      <c r="JJ349">
        <v>1</v>
      </c>
      <c r="JK349">
        <v>29</v>
      </c>
      <c r="JL349">
        <v>29323900</v>
      </c>
      <c r="JM349">
        <v>29323900</v>
      </c>
      <c r="JN349">
        <v>1.59058</v>
      </c>
      <c r="JO349">
        <v>2.62817</v>
      </c>
      <c r="JP349">
        <v>1.54785</v>
      </c>
      <c r="JQ349">
        <v>2.31079</v>
      </c>
      <c r="JR349">
        <v>1.64673</v>
      </c>
      <c r="JS349">
        <v>2.35596</v>
      </c>
      <c r="JT349">
        <v>34.6692</v>
      </c>
      <c r="JU349">
        <v>24.1926</v>
      </c>
      <c r="JV349">
        <v>18</v>
      </c>
      <c r="JW349">
        <v>508.077</v>
      </c>
      <c r="JX349">
        <v>395.501</v>
      </c>
      <c r="JY349">
        <v>28.1323</v>
      </c>
      <c r="JZ349">
        <v>28.8627</v>
      </c>
      <c r="KA349">
        <v>30.0002</v>
      </c>
      <c r="KB349">
        <v>28.8039</v>
      </c>
      <c r="KC349">
        <v>28.7501</v>
      </c>
      <c r="KD349">
        <v>31.9512</v>
      </c>
      <c r="KE349">
        <v>16.3</v>
      </c>
      <c r="KF349">
        <v>26.0815</v>
      </c>
      <c r="KG349">
        <v>28.1303</v>
      </c>
      <c r="KH349">
        <v>757.588</v>
      </c>
      <c r="KI349">
        <v>16.7817</v>
      </c>
      <c r="KJ349">
        <v>96.5468</v>
      </c>
      <c r="KK349">
        <v>94.5229</v>
      </c>
    </row>
    <row r="350" spans="1:297">
      <c r="A350">
        <v>334</v>
      </c>
      <c r="B350">
        <v>1759434005.1</v>
      </c>
      <c r="C350">
        <v>14785</v>
      </c>
      <c r="D350" t="s">
        <v>1113</v>
      </c>
      <c r="E350" t="s">
        <v>1114</v>
      </c>
      <c r="F350">
        <v>5</v>
      </c>
      <c r="G350" t="s">
        <v>1024</v>
      </c>
      <c r="H350" t="s">
        <v>436</v>
      </c>
      <c r="I350">
        <v>1759433996.94615</v>
      </c>
      <c r="J350">
        <f>(K350)/1000</f>
        <v>0</v>
      </c>
      <c r="K350">
        <f>IF(DP350, AN350, AH350)</f>
        <v>0</v>
      </c>
      <c r="L350">
        <f>IF(DP350, AI350, AG350)</f>
        <v>0</v>
      </c>
      <c r="M350">
        <f>DR350 - IF(AU350&gt;1, L350*DL350*100.0/(AW350), 0)</f>
        <v>0</v>
      </c>
      <c r="N350">
        <f>((T350-J350/2)*M350-L350)/(T350+J350/2)</f>
        <v>0</v>
      </c>
      <c r="O350">
        <f>N350*(DY350+DZ350)/1000.0</f>
        <v>0</v>
      </c>
      <c r="P350">
        <f>(DR350 - IF(AU350&gt;1, L350*DL350*100.0/(AW350), 0))*(DY350+DZ350)/1000.0</f>
        <v>0</v>
      </c>
      <c r="Q350">
        <f>2.0/((1/S350-1/R350)+SIGN(S350)*SQRT((1/S350-1/R350)*(1/S350-1/R350) + 4*DM350/((DM350+1)*(DM350+1))*(2*1/S350*1/R350-1/R350*1/R350)))</f>
        <v>0</v>
      </c>
      <c r="R350">
        <f>IF(LEFT(DN350,1)&lt;&gt;"0",IF(LEFT(DN350,1)="1",3.0,DO350),$D$5+$E$5*(EF350*DY350/($K$5*1000))+$F$5*(EF350*DY350/($K$5*1000))*MAX(MIN(DL350,$J$5),$I$5)*MAX(MIN(DL350,$J$5),$I$5)+$G$5*MAX(MIN(DL350,$J$5),$I$5)*(EF350*DY350/($K$5*1000))+$H$5*(EF350*DY350/($K$5*1000))*(EF350*DY350/($K$5*1000)))</f>
        <v>0</v>
      </c>
      <c r="S350">
        <f>J350*(1000-(1000*0.61365*exp(17.502*W350/(240.97+W350))/(DY350+DZ350)+DT350)/2)/(1000*0.61365*exp(17.502*W350/(240.97+W350))/(DY350+DZ350)-DT350)</f>
        <v>0</v>
      </c>
      <c r="T350">
        <f>1/((DM350+1)/(Q350/1.6)+1/(R350/1.37)) + DM350/((DM350+1)/(Q350/1.6) + DM350/(R350/1.37))</f>
        <v>0</v>
      </c>
      <c r="U350">
        <f>(DH350*DK350)</f>
        <v>0</v>
      </c>
      <c r="V350">
        <f>(EA350+(U350+2*0.95*5.67E-8*(((EA350+$B$7)+273)^4-(EA350+273)^4)-44100*J350)/(1.84*29.3*R350+8*0.95*5.67E-8*(EA350+273)^3))</f>
        <v>0</v>
      </c>
      <c r="W350">
        <f>($C$7*EB350+$D$7*EC350+$E$7*V350)</f>
        <v>0</v>
      </c>
      <c r="X350">
        <f>0.61365*exp(17.502*W350/(240.97+W350))</f>
        <v>0</v>
      </c>
      <c r="Y350">
        <f>(Z350/AA350*100)</f>
        <v>0</v>
      </c>
      <c r="Z350">
        <f>DT350*(DY350+DZ350)/1000</f>
        <v>0</v>
      </c>
      <c r="AA350">
        <f>0.61365*exp(17.502*EA350/(240.97+EA350))</f>
        <v>0</v>
      </c>
      <c r="AB350">
        <f>(X350-DT350*(DY350+DZ350)/1000)</f>
        <v>0</v>
      </c>
      <c r="AC350">
        <f>(-J350*44100)</f>
        <v>0</v>
      </c>
      <c r="AD350">
        <f>2*29.3*R350*0.92*(EA350-W350)</f>
        <v>0</v>
      </c>
      <c r="AE350">
        <f>2*0.95*5.67E-8*(((EA350+$B$7)+273)^4-(W350+273)^4)</f>
        <v>0</v>
      </c>
      <c r="AF350">
        <f>U350+AE350+AC350+AD350</f>
        <v>0</v>
      </c>
      <c r="AG350">
        <f>DX350*AU350*(DS350-DR350*(1000-AU350*DU350)/(1000-AU350*DT350))/(100*DL350)</f>
        <v>0</v>
      </c>
      <c r="AH350">
        <f>1000*DX350*AU350*(DT350-DU350)/(100*DL350*(1000-AU350*DT350))</f>
        <v>0</v>
      </c>
      <c r="AI350">
        <f>(AJ350 - AK350 - DY350*1E3/(8.314*(EA350+273.15)) * AM350/DX350 * AL350) * DX350/(100*DL350) * (1000 - DU350)/1000</f>
        <v>0</v>
      </c>
      <c r="AJ350">
        <v>754.673189764611</v>
      </c>
      <c r="AK350">
        <v>710.165418181818</v>
      </c>
      <c r="AL350">
        <v>3.43761878787868</v>
      </c>
      <c r="AM350">
        <v>64.6</v>
      </c>
      <c r="AN350">
        <f>(AP350 - AO350 + DY350*1E3/(8.314*(EA350+273.15)) * AR350/DX350 * AQ350) * DX350/(100*DL350) * 1000/(1000 - AP350)</f>
        <v>0</v>
      </c>
      <c r="AO350">
        <v>16.795115053199</v>
      </c>
      <c r="AP350">
        <v>23.7792357575758</v>
      </c>
      <c r="AQ350">
        <v>-1.71236273887007e-05</v>
      </c>
      <c r="AR350">
        <v>120.659579915445</v>
      </c>
      <c r="AS350">
        <v>0</v>
      </c>
      <c r="AT350">
        <v>0</v>
      </c>
      <c r="AU350">
        <f>IF(AS350*$H$13&gt;=AW350,1.0,(AW350/(AW350-AS350*$H$13)))</f>
        <v>0</v>
      </c>
      <c r="AV350">
        <f>(AU350-1)*100</f>
        <v>0</v>
      </c>
      <c r="AW350">
        <f>MAX(0,($B$13+$C$13*EF350)/(1+$D$13*EF350)*DY350/(EA350+273)*$E$13)</f>
        <v>0</v>
      </c>
      <c r="AX350" t="s">
        <v>437</v>
      </c>
      <c r="AY350" t="s">
        <v>437</v>
      </c>
      <c r="AZ350">
        <v>0</v>
      </c>
      <c r="BA350">
        <v>0</v>
      </c>
      <c r="BB350">
        <f>1-AZ350/BA350</f>
        <v>0</v>
      </c>
      <c r="BC350">
        <v>0</v>
      </c>
      <c r="BD350" t="s">
        <v>437</v>
      </c>
      <c r="BE350" t="s">
        <v>437</v>
      </c>
      <c r="BF350">
        <v>0</v>
      </c>
      <c r="BG350">
        <v>0</v>
      </c>
      <c r="BH350">
        <f>1-BF350/BG350</f>
        <v>0</v>
      </c>
      <c r="BI350">
        <v>0.5</v>
      </c>
      <c r="BJ350">
        <f>DI350</f>
        <v>0</v>
      </c>
      <c r="BK350">
        <f>L350</f>
        <v>0</v>
      </c>
      <c r="BL350">
        <f>BH350*BI350*BJ350</f>
        <v>0</v>
      </c>
      <c r="BM350">
        <f>(BK350-BC350)/BJ350</f>
        <v>0</v>
      </c>
      <c r="BN350">
        <f>(BA350-BG350)/BG350</f>
        <v>0</v>
      </c>
      <c r="BO350">
        <f>AZ350/(BB350+AZ350/BG350)</f>
        <v>0</v>
      </c>
      <c r="BP350" t="s">
        <v>437</v>
      </c>
      <c r="BQ350">
        <v>0</v>
      </c>
      <c r="BR350">
        <f>IF(BQ350&lt;&gt;0, BQ350, BO350)</f>
        <v>0</v>
      </c>
      <c r="BS350">
        <f>1-BR350/BG350</f>
        <v>0</v>
      </c>
      <c r="BT350">
        <f>(BG350-BF350)/(BG350-BR350)</f>
        <v>0</v>
      </c>
      <c r="BU350">
        <f>(BA350-BG350)/(BA350-BR350)</f>
        <v>0</v>
      </c>
      <c r="BV350">
        <f>(BG350-BF350)/(BG350-AZ350)</f>
        <v>0</v>
      </c>
      <c r="BW350">
        <f>(BA350-BG350)/(BA350-AZ350)</f>
        <v>0</v>
      </c>
      <c r="BX350">
        <f>(BT350*BR350/BF350)</f>
        <v>0</v>
      </c>
      <c r="BY350">
        <f>(1-BX350)</f>
        <v>0</v>
      </c>
      <c r="DH350">
        <f>$B$11*EG350+$C$11*EH350+$F$11*ES350*(1-EV350)</f>
        <v>0</v>
      </c>
      <c r="DI350">
        <f>DH350*DJ350</f>
        <v>0</v>
      </c>
      <c r="DJ350">
        <f>($B$11*$D$9+$C$11*$D$9+$F$11*((FF350+EX350)/MAX(FF350+EX350+FG350, 0.1)*$I$9+FG350/MAX(FF350+EX350+FG350, 0.1)*$J$9))/($B$11+$C$11+$F$11)</f>
        <v>0</v>
      </c>
      <c r="DK350">
        <f>($B$11*$K$9+$C$11*$K$9+$F$11*((FF350+EX350)/MAX(FF350+EX350+FG350, 0.1)*$P$9+FG350/MAX(FF350+EX350+FG350, 0.1)*$Q$9))/($B$11+$C$11+$F$11)</f>
        <v>0</v>
      </c>
      <c r="DL350">
        <v>6</v>
      </c>
      <c r="DM350">
        <v>0.5</v>
      </c>
      <c r="DN350" t="s">
        <v>438</v>
      </c>
      <c r="DO350">
        <v>2</v>
      </c>
      <c r="DP350" t="b">
        <v>1</v>
      </c>
      <c r="DQ350">
        <v>1759433996.94615</v>
      </c>
      <c r="DR350">
        <v>669.749923076923</v>
      </c>
      <c r="DS350">
        <v>725.544384615385</v>
      </c>
      <c r="DT350">
        <v>23.7865230769231</v>
      </c>
      <c r="DU350">
        <v>16.7923230769231</v>
      </c>
      <c r="DV350">
        <v>666.729076923077</v>
      </c>
      <c r="DW350">
        <v>23.4374538461539</v>
      </c>
      <c r="DX350">
        <v>500.030846153846</v>
      </c>
      <c r="DY350">
        <v>90.6595615384615</v>
      </c>
      <c r="DZ350">
        <v>0.0337860461538462</v>
      </c>
      <c r="EA350">
        <v>30.2485</v>
      </c>
      <c r="EB350">
        <v>29.9999923076923</v>
      </c>
      <c r="EC350">
        <v>999.9</v>
      </c>
      <c r="ED350">
        <v>0</v>
      </c>
      <c r="EE350">
        <v>0</v>
      </c>
      <c r="EF350">
        <v>10001.2576923077</v>
      </c>
      <c r="EG350">
        <v>0</v>
      </c>
      <c r="EH350">
        <v>14.3978</v>
      </c>
      <c r="EI350">
        <v>-55.7946461538462</v>
      </c>
      <c r="EJ350">
        <v>686.068923076923</v>
      </c>
      <c r="EK350">
        <v>737.936230769231</v>
      </c>
      <c r="EL350">
        <v>6.99419846153846</v>
      </c>
      <c r="EM350">
        <v>725.544384615385</v>
      </c>
      <c r="EN350">
        <v>16.7923230769231</v>
      </c>
      <c r="EO350">
        <v>2.15647461538462</v>
      </c>
      <c r="EP350">
        <v>1.52238615384615</v>
      </c>
      <c r="EQ350">
        <v>18.6425846153846</v>
      </c>
      <c r="ER350">
        <v>13.1948538461538</v>
      </c>
      <c r="ES350">
        <v>2000.01307692308</v>
      </c>
      <c r="ET350">
        <v>0.980004692307692</v>
      </c>
      <c r="EU350">
        <v>0.0199956230769231</v>
      </c>
      <c r="EV350">
        <v>0</v>
      </c>
      <c r="EW350">
        <v>1096.43307692308</v>
      </c>
      <c r="EX350">
        <v>5.00059</v>
      </c>
      <c r="EY350">
        <v>22067.1384615385</v>
      </c>
      <c r="EZ350">
        <v>17360.4461538462</v>
      </c>
      <c r="FA350">
        <v>42</v>
      </c>
      <c r="FB350">
        <v>41.812</v>
      </c>
      <c r="FC350">
        <v>41.375</v>
      </c>
      <c r="FD350">
        <v>41.25</v>
      </c>
      <c r="FE350">
        <v>42.875</v>
      </c>
      <c r="FF350">
        <v>1955.12307692308</v>
      </c>
      <c r="FG350">
        <v>39.89</v>
      </c>
      <c r="FH350">
        <v>0</v>
      </c>
      <c r="FI350">
        <v>1759434003.4</v>
      </c>
      <c r="FJ350">
        <v>0</v>
      </c>
      <c r="FK350">
        <v>1096.7656</v>
      </c>
      <c r="FL350">
        <v>24.3884615084808</v>
      </c>
      <c r="FM350">
        <v>475.892307014153</v>
      </c>
      <c r="FN350">
        <v>22072.528</v>
      </c>
      <c r="FO350">
        <v>15</v>
      </c>
      <c r="FP350">
        <v>0</v>
      </c>
      <c r="FQ350" t="s">
        <v>439</v>
      </c>
      <c r="FR350">
        <v>0</v>
      </c>
      <c r="FS350">
        <v>0</v>
      </c>
      <c r="FT350">
        <v>0</v>
      </c>
      <c r="FU350">
        <v>0</v>
      </c>
      <c r="FV350">
        <v>0</v>
      </c>
      <c r="FW350">
        <v>0</v>
      </c>
      <c r="FX350">
        <v>0</v>
      </c>
      <c r="FY350">
        <v>0</v>
      </c>
      <c r="FZ350">
        <v>0</v>
      </c>
      <c r="GA350">
        <v>0</v>
      </c>
      <c r="GB350">
        <v>0</v>
      </c>
      <c r="GC350">
        <v>-55.5630285714286</v>
      </c>
      <c r="GD350">
        <v>-5.94907012987018</v>
      </c>
      <c r="GE350">
        <v>0.695337086559878</v>
      </c>
      <c r="GF350">
        <v>0</v>
      </c>
      <c r="GG350">
        <v>1095.35</v>
      </c>
      <c r="GH350">
        <v>25.4071810547239</v>
      </c>
      <c r="GI350">
        <v>2.50074224275633</v>
      </c>
      <c r="GJ350">
        <v>-1</v>
      </c>
      <c r="GK350">
        <v>6.99834952380952</v>
      </c>
      <c r="GL350">
        <v>-0.0884820779220641</v>
      </c>
      <c r="GM350">
        <v>0.00904291276093135</v>
      </c>
      <c r="GN350">
        <v>1</v>
      </c>
      <c r="GO350">
        <v>1</v>
      </c>
      <c r="GP350">
        <v>2</v>
      </c>
      <c r="GQ350" t="s">
        <v>448</v>
      </c>
      <c r="GR350">
        <v>3.13101</v>
      </c>
      <c r="GS350">
        <v>2.7119</v>
      </c>
      <c r="GT350">
        <v>0.129429</v>
      </c>
      <c r="GU350">
        <v>0.136841</v>
      </c>
      <c r="GV350">
        <v>0.102391</v>
      </c>
      <c r="GW350">
        <v>0.0801602</v>
      </c>
      <c r="GX350">
        <v>32755</v>
      </c>
      <c r="GY350">
        <v>34792</v>
      </c>
      <c r="GZ350">
        <v>34044.4</v>
      </c>
      <c r="HA350">
        <v>36499.1</v>
      </c>
      <c r="HB350">
        <v>43167.5</v>
      </c>
      <c r="HC350">
        <v>48224</v>
      </c>
      <c r="HD350">
        <v>53114.4</v>
      </c>
      <c r="HE350">
        <v>58342.9</v>
      </c>
      <c r="HF350">
        <v>1.9515</v>
      </c>
      <c r="HG350">
        <v>1.77635</v>
      </c>
      <c r="HH350">
        <v>0.123344</v>
      </c>
      <c r="HI350">
        <v>0</v>
      </c>
      <c r="HJ350">
        <v>27.9977</v>
      </c>
      <c r="HK350">
        <v>999.9</v>
      </c>
      <c r="HL350">
        <v>41.643</v>
      </c>
      <c r="HM350">
        <v>31.038</v>
      </c>
      <c r="HN350">
        <v>20.767</v>
      </c>
      <c r="HO350">
        <v>54.6158</v>
      </c>
      <c r="HP350">
        <v>45.6771</v>
      </c>
      <c r="HQ350">
        <v>1</v>
      </c>
      <c r="HR350">
        <v>0.115971</v>
      </c>
      <c r="HS350">
        <v>0.927786</v>
      </c>
      <c r="HT350">
        <v>20.1086</v>
      </c>
      <c r="HU350">
        <v>5.19647</v>
      </c>
      <c r="HV350">
        <v>12.004</v>
      </c>
      <c r="HW350">
        <v>4.97455</v>
      </c>
      <c r="HX350">
        <v>3.29393</v>
      </c>
      <c r="HY350">
        <v>999.9</v>
      </c>
      <c r="HZ350">
        <v>9999</v>
      </c>
      <c r="IA350">
        <v>9999</v>
      </c>
      <c r="IB350">
        <v>9999</v>
      </c>
      <c r="IC350">
        <v>1.86325</v>
      </c>
      <c r="ID350">
        <v>1.86813</v>
      </c>
      <c r="IE350">
        <v>1.8679</v>
      </c>
      <c r="IF350">
        <v>1.86905</v>
      </c>
      <c r="IG350">
        <v>1.86992</v>
      </c>
      <c r="IH350">
        <v>1.86594</v>
      </c>
      <c r="II350">
        <v>1.86704</v>
      </c>
      <c r="IJ350">
        <v>1.86844</v>
      </c>
      <c r="IK350">
        <v>5</v>
      </c>
      <c r="IL350">
        <v>0</v>
      </c>
      <c r="IM350">
        <v>0</v>
      </c>
      <c r="IN350">
        <v>0</v>
      </c>
      <c r="IO350" t="s">
        <v>441</v>
      </c>
      <c r="IP350" t="s">
        <v>442</v>
      </c>
      <c r="IQ350" t="s">
        <v>443</v>
      </c>
      <c r="IR350" t="s">
        <v>443</v>
      </c>
      <c r="IS350" t="s">
        <v>443</v>
      </c>
      <c r="IT350" t="s">
        <v>443</v>
      </c>
      <c r="IU350">
        <v>0</v>
      </c>
      <c r="IV350">
        <v>100</v>
      </c>
      <c r="IW350">
        <v>100</v>
      </c>
      <c r="IX350">
        <v>3.104</v>
      </c>
      <c r="IY350">
        <v>0.3485</v>
      </c>
      <c r="IZ350">
        <v>0.735386519928015</v>
      </c>
      <c r="JA350">
        <v>0.00382527381972642</v>
      </c>
      <c r="JB350">
        <v>-7.52988299776221e-07</v>
      </c>
      <c r="JC350">
        <v>2.3530235652091e-10</v>
      </c>
      <c r="JD350">
        <v>-0.102343420517576</v>
      </c>
      <c r="JE350">
        <v>-0.0169045395245839</v>
      </c>
      <c r="JF350">
        <v>0.00204458040624254</v>
      </c>
      <c r="JG350">
        <v>-2.13992253470799e-05</v>
      </c>
      <c r="JH350">
        <v>5</v>
      </c>
      <c r="JI350">
        <v>2167</v>
      </c>
      <c r="JJ350">
        <v>1</v>
      </c>
      <c r="JK350">
        <v>29</v>
      </c>
      <c r="JL350">
        <v>29323900.1</v>
      </c>
      <c r="JM350">
        <v>29323900.1</v>
      </c>
      <c r="JN350">
        <v>1.61987</v>
      </c>
      <c r="JO350">
        <v>2.63184</v>
      </c>
      <c r="JP350">
        <v>1.54785</v>
      </c>
      <c r="JQ350">
        <v>2.31079</v>
      </c>
      <c r="JR350">
        <v>1.64551</v>
      </c>
      <c r="JS350">
        <v>2.30225</v>
      </c>
      <c r="JT350">
        <v>34.6692</v>
      </c>
      <c r="JU350">
        <v>24.1838</v>
      </c>
      <c r="JV350">
        <v>18</v>
      </c>
      <c r="JW350">
        <v>508.083</v>
      </c>
      <c r="JX350">
        <v>395.552</v>
      </c>
      <c r="JY350">
        <v>28.0396</v>
      </c>
      <c r="JZ350">
        <v>28.8627</v>
      </c>
      <c r="KA350">
        <v>30.0009</v>
      </c>
      <c r="KB350">
        <v>28.8045</v>
      </c>
      <c r="KC350">
        <v>28.7515</v>
      </c>
      <c r="KD350">
        <v>32.4892</v>
      </c>
      <c r="KE350">
        <v>16.3</v>
      </c>
      <c r="KF350">
        <v>26.0815</v>
      </c>
      <c r="KG350">
        <v>27.8651</v>
      </c>
      <c r="KH350">
        <v>771.106</v>
      </c>
      <c r="KI350">
        <v>16.7817</v>
      </c>
      <c r="KJ350">
        <v>96.5471</v>
      </c>
      <c r="KK350">
        <v>94.5225</v>
      </c>
    </row>
    <row r="351" spans="1:297">
      <c r="A351">
        <v>335</v>
      </c>
      <c r="B351">
        <v>1759434010.1</v>
      </c>
      <c r="C351">
        <v>14790</v>
      </c>
      <c r="D351" t="s">
        <v>1115</v>
      </c>
      <c r="E351" t="s">
        <v>1116</v>
      </c>
      <c r="F351">
        <v>5</v>
      </c>
      <c r="G351" t="s">
        <v>1024</v>
      </c>
      <c r="H351" t="s">
        <v>436</v>
      </c>
      <c r="I351">
        <v>1759434001.94615</v>
      </c>
      <c r="J351">
        <f>(K351)/1000</f>
        <v>0</v>
      </c>
      <c r="K351">
        <f>IF(DP351, AN351, AH351)</f>
        <v>0</v>
      </c>
      <c r="L351">
        <f>IF(DP351, AI351, AG351)</f>
        <v>0</v>
      </c>
      <c r="M351">
        <f>DR351 - IF(AU351&gt;1, L351*DL351*100.0/(AW351), 0)</f>
        <v>0</v>
      </c>
      <c r="N351">
        <f>((T351-J351/2)*M351-L351)/(T351+J351/2)</f>
        <v>0</v>
      </c>
      <c r="O351">
        <f>N351*(DY351+DZ351)/1000.0</f>
        <v>0</v>
      </c>
      <c r="P351">
        <f>(DR351 - IF(AU351&gt;1, L351*DL351*100.0/(AW351), 0))*(DY351+DZ351)/1000.0</f>
        <v>0</v>
      </c>
      <c r="Q351">
        <f>2.0/((1/S351-1/R351)+SIGN(S351)*SQRT((1/S351-1/R351)*(1/S351-1/R351) + 4*DM351/((DM351+1)*(DM351+1))*(2*1/S351*1/R351-1/R351*1/R351)))</f>
        <v>0</v>
      </c>
      <c r="R351">
        <f>IF(LEFT(DN351,1)&lt;&gt;"0",IF(LEFT(DN351,1)="1",3.0,DO351),$D$5+$E$5*(EF351*DY351/($K$5*1000))+$F$5*(EF351*DY351/($K$5*1000))*MAX(MIN(DL351,$J$5),$I$5)*MAX(MIN(DL351,$J$5),$I$5)+$G$5*MAX(MIN(DL351,$J$5),$I$5)*(EF351*DY351/($K$5*1000))+$H$5*(EF351*DY351/($K$5*1000))*(EF351*DY351/($K$5*1000)))</f>
        <v>0</v>
      </c>
      <c r="S351">
        <f>J351*(1000-(1000*0.61365*exp(17.502*W351/(240.97+W351))/(DY351+DZ351)+DT351)/2)/(1000*0.61365*exp(17.502*W351/(240.97+W351))/(DY351+DZ351)-DT351)</f>
        <v>0</v>
      </c>
      <c r="T351">
        <f>1/((DM351+1)/(Q351/1.6)+1/(R351/1.37)) + DM351/((DM351+1)/(Q351/1.6) + DM351/(R351/1.37))</f>
        <v>0</v>
      </c>
      <c r="U351">
        <f>(DH351*DK351)</f>
        <v>0</v>
      </c>
      <c r="V351">
        <f>(EA351+(U351+2*0.95*5.67E-8*(((EA351+$B$7)+273)^4-(EA351+273)^4)-44100*J351)/(1.84*29.3*R351+8*0.95*5.67E-8*(EA351+273)^3))</f>
        <v>0</v>
      </c>
      <c r="W351">
        <f>($C$7*EB351+$D$7*EC351+$E$7*V351)</f>
        <v>0</v>
      </c>
      <c r="X351">
        <f>0.61365*exp(17.502*W351/(240.97+W351))</f>
        <v>0</v>
      </c>
      <c r="Y351">
        <f>(Z351/AA351*100)</f>
        <v>0</v>
      </c>
      <c r="Z351">
        <f>DT351*(DY351+DZ351)/1000</f>
        <v>0</v>
      </c>
      <c r="AA351">
        <f>0.61365*exp(17.502*EA351/(240.97+EA351))</f>
        <v>0</v>
      </c>
      <c r="AB351">
        <f>(X351-DT351*(DY351+DZ351)/1000)</f>
        <v>0</v>
      </c>
      <c r="AC351">
        <f>(-J351*44100)</f>
        <v>0</v>
      </c>
      <c r="AD351">
        <f>2*29.3*R351*0.92*(EA351-W351)</f>
        <v>0</v>
      </c>
      <c r="AE351">
        <f>2*0.95*5.67E-8*(((EA351+$B$7)+273)^4-(W351+273)^4)</f>
        <v>0</v>
      </c>
      <c r="AF351">
        <f>U351+AE351+AC351+AD351</f>
        <v>0</v>
      </c>
      <c r="AG351">
        <f>DX351*AU351*(DS351-DR351*(1000-AU351*DU351)/(1000-AU351*DT351))/(100*DL351)</f>
        <v>0</v>
      </c>
      <c r="AH351">
        <f>1000*DX351*AU351*(DT351-DU351)/(100*DL351*(1000-AU351*DT351))</f>
        <v>0</v>
      </c>
      <c r="AI351">
        <f>(AJ351 - AK351 - DY351*1E3/(8.314*(EA351+273.15)) * AM351/DX351 * AL351) * DX351/(100*DL351) * (1000 - DU351)/1000</f>
        <v>0</v>
      </c>
      <c r="AJ351">
        <v>770.443368906818</v>
      </c>
      <c r="AK351">
        <v>726.262587878788</v>
      </c>
      <c r="AL351">
        <v>3.20479636363635</v>
      </c>
      <c r="AM351">
        <v>64.6</v>
      </c>
      <c r="AN351">
        <f>(AP351 - AO351 + DY351*1E3/(8.314*(EA351+273.15)) * AR351/DX351 * AQ351) * DX351/(100*DL351) * 1000/(1000 - AP351)</f>
        <v>0</v>
      </c>
      <c r="AO351">
        <v>16.7954061194703</v>
      </c>
      <c r="AP351">
        <v>23.7517351515151</v>
      </c>
      <c r="AQ351">
        <v>-0.00537849615452413</v>
      </c>
      <c r="AR351">
        <v>120.659579915445</v>
      </c>
      <c r="AS351">
        <v>0</v>
      </c>
      <c r="AT351">
        <v>0</v>
      </c>
      <c r="AU351">
        <f>IF(AS351*$H$13&gt;=AW351,1.0,(AW351/(AW351-AS351*$H$13)))</f>
        <v>0</v>
      </c>
      <c r="AV351">
        <f>(AU351-1)*100</f>
        <v>0</v>
      </c>
      <c r="AW351">
        <f>MAX(0,($B$13+$C$13*EF351)/(1+$D$13*EF351)*DY351/(EA351+273)*$E$13)</f>
        <v>0</v>
      </c>
      <c r="AX351" t="s">
        <v>437</v>
      </c>
      <c r="AY351" t="s">
        <v>437</v>
      </c>
      <c r="AZ351">
        <v>0</v>
      </c>
      <c r="BA351">
        <v>0</v>
      </c>
      <c r="BB351">
        <f>1-AZ351/BA351</f>
        <v>0</v>
      </c>
      <c r="BC351">
        <v>0</v>
      </c>
      <c r="BD351" t="s">
        <v>437</v>
      </c>
      <c r="BE351" t="s">
        <v>437</v>
      </c>
      <c r="BF351">
        <v>0</v>
      </c>
      <c r="BG351">
        <v>0</v>
      </c>
      <c r="BH351">
        <f>1-BF351/BG351</f>
        <v>0</v>
      </c>
      <c r="BI351">
        <v>0.5</v>
      </c>
      <c r="BJ351">
        <f>DI351</f>
        <v>0</v>
      </c>
      <c r="BK351">
        <f>L351</f>
        <v>0</v>
      </c>
      <c r="BL351">
        <f>BH351*BI351*BJ351</f>
        <v>0</v>
      </c>
      <c r="BM351">
        <f>(BK351-BC351)/BJ351</f>
        <v>0</v>
      </c>
      <c r="BN351">
        <f>(BA351-BG351)/BG351</f>
        <v>0</v>
      </c>
      <c r="BO351">
        <f>AZ351/(BB351+AZ351/BG351)</f>
        <v>0</v>
      </c>
      <c r="BP351" t="s">
        <v>437</v>
      </c>
      <c r="BQ351">
        <v>0</v>
      </c>
      <c r="BR351">
        <f>IF(BQ351&lt;&gt;0, BQ351, BO351)</f>
        <v>0</v>
      </c>
      <c r="BS351">
        <f>1-BR351/BG351</f>
        <v>0</v>
      </c>
      <c r="BT351">
        <f>(BG351-BF351)/(BG351-BR351)</f>
        <v>0</v>
      </c>
      <c r="BU351">
        <f>(BA351-BG351)/(BA351-BR351)</f>
        <v>0</v>
      </c>
      <c r="BV351">
        <f>(BG351-BF351)/(BG351-AZ351)</f>
        <v>0</v>
      </c>
      <c r="BW351">
        <f>(BA351-BG351)/(BA351-AZ351)</f>
        <v>0</v>
      </c>
      <c r="BX351">
        <f>(BT351*BR351/BF351)</f>
        <v>0</v>
      </c>
      <c r="BY351">
        <f>(1-BX351)</f>
        <v>0</v>
      </c>
      <c r="DH351">
        <f>$B$11*EG351+$C$11*EH351+$F$11*ES351*(1-EV351)</f>
        <v>0</v>
      </c>
      <c r="DI351">
        <f>DH351*DJ351</f>
        <v>0</v>
      </c>
      <c r="DJ351">
        <f>($B$11*$D$9+$C$11*$D$9+$F$11*((FF351+EX351)/MAX(FF351+EX351+FG351, 0.1)*$I$9+FG351/MAX(FF351+EX351+FG351, 0.1)*$J$9))/($B$11+$C$11+$F$11)</f>
        <v>0</v>
      </c>
      <c r="DK351">
        <f>($B$11*$K$9+$C$11*$K$9+$F$11*((FF351+EX351)/MAX(FF351+EX351+FG351, 0.1)*$P$9+FG351/MAX(FF351+EX351+FG351, 0.1)*$Q$9))/($B$11+$C$11+$F$11)</f>
        <v>0</v>
      </c>
      <c r="DL351">
        <v>6</v>
      </c>
      <c r="DM351">
        <v>0.5</v>
      </c>
      <c r="DN351" t="s">
        <v>438</v>
      </c>
      <c r="DO351">
        <v>2</v>
      </c>
      <c r="DP351" t="b">
        <v>1</v>
      </c>
      <c r="DQ351">
        <v>1759434001.94615</v>
      </c>
      <c r="DR351">
        <v>685.970461538462</v>
      </c>
      <c r="DS351">
        <v>741.967538461538</v>
      </c>
      <c r="DT351">
        <v>23.7769615384615</v>
      </c>
      <c r="DU351">
        <v>16.7942</v>
      </c>
      <c r="DV351">
        <v>682.899</v>
      </c>
      <c r="DW351">
        <v>23.4282846153846</v>
      </c>
      <c r="DX351">
        <v>499.993692307692</v>
      </c>
      <c r="DY351">
        <v>90.6602</v>
      </c>
      <c r="DZ351">
        <v>0.0338371307692308</v>
      </c>
      <c r="EA351">
        <v>30.2508538461538</v>
      </c>
      <c r="EB351">
        <v>30.0052692307692</v>
      </c>
      <c r="EC351">
        <v>999.9</v>
      </c>
      <c r="ED351">
        <v>0</v>
      </c>
      <c r="EE351">
        <v>0</v>
      </c>
      <c r="EF351">
        <v>9998.84846153846</v>
      </c>
      <c r="EG351">
        <v>0</v>
      </c>
      <c r="EH351">
        <v>14.3978</v>
      </c>
      <c r="EI351">
        <v>-55.9972307692308</v>
      </c>
      <c r="EJ351">
        <v>702.677692307692</v>
      </c>
      <c r="EK351">
        <v>754.641230769231</v>
      </c>
      <c r="EL351">
        <v>6.98276846153846</v>
      </c>
      <c r="EM351">
        <v>741.967538461538</v>
      </c>
      <c r="EN351">
        <v>16.7942</v>
      </c>
      <c r="EO351">
        <v>2.15562384615385</v>
      </c>
      <c r="EP351">
        <v>1.52256538461538</v>
      </c>
      <c r="EQ351">
        <v>18.6362769230769</v>
      </c>
      <c r="ER351">
        <v>13.1966846153846</v>
      </c>
      <c r="ES351">
        <v>2000.04076923077</v>
      </c>
      <c r="ET351">
        <v>0.980004923076923</v>
      </c>
      <c r="EU351">
        <v>0.0199953846153846</v>
      </c>
      <c r="EV351">
        <v>0</v>
      </c>
      <c r="EW351">
        <v>1098.37076923077</v>
      </c>
      <c r="EX351">
        <v>5.00059</v>
      </c>
      <c r="EY351">
        <v>22105.7307692308</v>
      </c>
      <c r="EZ351">
        <v>17360.7</v>
      </c>
      <c r="FA351">
        <v>42</v>
      </c>
      <c r="FB351">
        <v>41.8072307692308</v>
      </c>
      <c r="FC351">
        <v>41.375</v>
      </c>
      <c r="FD351">
        <v>41.25</v>
      </c>
      <c r="FE351">
        <v>42.875</v>
      </c>
      <c r="FF351">
        <v>1955.15076923077</v>
      </c>
      <c r="FG351">
        <v>39.89</v>
      </c>
      <c r="FH351">
        <v>0</v>
      </c>
      <c r="FI351">
        <v>1759434008.8</v>
      </c>
      <c r="FJ351">
        <v>0</v>
      </c>
      <c r="FK351">
        <v>1098.74576923077</v>
      </c>
      <c r="FL351">
        <v>22.6321367791613</v>
      </c>
      <c r="FM351">
        <v>435.859829231975</v>
      </c>
      <c r="FN351">
        <v>22111.5346153846</v>
      </c>
      <c r="FO351">
        <v>15</v>
      </c>
      <c r="FP351">
        <v>0</v>
      </c>
      <c r="FQ351" t="s">
        <v>439</v>
      </c>
      <c r="FR351">
        <v>0</v>
      </c>
      <c r="FS351">
        <v>0</v>
      </c>
      <c r="FT351">
        <v>0</v>
      </c>
      <c r="FU351">
        <v>0</v>
      </c>
      <c r="FV351">
        <v>0</v>
      </c>
      <c r="FW351">
        <v>0</v>
      </c>
      <c r="FX351">
        <v>0</v>
      </c>
      <c r="FY351">
        <v>0</v>
      </c>
      <c r="FZ351">
        <v>0</v>
      </c>
      <c r="GA351">
        <v>0</v>
      </c>
      <c r="GB351">
        <v>0</v>
      </c>
      <c r="GC351">
        <v>-55.835355</v>
      </c>
      <c r="GD351">
        <v>-3.41579097744365</v>
      </c>
      <c r="GE351">
        <v>0.569513113523297</v>
      </c>
      <c r="GF351">
        <v>0</v>
      </c>
      <c r="GG351">
        <v>1097.32529411765</v>
      </c>
      <c r="GH351">
        <v>23.6974790085435</v>
      </c>
      <c r="GI351">
        <v>2.3327278090557</v>
      </c>
      <c r="GJ351">
        <v>-1</v>
      </c>
      <c r="GK351">
        <v>6.9874245</v>
      </c>
      <c r="GL351">
        <v>-0.134003458646622</v>
      </c>
      <c r="GM351">
        <v>0.013458386409596</v>
      </c>
      <c r="GN351">
        <v>0</v>
      </c>
      <c r="GO351">
        <v>0</v>
      </c>
      <c r="GP351">
        <v>2</v>
      </c>
      <c r="GQ351" t="s">
        <v>463</v>
      </c>
      <c r="GR351">
        <v>3.13098</v>
      </c>
      <c r="GS351">
        <v>2.71157</v>
      </c>
      <c r="GT351">
        <v>0.131448</v>
      </c>
      <c r="GU351">
        <v>0.138755</v>
      </c>
      <c r="GV351">
        <v>0.102323</v>
      </c>
      <c r="GW351">
        <v>0.0801648</v>
      </c>
      <c r="GX351">
        <v>32678.4</v>
      </c>
      <c r="GY351">
        <v>34714.9</v>
      </c>
      <c r="GZ351">
        <v>34043.8</v>
      </c>
      <c r="HA351">
        <v>36499.2</v>
      </c>
      <c r="HB351">
        <v>43170.7</v>
      </c>
      <c r="HC351">
        <v>48223.8</v>
      </c>
      <c r="HD351">
        <v>53114</v>
      </c>
      <c r="HE351">
        <v>58342.6</v>
      </c>
      <c r="HF351">
        <v>1.95135</v>
      </c>
      <c r="HG351">
        <v>1.77638</v>
      </c>
      <c r="HH351">
        <v>0.123195</v>
      </c>
      <c r="HI351">
        <v>0</v>
      </c>
      <c r="HJ351">
        <v>28.0001</v>
      </c>
      <c r="HK351">
        <v>999.9</v>
      </c>
      <c r="HL351">
        <v>41.643</v>
      </c>
      <c r="HM351">
        <v>31.018</v>
      </c>
      <c r="HN351">
        <v>20.7424</v>
      </c>
      <c r="HO351">
        <v>54.3858</v>
      </c>
      <c r="HP351">
        <v>45.7011</v>
      </c>
      <c r="HQ351">
        <v>1</v>
      </c>
      <c r="HR351">
        <v>0.116087</v>
      </c>
      <c r="HS351">
        <v>0.309363</v>
      </c>
      <c r="HT351">
        <v>20.1113</v>
      </c>
      <c r="HU351">
        <v>5.19632</v>
      </c>
      <c r="HV351">
        <v>12.004</v>
      </c>
      <c r="HW351">
        <v>4.9747</v>
      </c>
      <c r="HX351">
        <v>3.2939</v>
      </c>
      <c r="HY351">
        <v>999.9</v>
      </c>
      <c r="HZ351">
        <v>9999</v>
      </c>
      <c r="IA351">
        <v>9999</v>
      </c>
      <c r="IB351">
        <v>9999</v>
      </c>
      <c r="IC351">
        <v>1.86325</v>
      </c>
      <c r="ID351">
        <v>1.86813</v>
      </c>
      <c r="IE351">
        <v>1.86788</v>
      </c>
      <c r="IF351">
        <v>1.86905</v>
      </c>
      <c r="IG351">
        <v>1.86993</v>
      </c>
      <c r="IH351">
        <v>1.86594</v>
      </c>
      <c r="II351">
        <v>1.86702</v>
      </c>
      <c r="IJ351">
        <v>1.86844</v>
      </c>
      <c r="IK351">
        <v>5</v>
      </c>
      <c r="IL351">
        <v>0</v>
      </c>
      <c r="IM351">
        <v>0</v>
      </c>
      <c r="IN351">
        <v>0</v>
      </c>
      <c r="IO351" t="s">
        <v>441</v>
      </c>
      <c r="IP351" t="s">
        <v>442</v>
      </c>
      <c r="IQ351" t="s">
        <v>443</v>
      </c>
      <c r="IR351" t="s">
        <v>443</v>
      </c>
      <c r="IS351" t="s">
        <v>443</v>
      </c>
      <c r="IT351" t="s">
        <v>443</v>
      </c>
      <c r="IU351">
        <v>0</v>
      </c>
      <c r="IV351">
        <v>100</v>
      </c>
      <c r="IW351">
        <v>100</v>
      </c>
      <c r="IX351">
        <v>3.153</v>
      </c>
      <c r="IY351">
        <v>0.3475</v>
      </c>
      <c r="IZ351">
        <v>0.735386519928015</v>
      </c>
      <c r="JA351">
        <v>0.00382527381972642</v>
      </c>
      <c r="JB351">
        <v>-7.52988299776221e-07</v>
      </c>
      <c r="JC351">
        <v>2.3530235652091e-10</v>
      </c>
      <c r="JD351">
        <v>-0.102343420517576</v>
      </c>
      <c r="JE351">
        <v>-0.0169045395245839</v>
      </c>
      <c r="JF351">
        <v>0.00204458040624254</v>
      </c>
      <c r="JG351">
        <v>-2.13992253470799e-05</v>
      </c>
      <c r="JH351">
        <v>5</v>
      </c>
      <c r="JI351">
        <v>2167</v>
      </c>
      <c r="JJ351">
        <v>1</v>
      </c>
      <c r="JK351">
        <v>29</v>
      </c>
      <c r="JL351">
        <v>29323900.2</v>
      </c>
      <c r="JM351">
        <v>29323900.2</v>
      </c>
      <c r="JN351">
        <v>1.64673</v>
      </c>
      <c r="JO351">
        <v>2.63428</v>
      </c>
      <c r="JP351">
        <v>1.54785</v>
      </c>
      <c r="JQ351">
        <v>2.31079</v>
      </c>
      <c r="JR351">
        <v>1.64673</v>
      </c>
      <c r="JS351">
        <v>2.34009</v>
      </c>
      <c r="JT351">
        <v>34.6692</v>
      </c>
      <c r="JU351">
        <v>24.1926</v>
      </c>
      <c r="JV351">
        <v>18</v>
      </c>
      <c r="JW351">
        <v>507.999</v>
      </c>
      <c r="JX351">
        <v>395.572</v>
      </c>
      <c r="JY351">
        <v>27.8416</v>
      </c>
      <c r="JZ351">
        <v>28.8645</v>
      </c>
      <c r="KA351">
        <v>30.0002</v>
      </c>
      <c r="KB351">
        <v>28.8064</v>
      </c>
      <c r="KC351">
        <v>28.7526</v>
      </c>
      <c r="KD351">
        <v>33.088</v>
      </c>
      <c r="KE351">
        <v>16.3</v>
      </c>
      <c r="KF351">
        <v>26.0815</v>
      </c>
      <c r="KG351">
        <v>27.8572</v>
      </c>
      <c r="KH351">
        <v>791.386</v>
      </c>
      <c r="KI351">
        <v>16.7817</v>
      </c>
      <c r="KJ351">
        <v>96.5458</v>
      </c>
      <c r="KK351">
        <v>94.5223</v>
      </c>
    </row>
    <row r="352" spans="1:297">
      <c r="A352">
        <v>336</v>
      </c>
      <c r="B352">
        <v>1759434015.1</v>
      </c>
      <c r="C352">
        <v>14795</v>
      </c>
      <c r="D352" t="s">
        <v>1117</v>
      </c>
      <c r="E352" t="s">
        <v>1118</v>
      </c>
      <c r="F352">
        <v>5</v>
      </c>
      <c r="G352" t="s">
        <v>1024</v>
      </c>
      <c r="H352" t="s">
        <v>436</v>
      </c>
      <c r="I352">
        <v>1759434006.94615</v>
      </c>
      <c r="J352">
        <f>(K352)/1000</f>
        <v>0</v>
      </c>
      <c r="K352">
        <f>IF(DP352, AN352, AH352)</f>
        <v>0</v>
      </c>
      <c r="L352">
        <f>IF(DP352, AI352, AG352)</f>
        <v>0</v>
      </c>
      <c r="M352">
        <f>DR352 - IF(AU352&gt;1, L352*DL352*100.0/(AW352), 0)</f>
        <v>0</v>
      </c>
      <c r="N352">
        <f>((T352-J352/2)*M352-L352)/(T352+J352/2)</f>
        <v>0</v>
      </c>
      <c r="O352">
        <f>N352*(DY352+DZ352)/1000.0</f>
        <v>0</v>
      </c>
      <c r="P352">
        <f>(DR352 - IF(AU352&gt;1, L352*DL352*100.0/(AW352), 0))*(DY352+DZ352)/1000.0</f>
        <v>0</v>
      </c>
      <c r="Q352">
        <f>2.0/((1/S352-1/R352)+SIGN(S352)*SQRT((1/S352-1/R352)*(1/S352-1/R352) + 4*DM352/((DM352+1)*(DM352+1))*(2*1/S352*1/R352-1/R352*1/R352)))</f>
        <v>0</v>
      </c>
      <c r="R352">
        <f>IF(LEFT(DN352,1)&lt;&gt;"0",IF(LEFT(DN352,1)="1",3.0,DO352),$D$5+$E$5*(EF352*DY352/($K$5*1000))+$F$5*(EF352*DY352/($K$5*1000))*MAX(MIN(DL352,$J$5),$I$5)*MAX(MIN(DL352,$J$5),$I$5)+$G$5*MAX(MIN(DL352,$J$5),$I$5)*(EF352*DY352/($K$5*1000))+$H$5*(EF352*DY352/($K$5*1000))*(EF352*DY352/($K$5*1000)))</f>
        <v>0</v>
      </c>
      <c r="S352">
        <f>J352*(1000-(1000*0.61365*exp(17.502*W352/(240.97+W352))/(DY352+DZ352)+DT352)/2)/(1000*0.61365*exp(17.502*W352/(240.97+W352))/(DY352+DZ352)-DT352)</f>
        <v>0</v>
      </c>
      <c r="T352">
        <f>1/((DM352+1)/(Q352/1.6)+1/(R352/1.37)) + DM352/((DM352+1)/(Q352/1.6) + DM352/(R352/1.37))</f>
        <v>0</v>
      </c>
      <c r="U352">
        <f>(DH352*DK352)</f>
        <v>0</v>
      </c>
      <c r="V352">
        <f>(EA352+(U352+2*0.95*5.67E-8*(((EA352+$B$7)+273)^4-(EA352+273)^4)-44100*J352)/(1.84*29.3*R352+8*0.95*5.67E-8*(EA352+273)^3))</f>
        <v>0</v>
      </c>
      <c r="W352">
        <f>($C$7*EB352+$D$7*EC352+$E$7*V352)</f>
        <v>0</v>
      </c>
      <c r="X352">
        <f>0.61365*exp(17.502*W352/(240.97+W352))</f>
        <v>0</v>
      </c>
      <c r="Y352">
        <f>(Z352/AA352*100)</f>
        <v>0</v>
      </c>
      <c r="Z352">
        <f>DT352*(DY352+DZ352)/1000</f>
        <v>0</v>
      </c>
      <c r="AA352">
        <f>0.61365*exp(17.502*EA352/(240.97+EA352))</f>
        <v>0</v>
      </c>
      <c r="AB352">
        <f>(X352-DT352*(DY352+DZ352)/1000)</f>
        <v>0</v>
      </c>
      <c r="AC352">
        <f>(-J352*44100)</f>
        <v>0</v>
      </c>
      <c r="AD352">
        <f>2*29.3*R352*0.92*(EA352-W352)</f>
        <v>0</v>
      </c>
      <c r="AE352">
        <f>2*0.95*5.67E-8*(((EA352+$B$7)+273)^4-(W352+273)^4)</f>
        <v>0</v>
      </c>
      <c r="AF352">
        <f>U352+AE352+AC352+AD352</f>
        <v>0</v>
      </c>
      <c r="AG352">
        <f>DX352*AU352*(DS352-DR352*(1000-AU352*DU352)/(1000-AU352*DT352))/(100*DL352)</f>
        <v>0</v>
      </c>
      <c r="AH352">
        <f>1000*DX352*AU352*(DT352-DU352)/(100*DL352*(1000-AU352*DT352))</f>
        <v>0</v>
      </c>
      <c r="AI352">
        <f>(AJ352 - AK352 - DY352*1E3/(8.314*(EA352+273.15)) * AM352/DX352 * AL352) * DX352/(100*DL352) * (1000 - DU352)/1000</f>
        <v>0</v>
      </c>
      <c r="AJ352">
        <v>786.472001234307</v>
      </c>
      <c r="AK352">
        <v>742.389987878788</v>
      </c>
      <c r="AL352">
        <v>3.21095969696962</v>
      </c>
      <c r="AM352">
        <v>64.6</v>
      </c>
      <c r="AN352">
        <f>(AP352 - AO352 + DY352*1E3/(8.314*(EA352+273.15)) * AR352/DX352 * AQ352) * DX352/(100*DL352) * 1000/(1000 - AP352)</f>
        <v>0</v>
      </c>
      <c r="AO352">
        <v>16.7989616689219</v>
      </c>
      <c r="AP352">
        <v>23.7323054545455</v>
      </c>
      <c r="AQ352">
        <v>-0.00193514576556608</v>
      </c>
      <c r="AR352">
        <v>120.659579915445</v>
      </c>
      <c r="AS352">
        <v>0</v>
      </c>
      <c r="AT352">
        <v>0</v>
      </c>
      <c r="AU352">
        <f>IF(AS352*$H$13&gt;=AW352,1.0,(AW352/(AW352-AS352*$H$13)))</f>
        <v>0</v>
      </c>
      <c r="AV352">
        <f>(AU352-1)*100</f>
        <v>0</v>
      </c>
      <c r="AW352">
        <f>MAX(0,($B$13+$C$13*EF352)/(1+$D$13*EF352)*DY352/(EA352+273)*$E$13)</f>
        <v>0</v>
      </c>
      <c r="AX352" t="s">
        <v>437</v>
      </c>
      <c r="AY352" t="s">
        <v>437</v>
      </c>
      <c r="AZ352">
        <v>0</v>
      </c>
      <c r="BA352">
        <v>0</v>
      </c>
      <c r="BB352">
        <f>1-AZ352/BA352</f>
        <v>0</v>
      </c>
      <c r="BC352">
        <v>0</v>
      </c>
      <c r="BD352" t="s">
        <v>437</v>
      </c>
      <c r="BE352" t="s">
        <v>437</v>
      </c>
      <c r="BF352">
        <v>0</v>
      </c>
      <c r="BG352">
        <v>0</v>
      </c>
      <c r="BH352">
        <f>1-BF352/BG352</f>
        <v>0</v>
      </c>
      <c r="BI352">
        <v>0.5</v>
      </c>
      <c r="BJ352">
        <f>DI352</f>
        <v>0</v>
      </c>
      <c r="BK352">
        <f>L352</f>
        <v>0</v>
      </c>
      <c r="BL352">
        <f>BH352*BI352*BJ352</f>
        <v>0</v>
      </c>
      <c r="BM352">
        <f>(BK352-BC352)/BJ352</f>
        <v>0</v>
      </c>
      <c r="BN352">
        <f>(BA352-BG352)/BG352</f>
        <v>0</v>
      </c>
      <c r="BO352">
        <f>AZ352/(BB352+AZ352/BG352)</f>
        <v>0</v>
      </c>
      <c r="BP352" t="s">
        <v>437</v>
      </c>
      <c r="BQ352">
        <v>0</v>
      </c>
      <c r="BR352">
        <f>IF(BQ352&lt;&gt;0, BQ352, BO352)</f>
        <v>0</v>
      </c>
      <c r="BS352">
        <f>1-BR352/BG352</f>
        <v>0</v>
      </c>
      <c r="BT352">
        <f>(BG352-BF352)/(BG352-BR352)</f>
        <v>0</v>
      </c>
      <c r="BU352">
        <f>(BA352-BG352)/(BA352-BR352)</f>
        <v>0</v>
      </c>
      <c r="BV352">
        <f>(BG352-BF352)/(BG352-AZ352)</f>
        <v>0</v>
      </c>
      <c r="BW352">
        <f>(BA352-BG352)/(BA352-AZ352)</f>
        <v>0</v>
      </c>
      <c r="BX352">
        <f>(BT352*BR352/BF352)</f>
        <v>0</v>
      </c>
      <c r="BY352">
        <f>(1-BX352)</f>
        <v>0</v>
      </c>
      <c r="DH352">
        <f>$B$11*EG352+$C$11*EH352+$F$11*ES352*(1-EV352)</f>
        <v>0</v>
      </c>
      <c r="DI352">
        <f>DH352*DJ352</f>
        <v>0</v>
      </c>
      <c r="DJ352">
        <f>($B$11*$D$9+$C$11*$D$9+$F$11*((FF352+EX352)/MAX(FF352+EX352+FG352, 0.1)*$I$9+FG352/MAX(FF352+EX352+FG352, 0.1)*$J$9))/($B$11+$C$11+$F$11)</f>
        <v>0</v>
      </c>
      <c r="DK352">
        <f>($B$11*$K$9+$C$11*$K$9+$F$11*((FF352+EX352)/MAX(FF352+EX352+FG352, 0.1)*$P$9+FG352/MAX(FF352+EX352+FG352, 0.1)*$Q$9))/($B$11+$C$11+$F$11)</f>
        <v>0</v>
      </c>
      <c r="DL352">
        <v>6</v>
      </c>
      <c r="DM352">
        <v>0.5</v>
      </c>
      <c r="DN352" t="s">
        <v>438</v>
      </c>
      <c r="DO352">
        <v>2</v>
      </c>
      <c r="DP352" t="b">
        <v>1</v>
      </c>
      <c r="DQ352">
        <v>1759434006.94615</v>
      </c>
      <c r="DR352">
        <v>702.085692307692</v>
      </c>
      <c r="DS352">
        <v>758.300538461539</v>
      </c>
      <c r="DT352">
        <v>23.7616384615385</v>
      </c>
      <c r="DU352">
        <v>16.7962153846154</v>
      </c>
      <c r="DV352">
        <v>698.964076923077</v>
      </c>
      <c r="DW352">
        <v>23.4135923076923</v>
      </c>
      <c r="DX352">
        <v>500.045</v>
      </c>
      <c r="DY352">
        <v>90.6606538461538</v>
      </c>
      <c r="DZ352">
        <v>0.0338455230769231</v>
      </c>
      <c r="EA352">
        <v>30.2499923076923</v>
      </c>
      <c r="EB352">
        <v>30.0094615384615</v>
      </c>
      <c r="EC352">
        <v>999.9</v>
      </c>
      <c r="ED352">
        <v>0</v>
      </c>
      <c r="EE352">
        <v>0</v>
      </c>
      <c r="EF352">
        <v>10003.1253846154</v>
      </c>
      <c r="EG352">
        <v>0</v>
      </c>
      <c r="EH352">
        <v>14.3978</v>
      </c>
      <c r="EI352">
        <v>-56.2149</v>
      </c>
      <c r="EJ352">
        <v>719.174230769231</v>
      </c>
      <c r="EK352">
        <v>771.254692307692</v>
      </c>
      <c r="EL352">
        <v>6.96542384615384</v>
      </c>
      <c r="EM352">
        <v>758.300538461539</v>
      </c>
      <c r="EN352">
        <v>16.7962153846154</v>
      </c>
      <c r="EO352">
        <v>2.15424461538462</v>
      </c>
      <c r="EP352">
        <v>1.52275461538462</v>
      </c>
      <c r="EQ352">
        <v>18.6260538461538</v>
      </c>
      <c r="ER352">
        <v>13.1985923076923</v>
      </c>
      <c r="ES352">
        <v>2000.04538461538</v>
      </c>
      <c r="ET352">
        <v>0.980004923076923</v>
      </c>
      <c r="EU352">
        <v>0.0199953692307692</v>
      </c>
      <c r="EV352">
        <v>0</v>
      </c>
      <c r="EW352">
        <v>1100.14461538462</v>
      </c>
      <c r="EX352">
        <v>5.00059</v>
      </c>
      <c r="EY352">
        <v>22141.2538461538</v>
      </c>
      <c r="EZ352">
        <v>17360.7307692308</v>
      </c>
      <c r="FA352">
        <v>42</v>
      </c>
      <c r="FB352">
        <v>41.7976923076923</v>
      </c>
      <c r="FC352">
        <v>41.375</v>
      </c>
      <c r="FD352">
        <v>41.25</v>
      </c>
      <c r="FE352">
        <v>42.875</v>
      </c>
      <c r="FF352">
        <v>1955.15538461538</v>
      </c>
      <c r="FG352">
        <v>39.89</v>
      </c>
      <c r="FH352">
        <v>0</v>
      </c>
      <c r="FI352">
        <v>1759434013.6</v>
      </c>
      <c r="FJ352">
        <v>0</v>
      </c>
      <c r="FK352">
        <v>1100.45038461538</v>
      </c>
      <c r="FL352">
        <v>20.1452991500813</v>
      </c>
      <c r="FM352">
        <v>404.981196479183</v>
      </c>
      <c r="FN352">
        <v>22145.2115384615</v>
      </c>
      <c r="FO352">
        <v>15</v>
      </c>
      <c r="FP352">
        <v>0</v>
      </c>
      <c r="FQ352" t="s">
        <v>439</v>
      </c>
      <c r="FR352">
        <v>0</v>
      </c>
      <c r="FS352">
        <v>0</v>
      </c>
      <c r="FT352">
        <v>0</v>
      </c>
      <c r="FU352">
        <v>0</v>
      </c>
      <c r="FV352">
        <v>0</v>
      </c>
      <c r="FW352">
        <v>0</v>
      </c>
      <c r="FX352">
        <v>0</v>
      </c>
      <c r="FY352">
        <v>0</v>
      </c>
      <c r="FZ352">
        <v>0</v>
      </c>
      <c r="GA352">
        <v>0</v>
      </c>
      <c r="GB352">
        <v>0</v>
      </c>
      <c r="GC352">
        <v>-55.9900476190476</v>
      </c>
      <c r="GD352">
        <v>-1.62169870129877</v>
      </c>
      <c r="GE352">
        <v>0.551868473477277</v>
      </c>
      <c r="GF352">
        <v>0</v>
      </c>
      <c r="GG352">
        <v>1099.14235294118</v>
      </c>
      <c r="GH352">
        <v>21.6947287842062</v>
      </c>
      <c r="GI352">
        <v>2.13973068512003</v>
      </c>
      <c r="GJ352">
        <v>-1</v>
      </c>
      <c r="GK352">
        <v>6.97403428571428</v>
      </c>
      <c r="GL352">
        <v>-0.202997142857144</v>
      </c>
      <c r="GM352">
        <v>0.0210679446353094</v>
      </c>
      <c r="GN352">
        <v>0</v>
      </c>
      <c r="GO352">
        <v>0</v>
      </c>
      <c r="GP352">
        <v>2</v>
      </c>
      <c r="GQ352" t="s">
        <v>463</v>
      </c>
      <c r="GR352">
        <v>3.13107</v>
      </c>
      <c r="GS352">
        <v>2.71197</v>
      </c>
      <c r="GT352">
        <v>0.133448</v>
      </c>
      <c r="GU352">
        <v>0.140882</v>
      </c>
      <c r="GV352">
        <v>0.10225</v>
      </c>
      <c r="GW352">
        <v>0.080178</v>
      </c>
      <c r="GX352">
        <v>32603.3</v>
      </c>
      <c r="GY352">
        <v>34629.4</v>
      </c>
      <c r="GZ352">
        <v>34043.9</v>
      </c>
      <c r="HA352">
        <v>36499.4</v>
      </c>
      <c r="HB352">
        <v>43174.6</v>
      </c>
      <c r="HC352">
        <v>48223.9</v>
      </c>
      <c r="HD352">
        <v>53114.1</v>
      </c>
      <c r="HE352">
        <v>58343.3</v>
      </c>
      <c r="HF352">
        <v>1.9512</v>
      </c>
      <c r="HG352">
        <v>1.77625</v>
      </c>
      <c r="HH352">
        <v>0.122972</v>
      </c>
      <c r="HI352">
        <v>0</v>
      </c>
      <c r="HJ352">
        <v>28.0001</v>
      </c>
      <c r="HK352">
        <v>999.9</v>
      </c>
      <c r="HL352">
        <v>41.643</v>
      </c>
      <c r="HM352">
        <v>31.018</v>
      </c>
      <c r="HN352">
        <v>20.7424</v>
      </c>
      <c r="HO352">
        <v>54.8758</v>
      </c>
      <c r="HP352">
        <v>45.4046</v>
      </c>
      <c r="HQ352">
        <v>1</v>
      </c>
      <c r="HR352">
        <v>0.115676</v>
      </c>
      <c r="HS352">
        <v>0.0995316</v>
      </c>
      <c r="HT352">
        <v>20.1118</v>
      </c>
      <c r="HU352">
        <v>5.19662</v>
      </c>
      <c r="HV352">
        <v>12.004</v>
      </c>
      <c r="HW352">
        <v>4.97485</v>
      </c>
      <c r="HX352">
        <v>3.294</v>
      </c>
      <c r="HY352">
        <v>999.9</v>
      </c>
      <c r="HZ352">
        <v>9999</v>
      </c>
      <c r="IA352">
        <v>9999</v>
      </c>
      <c r="IB352">
        <v>9999</v>
      </c>
      <c r="IC352">
        <v>1.86326</v>
      </c>
      <c r="ID352">
        <v>1.86813</v>
      </c>
      <c r="IE352">
        <v>1.86791</v>
      </c>
      <c r="IF352">
        <v>1.86905</v>
      </c>
      <c r="IG352">
        <v>1.86993</v>
      </c>
      <c r="IH352">
        <v>1.86596</v>
      </c>
      <c r="II352">
        <v>1.86703</v>
      </c>
      <c r="IJ352">
        <v>1.86844</v>
      </c>
      <c r="IK352">
        <v>5</v>
      </c>
      <c r="IL352">
        <v>0</v>
      </c>
      <c r="IM352">
        <v>0</v>
      </c>
      <c r="IN352">
        <v>0</v>
      </c>
      <c r="IO352" t="s">
        <v>441</v>
      </c>
      <c r="IP352" t="s">
        <v>442</v>
      </c>
      <c r="IQ352" t="s">
        <v>443</v>
      </c>
      <c r="IR352" t="s">
        <v>443</v>
      </c>
      <c r="IS352" t="s">
        <v>443</v>
      </c>
      <c r="IT352" t="s">
        <v>443</v>
      </c>
      <c r="IU352">
        <v>0</v>
      </c>
      <c r="IV352">
        <v>100</v>
      </c>
      <c r="IW352">
        <v>100</v>
      </c>
      <c r="IX352">
        <v>3.202</v>
      </c>
      <c r="IY352">
        <v>0.3465</v>
      </c>
      <c r="IZ352">
        <v>0.735386519928015</v>
      </c>
      <c r="JA352">
        <v>0.00382527381972642</v>
      </c>
      <c r="JB352">
        <v>-7.52988299776221e-07</v>
      </c>
      <c r="JC352">
        <v>2.3530235652091e-10</v>
      </c>
      <c r="JD352">
        <v>-0.102343420517576</v>
      </c>
      <c r="JE352">
        <v>-0.0169045395245839</v>
      </c>
      <c r="JF352">
        <v>0.00204458040624254</v>
      </c>
      <c r="JG352">
        <v>-2.13992253470799e-05</v>
      </c>
      <c r="JH352">
        <v>5</v>
      </c>
      <c r="JI352">
        <v>2167</v>
      </c>
      <c r="JJ352">
        <v>1</v>
      </c>
      <c r="JK352">
        <v>29</v>
      </c>
      <c r="JL352">
        <v>29323900.3</v>
      </c>
      <c r="JM352">
        <v>29323900.3</v>
      </c>
      <c r="JN352">
        <v>1.67969</v>
      </c>
      <c r="JO352">
        <v>2.62329</v>
      </c>
      <c r="JP352">
        <v>1.54785</v>
      </c>
      <c r="JQ352">
        <v>2.31079</v>
      </c>
      <c r="JR352">
        <v>1.64673</v>
      </c>
      <c r="JS352">
        <v>2.36938</v>
      </c>
      <c r="JT352">
        <v>34.6921</v>
      </c>
      <c r="JU352">
        <v>24.1926</v>
      </c>
      <c r="JV352">
        <v>18</v>
      </c>
      <c r="JW352">
        <v>507.9</v>
      </c>
      <c r="JX352">
        <v>395.513</v>
      </c>
      <c r="JY352">
        <v>27.8138</v>
      </c>
      <c r="JZ352">
        <v>28.8651</v>
      </c>
      <c r="KA352">
        <v>29.9998</v>
      </c>
      <c r="KB352">
        <v>28.8064</v>
      </c>
      <c r="KC352">
        <v>28.7539</v>
      </c>
      <c r="KD352">
        <v>33.674</v>
      </c>
      <c r="KE352">
        <v>16.3</v>
      </c>
      <c r="KF352">
        <v>26.0815</v>
      </c>
      <c r="KG352">
        <v>27.8462</v>
      </c>
      <c r="KH352">
        <v>804.839</v>
      </c>
      <c r="KI352">
        <v>16.7987</v>
      </c>
      <c r="KJ352">
        <v>96.5461</v>
      </c>
      <c r="KK352">
        <v>94.5232</v>
      </c>
    </row>
    <row r="353" spans="1:297">
      <c r="A353">
        <v>337</v>
      </c>
      <c r="B353">
        <v>1759434020.1</v>
      </c>
      <c r="C353">
        <v>14800</v>
      </c>
      <c r="D353" t="s">
        <v>1119</v>
      </c>
      <c r="E353" t="s">
        <v>1120</v>
      </c>
      <c r="F353">
        <v>5</v>
      </c>
      <c r="G353" t="s">
        <v>1024</v>
      </c>
      <c r="H353" t="s">
        <v>436</v>
      </c>
      <c r="I353">
        <v>1759434011.94615</v>
      </c>
      <c r="J353">
        <f>(K353)/1000</f>
        <v>0</v>
      </c>
      <c r="K353">
        <f>IF(DP353, AN353, AH353)</f>
        <v>0</v>
      </c>
      <c r="L353">
        <f>IF(DP353, AI353, AG353)</f>
        <v>0</v>
      </c>
      <c r="M353">
        <f>DR353 - IF(AU353&gt;1, L353*DL353*100.0/(AW353), 0)</f>
        <v>0</v>
      </c>
      <c r="N353">
        <f>((T353-J353/2)*M353-L353)/(T353+J353/2)</f>
        <v>0</v>
      </c>
      <c r="O353">
        <f>N353*(DY353+DZ353)/1000.0</f>
        <v>0</v>
      </c>
      <c r="P353">
        <f>(DR353 - IF(AU353&gt;1, L353*DL353*100.0/(AW353), 0))*(DY353+DZ353)/1000.0</f>
        <v>0</v>
      </c>
      <c r="Q353">
        <f>2.0/((1/S353-1/R353)+SIGN(S353)*SQRT((1/S353-1/R353)*(1/S353-1/R353) + 4*DM353/((DM353+1)*(DM353+1))*(2*1/S353*1/R353-1/R353*1/R353)))</f>
        <v>0</v>
      </c>
      <c r="R353">
        <f>IF(LEFT(DN353,1)&lt;&gt;"0",IF(LEFT(DN353,1)="1",3.0,DO353),$D$5+$E$5*(EF353*DY353/($K$5*1000))+$F$5*(EF353*DY353/($K$5*1000))*MAX(MIN(DL353,$J$5),$I$5)*MAX(MIN(DL353,$J$5),$I$5)+$G$5*MAX(MIN(DL353,$J$5),$I$5)*(EF353*DY353/($K$5*1000))+$H$5*(EF353*DY353/($K$5*1000))*(EF353*DY353/($K$5*1000)))</f>
        <v>0</v>
      </c>
      <c r="S353">
        <f>J353*(1000-(1000*0.61365*exp(17.502*W353/(240.97+W353))/(DY353+DZ353)+DT353)/2)/(1000*0.61365*exp(17.502*W353/(240.97+W353))/(DY353+DZ353)-DT353)</f>
        <v>0</v>
      </c>
      <c r="T353">
        <f>1/((DM353+1)/(Q353/1.6)+1/(R353/1.37)) + DM353/((DM353+1)/(Q353/1.6) + DM353/(R353/1.37))</f>
        <v>0</v>
      </c>
      <c r="U353">
        <f>(DH353*DK353)</f>
        <v>0</v>
      </c>
      <c r="V353">
        <f>(EA353+(U353+2*0.95*5.67E-8*(((EA353+$B$7)+273)^4-(EA353+273)^4)-44100*J353)/(1.84*29.3*R353+8*0.95*5.67E-8*(EA353+273)^3))</f>
        <v>0</v>
      </c>
      <c r="W353">
        <f>($C$7*EB353+$D$7*EC353+$E$7*V353)</f>
        <v>0</v>
      </c>
      <c r="X353">
        <f>0.61365*exp(17.502*W353/(240.97+W353))</f>
        <v>0</v>
      </c>
      <c r="Y353">
        <f>(Z353/AA353*100)</f>
        <v>0</v>
      </c>
      <c r="Z353">
        <f>DT353*(DY353+DZ353)/1000</f>
        <v>0</v>
      </c>
      <c r="AA353">
        <f>0.61365*exp(17.502*EA353/(240.97+EA353))</f>
        <v>0</v>
      </c>
      <c r="AB353">
        <f>(X353-DT353*(DY353+DZ353)/1000)</f>
        <v>0</v>
      </c>
      <c r="AC353">
        <f>(-J353*44100)</f>
        <v>0</v>
      </c>
      <c r="AD353">
        <f>2*29.3*R353*0.92*(EA353-W353)</f>
        <v>0</v>
      </c>
      <c r="AE353">
        <f>2*0.95*5.67E-8*(((EA353+$B$7)+273)^4-(W353+273)^4)</f>
        <v>0</v>
      </c>
      <c r="AF353">
        <f>U353+AE353+AC353+AD353</f>
        <v>0</v>
      </c>
      <c r="AG353">
        <f>DX353*AU353*(DS353-DR353*(1000-AU353*DU353)/(1000-AU353*DT353))/(100*DL353)</f>
        <v>0</v>
      </c>
      <c r="AH353">
        <f>1000*DX353*AU353*(DT353-DU353)/(100*DL353*(1000-AU353*DT353))</f>
        <v>0</v>
      </c>
      <c r="AI353">
        <f>(AJ353 - AK353 - DY353*1E3/(8.314*(EA353+273.15)) * AM353/DX353 * AL353) * DX353/(100*DL353) * (1000 - DU353)/1000</f>
        <v>0</v>
      </c>
      <c r="AJ353">
        <v>804.580055822619</v>
      </c>
      <c r="AK353">
        <v>759.387545454545</v>
      </c>
      <c r="AL353">
        <v>3.42191696969684</v>
      </c>
      <c r="AM353">
        <v>64.6</v>
      </c>
      <c r="AN353">
        <f>(AP353 - AO353 + DY353*1E3/(8.314*(EA353+273.15)) * AR353/DX353 * AQ353) * DX353/(100*DL353) * 1000/(1000 - AP353)</f>
        <v>0</v>
      </c>
      <c r="AO353">
        <v>16.8011426738503</v>
      </c>
      <c r="AP353">
        <v>23.7117442424242</v>
      </c>
      <c r="AQ353">
        <v>-0.00112086739569456</v>
      </c>
      <c r="AR353">
        <v>120.659579915445</v>
      </c>
      <c r="AS353">
        <v>0</v>
      </c>
      <c r="AT353">
        <v>0</v>
      </c>
      <c r="AU353">
        <f>IF(AS353*$H$13&gt;=AW353,1.0,(AW353/(AW353-AS353*$H$13)))</f>
        <v>0</v>
      </c>
      <c r="AV353">
        <f>(AU353-1)*100</f>
        <v>0</v>
      </c>
      <c r="AW353">
        <f>MAX(0,($B$13+$C$13*EF353)/(1+$D$13*EF353)*DY353/(EA353+273)*$E$13)</f>
        <v>0</v>
      </c>
      <c r="AX353" t="s">
        <v>437</v>
      </c>
      <c r="AY353" t="s">
        <v>437</v>
      </c>
      <c r="AZ353">
        <v>0</v>
      </c>
      <c r="BA353">
        <v>0</v>
      </c>
      <c r="BB353">
        <f>1-AZ353/BA353</f>
        <v>0</v>
      </c>
      <c r="BC353">
        <v>0</v>
      </c>
      <c r="BD353" t="s">
        <v>437</v>
      </c>
      <c r="BE353" t="s">
        <v>437</v>
      </c>
      <c r="BF353">
        <v>0</v>
      </c>
      <c r="BG353">
        <v>0</v>
      </c>
      <c r="BH353">
        <f>1-BF353/BG353</f>
        <v>0</v>
      </c>
      <c r="BI353">
        <v>0.5</v>
      </c>
      <c r="BJ353">
        <f>DI353</f>
        <v>0</v>
      </c>
      <c r="BK353">
        <f>L353</f>
        <v>0</v>
      </c>
      <c r="BL353">
        <f>BH353*BI353*BJ353</f>
        <v>0</v>
      </c>
      <c r="BM353">
        <f>(BK353-BC353)/BJ353</f>
        <v>0</v>
      </c>
      <c r="BN353">
        <f>(BA353-BG353)/BG353</f>
        <v>0</v>
      </c>
      <c r="BO353">
        <f>AZ353/(BB353+AZ353/BG353)</f>
        <v>0</v>
      </c>
      <c r="BP353" t="s">
        <v>437</v>
      </c>
      <c r="BQ353">
        <v>0</v>
      </c>
      <c r="BR353">
        <f>IF(BQ353&lt;&gt;0, BQ353, BO353)</f>
        <v>0</v>
      </c>
      <c r="BS353">
        <f>1-BR353/BG353</f>
        <v>0</v>
      </c>
      <c r="BT353">
        <f>(BG353-BF353)/(BG353-BR353)</f>
        <v>0</v>
      </c>
      <c r="BU353">
        <f>(BA353-BG353)/(BA353-BR353)</f>
        <v>0</v>
      </c>
      <c r="BV353">
        <f>(BG353-BF353)/(BG353-AZ353)</f>
        <v>0</v>
      </c>
      <c r="BW353">
        <f>(BA353-BG353)/(BA353-AZ353)</f>
        <v>0</v>
      </c>
      <c r="BX353">
        <f>(BT353*BR353/BF353)</f>
        <v>0</v>
      </c>
      <c r="BY353">
        <f>(1-BX353)</f>
        <v>0</v>
      </c>
      <c r="DH353">
        <f>$B$11*EG353+$C$11*EH353+$F$11*ES353*(1-EV353)</f>
        <v>0</v>
      </c>
      <c r="DI353">
        <f>DH353*DJ353</f>
        <v>0</v>
      </c>
      <c r="DJ353">
        <f>($B$11*$D$9+$C$11*$D$9+$F$11*((FF353+EX353)/MAX(FF353+EX353+FG353, 0.1)*$I$9+FG353/MAX(FF353+EX353+FG353, 0.1)*$J$9))/($B$11+$C$11+$F$11)</f>
        <v>0</v>
      </c>
      <c r="DK353">
        <f>($B$11*$K$9+$C$11*$K$9+$F$11*((FF353+EX353)/MAX(FF353+EX353+FG353, 0.1)*$P$9+FG353/MAX(FF353+EX353+FG353, 0.1)*$Q$9))/($B$11+$C$11+$F$11)</f>
        <v>0</v>
      </c>
      <c r="DL353">
        <v>6</v>
      </c>
      <c r="DM353">
        <v>0.5</v>
      </c>
      <c r="DN353" t="s">
        <v>438</v>
      </c>
      <c r="DO353">
        <v>2</v>
      </c>
      <c r="DP353" t="b">
        <v>1</v>
      </c>
      <c r="DQ353">
        <v>1759434011.94615</v>
      </c>
      <c r="DR353">
        <v>718.169</v>
      </c>
      <c r="DS353">
        <v>774.737538461539</v>
      </c>
      <c r="DT353">
        <v>23.7419230769231</v>
      </c>
      <c r="DU353">
        <v>16.7982384615385</v>
      </c>
      <c r="DV353">
        <v>714.997384615384</v>
      </c>
      <c r="DW353">
        <v>23.3946923076923</v>
      </c>
      <c r="DX353">
        <v>500.002923076923</v>
      </c>
      <c r="DY353">
        <v>90.6609538461539</v>
      </c>
      <c r="DZ353">
        <v>0.0339595076923077</v>
      </c>
      <c r="EA353">
        <v>30.2465461538462</v>
      </c>
      <c r="EB353">
        <v>30.0113076923077</v>
      </c>
      <c r="EC353">
        <v>999.9</v>
      </c>
      <c r="ED353">
        <v>0</v>
      </c>
      <c r="EE353">
        <v>0</v>
      </c>
      <c r="EF353">
        <v>9999.13846153846</v>
      </c>
      <c r="EG353">
        <v>0</v>
      </c>
      <c r="EH353">
        <v>14.3978</v>
      </c>
      <c r="EI353">
        <v>-56.5686153846154</v>
      </c>
      <c r="EJ353">
        <v>735.634076923077</v>
      </c>
      <c r="EK353">
        <v>787.974153846154</v>
      </c>
      <c r="EL353">
        <v>6.94366692307692</v>
      </c>
      <c r="EM353">
        <v>774.737538461539</v>
      </c>
      <c r="EN353">
        <v>16.7982384615385</v>
      </c>
      <c r="EO353">
        <v>2.15246461538462</v>
      </c>
      <c r="EP353">
        <v>1.52294307692308</v>
      </c>
      <c r="EQ353">
        <v>18.6128307692308</v>
      </c>
      <c r="ER353">
        <v>13.2005076923077</v>
      </c>
      <c r="ES353">
        <v>2000.07384615385</v>
      </c>
      <c r="ET353">
        <v>0.980005153846154</v>
      </c>
      <c r="EU353">
        <v>0.0199951307692308</v>
      </c>
      <c r="EV353">
        <v>0</v>
      </c>
      <c r="EW353">
        <v>1101.73692307692</v>
      </c>
      <c r="EX353">
        <v>5.00059</v>
      </c>
      <c r="EY353">
        <v>22173.5615384615</v>
      </c>
      <c r="EZ353">
        <v>17360.9923076923</v>
      </c>
      <c r="FA353">
        <v>42</v>
      </c>
      <c r="FB353">
        <v>41.7929230769231</v>
      </c>
      <c r="FC353">
        <v>41.375</v>
      </c>
      <c r="FD353">
        <v>41.25</v>
      </c>
      <c r="FE353">
        <v>42.875</v>
      </c>
      <c r="FF353">
        <v>1955.18384615385</v>
      </c>
      <c r="FG353">
        <v>39.89</v>
      </c>
      <c r="FH353">
        <v>0</v>
      </c>
      <c r="FI353">
        <v>1759434018.4</v>
      </c>
      <c r="FJ353">
        <v>0</v>
      </c>
      <c r="FK353">
        <v>1101.94038461538</v>
      </c>
      <c r="FL353">
        <v>16.8345299121306</v>
      </c>
      <c r="FM353">
        <v>354.827350137248</v>
      </c>
      <c r="FN353">
        <v>22175.3961538462</v>
      </c>
      <c r="FO353">
        <v>15</v>
      </c>
      <c r="FP353">
        <v>0</v>
      </c>
      <c r="FQ353" t="s">
        <v>439</v>
      </c>
      <c r="FR353">
        <v>0</v>
      </c>
      <c r="FS353">
        <v>0</v>
      </c>
      <c r="FT353">
        <v>0</v>
      </c>
      <c r="FU353">
        <v>0</v>
      </c>
      <c r="FV353">
        <v>0</v>
      </c>
      <c r="FW353">
        <v>0</v>
      </c>
      <c r="FX353">
        <v>0</v>
      </c>
      <c r="FY353">
        <v>0</v>
      </c>
      <c r="FZ353">
        <v>0</v>
      </c>
      <c r="GA353">
        <v>0</v>
      </c>
      <c r="GB353">
        <v>0</v>
      </c>
      <c r="GC353">
        <v>-56.54471</v>
      </c>
      <c r="GD353">
        <v>-4.18692631578951</v>
      </c>
      <c r="GE353">
        <v>0.78308474439233</v>
      </c>
      <c r="GF353">
        <v>0</v>
      </c>
      <c r="GG353">
        <v>1100.95588235294</v>
      </c>
      <c r="GH353">
        <v>18.7874713540488</v>
      </c>
      <c r="GI353">
        <v>1.85906858027324</v>
      </c>
      <c r="GJ353">
        <v>-1</v>
      </c>
      <c r="GK353">
        <v>6.953592</v>
      </c>
      <c r="GL353">
        <v>-0.269976541353382</v>
      </c>
      <c r="GM353">
        <v>0.0261242735018604</v>
      </c>
      <c r="GN353">
        <v>0</v>
      </c>
      <c r="GO353">
        <v>0</v>
      </c>
      <c r="GP353">
        <v>2</v>
      </c>
      <c r="GQ353" t="s">
        <v>463</v>
      </c>
      <c r="GR353">
        <v>3.1311</v>
      </c>
      <c r="GS353">
        <v>2.71174</v>
      </c>
      <c r="GT353">
        <v>0.135541</v>
      </c>
      <c r="GU353">
        <v>0.142926</v>
      </c>
      <c r="GV353">
        <v>0.10219</v>
      </c>
      <c r="GW353">
        <v>0.0801819</v>
      </c>
      <c r="GX353">
        <v>32524.5</v>
      </c>
      <c r="GY353">
        <v>34546.8</v>
      </c>
      <c r="GZ353">
        <v>34043.8</v>
      </c>
      <c r="HA353">
        <v>36499.2</v>
      </c>
      <c r="HB353">
        <v>43177.8</v>
      </c>
      <c r="HC353">
        <v>48223.8</v>
      </c>
      <c r="HD353">
        <v>53114.1</v>
      </c>
      <c r="HE353">
        <v>58343.1</v>
      </c>
      <c r="HF353">
        <v>1.95152</v>
      </c>
      <c r="HG353">
        <v>1.77638</v>
      </c>
      <c r="HH353">
        <v>0.123307</v>
      </c>
      <c r="HI353">
        <v>0</v>
      </c>
      <c r="HJ353">
        <v>28.0001</v>
      </c>
      <c r="HK353">
        <v>999.9</v>
      </c>
      <c r="HL353">
        <v>41.643</v>
      </c>
      <c r="HM353">
        <v>31.038</v>
      </c>
      <c r="HN353">
        <v>20.7659</v>
      </c>
      <c r="HO353">
        <v>54.7358</v>
      </c>
      <c r="HP353">
        <v>45.6611</v>
      </c>
      <c r="HQ353">
        <v>1</v>
      </c>
      <c r="HR353">
        <v>0.114921</v>
      </c>
      <c r="HS353">
        <v>-0.0139488</v>
      </c>
      <c r="HT353">
        <v>20.1122</v>
      </c>
      <c r="HU353">
        <v>5.19632</v>
      </c>
      <c r="HV353">
        <v>12.004</v>
      </c>
      <c r="HW353">
        <v>4.9747</v>
      </c>
      <c r="HX353">
        <v>3.29393</v>
      </c>
      <c r="HY353">
        <v>999.9</v>
      </c>
      <c r="HZ353">
        <v>9999</v>
      </c>
      <c r="IA353">
        <v>9999</v>
      </c>
      <c r="IB353">
        <v>9999</v>
      </c>
      <c r="IC353">
        <v>1.86325</v>
      </c>
      <c r="ID353">
        <v>1.86813</v>
      </c>
      <c r="IE353">
        <v>1.86789</v>
      </c>
      <c r="IF353">
        <v>1.86905</v>
      </c>
      <c r="IG353">
        <v>1.86993</v>
      </c>
      <c r="IH353">
        <v>1.86592</v>
      </c>
      <c r="II353">
        <v>1.86704</v>
      </c>
      <c r="IJ353">
        <v>1.86844</v>
      </c>
      <c r="IK353">
        <v>5</v>
      </c>
      <c r="IL353">
        <v>0</v>
      </c>
      <c r="IM353">
        <v>0</v>
      </c>
      <c r="IN353">
        <v>0</v>
      </c>
      <c r="IO353" t="s">
        <v>441</v>
      </c>
      <c r="IP353" t="s">
        <v>442</v>
      </c>
      <c r="IQ353" t="s">
        <v>443</v>
      </c>
      <c r="IR353" t="s">
        <v>443</v>
      </c>
      <c r="IS353" t="s">
        <v>443</v>
      </c>
      <c r="IT353" t="s">
        <v>443</v>
      </c>
      <c r="IU353">
        <v>0</v>
      </c>
      <c r="IV353">
        <v>100</v>
      </c>
      <c r="IW353">
        <v>100</v>
      </c>
      <c r="IX353">
        <v>3.254</v>
      </c>
      <c r="IY353">
        <v>0.3457</v>
      </c>
      <c r="IZ353">
        <v>0.735386519928015</v>
      </c>
      <c r="JA353">
        <v>0.00382527381972642</v>
      </c>
      <c r="JB353">
        <v>-7.52988299776221e-07</v>
      </c>
      <c r="JC353">
        <v>2.3530235652091e-10</v>
      </c>
      <c r="JD353">
        <v>-0.102343420517576</v>
      </c>
      <c r="JE353">
        <v>-0.0169045395245839</v>
      </c>
      <c r="JF353">
        <v>0.00204458040624254</v>
      </c>
      <c r="JG353">
        <v>-2.13992253470799e-05</v>
      </c>
      <c r="JH353">
        <v>5</v>
      </c>
      <c r="JI353">
        <v>2167</v>
      </c>
      <c r="JJ353">
        <v>1</v>
      </c>
      <c r="JK353">
        <v>29</v>
      </c>
      <c r="JL353">
        <v>29323900.3</v>
      </c>
      <c r="JM353">
        <v>29323900.3</v>
      </c>
      <c r="JN353">
        <v>1.70288</v>
      </c>
      <c r="JO353">
        <v>2.63794</v>
      </c>
      <c r="JP353">
        <v>1.54785</v>
      </c>
      <c r="JQ353">
        <v>2.31079</v>
      </c>
      <c r="JR353">
        <v>1.64673</v>
      </c>
      <c r="JS353">
        <v>2.2644</v>
      </c>
      <c r="JT353">
        <v>34.6921</v>
      </c>
      <c r="JU353">
        <v>24.1838</v>
      </c>
      <c r="JV353">
        <v>18</v>
      </c>
      <c r="JW353">
        <v>508.131</v>
      </c>
      <c r="JX353">
        <v>395.581</v>
      </c>
      <c r="JY353">
        <v>27.8114</v>
      </c>
      <c r="JZ353">
        <v>28.8651</v>
      </c>
      <c r="KA353">
        <v>29.9996</v>
      </c>
      <c r="KB353">
        <v>28.8082</v>
      </c>
      <c r="KC353">
        <v>28.7539</v>
      </c>
      <c r="KD353">
        <v>34.2712</v>
      </c>
      <c r="KE353">
        <v>16.3</v>
      </c>
      <c r="KF353">
        <v>26.0815</v>
      </c>
      <c r="KG353">
        <v>27.837</v>
      </c>
      <c r="KH353">
        <v>825.105</v>
      </c>
      <c r="KI353">
        <v>16.8196</v>
      </c>
      <c r="KJ353">
        <v>96.546</v>
      </c>
      <c r="KK353">
        <v>94.5229</v>
      </c>
    </row>
    <row r="354" spans="1:297">
      <c r="A354">
        <v>338</v>
      </c>
      <c r="B354">
        <v>1759434025.1</v>
      </c>
      <c r="C354">
        <v>14805</v>
      </c>
      <c r="D354" t="s">
        <v>1121</v>
      </c>
      <c r="E354" t="s">
        <v>1122</v>
      </c>
      <c r="F354">
        <v>5</v>
      </c>
      <c r="G354" t="s">
        <v>1024</v>
      </c>
      <c r="H354" t="s">
        <v>436</v>
      </c>
      <c r="I354">
        <v>1759434016.94615</v>
      </c>
      <c r="J354">
        <f>(K354)/1000</f>
        <v>0</v>
      </c>
      <c r="K354">
        <f>IF(DP354, AN354, AH354)</f>
        <v>0</v>
      </c>
      <c r="L354">
        <f>IF(DP354, AI354, AG354)</f>
        <v>0</v>
      </c>
      <c r="M354">
        <f>DR354 - IF(AU354&gt;1, L354*DL354*100.0/(AW354), 0)</f>
        <v>0</v>
      </c>
      <c r="N354">
        <f>((T354-J354/2)*M354-L354)/(T354+J354/2)</f>
        <v>0</v>
      </c>
      <c r="O354">
        <f>N354*(DY354+DZ354)/1000.0</f>
        <v>0</v>
      </c>
      <c r="P354">
        <f>(DR354 - IF(AU354&gt;1, L354*DL354*100.0/(AW354), 0))*(DY354+DZ354)/1000.0</f>
        <v>0</v>
      </c>
      <c r="Q354">
        <f>2.0/((1/S354-1/R354)+SIGN(S354)*SQRT((1/S354-1/R354)*(1/S354-1/R354) + 4*DM354/((DM354+1)*(DM354+1))*(2*1/S354*1/R354-1/R354*1/R354)))</f>
        <v>0</v>
      </c>
      <c r="R354">
        <f>IF(LEFT(DN354,1)&lt;&gt;"0",IF(LEFT(DN354,1)="1",3.0,DO354),$D$5+$E$5*(EF354*DY354/($K$5*1000))+$F$5*(EF354*DY354/($K$5*1000))*MAX(MIN(DL354,$J$5),$I$5)*MAX(MIN(DL354,$J$5),$I$5)+$G$5*MAX(MIN(DL354,$J$5),$I$5)*(EF354*DY354/($K$5*1000))+$H$5*(EF354*DY354/($K$5*1000))*(EF354*DY354/($K$5*1000)))</f>
        <v>0</v>
      </c>
      <c r="S354">
        <f>J354*(1000-(1000*0.61365*exp(17.502*W354/(240.97+W354))/(DY354+DZ354)+DT354)/2)/(1000*0.61365*exp(17.502*W354/(240.97+W354))/(DY354+DZ354)-DT354)</f>
        <v>0</v>
      </c>
      <c r="T354">
        <f>1/((DM354+1)/(Q354/1.6)+1/(R354/1.37)) + DM354/((DM354+1)/(Q354/1.6) + DM354/(R354/1.37))</f>
        <v>0</v>
      </c>
      <c r="U354">
        <f>(DH354*DK354)</f>
        <v>0</v>
      </c>
      <c r="V354">
        <f>(EA354+(U354+2*0.95*5.67E-8*(((EA354+$B$7)+273)^4-(EA354+273)^4)-44100*J354)/(1.84*29.3*R354+8*0.95*5.67E-8*(EA354+273)^3))</f>
        <v>0</v>
      </c>
      <c r="W354">
        <f>($C$7*EB354+$D$7*EC354+$E$7*V354)</f>
        <v>0</v>
      </c>
      <c r="X354">
        <f>0.61365*exp(17.502*W354/(240.97+W354))</f>
        <v>0</v>
      </c>
      <c r="Y354">
        <f>(Z354/AA354*100)</f>
        <v>0</v>
      </c>
      <c r="Z354">
        <f>DT354*(DY354+DZ354)/1000</f>
        <v>0</v>
      </c>
      <c r="AA354">
        <f>0.61365*exp(17.502*EA354/(240.97+EA354))</f>
        <v>0</v>
      </c>
      <c r="AB354">
        <f>(X354-DT354*(DY354+DZ354)/1000)</f>
        <v>0</v>
      </c>
      <c r="AC354">
        <f>(-J354*44100)</f>
        <v>0</v>
      </c>
      <c r="AD354">
        <f>2*29.3*R354*0.92*(EA354-W354)</f>
        <v>0</v>
      </c>
      <c r="AE354">
        <f>2*0.95*5.67E-8*(((EA354+$B$7)+273)^4-(W354+273)^4)</f>
        <v>0</v>
      </c>
      <c r="AF354">
        <f>U354+AE354+AC354+AD354</f>
        <v>0</v>
      </c>
      <c r="AG354">
        <f>DX354*AU354*(DS354-DR354*(1000-AU354*DU354)/(1000-AU354*DT354))/(100*DL354)</f>
        <v>0</v>
      </c>
      <c r="AH354">
        <f>1000*DX354*AU354*(DT354-DU354)/(100*DL354*(1000-AU354*DT354))</f>
        <v>0</v>
      </c>
      <c r="AI354">
        <f>(AJ354 - AK354 - DY354*1E3/(8.314*(EA354+273.15)) * AM354/DX354 * AL354) * DX354/(100*DL354) * (1000 - DU354)/1000</f>
        <v>0</v>
      </c>
      <c r="AJ354">
        <v>821.430993666991</v>
      </c>
      <c r="AK354">
        <v>776.259515151515</v>
      </c>
      <c r="AL354">
        <v>3.3625562121211</v>
      </c>
      <c r="AM354">
        <v>64.6</v>
      </c>
      <c r="AN354">
        <f>(AP354 - AO354 + DY354*1E3/(8.314*(EA354+273.15)) * AR354/DX354 * AQ354) * DX354/(100*DL354) * 1000/(1000 - AP354)</f>
        <v>0</v>
      </c>
      <c r="AO354">
        <v>16.8033095404423</v>
      </c>
      <c r="AP354">
        <v>23.6861418181818</v>
      </c>
      <c r="AQ354">
        <v>-0.00522534248073352</v>
      </c>
      <c r="AR354">
        <v>120.659579915445</v>
      </c>
      <c r="AS354">
        <v>0</v>
      </c>
      <c r="AT354">
        <v>0</v>
      </c>
      <c r="AU354">
        <f>IF(AS354*$H$13&gt;=AW354,1.0,(AW354/(AW354-AS354*$H$13)))</f>
        <v>0</v>
      </c>
      <c r="AV354">
        <f>(AU354-1)*100</f>
        <v>0</v>
      </c>
      <c r="AW354">
        <f>MAX(0,($B$13+$C$13*EF354)/(1+$D$13*EF354)*DY354/(EA354+273)*$E$13)</f>
        <v>0</v>
      </c>
      <c r="AX354" t="s">
        <v>437</v>
      </c>
      <c r="AY354" t="s">
        <v>437</v>
      </c>
      <c r="AZ354">
        <v>0</v>
      </c>
      <c r="BA354">
        <v>0</v>
      </c>
      <c r="BB354">
        <f>1-AZ354/BA354</f>
        <v>0</v>
      </c>
      <c r="BC354">
        <v>0</v>
      </c>
      <c r="BD354" t="s">
        <v>437</v>
      </c>
      <c r="BE354" t="s">
        <v>437</v>
      </c>
      <c r="BF354">
        <v>0</v>
      </c>
      <c r="BG354">
        <v>0</v>
      </c>
      <c r="BH354">
        <f>1-BF354/BG354</f>
        <v>0</v>
      </c>
      <c r="BI354">
        <v>0.5</v>
      </c>
      <c r="BJ354">
        <f>DI354</f>
        <v>0</v>
      </c>
      <c r="BK354">
        <f>L354</f>
        <v>0</v>
      </c>
      <c r="BL354">
        <f>BH354*BI354*BJ354</f>
        <v>0</v>
      </c>
      <c r="BM354">
        <f>(BK354-BC354)/BJ354</f>
        <v>0</v>
      </c>
      <c r="BN354">
        <f>(BA354-BG354)/BG354</f>
        <v>0</v>
      </c>
      <c r="BO354">
        <f>AZ354/(BB354+AZ354/BG354)</f>
        <v>0</v>
      </c>
      <c r="BP354" t="s">
        <v>437</v>
      </c>
      <c r="BQ354">
        <v>0</v>
      </c>
      <c r="BR354">
        <f>IF(BQ354&lt;&gt;0, BQ354, BO354)</f>
        <v>0</v>
      </c>
      <c r="BS354">
        <f>1-BR354/BG354</f>
        <v>0</v>
      </c>
      <c r="BT354">
        <f>(BG354-BF354)/(BG354-BR354)</f>
        <v>0</v>
      </c>
      <c r="BU354">
        <f>(BA354-BG354)/(BA354-BR354)</f>
        <v>0</v>
      </c>
      <c r="BV354">
        <f>(BG354-BF354)/(BG354-AZ354)</f>
        <v>0</v>
      </c>
      <c r="BW354">
        <f>(BA354-BG354)/(BA354-AZ354)</f>
        <v>0</v>
      </c>
      <c r="BX354">
        <f>(BT354*BR354/BF354)</f>
        <v>0</v>
      </c>
      <c r="BY354">
        <f>(1-BX354)</f>
        <v>0</v>
      </c>
      <c r="DH354">
        <f>$B$11*EG354+$C$11*EH354+$F$11*ES354*(1-EV354)</f>
        <v>0</v>
      </c>
      <c r="DI354">
        <f>DH354*DJ354</f>
        <v>0</v>
      </c>
      <c r="DJ354">
        <f>($B$11*$D$9+$C$11*$D$9+$F$11*((FF354+EX354)/MAX(FF354+EX354+FG354, 0.1)*$I$9+FG354/MAX(FF354+EX354+FG354, 0.1)*$J$9))/($B$11+$C$11+$F$11)</f>
        <v>0</v>
      </c>
      <c r="DK354">
        <f>($B$11*$K$9+$C$11*$K$9+$F$11*((FF354+EX354)/MAX(FF354+EX354+FG354, 0.1)*$P$9+FG354/MAX(FF354+EX354+FG354, 0.1)*$Q$9))/($B$11+$C$11+$F$11)</f>
        <v>0</v>
      </c>
      <c r="DL354">
        <v>6</v>
      </c>
      <c r="DM354">
        <v>0.5</v>
      </c>
      <c r="DN354" t="s">
        <v>438</v>
      </c>
      <c r="DO354">
        <v>2</v>
      </c>
      <c r="DP354" t="b">
        <v>1</v>
      </c>
      <c r="DQ354">
        <v>1759434016.94615</v>
      </c>
      <c r="DR354">
        <v>734.346230769231</v>
      </c>
      <c r="DS354">
        <v>791.380384615385</v>
      </c>
      <c r="DT354">
        <v>23.7197615384615</v>
      </c>
      <c r="DU354">
        <v>16.8007</v>
      </c>
      <c r="DV354">
        <v>731.124538461538</v>
      </c>
      <c r="DW354">
        <v>23.3734769230769</v>
      </c>
      <c r="DX354">
        <v>499.981307692308</v>
      </c>
      <c r="DY354">
        <v>90.6607769230769</v>
      </c>
      <c r="DZ354">
        <v>0.0340310923076923</v>
      </c>
      <c r="EA354">
        <v>30.2406384615385</v>
      </c>
      <c r="EB354">
        <v>30.0091461538462</v>
      </c>
      <c r="EC354">
        <v>999.9</v>
      </c>
      <c r="ED354">
        <v>0</v>
      </c>
      <c r="EE354">
        <v>0</v>
      </c>
      <c r="EF354">
        <v>9989.23307692308</v>
      </c>
      <c r="EG354">
        <v>0</v>
      </c>
      <c r="EH354">
        <v>14.3978</v>
      </c>
      <c r="EI354">
        <v>-57.0341846153846</v>
      </c>
      <c r="EJ354">
        <v>752.187615384615</v>
      </c>
      <c r="EK354">
        <v>804.903307692308</v>
      </c>
      <c r="EL354">
        <v>6.91904384615385</v>
      </c>
      <c r="EM354">
        <v>791.380384615385</v>
      </c>
      <c r="EN354">
        <v>16.8007</v>
      </c>
      <c r="EO354">
        <v>2.15045076923077</v>
      </c>
      <c r="EP354">
        <v>1.52316461538462</v>
      </c>
      <c r="EQ354">
        <v>18.5978923076923</v>
      </c>
      <c r="ER354">
        <v>13.2027230769231</v>
      </c>
      <c r="ES354">
        <v>2000.10230769231</v>
      </c>
      <c r="ET354">
        <v>0.980005384615384</v>
      </c>
      <c r="EU354">
        <v>0.0199949</v>
      </c>
      <c r="EV354">
        <v>0</v>
      </c>
      <c r="EW354">
        <v>1103.15153846154</v>
      </c>
      <c r="EX354">
        <v>5.00059</v>
      </c>
      <c r="EY354">
        <v>22201.5076923077</v>
      </c>
      <c r="EZ354">
        <v>17361.2307692308</v>
      </c>
      <c r="FA354">
        <v>42</v>
      </c>
      <c r="FB354">
        <v>41.7786153846154</v>
      </c>
      <c r="FC354">
        <v>41.375</v>
      </c>
      <c r="FD354">
        <v>41.25</v>
      </c>
      <c r="FE354">
        <v>42.875</v>
      </c>
      <c r="FF354">
        <v>1955.21230769231</v>
      </c>
      <c r="FG354">
        <v>39.89</v>
      </c>
      <c r="FH354">
        <v>0</v>
      </c>
      <c r="FI354">
        <v>1759434023.8</v>
      </c>
      <c r="FJ354">
        <v>0</v>
      </c>
      <c r="FK354">
        <v>1103.4968</v>
      </c>
      <c r="FL354">
        <v>14.7738461705144</v>
      </c>
      <c r="FM354">
        <v>286.953846420233</v>
      </c>
      <c r="FN354">
        <v>22206.352</v>
      </c>
      <c r="FO354">
        <v>15</v>
      </c>
      <c r="FP354">
        <v>0</v>
      </c>
      <c r="FQ354" t="s">
        <v>439</v>
      </c>
      <c r="FR354">
        <v>0</v>
      </c>
      <c r="FS354">
        <v>0</v>
      </c>
      <c r="FT354">
        <v>0</v>
      </c>
      <c r="FU354">
        <v>0</v>
      </c>
      <c r="FV354">
        <v>0</v>
      </c>
      <c r="FW354">
        <v>0</v>
      </c>
      <c r="FX354">
        <v>0</v>
      </c>
      <c r="FY354">
        <v>0</v>
      </c>
      <c r="FZ354">
        <v>0</v>
      </c>
      <c r="GA354">
        <v>0</v>
      </c>
      <c r="GB354">
        <v>0</v>
      </c>
      <c r="GC354">
        <v>-56.7381714285714</v>
      </c>
      <c r="GD354">
        <v>-7.37914285714284</v>
      </c>
      <c r="GE354">
        <v>0.886119501853236</v>
      </c>
      <c r="GF354">
        <v>0</v>
      </c>
      <c r="GG354">
        <v>1102.40764705882</v>
      </c>
      <c r="GH354">
        <v>16.6719633392185</v>
      </c>
      <c r="GI354">
        <v>1.64863947263391</v>
      </c>
      <c r="GJ354">
        <v>-1</v>
      </c>
      <c r="GK354">
        <v>6.93308380952381</v>
      </c>
      <c r="GL354">
        <v>-0.294914805194804</v>
      </c>
      <c r="GM354">
        <v>0.0297820357288449</v>
      </c>
      <c r="GN354">
        <v>0</v>
      </c>
      <c r="GO354">
        <v>0</v>
      </c>
      <c r="GP354">
        <v>2</v>
      </c>
      <c r="GQ354" t="s">
        <v>463</v>
      </c>
      <c r="GR354">
        <v>3.13084</v>
      </c>
      <c r="GS354">
        <v>2.71228</v>
      </c>
      <c r="GT354">
        <v>0.137583</v>
      </c>
      <c r="GU354">
        <v>0.144998</v>
      </c>
      <c r="GV354">
        <v>0.102111</v>
      </c>
      <c r="GW354">
        <v>0.0801929</v>
      </c>
      <c r="GX354">
        <v>32448</v>
      </c>
      <c r="GY354">
        <v>34463.5</v>
      </c>
      <c r="GZ354">
        <v>34044.1</v>
      </c>
      <c r="HA354">
        <v>36499.4</v>
      </c>
      <c r="HB354">
        <v>43182</v>
      </c>
      <c r="HC354">
        <v>48223.7</v>
      </c>
      <c r="HD354">
        <v>53114.1</v>
      </c>
      <c r="HE354">
        <v>58343.5</v>
      </c>
      <c r="HF354">
        <v>1.9513</v>
      </c>
      <c r="HG354">
        <v>1.7769</v>
      </c>
      <c r="HH354">
        <v>0.122823</v>
      </c>
      <c r="HI354">
        <v>0</v>
      </c>
      <c r="HJ354">
        <v>27.999</v>
      </c>
      <c r="HK354">
        <v>999.9</v>
      </c>
      <c r="HL354">
        <v>41.643</v>
      </c>
      <c r="HM354">
        <v>31.038</v>
      </c>
      <c r="HN354">
        <v>20.7667</v>
      </c>
      <c r="HO354">
        <v>54.5358</v>
      </c>
      <c r="HP354">
        <v>45.6691</v>
      </c>
      <c r="HQ354">
        <v>1</v>
      </c>
      <c r="HR354">
        <v>0.114632</v>
      </c>
      <c r="HS354">
        <v>-0.0336819</v>
      </c>
      <c r="HT354">
        <v>20.1121</v>
      </c>
      <c r="HU354">
        <v>5.19722</v>
      </c>
      <c r="HV354">
        <v>12.004</v>
      </c>
      <c r="HW354">
        <v>4.9749</v>
      </c>
      <c r="HX354">
        <v>3.2939</v>
      </c>
      <c r="HY354">
        <v>999.9</v>
      </c>
      <c r="HZ354">
        <v>9999</v>
      </c>
      <c r="IA354">
        <v>9999</v>
      </c>
      <c r="IB354">
        <v>9999</v>
      </c>
      <c r="IC354">
        <v>1.86325</v>
      </c>
      <c r="ID354">
        <v>1.86813</v>
      </c>
      <c r="IE354">
        <v>1.86788</v>
      </c>
      <c r="IF354">
        <v>1.86905</v>
      </c>
      <c r="IG354">
        <v>1.86989</v>
      </c>
      <c r="IH354">
        <v>1.86591</v>
      </c>
      <c r="II354">
        <v>1.86705</v>
      </c>
      <c r="IJ354">
        <v>1.86844</v>
      </c>
      <c r="IK354">
        <v>5</v>
      </c>
      <c r="IL354">
        <v>0</v>
      </c>
      <c r="IM354">
        <v>0</v>
      </c>
      <c r="IN354">
        <v>0</v>
      </c>
      <c r="IO354" t="s">
        <v>441</v>
      </c>
      <c r="IP354" t="s">
        <v>442</v>
      </c>
      <c r="IQ354" t="s">
        <v>443</v>
      </c>
      <c r="IR354" t="s">
        <v>443</v>
      </c>
      <c r="IS354" t="s">
        <v>443</v>
      </c>
      <c r="IT354" t="s">
        <v>443</v>
      </c>
      <c r="IU354">
        <v>0</v>
      </c>
      <c r="IV354">
        <v>100</v>
      </c>
      <c r="IW354">
        <v>100</v>
      </c>
      <c r="IX354">
        <v>3.305</v>
      </c>
      <c r="IY354">
        <v>0.3447</v>
      </c>
      <c r="IZ354">
        <v>0.735386519928015</v>
      </c>
      <c r="JA354">
        <v>0.00382527381972642</v>
      </c>
      <c r="JB354">
        <v>-7.52988299776221e-07</v>
      </c>
      <c r="JC354">
        <v>2.3530235652091e-10</v>
      </c>
      <c r="JD354">
        <v>-0.102343420517576</v>
      </c>
      <c r="JE354">
        <v>-0.0169045395245839</v>
      </c>
      <c r="JF354">
        <v>0.00204458040624254</v>
      </c>
      <c r="JG354">
        <v>-2.13992253470799e-05</v>
      </c>
      <c r="JH354">
        <v>5</v>
      </c>
      <c r="JI354">
        <v>2167</v>
      </c>
      <c r="JJ354">
        <v>1</v>
      </c>
      <c r="JK354">
        <v>29</v>
      </c>
      <c r="JL354">
        <v>29323900.4</v>
      </c>
      <c r="JM354">
        <v>29323900.4</v>
      </c>
      <c r="JN354">
        <v>1.73706</v>
      </c>
      <c r="JO354">
        <v>2.62939</v>
      </c>
      <c r="JP354">
        <v>1.54785</v>
      </c>
      <c r="JQ354">
        <v>2.31079</v>
      </c>
      <c r="JR354">
        <v>1.64551</v>
      </c>
      <c r="JS354">
        <v>2.36328</v>
      </c>
      <c r="JT354">
        <v>34.6921</v>
      </c>
      <c r="JU354">
        <v>24.1926</v>
      </c>
      <c r="JV354">
        <v>18</v>
      </c>
      <c r="JW354">
        <v>507.987</v>
      </c>
      <c r="JX354">
        <v>395.883</v>
      </c>
      <c r="JY354">
        <v>27.8149</v>
      </c>
      <c r="JZ354">
        <v>28.8651</v>
      </c>
      <c r="KA354">
        <v>29.9999</v>
      </c>
      <c r="KB354">
        <v>28.8088</v>
      </c>
      <c r="KC354">
        <v>28.7562</v>
      </c>
      <c r="KD354">
        <v>34.8058</v>
      </c>
      <c r="KE354">
        <v>16.3</v>
      </c>
      <c r="KF354">
        <v>26.0815</v>
      </c>
      <c r="KG354">
        <v>27.8258</v>
      </c>
      <c r="KH354">
        <v>838.584</v>
      </c>
      <c r="KI354">
        <v>16.8584</v>
      </c>
      <c r="KJ354">
        <v>96.5464</v>
      </c>
      <c r="KK354">
        <v>94.5234</v>
      </c>
    </row>
    <row r="355" spans="1:297">
      <c r="A355">
        <v>339</v>
      </c>
      <c r="B355">
        <v>1759434030.1</v>
      </c>
      <c r="C355">
        <v>14810</v>
      </c>
      <c r="D355" t="s">
        <v>1123</v>
      </c>
      <c r="E355" t="s">
        <v>1124</v>
      </c>
      <c r="F355">
        <v>5</v>
      </c>
      <c r="G355" t="s">
        <v>1024</v>
      </c>
      <c r="H355" t="s">
        <v>436</v>
      </c>
      <c r="I355">
        <v>1759434021.94615</v>
      </c>
      <c r="J355">
        <f>(K355)/1000</f>
        <v>0</v>
      </c>
      <c r="K355">
        <f>IF(DP355, AN355, AH355)</f>
        <v>0</v>
      </c>
      <c r="L355">
        <f>IF(DP355, AI355, AG355)</f>
        <v>0</v>
      </c>
      <c r="M355">
        <f>DR355 - IF(AU355&gt;1, L355*DL355*100.0/(AW355), 0)</f>
        <v>0</v>
      </c>
      <c r="N355">
        <f>((T355-J355/2)*M355-L355)/(T355+J355/2)</f>
        <v>0</v>
      </c>
      <c r="O355">
        <f>N355*(DY355+DZ355)/1000.0</f>
        <v>0</v>
      </c>
      <c r="P355">
        <f>(DR355 - IF(AU355&gt;1, L355*DL355*100.0/(AW355), 0))*(DY355+DZ355)/1000.0</f>
        <v>0</v>
      </c>
      <c r="Q355">
        <f>2.0/((1/S355-1/R355)+SIGN(S355)*SQRT((1/S355-1/R355)*(1/S355-1/R355) + 4*DM355/((DM355+1)*(DM355+1))*(2*1/S355*1/R355-1/R355*1/R355)))</f>
        <v>0</v>
      </c>
      <c r="R355">
        <f>IF(LEFT(DN355,1)&lt;&gt;"0",IF(LEFT(DN355,1)="1",3.0,DO355),$D$5+$E$5*(EF355*DY355/($K$5*1000))+$F$5*(EF355*DY355/($K$5*1000))*MAX(MIN(DL355,$J$5),$I$5)*MAX(MIN(DL355,$J$5),$I$5)+$G$5*MAX(MIN(DL355,$J$5),$I$5)*(EF355*DY355/($K$5*1000))+$H$5*(EF355*DY355/($K$5*1000))*(EF355*DY355/($K$5*1000)))</f>
        <v>0</v>
      </c>
      <c r="S355">
        <f>J355*(1000-(1000*0.61365*exp(17.502*W355/(240.97+W355))/(DY355+DZ355)+DT355)/2)/(1000*0.61365*exp(17.502*W355/(240.97+W355))/(DY355+DZ355)-DT355)</f>
        <v>0</v>
      </c>
      <c r="T355">
        <f>1/((DM355+1)/(Q355/1.6)+1/(R355/1.37)) + DM355/((DM355+1)/(Q355/1.6) + DM355/(R355/1.37))</f>
        <v>0</v>
      </c>
      <c r="U355">
        <f>(DH355*DK355)</f>
        <v>0</v>
      </c>
      <c r="V355">
        <f>(EA355+(U355+2*0.95*5.67E-8*(((EA355+$B$7)+273)^4-(EA355+273)^4)-44100*J355)/(1.84*29.3*R355+8*0.95*5.67E-8*(EA355+273)^3))</f>
        <v>0</v>
      </c>
      <c r="W355">
        <f>($C$7*EB355+$D$7*EC355+$E$7*V355)</f>
        <v>0</v>
      </c>
      <c r="X355">
        <f>0.61365*exp(17.502*W355/(240.97+W355))</f>
        <v>0</v>
      </c>
      <c r="Y355">
        <f>(Z355/AA355*100)</f>
        <v>0</v>
      </c>
      <c r="Z355">
        <f>DT355*(DY355+DZ355)/1000</f>
        <v>0</v>
      </c>
      <c r="AA355">
        <f>0.61365*exp(17.502*EA355/(240.97+EA355))</f>
        <v>0</v>
      </c>
      <c r="AB355">
        <f>(X355-DT355*(DY355+DZ355)/1000)</f>
        <v>0</v>
      </c>
      <c r="AC355">
        <f>(-J355*44100)</f>
        <v>0</v>
      </c>
      <c r="AD355">
        <f>2*29.3*R355*0.92*(EA355-W355)</f>
        <v>0</v>
      </c>
      <c r="AE355">
        <f>2*0.95*5.67E-8*(((EA355+$B$7)+273)^4-(W355+273)^4)</f>
        <v>0</v>
      </c>
      <c r="AF355">
        <f>U355+AE355+AC355+AD355</f>
        <v>0</v>
      </c>
      <c r="AG355">
        <f>DX355*AU355*(DS355-DR355*(1000-AU355*DU355)/(1000-AU355*DT355))/(100*DL355)</f>
        <v>0</v>
      </c>
      <c r="AH355">
        <f>1000*DX355*AU355*(DT355-DU355)/(100*DL355*(1000-AU355*DT355))</f>
        <v>0</v>
      </c>
      <c r="AI355">
        <f>(AJ355 - AK355 - DY355*1E3/(8.314*(EA355+273.15)) * AM355/DX355 * AL355) * DX355/(100*DL355) * (1000 - DU355)/1000</f>
        <v>0</v>
      </c>
      <c r="AJ355">
        <v>839.36732245368</v>
      </c>
      <c r="AK355">
        <v>793.636703030303</v>
      </c>
      <c r="AL355">
        <v>3.48709590909075</v>
      </c>
      <c r="AM355">
        <v>64.6</v>
      </c>
      <c r="AN355">
        <f>(AP355 - AO355 + DY355*1E3/(8.314*(EA355+273.15)) * AR355/DX355 * AQ355) * DX355/(100*DL355) * 1000/(1000 - AP355)</f>
        <v>0</v>
      </c>
      <c r="AO355">
        <v>16.8055709992352</v>
      </c>
      <c r="AP355">
        <v>23.6595515151515</v>
      </c>
      <c r="AQ355">
        <v>-0.00534528985167046</v>
      </c>
      <c r="AR355">
        <v>120.659579915445</v>
      </c>
      <c r="AS355">
        <v>0</v>
      </c>
      <c r="AT355">
        <v>0</v>
      </c>
      <c r="AU355">
        <f>IF(AS355*$H$13&gt;=AW355,1.0,(AW355/(AW355-AS355*$H$13)))</f>
        <v>0</v>
      </c>
      <c r="AV355">
        <f>(AU355-1)*100</f>
        <v>0</v>
      </c>
      <c r="AW355">
        <f>MAX(0,($B$13+$C$13*EF355)/(1+$D$13*EF355)*DY355/(EA355+273)*$E$13)</f>
        <v>0</v>
      </c>
      <c r="AX355" t="s">
        <v>437</v>
      </c>
      <c r="AY355" t="s">
        <v>437</v>
      </c>
      <c r="AZ355">
        <v>0</v>
      </c>
      <c r="BA355">
        <v>0</v>
      </c>
      <c r="BB355">
        <f>1-AZ355/BA355</f>
        <v>0</v>
      </c>
      <c r="BC355">
        <v>0</v>
      </c>
      <c r="BD355" t="s">
        <v>437</v>
      </c>
      <c r="BE355" t="s">
        <v>437</v>
      </c>
      <c r="BF355">
        <v>0</v>
      </c>
      <c r="BG355">
        <v>0</v>
      </c>
      <c r="BH355">
        <f>1-BF355/BG355</f>
        <v>0</v>
      </c>
      <c r="BI355">
        <v>0.5</v>
      </c>
      <c r="BJ355">
        <f>DI355</f>
        <v>0</v>
      </c>
      <c r="BK355">
        <f>L355</f>
        <v>0</v>
      </c>
      <c r="BL355">
        <f>BH355*BI355*BJ355</f>
        <v>0</v>
      </c>
      <c r="BM355">
        <f>(BK355-BC355)/BJ355</f>
        <v>0</v>
      </c>
      <c r="BN355">
        <f>(BA355-BG355)/BG355</f>
        <v>0</v>
      </c>
      <c r="BO355">
        <f>AZ355/(BB355+AZ355/BG355)</f>
        <v>0</v>
      </c>
      <c r="BP355" t="s">
        <v>437</v>
      </c>
      <c r="BQ355">
        <v>0</v>
      </c>
      <c r="BR355">
        <f>IF(BQ355&lt;&gt;0, BQ355, BO355)</f>
        <v>0</v>
      </c>
      <c r="BS355">
        <f>1-BR355/BG355</f>
        <v>0</v>
      </c>
      <c r="BT355">
        <f>(BG355-BF355)/(BG355-BR355)</f>
        <v>0</v>
      </c>
      <c r="BU355">
        <f>(BA355-BG355)/(BA355-BR355)</f>
        <v>0</v>
      </c>
      <c r="BV355">
        <f>(BG355-BF355)/(BG355-AZ355)</f>
        <v>0</v>
      </c>
      <c r="BW355">
        <f>(BA355-BG355)/(BA355-AZ355)</f>
        <v>0</v>
      </c>
      <c r="BX355">
        <f>(BT355*BR355/BF355)</f>
        <v>0</v>
      </c>
      <c r="BY355">
        <f>(1-BX355)</f>
        <v>0</v>
      </c>
      <c r="DH355">
        <f>$B$11*EG355+$C$11*EH355+$F$11*ES355*(1-EV355)</f>
        <v>0</v>
      </c>
      <c r="DI355">
        <f>DH355*DJ355</f>
        <v>0</v>
      </c>
      <c r="DJ355">
        <f>($B$11*$D$9+$C$11*$D$9+$F$11*((FF355+EX355)/MAX(FF355+EX355+FG355, 0.1)*$I$9+FG355/MAX(FF355+EX355+FG355, 0.1)*$J$9))/($B$11+$C$11+$F$11)</f>
        <v>0</v>
      </c>
      <c r="DK355">
        <f>($B$11*$K$9+$C$11*$K$9+$F$11*((FF355+EX355)/MAX(FF355+EX355+FG355, 0.1)*$P$9+FG355/MAX(FF355+EX355+FG355, 0.1)*$Q$9))/($B$11+$C$11+$F$11)</f>
        <v>0</v>
      </c>
      <c r="DL355">
        <v>6</v>
      </c>
      <c r="DM355">
        <v>0.5</v>
      </c>
      <c r="DN355" t="s">
        <v>438</v>
      </c>
      <c r="DO355">
        <v>2</v>
      </c>
      <c r="DP355" t="b">
        <v>1</v>
      </c>
      <c r="DQ355">
        <v>1759434021.94615</v>
      </c>
      <c r="DR355">
        <v>750.835384615385</v>
      </c>
      <c r="DS355">
        <v>808.666615384616</v>
      </c>
      <c r="DT355">
        <v>23.6961153846154</v>
      </c>
      <c r="DU355">
        <v>16.8030230769231</v>
      </c>
      <c r="DV355">
        <v>747.562692307692</v>
      </c>
      <c r="DW355">
        <v>23.3508307692308</v>
      </c>
      <c r="DX355">
        <v>500.001230769231</v>
      </c>
      <c r="DY355">
        <v>90.661</v>
      </c>
      <c r="DZ355">
        <v>0.0340463615384615</v>
      </c>
      <c r="EA355">
        <v>30.2364384615385</v>
      </c>
      <c r="EB355">
        <v>30.0076461538461</v>
      </c>
      <c r="EC355">
        <v>999.9</v>
      </c>
      <c r="ED355">
        <v>0</v>
      </c>
      <c r="EE355">
        <v>0</v>
      </c>
      <c r="EF355">
        <v>10000.0523076923</v>
      </c>
      <c r="EG355">
        <v>0</v>
      </c>
      <c r="EH355">
        <v>14.3978</v>
      </c>
      <c r="EI355">
        <v>-57.8312076923077</v>
      </c>
      <c r="EJ355">
        <v>769.058692307692</v>
      </c>
      <c r="EK355">
        <v>822.486846153846</v>
      </c>
      <c r="EL355">
        <v>6.89308</v>
      </c>
      <c r="EM355">
        <v>808.666615384616</v>
      </c>
      <c r="EN355">
        <v>16.8030230769231</v>
      </c>
      <c r="EO355">
        <v>2.14831384615385</v>
      </c>
      <c r="EP355">
        <v>1.52338</v>
      </c>
      <c r="EQ355">
        <v>18.5820076923077</v>
      </c>
      <c r="ER355">
        <v>13.2048769230769</v>
      </c>
      <c r="ES355">
        <v>2000.08461538462</v>
      </c>
      <c r="ET355">
        <v>0.980005076923077</v>
      </c>
      <c r="EU355">
        <v>0.0199951538461538</v>
      </c>
      <c r="EV355">
        <v>0</v>
      </c>
      <c r="EW355">
        <v>1104.22846153846</v>
      </c>
      <c r="EX355">
        <v>5.00059</v>
      </c>
      <c r="EY355">
        <v>22224.5769230769</v>
      </c>
      <c r="EZ355">
        <v>17361.0846153846</v>
      </c>
      <c r="FA355">
        <v>42</v>
      </c>
      <c r="FB355">
        <v>41.7786153846154</v>
      </c>
      <c r="FC355">
        <v>41.375</v>
      </c>
      <c r="FD355">
        <v>41.25</v>
      </c>
      <c r="FE355">
        <v>42.875</v>
      </c>
      <c r="FF355">
        <v>1955.19461538462</v>
      </c>
      <c r="FG355">
        <v>39.89</v>
      </c>
      <c r="FH355">
        <v>0</v>
      </c>
      <c r="FI355">
        <v>1759434028.6</v>
      </c>
      <c r="FJ355">
        <v>0</v>
      </c>
      <c r="FK355">
        <v>1104.5496</v>
      </c>
      <c r="FL355">
        <v>12.2138461702096</v>
      </c>
      <c r="FM355">
        <v>246.00000029345</v>
      </c>
      <c r="FN355">
        <v>22227.8</v>
      </c>
      <c r="FO355">
        <v>15</v>
      </c>
      <c r="FP355">
        <v>0</v>
      </c>
      <c r="FQ355" t="s">
        <v>439</v>
      </c>
      <c r="FR355">
        <v>0</v>
      </c>
      <c r="FS355">
        <v>0</v>
      </c>
      <c r="FT355">
        <v>0</v>
      </c>
      <c r="FU355">
        <v>0</v>
      </c>
      <c r="FV355">
        <v>0</v>
      </c>
      <c r="FW355">
        <v>0</v>
      </c>
      <c r="FX355">
        <v>0</v>
      </c>
      <c r="FY355">
        <v>0</v>
      </c>
      <c r="FZ355">
        <v>0</v>
      </c>
      <c r="GA355">
        <v>0</v>
      </c>
      <c r="GB355">
        <v>0</v>
      </c>
      <c r="GC355">
        <v>-57.409485</v>
      </c>
      <c r="GD355">
        <v>-8.52202556390983</v>
      </c>
      <c r="GE355">
        <v>0.958479469928804</v>
      </c>
      <c r="GF355">
        <v>0</v>
      </c>
      <c r="GG355">
        <v>1103.62911764706</v>
      </c>
      <c r="GH355">
        <v>14.0453781379017</v>
      </c>
      <c r="GI355">
        <v>1.39734489331198</v>
      </c>
      <c r="GJ355">
        <v>-1</v>
      </c>
      <c r="GK355">
        <v>6.904974</v>
      </c>
      <c r="GL355">
        <v>-0.309884210526323</v>
      </c>
      <c r="GM355">
        <v>0.0298273152328532</v>
      </c>
      <c r="GN355">
        <v>0</v>
      </c>
      <c r="GO355">
        <v>0</v>
      </c>
      <c r="GP355">
        <v>2</v>
      </c>
      <c r="GQ355" t="s">
        <v>463</v>
      </c>
      <c r="GR355">
        <v>3.13112</v>
      </c>
      <c r="GS355">
        <v>2.71154</v>
      </c>
      <c r="GT355">
        <v>0.13966</v>
      </c>
      <c r="GU355">
        <v>0.146872</v>
      </c>
      <c r="GV355">
        <v>0.10203</v>
      </c>
      <c r="GW355">
        <v>0.0801989</v>
      </c>
      <c r="GX355">
        <v>32370.1</v>
      </c>
      <c r="GY355">
        <v>34388</v>
      </c>
      <c r="GZ355">
        <v>34044.3</v>
      </c>
      <c r="HA355">
        <v>36499.5</v>
      </c>
      <c r="HB355">
        <v>43186.9</v>
      </c>
      <c r="HC355">
        <v>48223.6</v>
      </c>
      <c r="HD355">
        <v>53115</v>
      </c>
      <c r="HE355">
        <v>58343.4</v>
      </c>
      <c r="HF355">
        <v>1.95145</v>
      </c>
      <c r="HG355">
        <v>1.77617</v>
      </c>
      <c r="HH355">
        <v>0.123084</v>
      </c>
      <c r="HI355">
        <v>0</v>
      </c>
      <c r="HJ355">
        <v>27.9977</v>
      </c>
      <c r="HK355">
        <v>999.9</v>
      </c>
      <c r="HL355">
        <v>41.619</v>
      </c>
      <c r="HM355">
        <v>31.038</v>
      </c>
      <c r="HN355">
        <v>20.7542</v>
      </c>
      <c r="HO355">
        <v>54.7258</v>
      </c>
      <c r="HP355">
        <v>45.4367</v>
      </c>
      <c r="HQ355">
        <v>1</v>
      </c>
      <c r="HR355">
        <v>0.11468</v>
      </c>
      <c r="HS355">
        <v>-0.0594145</v>
      </c>
      <c r="HT355">
        <v>20.112</v>
      </c>
      <c r="HU355">
        <v>5.19647</v>
      </c>
      <c r="HV355">
        <v>12.004</v>
      </c>
      <c r="HW355">
        <v>4.9746</v>
      </c>
      <c r="HX355">
        <v>3.29395</v>
      </c>
      <c r="HY355">
        <v>999.9</v>
      </c>
      <c r="HZ355">
        <v>9999</v>
      </c>
      <c r="IA355">
        <v>9999</v>
      </c>
      <c r="IB355">
        <v>9999</v>
      </c>
      <c r="IC355">
        <v>1.86325</v>
      </c>
      <c r="ID355">
        <v>1.86813</v>
      </c>
      <c r="IE355">
        <v>1.86793</v>
      </c>
      <c r="IF355">
        <v>1.86905</v>
      </c>
      <c r="IG355">
        <v>1.86992</v>
      </c>
      <c r="IH355">
        <v>1.86592</v>
      </c>
      <c r="II355">
        <v>1.86705</v>
      </c>
      <c r="IJ355">
        <v>1.86844</v>
      </c>
      <c r="IK355">
        <v>5</v>
      </c>
      <c r="IL355">
        <v>0</v>
      </c>
      <c r="IM355">
        <v>0</v>
      </c>
      <c r="IN355">
        <v>0</v>
      </c>
      <c r="IO355" t="s">
        <v>441</v>
      </c>
      <c r="IP355" t="s">
        <v>442</v>
      </c>
      <c r="IQ355" t="s">
        <v>443</v>
      </c>
      <c r="IR355" t="s">
        <v>443</v>
      </c>
      <c r="IS355" t="s">
        <v>443</v>
      </c>
      <c r="IT355" t="s">
        <v>443</v>
      </c>
      <c r="IU355">
        <v>0</v>
      </c>
      <c r="IV355">
        <v>100</v>
      </c>
      <c r="IW355">
        <v>100</v>
      </c>
      <c r="IX355">
        <v>3.357</v>
      </c>
      <c r="IY355">
        <v>0.3435</v>
      </c>
      <c r="IZ355">
        <v>0.735386519928015</v>
      </c>
      <c r="JA355">
        <v>0.00382527381972642</v>
      </c>
      <c r="JB355">
        <v>-7.52988299776221e-07</v>
      </c>
      <c r="JC355">
        <v>2.3530235652091e-10</v>
      </c>
      <c r="JD355">
        <v>-0.102343420517576</v>
      </c>
      <c r="JE355">
        <v>-0.0169045395245839</v>
      </c>
      <c r="JF355">
        <v>0.00204458040624254</v>
      </c>
      <c r="JG355">
        <v>-2.13992253470799e-05</v>
      </c>
      <c r="JH355">
        <v>5</v>
      </c>
      <c r="JI355">
        <v>2167</v>
      </c>
      <c r="JJ355">
        <v>1</v>
      </c>
      <c r="JK355">
        <v>29</v>
      </c>
      <c r="JL355">
        <v>29323900.5</v>
      </c>
      <c r="JM355">
        <v>29323900.5</v>
      </c>
      <c r="JN355">
        <v>1.76147</v>
      </c>
      <c r="JO355">
        <v>2.62817</v>
      </c>
      <c r="JP355">
        <v>1.54785</v>
      </c>
      <c r="JQ355">
        <v>2.31079</v>
      </c>
      <c r="JR355">
        <v>1.64673</v>
      </c>
      <c r="JS355">
        <v>2.31567</v>
      </c>
      <c r="JT355">
        <v>34.6921</v>
      </c>
      <c r="JU355">
        <v>24.1838</v>
      </c>
      <c r="JV355">
        <v>18</v>
      </c>
      <c r="JW355">
        <v>508.087</v>
      </c>
      <c r="JX355">
        <v>395.489</v>
      </c>
      <c r="JY355">
        <v>27.8156</v>
      </c>
      <c r="JZ355">
        <v>28.8651</v>
      </c>
      <c r="KA355">
        <v>30</v>
      </c>
      <c r="KB355">
        <v>28.8088</v>
      </c>
      <c r="KC355">
        <v>28.7564</v>
      </c>
      <c r="KD355">
        <v>35.3965</v>
      </c>
      <c r="KE355">
        <v>16.3</v>
      </c>
      <c r="KF355">
        <v>26.0815</v>
      </c>
      <c r="KG355">
        <v>27.8225</v>
      </c>
      <c r="KH355">
        <v>858.794</v>
      </c>
      <c r="KI355">
        <v>16.9058</v>
      </c>
      <c r="KJ355">
        <v>96.5476</v>
      </c>
      <c r="KK355">
        <v>94.5234</v>
      </c>
    </row>
    <row r="356" spans="1:297">
      <c r="A356">
        <v>340</v>
      </c>
      <c r="B356">
        <v>1759434035.1</v>
      </c>
      <c r="C356">
        <v>14815</v>
      </c>
      <c r="D356" t="s">
        <v>1125</v>
      </c>
      <c r="E356" t="s">
        <v>1126</v>
      </c>
      <c r="F356">
        <v>5</v>
      </c>
      <c r="G356" t="s">
        <v>1024</v>
      </c>
      <c r="H356" t="s">
        <v>436</v>
      </c>
      <c r="I356">
        <v>1759434026.94615</v>
      </c>
      <c r="J356">
        <f>(K356)/1000</f>
        <v>0</v>
      </c>
      <c r="K356">
        <f>IF(DP356, AN356, AH356)</f>
        <v>0</v>
      </c>
      <c r="L356">
        <f>IF(DP356, AI356, AG356)</f>
        <v>0</v>
      </c>
      <c r="M356">
        <f>DR356 - IF(AU356&gt;1, L356*DL356*100.0/(AW356), 0)</f>
        <v>0</v>
      </c>
      <c r="N356">
        <f>((T356-J356/2)*M356-L356)/(T356+J356/2)</f>
        <v>0</v>
      </c>
      <c r="O356">
        <f>N356*(DY356+DZ356)/1000.0</f>
        <v>0</v>
      </c>
      <c r="P356">
        <f>(DR356 - IF(AU356&gt;1, L356*DL356*100.0/(AW356), 0))*(DY356+DZ356)/1000.0</f>
        <v>0</v>
      </c>
      <c r="Q356">
        <f>2.0/((1/S356-1/R356)+SIGN(S356)*SQRT((1/S356-1/R356)*(1/S356-1/R356) + 4*DM356/((DM356+1)*(DM356+1))*(2*1/S356*1/R356-1/R356*1/R356)))</f>
        <v>0</v>
      </c>
      <c r="R356">
        <f>IF(LEFT(DN356,1)&lt;&gt;"0",IF(LEFT(DN356,1)="1",3.0,DO356),$D$5+$E$5*(EF356*DY356/($K$5*1000))+$F$5*(EF356*DY356/($K$5*1000))*MAX(MIN(DL356,$J$5),$I$5)*MAX(MIN(DL356,$J$5),$I$5)+$G$5*MAX(MIN(DL356,$J$5),$I$5)*(EF356*DY356/($K$5*1000))+$H$5*(EF356*DY356/($K$5*1000))*(EF356*DY356/($K$5*1000)))</f>
        <v>0</v>
      </c>
      <c r="S356">
        <f>J356*(1000-(1000*0.61365*exp(17.502*W356/(240.97+W356))/(DY356+DZ356)+DT356)/2)/(1000*0.61365*exp(17.502*W356/(240.97+W356))/(DY356+DZ356)-DT356)</f>
        <v>0</v>
      </c>
      <c r="T356">
        <f>1/((DM356+1)/(Q356/1.6)+1/(R356/1.37)) + DM356/((DM356+1)/(Q356/1.6) + DM356/(R356/1.37))</f>
        <v>0</v>
      </c>
      <c r="U356">
        <f>(DH356*DK356)</f>
        <v>0</v>
      </c>
      <c r="V356">
        <f>(EA356+(U356+2*0.95*5.67E-8*(((EA356+$B$7)+273)^4-(EA356+273)^4)-44100*J356)/(1.84*29.3*R356+8*0.95*5.67E-8*(EA356+273)^3))</f>
        <v>0</v>
      </c>
      <c r="W356">
        <f>($C$7*EB356+$D$7*EC356+$E$7*V356)</f>
        <v>0</v>
      </c>
      <c r="X356">
        <f>0.61365*exp(17.502*W356/(240.97+W356))</f>
        <v>0</v>
      </c>
      <c r="Y356">
        <f>(Z356/AA356*100)</f>
        <v>0</v>
      </c>
      <c r="Z356">
        <f>DT356*(DY356+DZ356)/1000</f>
        <v>0</v>
      </c>
      <c r="AA356">
        <f>0.61365*exp(17.502*EA356/(240.97+EA356))</f>
        <v>0</v>
      </c>
      <c r="AB356">
        <f>(X356-DT356*(DY356+DZ356)/1000)</f>
        <v>0</v>
      </c>
      <c r="AC356">
        <f>(-J356*44100)</f>
        <v>0</v>
      </c>
      <c r="AD356">
        <f>2*29.3*R356*0.92*(EA356-W356)</f>
        <v>0</v>
      </c>
      <c r="AE356">
        <f>2*0.95*5.67E-8*(((EA356+$B$7)+273)^4-(W356+273)^4)</f>
        <v>0</v>
      </c>
      <c r="AF356">
        <f>U356+AE356+AC356+AD356</f>
        <v>0</v>
      </c>
      <c r="AG356">
        <f>DX356*AU356*(DS356-DR356*(1000-AU356*DU356)/(1000-AU356*DT356))/(100*DL356)</f>
        <v>0</v>
      </c>
      <c r="AH356">
        <f>1000*DX356*AU356*(DT356-DU356)/(100*DL356*(1000-AU356*DT356))</f>
        <v>0</v>
      </c>
      <c r="AI356">
        <f>(AJ356 - AK356 - DY356*1E3/(8.314*(EA356+273.15)) * AM356/DX356 * AL356) * DX356/(100*DL356) * (1000 - DU356)/1000</f>
        <v>0</v>
      </c>
      <c r="AJ356">
        <v>855.25189446407</v>
      </c>
      <c r="AK356">
        <v>810.076939393939</v>
      </c>
      <c r="AL356">
        <v>3.26895848484838</v>
      </c>
      <c r="AM356">
        <v>64.6</v>
      </c>
      <c r="AN356">
        <f>(AP356 - AO356 + DY356*1E3/(8.314*(EA356+273.15)) * AR356/DX356 * AQ356) * DX356/(100*DL356) * 1000/(1000 - AP356)</f>
        <v>0</v>
      </c>
      <c r="AO356">
        <v>16.807441061595</v>
      </c>
      <c r="AP356">
        <v>23.6268072727273</v>
      </c>
      <c r="AQ356">
        <v>-0.0067191056184256</v>
      </c>
      <c r="AR356">
        <v>120.659579915445</v>
      </c>
      <c r="AS356">
        <v>0</v>
      </c>
      <c r="AT356">
        <v>0</v>
      </c>
      <c r="AU356">
        <f>IF(AS356*$H$13&gt;=AW356,1.0,(AW356/(AW356-AS356*$H$13)))</f>
        <v>0</v>
      </c>
      <c r="AV356">
        <f>(AU356-1)*100</f>
        <v>0</v>
      </c>
      <c r="AW356">
        <f>MAX(0,($B$13+$C$13*EF356)/(1+$D$13*EF356)*DY356/(EA356+273)*$E$13)</f>
        <v>0</v>
      </c>
      <c r="AX356" t="s">
        <v>437</v>
      </c>
      <c r="AY356" t="s">
        <v>437</v>
      </c>
      <c r="AZ356">
        <v>0</v>
      </c>
      <c r="BA356">
        <v>0</v>
      </c>
      <c r="BB356">
        <f>1-AZ356/BA356</f>
        <v>0</v>
      </c>
      <c r="BC356">
        <v>0</v>
      </c>
      <c r="BD356" t="s">
        <v>437</v>
      </c>
      <c r="BE356" t="s">
        <v>437</v>
      </c>
      <c r="BF356">
        <v>0</v>
      </c>
      <c r="BG356">
        <v>0</v>
      </c>
      <c r="BH356">
        <f>1-BF356/BG356</f>
        <v>0</v>
      </c>
      <c r="BI356">
        <v>0.5</v>
      </c>
      <c r="BJ356">
        <f>DI356</f>
        <v>0</v>
      </c>
      <c r="BK356">
        <f>L356</f>
        <v>0</v>
      </c>
      <c r="BL356">
        <f>BH356*BI356*BJ356</f>
        <v>0</v>
      </c>
      <c r="BM356">
        <f>(BK356-BC356)/BJ356</f>
        <v>0</v>
      </c>
      <c r="BN356">
        <f>(BA356-BG356)/BG356</f>
        <v>0</v>
      </c>
      <c r="BO356">
        <f>AZ356/(BB356+AZ356/BG356)</f>
        <v>0</v>
      </c>
      <c r="BP356" t="s">
        <v>437</v>
      </c>
      <c r="BQ356">
        <v>0</v>
      </c>
      <c r="BR356">
        <f>IF(BQ356&lt;&gt;0, BQ356, BO356)</f>
        <v>0</v>
      </c>
      <c r="BS356">
        <f>1-BR356/BG356</f>
        <v>0</v>
      </c>
      <c r="BT356">
        <f>(BG356-BF356)/(BG356-BR356)</f>
        <v>0</v>
      </c>
      <c r="BU356">
        <f>(BA356-BG356)/(BA356-BR356)</f>
        <v>0</v>
      </c>
      <c r="BV356">
        <f>(BG356-BF356)/(BG356-AZ356)</f>
        <v>0</v>
      </c>
      <c r="BW356">
        <f>(BA356-BG356)/(BA356-AZ356)</f>
        <v>0</v>
      </c>
      <c r="BX356">
        <f>(BT356*BR356/BF356)</f>
        <v>0</v>
      </c>
      <c r="BY356">
        <f>(1-BX356)</f>
        <v>0</v>
      </c>
      <c r="DH356">
        <f>$B$11*EG356+$C$11*EH356+$F$11*ES356*(1-EV356)</f>
        <v>0</v>
      </c>
      <c r="DI356">
        <f>DH356*DJ356</f>
        <v>0</v>
      </c>
      <c r="DJ356">
        <f>($B$11*$D$9+$C$11*$D$9+$F$11*((FF356+EX356)/MAX(FF356+EX356+FG356, 0.1)*$I$9+FG356/MAX(FF356+EX356+FG356, 0.1)*$J$9))/($B$11+$C$11+$F$11)</f>
        <v>0</v>
      </c>
      <c r="DK356">
        <f>($B$11*$K$9+$C$11*$K$9+$F$11*((FF356+EX356)/MAX(FF356+EX356+FG356, 0.1)*$P$9+FG356/MAX(FF356+EX356+FG356, 0.1)*$Q$9))/($B$11+$C$11+$F$11)</f>
        <v>0</v>
      </c>
      <c r="DL356">
        <v>6</v>
      </c>
      <c r="DM356">
        <v>0.5</v>
      </c>
      <c r="DN356" t="s">
        <v>438</v>
      </c>
      <c r="DO356">
        <v>2</v>
      </c>
      <c r="DP356" t="b">
        <v>1</v>
      </c>
      <c r="DQ356">
        <v>1759434026.94615</v>
      </c>
      <c r="DR356">
        <v>767.450692307692</v>
      </c>
      <c r="DS356">
        <v>825.284615384615</v>
      </c>
      <c r="DT356">
        <v>23.6698692307692</v>
      </c>
      <c r="DU356">
        <v>16.8050384615385</v>
      </c>
      <c r="DV356">
        <v>764.126846153846</v>
      </c>
      <c r="DW356">
        <v>23.3256846153846</v>
      </c>
      <c r="DX356">
        <v>500.013769230769</v>
      </c>
      <c r="DY356">
        <v>90.6616461538462</v>
      </c>
      <c r="DZ356">
        <v>0.0338305230769231</v>
      </c>
      <c r="EA356">
        <v>30.2342230769231</v>
      </c>
      <c r="EB356">
        <v>30.0067846153846</v>
      </c>
      <c r="EC356">
        <v>999.9</v>
      </c>
      <c r="ED356">
        <v>0</v>
      </c>
      <c r="EE356">
        <v>0</v>
      </c>
      <c r="EF356">
        <v>10005.15</v>
      </c>
      <c r="EG356">
        <v>0</v>
      </c>
      <c r="EH356">
        <v>14.3978</v>
      </c>
      <c r="EI356">
        <v>-57.8340538461539</v>
      </c>
      <c r="EJ356">
        <v>786.056076923077</v>
      </c>
      <c r="EK356">
        <v>839.390769230769</v>
      </c>
      <c r="EL356">
        <v>6.86483230769231</v>
      </c>
      <c r="EM356">
        <v>825.284615384615</v>
      </c>
      <c r="EN356">
        <v>16.8050384615385</v>
      </c>
      <c r="EO356">
        <v>2.14594846153846</v>
      </c>
      <c r="EP356">
        <v>1.52357307692308</v>
      </c>
      <c r="EQ356">
        <v>18.5644153846154</v>
      </c>
      <c r="ER356">
        <v>13.2068</v>
      </c>
      <c r="ES356">
        <v>2000.06461538462</v>
      </c>
      <c r="ET356">
        <v>0.980004846153846</v>
      </c>
      <c r="EU356">
        <v>0.0199953923076923</v>
      </c>
      <c r="EV356">
        <v>0</v>
      </c>
      <c r="EW356">
        <v>1105.27923076923</v>
      </c>
      <c r="EX356">
        <v>5.00059</v>
      </c>
      <c r="EY356">
        <v>22244.3692307692</v>
      </c>
      <c r="EZ356">
        <v>17360.9153846154</v>
      </c>
      <c r="FA356">
        <v>42</v>
      </c>
      <c r="FB356">
        <v>41.7690769230769</v>
      </c>
      <c r="FC356">
        <v>41.375</v>
      </c>
      <c r="FD356">
        <v>41.25</v>
      </c>
      <c r="FE356">
        <v>42.875</v>
      </c>
      <c r="FF356">
        <v>1955.17461538462</v>
      </c>
      <c r="FG356">
        <v>39.89</v>
      </c>
      <c r="FH356">
        <v>0</v>
      </c>
      <c r="FI356">
        <v>1759434033.4</v>
      </c>
      <c r="FJ356">
        <v>0</v>
      </c>
      <c r="FK356">
        <v>1105.5176</v>
      </c>
      <c r="FL356">
        <v>10.1961538360209</v>
      </c>
      <c r="FM356">
        <v>208.784615168909</v>
      </c>
      <c r="FN356">
        <v>22246.22</v>
      </c>
      <c r="FO356">
        <v>15</v>
      </c>
      <c r="FP356">
        <v>0</v>
      </c>
      <c r="FQ356" t="s">
        <v>439</v>
      </c>
      <c r="FR356">
        <v>0</v>
      </c>
      <c r="FS356">
        <v>0</v>
      </c>
      <c r="FT356">
        <v>0</v>
      </c>
      <c r="FU356">
        <v>0</v>
      </c>
      <c r="FV356">
        <v>0</v>
      </c>
      <c r="FW356">
        <v>0</v>
      </c>
      <c r="FX356">
        <v>0</v>
      </c>
      <c r="FY356">
        <v>0</v>
      </c>
      <c r="FZ356">
        <v>0</v>
      </c>
      <c r="GA356">
        <v>0</v>
      </c>
      <c r="GB356">
        <v>0</v>
      </c>
      <c r="GC356">
        <v>-57.7485333333333</v>
      </c>
      <c r="GD356">
        <v>-1.51567012987012</v>
      </c>
      <c r="GE356">
        <v>0.545356043012997</v>
      </c>
      <c r="GF356">
        <v>0</v>
      </c>
      <c r="GG356">
        <v>1104.81852941176</v>
      </c>
      <c r="GH356">
        <v>11.8910618811825</v>
      </c>
      <c r="GI356">
        <v>1.1866590083407</v>
      </c>
      <c r="GJ356">
        <v>-1</v>
      </c>
      <c r="GK356">
        <v>6.88025285714286</v>
      </c>
      <c r="GL356">
        <v>-0.336304675324689</v>
      </c>
      <c r="GM356">
        <v>0.0340474902428466</v>
      </c>
      <c r="GN356">
        <v>0</v>
      </c>
      <c r="GO356">
        <v>0</v>
      </c>
      <c r="GP356">
        <v>2</v>
      </c>
      <c r="GQ356" t="s">
        <v>463</v>
      </c>
      <c r="GR356">
        <v>3.13099</v>
      </c>
      <c r="GS356">
        <v>2.71182</v>
      </c>
      <c r="GT356">
        <v>0.141615</v>
      </c>
      <c r="GU356">
        <v>0.148897</v>
      </c>
      <c r="GV356">
        <v>0.101929</v>
      </c>
      <c r="GW356">
        <v>0.08023</v>
      </c>
      <c r="GX356">
        <v>32296.8</v>
      </c>
      <c r="GY356">
        <v>34306.5</v>
      </c>
      <c r="GZ356">
        <v>34044.7</v>
      </c>
      <c r="HA356">
        <v>36499.6</v>
      </c>
      <c r="HB356">
        <v>43192.3</v>
      </c>
      <c r="HC356">
        <v>48222.1</v>
      </c>
      <c r="HD356">
        <v>53115.4</v>
      </c>
      <c r="HE356">
        <v>58343.3</v>
      </c>
      <c r="HF356">
        <v>1.95123</v>
      </c>
      <c r="HG356">
        <v>1.77665</v>
      </c>
      <c r="HH356">
        <v>0.12368</v>
      </c>
      <c r="HI356">
        <v>0</v>
      </c>
      <c r="HJ356">
        <v>27.9977</v>
      </c>
      <c r="HK356">
        <v>999.9</v>
      </c>
      <c r="HL356">
        <v>41.619</v>
      </c>
      <c r="HM356">
        <v>31.018</v>
      </c>
      <c r="HN356">
        <v>20.7325</v>
      </c>
      <c r="HO356">
        <v>54.6758</v>
      </c>
      <c r="HP356">
        <v>45.7532</v>
      </c>
      <c r="HQ356">
        <v>1</v>
      </c>
      <c r="HR356">
        <v>0.114718</v>
      </c>
      <c r="HS356">
        <v>-0.0489924</v>
      </c>
      <c r="HT356">
        <v>20.112</v>
      </c>
      <c r="HU356">
        <v>5.19752</v>
      </c>
      <c r="HV356">
        <v>12.004</v>
      </c>
      <c r="HW356">
        <v>4.97495</v>
      </c>
      <c r="HX356">
        <v>3.29393</v>
      </c>
      <c r="HY356">
        <v>999.9</v>
      </c>
      <c r="HZ356">
        <v>9999</v>
      </c>
      <c r="IA356">
        <v>9999</v>
      </c>
      <c r="IB356">
        <v>9999</v>
      </c>
      <c r="IC356">
        <v>1.86325</v>
      </c>
      <c r="ID356">
        <v>1.86813</v>
      </c>
      <c r="IE356">
        <v>1.86787</v>
      </c>
      <c r="IF356">
        <v>1.86905</v>
      </c>
      <c r="IG356">
        <v>1.86991</v>
      </c>
      <c r="IH356">
        <v>1.86592</v>
      </c>
      <c r="II356">
        <v>1.86707</v>
      </c>
      <c r="IJ356">
        <v>1.86844</v>
      </c>
      <c r="IK356">
        <v>5</v>
      </c>
      <c r="IL356">
        <v>0</v>
      </c>
      <c r="IM356">
        <v>0</v>
      </c>
      <c r="IN356">
        <v>0</v>
      </c>
      <c r="IO356" t="s">
        <v>441</v>
      </c>
      <c r="IP356" t="s">
        <v>442</v>
      </c>
      <c r="IQ356" t="s">
        <v>443</v>
      </c>
      <c r="IR356" t="s">
        <v>443</v>
      </c>
      <c r="IS356" t="s">
        <v>443</v>
      </c>
      <c r="IT356" t="s">
        <v>443</v>
      </c>
      <c r="IU356">
        <v>0</v>
      </c>
      <c r="IV356">
        <v>100</v>
      </c>
      <c r="IW356">
        <v>100</v>
      </c>
      <c r="IX356">
        <v>3.406</v>
      </c>
      <c r="IY356">
        <v>0.3421</v>
      </c>
      <c r="IZ356">
        <v>0.735386519928015</v>
      </c>
      <c r="JA356">
        <v>0.00382527381972642</v>
      </c>
      <c r="JB356">
        <v>-7.52988299776221e-07</v>
      </c>
      <c r="JC356">
        <v>2.3530235652091e-10</v>
      </c>
      <c r="JD356">
        <v>-0.102343420517576</v>
      </c>
      <c r="JE356">
        <v>-0.0169045395245839</v>
      </c>
      <c r="JF356">
        <v>0.00204458040624254</v>
      </c>
      <c r="JG356">
        <v>-2.13992253470799e-05</v>
      </c>
      <c r="JH356">
        <v>5</v>
      </c>
      <c r="JI356">
        <v>2167</v>
      </c>
      <c r="JJ356">
        <v>1</v>
      </c>
      <c r="JK356">
        <v>29</v>
      </c>
      <c r="JL356">
        <v>29323900.6</v>
      </c>
      <c r="JM356">
        <v>29323900.6</v>
      </c>
      <c r="JN356">
        <v>1.79199</v>
      </c>
      <c r="JO356">
        <v>2.64038</v>
      </c>
      <c r="JP356">
        <v>1.54785</v>
      </c>
      <c r="JQ356">
        <v>2.31079</v>
      </c>
      <c r="JR356">
        <v>1.64673</v>
      </c>
      <c r="JS356">
        <v>2.23999</v>
      </c>
      <c r="JT356">
        <v>34.6921</v>
      </c>
      <c r="JU356">
        <v>24.1838</v>
      </c>
      <c r="JV356">
        <v>18</v>
      </c>
      <c r="JW356">
        <v>507.953</v>
      </c>
      <c r="JX356">
        <v>395.75</v>
      </c>
      <c r="JY356">
        <v>27.8162</v>
      </c>
      <c r="JZ356">
        <v>28.867</v>
      </c>
      <c r="KA356">
        <v>30</v>
      </c>
      <c r="KB356">
        <v>28.8106</v>
      </c>
      <c r="KC356">
        <v>28.7568</v>
      </c>
      <c r="KD356">
        <v>35.9264</v>
      </c>
      <c r="KE356">
        <v>15.7241</v>
      </c>
      <c r="KF356">
        <v>26.0815</v>
      </c>
      <c r="KG356">
        <v>27.8169</v>
      </c>
      <c r="KH356">
        <v>872.346</v>
      </c>
      <c r="KI356">
        <v>16.9652</v>
      </c>
      <c r="KJ356">
        <v>96.5484</v>
      </c>
      <c r="KK356">
        <v>94.5234</v>
      </c>
    </row>
    <row r="357" spans="1:297">
      <c r="A357">
        <v>341</v>
      </c>
      <c r="B357">
        <v>1759434040.1</v>
      </c>
      <c r="C357">
        <v>14820</v>
      </c>
      <c r="D357" t="s">
        <v>1127</v>
      </c>
      <c r="E357" t="s">
        <v>1128</v>
      </c>
      <c r="F357">
        <v>5</v>
      </c>
      <c r="G357" t="s">
        <v>1024</v>
      </c>
      <c r="H357" t="s">
        <v>436</v>
      </c>
      <c r="I357">
        <v>1759434031.94615</v>
      </c>
      <c r="J357">
        <f>(K357)/1000</f>
        <v>0</v>
      </c>
      <c r="K357">
        <f>IF(DP357, AN357, AH357)</f>
        <v>0</v>
      </c>
      <c r="L357">
        <f>IF(DP357, AI357, AG357)</f>
        <v>0</v>
      </c>
      <c r="M357">
        <f>DR357 - IF(AU357&gt;1, L357*DL357*100.0/(AW357), 0)</f>
        <v>0</v>
      </c>
      <c r="N357">
        <f>((T357-J357/2)*M357-L357)/(T357+J357/2)</f>
        <v>0</v>
      </c>
      <c r="O357">
        <f>N357*(DY357+DZ357)/1000.0</f>
        <v>0</v>
      </c>
      <c r="P357">
        <f>(DR357 - IF(AU357&gt;1, L357*DL357*100.0/(AW357), 0))*(DY357+DZ357)/1000.0</f>
        <v>0</v>
      </c>
      <c r="Q357">
        <f>2.0/((1/S357-1/R357)+SIGN(S357)*SQRT((1/S357-1/R357)*(1/S357-1/R357) + 4*DM357/((DM357+1)*(DM357+1))*(2*1/S357*1/R357-1/R357*1/R357)))</f>
        <v>0</v>
      </c>
      <c r="R357">
        <f>IF(LEFT(DN357,1)&lt;&gt;"0",IF(LEFT(DN357,1)="1",3.0,DO357),$D$5+$E$5*(EF357*DY357/($K$5*1000))+$F$5*(EF357*DY357/($K$5*1000))*MAX(MIN(DL357,$J$5),$I$5)*MAX(MIN(DL357,$J$5),$I$5)+$G$5*MAX(MIN(DL357,$J$5),$I$5)*(EF357*DY357/($K$5*1000))+$H$5*(EF357*DY357/($K$5*1000))*(EF357*DY357/($K$5*1000)))</f>
        <v>0</v>
      </c>
      <c r="S357">
        <f>J357*(1000-(1000*0.61365*exp(17.502*W357/(240.97+W357))/(DY357+DZ357)+DT357)/2)/(1000*0.61365*exp(17.502*W357/(240.97+W357))/(DY357+DZ357)-DT357)</f>
        <v>0</v>
      </c>
      <c r="T357">
        <f>1/((DM357+1)/(Q357/1.6)+1/(R357/1.37)) + DM357/((DM357+1)/(Q357/1.6) + DM357/(R357/1.37))</f>
        <v>0</v>
      </c>
      <c r="U357">
        <f>(DH357*DK357)</f>
        <v>0</v>
      </c>
      <c r="V357">
        <f>(EA357+(U357+2*0.95*5.67E-8*(((EA357+$B$7)+273)^4-(EA357+273)^4)-44100*J357)/(1.84*29.3*R357+8*0.95*5.67E-8*(EA357+273)^3))</f>
        <v>0</v>
      </c>
      <c r="W357">
        <f>($C$7*EB357+$D$7*EC357+$E$7*V357)</f>
        <v>0</v>
      </c>
      <c r="X357">
        <f>0.61365*exp(17.502*W357/(240.97+W357))</f>
        <v>0</v>
      </c>
      <c r="Y357">
        <f>(Z357/AA357*100)</f>
        <v>0</v>
      </c>
      <c r="Z357">
        <f>DT357*(DY357+DZ357)/1000</f>
        <v>0</v>
      </c>
      <c r="AA357">
        <f>0.61365*exp(17.502*EA357/(240.97+EA357))</f>
        <v>0</v>
      </c>
      <c r="AB357">
        <f>(X357-DT357*(DY357+DZ357)/1000)</f>
        <v>0</v>
      </c>
      <c r="AC357">
        <f>(-J357*44100)</f>
        <v>0</v>
      </c>
      <c r="AD357">
        <f>2*29.3*R357*0.92*(EA357-W357)</f>
        <v>0</v>
      </c>
      <c r="AE357">
        <f>2*0.95*5.67E-8*(((EA357+$B$7)+273)^4-(W357+273)^4)</f>
        <v>0</v>
      </c>
      <c r="AF357">
        <f>U357+AE357+AC357+AD357</f>
        <v>0</v>
      </c>
      <c r="AG357">
        <f>DX357*AU357*(DS357-DR357*(1000-AU357*DU357)/(1000-AU357*DT357))/(100*DL357)</f>
        <v>0</v>
      </c>
      <c r="AH357">
        <f>1000*DX357*AU357*(DT357-DU357)/(100*DL357*(1000-AU357*DT357))</f>
        <v>0</v>
      </c>
      <c r="AI357">
        <f>(AJ357 - AK357 - DY357*1E3/(8.314*(EA357+273.15)) * AM357/DX357 * AL357) * DX357/(100*DL357) * (1000 - DU357)/1000</f>
        <v>0</v>
      </c>
      <c r="AJ357">
        <v>873.0000961671</v>
      </c>
      <c r="AK357">
        <v>827.334357575757</v>
      </c>
      <c r="AL357">
        <v>3.45554060606052</v>
      </c>
      <c r="AM357">
        <v>64.6</v>
      </c>
      <c r="AN357">
        <f>(AP357 - AO357 + DY357*1E3/(8.314*(EA357+273.15)) * AR357/DX357 * AQ357) * DX357/(100*DL357) * 1000/(1000 - AP357)</f>
        <v>0</v>
      </c>
      <c r="AO357">
        <v>16.8424014422059</v>
      </c>
      <c r="AP357">
        <v>23.5997618181818</v>
      </c>
      <c r="AQ357">
        <v>-0.00535481243053986</v>
      </c>
      <c r="AR357">
        <v>120.659579915445</v>
      </c>
      <c r="AS357">
        <v>0</v>
      </c>
      <c r="AT357">
        <v>0</v>
      </c>
      <c r="AU357">
        <f>IF(AS357*$H$13&gt;=AW357,1.0,(AW357/(AW357-AS357*$H$13)))</f>
        <v>0</v>
      </c>
      <c r="AV357">
        <f>(AU357-1)*100</f>
        <v>0</v>
      </c>
      <c r="AW357">
        <f>MAX(0,($B$13+$C$13*EF357)/(1+$D$13*EF357)*DY357/(EA357+273)*$E$13)</f>
        <v>0</v>
      </c>
      <c r="AX357" t="s">
        <v>437</v>
      </c>
      <c r="AY357" t="s">
        <v>437</v>
      </c>
      <c r="AZ357">
        <v>0</v>
      </c>
      <c r="BA357">
        <v>0</v>
      </c>
      <c r="BB357">
        <f>1-AZ357/BA357</f>
        <v>0</v>
      </c>
      <c r="BC357">
        <v>0</v>
      </c>
      <c r="BD357" t="s">
        <v>437</v>
      </c>
      <c r="BE357" t="s">
        <v>437</v>
      </c>
      <c r="BF357">
        <v>0</v>
      </c>
      <c r="BG357">
        <v>0</v>
      </c>
      <c r="BH357">
        <f>1-BF357/BG357</f>
        <v>0</v>
      </c>
      <c r="BI357">
        <v>0.5</v>
      </c>
      <c r="BJ357">
        <f>DI357</f>
        <v>0</v>
      </c>
      <c r="BK357">
        <f>L357</f>
        <v>0</v>
      </c>
      <c r="BL357">
        <f>BH357*BI357*BJ357</f>
        <v>0</v>
      </c>
      <c r="BM357">
        <f>(BK357-BC357)/BJ357</f>
        <v>0</v>
      </c>
      <c r="BN357">
        <f>(BA357-BG357)/BG357</f>
        <v>0</v>
      </c>
      <c r="BO357">
        <f>AZ357/(BB357+AZ357/BG357)</f>
        <v>0</v>
      </c>
      <c r="BP357" t="s">
        <v>437</v>
      </c>
      <c r="BQ357">
        <v>0</v>
      </c>
      <c r="BR357">
        <f>IF(BQ357&lt;&gt;0, BQ357, BO357)</f>
        <v>0</v>
      </c>
      <c r="BS357">
        <f>1-BR357/BG357</f>
        <v>0</v>
      </c>
      <c r="BT357">
        <f>(BG357-BF357)/(BG357-BR357)</f>
        <v>0</v>
      </c>
      <c r="BU357">
        <f>(BA357-BG357)/(BA357-BR357)</f>
        <v>0</v>
      </c>
      <c r="BV357">
        <f>(BG357-BF357)/(BG357-AZ357)</f>
        <v>0</v>
      </c>
      <c r="BW357">
        <f>(BA357-BG357)/(BA357-AZ357)</f>
        <v>0</v>
      </c>
      <c r="BX357">
        <f>(BT357*BR357/BF357)</f>
        <v>0</v>
      </c>
      <c r="BY357">
        <f>(1-BX357)</f>
        <v>0</v>
      </c>
      <c r="DH357">
        <f>$B$11*EG357+$C$11*EH357+$F$11*ES357*(1-EV357)</f>
        <v>0</v>
      </c>
      <c r="DI357">
        <f>DH357*DJ357</f>
        <v>0</v>
      </c>
      <c r="DJ357">
        <f>($B$11*$D$9+$C$11*$D$9+$F$11*((FF357+EX357)/MAX(FF357+EX357+FG357, 0.1)*$I$9+FG357/MAX(FF357+EX357+FG357, 0.1)*$J$9))/($B$11+$C$11+$F$11)</f>
        <v>0</v>
      </c>
      <c r="DK357">
        <f>($B$11*$K$9+$C$11*$K$9+$F$11*((FF357+EX357)/MAX(FF357+EX357+FG357, 0.1)*$P$9+FG357/MAX(FF357+EX357+FG357, 0.1)*$Q$9))/($B$11+$C$11+$F$11)</f>
        <v>0</v>
      </c>
      <c r="DL357">
        <v>6</v>
      </c>
      <c r="DM357">
        <v>0.5</v>
      </c>
      <c r="DN357" t="s">
        <v>438</v>
      </c>
      <c r="DO357">
        <v>2</v>
      </c>
      <c r="DP357" t="b">
        <v>1</v>
      </c>
      <c r="DQ357">
        <v>1759434031.94615</v>
      </c>
      <c r="DR357">
        <v>784.030692307692</v>
      </c>
      <c r="DS357">
        <v>842.164230769231</v>
      </c>
      <c r="DT357">
        <v>23.6412153846154</v>
      </c>
      <c r="DU357">
        <v>16.8170230769231</v>
      </c>
      <c r="DV357">
        <v>780.655846153846</v>
      </c>
      <c r="DW357">
        <v>23.2982153846154</v>
      </c>
      <c r="DX357">
        <v>500.011307692308</v>
      </c>
      <c r="DY357">
        <v>90.6619461538461</v>
      </c>
      <c r="DZ357">
        <v>0.0338101615384615</v>
      </c>
      <c r="EA357">
        <v>30.2323923076923</v>
      </c>
      <c r="EB357">
        <v>30.0091538461538</v>
      </c>
      <c r="EC357">
        <v>999.9</v>
      </c>
      <c r="ED357">
        <v>0</v>
      </c>
      <c r="EE357">
        <v>0</v>
      </c>
      <c r="EF357">
        <v>10009.8546153846</v>
      </c>
      <c r="EG357">
        <v>0</v>
      </c>
      <c r="EH357">
        <v>14.3978</v>
      </c>
      <c r="EI357">
        <v>-58.1337230769231</v>
      </c>
      <c r="EJ357">
        <v>803.014461538462</v>
      </c>
      <c r="EK357">
        <v>856.569538461539</v>
      </c>
      <c r="EL357">
        <v>6.82419692307692</v>
      </c>
      <c r="EM357">
        <v>842.164230769231</v>
      </c>
      <c r="EN357">
        <v>16.8170230769231</v>
      </c>
      <c r="EO357">
        <v>2.14335846153846</v>
      </c>
      <c r="EP357">
        <v>1.52466384615385</v>
      </c>
      <c r="EQ357">
        <v>18.5451153846154</v>
      </c>
      <c r="ER357">
        <v>13.2177538461538</v>
      </c>
      <c r="ES357">
        <v>2000.02153846154</v>
      </c>
      <c r="ET357">
        <v>0.980004230769231</v>
      </c>
      <c r="EU357">
        <v>0.0199958846153846</v>
      </c>
      <c r="EV357">
        <v>0</v>
      </c>
      <c r="EW357">
        <v>1106.08846153846</v>
      </c>
      <c r="EX357">
        <v>5.00059</v>
      </c>
      <c r="EY357">
        <v>22259.9538461538</v>
      </c>
      <c r="EZ357">
        <v>17360.5230769231</v>
      </c>
      <c r="FA357">
        <v>41.9951538461538</v>
      </c>
      <c r="FB357">
        <v>41.7595384615385</v>
      </c>
      <c r="FC357">
        <v>41.375</v>
      </c>
      <c r="FD357">
        <v>41.25</v>
      </c>
      <c r="FE357">
        <v>42.875</v>
      </c>
      <c r="FF357">
        <v>1955.13153846154</v>
      </c>
      <c r="FG357">
        <v>39.89</v>
      </c>
      <c r="FH357">
        <v>0</v>
      </c>
      <c r="FI357">
        <v>1759434038.8</v>
      </c>
      <c r="FJ357">
        <v>0</v>
      </c>
      <c r="FK357">
        <v>1106.28884615385</v>
      </c>
      <c r="FL357">
        <v>9.12376069212313</v>
      </c>
      <c r="FM357">
        <v>167.44957292717</v>
      </c>
      <c r="FN357">
        <v>22262.1346153846</v>
      </c>
      <c r="FO357">
        <v>15</v>
      </c>
      <c r="FP357">
        <v>0</v>
      </c>
      <c r="FQ357" t="s">
        <v>439</v>
      </c>
      <c r="FR357">
        <v>0</v>
      </c>
      <c r="FS357">
        <v>0</v>
      </c>
      <c r="FT357">
        <v>0</v>
      </c>
      <c r="FU357">
        <v>0</v>
      </c>
      <c r="FV357">
        <v>0</v>
      </c>
      <c r="FW357">
        <v>0</v>
      </c>
      <c r="FX357">
        <v>0</v>
      </c>
      <c r="FY357">
        <v>0</v>
      </c>
      <c r="FZ357">
        <v>0</v>
      </c>
      <c r="GA357">
        <v>0</v>
      </c>
      <c r="GB357">
        <v>0</v>
      </c>
      <c r="GC357">
        <v>-57.97394</v>
      </c>
      <c r="GD357">
        <v>-2.30908872180453</v>
      </c>
      <c r="GE357">
        <v>0.580594661876941</v>
      </c>
      <c r="GF357">
        <v>0</v>
      </c>
      <c r="GG357">
        <v>1105.69294117647</v>
      </c>
      <c r="GH357">
        <v>9.82337663066689</v>
      </c>
      <c r="GI357">
        <v>0.987157325240039</v>
      </c>
      <c r="GJ357">
        <v>-1</v>
      </c>
      <c r="GK357">
        <v>6.841575</v>
      </c>
      <c r="GL357">
        <v>-0.473952180451123</v>
      </c>
      <c r="GM357">
        <v>0.0468563951344957</v>
      </c>
      <c r="GN357">
        <v>0</v>
      </c>
      <c r="GO357">
        <v>0</v>
      </c>
      <c r="GP357">
        <v>2</v>
      </c>
      <c r="GQ357" t="s">
        <v>463</v>
      </c>
      <c r="GR357">
        <v>3.13109</v>
      </c>
      <c r="GS357">
        <v>2.71167</v>
      </c>
      <c r="GT357">
        <v>0.143625</v>
      </c>
      <c r="GU357">
        <v>0.150744</v>
      </c>
      <c r="GV357">
        <v>0.10185</v>
      </c>
      <c r="GW357">
        <v>0.0804539</v>
      </c>
      <c r="GX357">
        <v>32221.2</v>
      </c>
      <c r="GY357">
        <v>34232.3</v>
      </c>
      <c r="GZ357">
        <v>34044.7</v>
      </c>
      <c r="HA357">
        <v>36499.8</v>
      </c>
      <c r="HB357">
        <v>43196.5</v>
      </c>
      <c r="HC357">
        <v>48210.9</v>
      </c>
      <c r="HD357">
        <v>53115.4</v>
      </c>
      <c r="HE357">
        <v>58343.9</v>
      </c>
      <c r="HF357">
        <v>1.95135</v>
      </c>
      <c r="HG357">
        <v>1.77658</v>
      </c>
      <c r="HH357">
        <v>0.123978</v>
      </c>
      <c r="HI357">
        <v>0</v>
      </c>
      <c r="HJ357">
        <v>27.9966</v>
      </c>
      <c r="HK357">
        <v>999.9</v>
      </c>
      <c r="HL357">
        <v>41.643</v>
      </c>
      <c r="HM357">
        <v>31.038</v>
      </c>
      <c r="HN357">
        <v>20.7673</v>
      </c>
      <c r="HO357">
        <v>54.3858</v>
      </c>
      <c r="HP357">
        <v>45.4647</v>
      </c>
      <c r="HQ357">
        <v>1</v>
      </c>
      <c r="HR357">
        <v>0.114687</v>
      </c>
      <c r="HS357">
        <v>-0.0131155</v>
      </c>
      <c r="HT357">
        <v>20.1119</v>
      </c>
      <c r="HU357">
        <v>5.19632</v>
      </c>
      <c r="HV357">
        <v>12.004</v>
      </c>
      <c r="HW357">
        <v>4.97465</v>
      </c>
      <c r="HX357">
        <v>3.2939</v>
      </c>
      <c r="HY357">
        <v>999.9</v>
      </c>
      <c r="HZ357">
        <v>9999</v>
      </c>
      <c r="IA357">
        <v>9999</v>
      </c>
      <c r="IB357">
        <v>9999</v>
      </c>
      <c r="IC357">
        <v>1.86325</v>
      </c>
      <c r="ID357">
        <v>1.86813</v>
      </c>
      <c r="IE357">
        <v>1.86786</v>
      </c>
      <c r="IF357">
        <v>1.86905</v>
      </c>
      <c r="IG357">
        <v>1.86988</v>
      </c>
      <c r="IH357">
        <v>1.86592</v>
      </c>
      <c r="II357">
        <v>1.86705</v>
      </c>
      <c r="IJ357">
        <v>1.86844</v>
      </c>
      <c r="IK357">
        <v>5</v>
      </c>
      <c r="IL357">
        <v>0</v>
      </c>
      <c r="IM357">
        <v>0</v>
      </c>
      <c r="IN357">
        <v>0</v>
      </c>
      <c r="IO357" t="s">
        <v>441</v>
      </c>
      <c r="IP357" t="s">
        <v>442</v>
      </c>
      <c r="IQ357" t="s">
        <v>443</v>
      </c>
      <c r="IR357" t="s">
        <v>443</v>
      </c>
      <c r="IS357" t="s">
        <v>443</v>
      </c>
      <c r="IT357" t="s">
        <v>443</v>
      </c>
      <c r="IU357">
        <v>0</v>
      </c>
      <c r="IV357">
        <v>100</v>
      </c>
      <c r="IW357">
        <v>100</v>
      </c>
      <c r="IX357">
        <v>3.457</v>
      </c>
      <c r="IY357">
        <v>0.3411</v>
      </c>
      <c r="IZ357">
        <v>0.735386519928015</v>
      </c>
      <c r="JA357">
        <v>0.00382527381972642</v>
      </c>
      <c r="JB357">
        <v>-7.52988299776221e-07</v>
      </c>
      <c r="JC357">
        <v>2.3530235652091e-10</v>
      </c>
      <c r="JD357">
        <v>-0.102343420517576</v>
      </c>
      <c r="JE357">
        <v>-0.0169045395245839</v>
      </c>
      <c r="JF357">
        <v>0.00204458040624254</v>
      </c>
      <c r="JG357">
        <v>-2.13992253470799e-05</v>
      </c>
      <c r="JH357">
        <v>5</v>
      </c>
      <c r="JI357">
        <v>2167</v>
      </c>
      <c r="JJ357">
        <v>1</v>
      </c>
      <c r="JK357">
        <v>29</v>
      </c>
      <c r="JL357">
        <v>29323900.7</v>
      </c>
      <c r="JM357">
        <v>29323900.7</v>
      </c>
      <c r="JN357">
        <v>1.81885</v>
      </c>
      <c r="JO357">
        <v>2.62451</v>
      </c>
      <c r="JP357">
        <v>1.54785</v>
      </c>
      <c r="JQ357">
        <v>2.31079</v>
      </c>
      <c r="JR357">
        <v>1.64551</v>
      </c>
      <c r="JS357">
        <v>2.39136</v>
      </c>
      <c r="JT357">
        <v>34.6921</v>
      </c>
      <c r="JU357">
        <v>24.1926</v>
      </c>
      <c r="JV357">
        <v>18</v>
      </c>
      <c r="JW357">
        <v>508.042</v>
      </c>
      <c r="JX357">
        <v>395.723</v>
      </c>
      <c r="JY357">
        <v>27.8101</v>
      </c>
      <c r="JZ357">
        <v>28.8676</v>
      </c>
      <c r="KA357">
        <v>30</v>
      </c>
      <c r="KB357">
        <v>28.8112</v>
      </c>
      <c r="KC357">
        <v>28.7587</v>
      </c>
      <c r="KD357">
        <v>36.5296</v>
      </c>
      <c r="KE357">
        <v>15.4453</v>
      </c>
      <c r="KF357">
        <v>26.0815</v>
      </c>
      <c r="KG357">
        <v>27.8048</v>
      </c>
      <c r="KH357">
        <v>892.505</v>
      </c>
      <c r="KI357">
        <v>17.0259</v>
      </c>
      <c r="KJ357">
        <v>96.5485</v>
      </c>
      <c r="KK357">
        <v>94.5242</v>
      </c>
    </row>
    <row r="358" spans="1:297">
      <c r="A358">
        <v>342</v>
      </c>
      <c r="B358">
        <v>1759434045.1</v>
      </c>
      <c r="C358">
        <v>14825</v>
      </c>
      <c r="D358" t="s">
        <v>1129</v>
      </c>
      <c r="E358" t="s">
        <v>1130</v>
      </c>
      <c r="F358">
        <v>5</v>
      </c>
      <c r="G358" t="s">
        <v>1024</v>
      </c>
      <c r="H358" t="s">
        <v>436</v>
      </c>
      <c r="I358">
        <v>1759434036.94615</v>
      </c>
      <c r="J358">
        <f>(K358)/1000</f>
        <v>0</v>
      </c>
      <c r="K358">
        <f>IF(DP358, AN358, AH358)</f>
        <v>0</v>
      </c>
      <c r="L358">
        <f>IF(DP358, AI358, AG358)</f>
        <v>0</v>
      </c>
      <c r="M358">
        <f>DR358 - IF(AU358&gt;1, L358*DL358*100.0/(AW358), 0)</f>
        <v>0</v>
      </c>
      <c r="N358">
        <f>((T358-J358/2)*M358-L358)/(T358+J358/2)</f>
        <v>0</v>
      </c>
      <c r="O358">
        <f>N358*(DY358+DZ358)/1000.0</f>
        <v>0</v>
      </c>
      <c r="P358">
        <f>(DR358 - IF(AU358&gt;1, L358*DL358*100.0/(AW358), 0))*(DY358+DZ358)/1000.0</f>
        <v>0</v>
      </c>
      <c r="Q358">
        <f>2.0/((1/S358-1/R358)+SIGN(S358)*SQRT((1/S358-1/R358)*(1/S358-1/R358) + 4*DM358/((DM358+1)*(DM358+1))*(2*1/S358*1/R358-1/R358*1/R358)))</f>
        <v>0</v>
      </c>
      <c r="R358">
        <f>IF(LEFT(DN358,1)&lt;&gt;"0",IF(LEFT(DN358,1)="1",3.0,DO358),$D$5+$E$5*(EF358*DY358/($K$5*1000))+$F$5*(EF358*DY358/($K$5*1000))*MAX(MIN(DL358,$J$5),$I$5)*MAX(MIN(DL358,$J$5),$I$5)+$G$5*MAX(MIN(DL358,$J$5),$I$5)*(EF358*DY358/($K$5*1000))+$H$5*(EF358*DY358/($K$5*1000))*(EF358*DY358/($K$5*1000)))</f>
        <v>0</v>
      </c>
      <c r="S358">
        <f>J358*(1000-(1000*0.61365*exp(17.502*W358/(240.97+W358))/(DY358+DZ358)+DT358)/2)/(1000*0.61365*exp(17.502*W358/(240.97+W358))/(DY358+DZ358)-DT358)</f>
        <v>0</v>
      </c>
      <c r="T358">
        <f>1/((DM358+1)/(Q358/1.6)+1/(R358/1.37)) + DM358/((DM358+1)/(Q358/1.6) + DM358/(R358/1.37))</f>
        <v>0</v>
      </c>
      <c r="U358">
        <f>(DH358*DK358)</f>
        <v>0</v>
      </c>
      <c r="V358">
        <f>(EA358+(U358+2*0.95*5.67E-8*(((EA358+$B$7)+273)^4-(EA358+273)^4)-44100*J358)/(1.84*29.3*R358+8*0.95*5.67E-8*(EA358+273)^3))</f>
        <v>0</v>
      </c>
      <c r="W358">
        <f>($C$7*EB358+$D$7*EC358+$E$7*V358)</f>
        <v>0</v>
      </c>
      <c r="X358">
        <f>0.61365*exp(17.502*W358/(240.97+W358))</f>
        <v>0</v>
      </c>
      <c r="Y358">
        <f>(Z358/AA358*100)</f>
        <v>0</v>
      </c>
      <c r="Z358">
        <f>DT358*(DY358+DZ358)/1000</f>
        <v>0</v>
      </c>
      <c r="AA358">
        <f>0.61365*exp(17.502*EA358/(240.97+EA358))</f>
        <v>0</v>
      </c>
      <c r="AB358">
        <f>(X358-DT358*(DY358+DZ358)/1000)</f>
        <v>0</v>
      </c>
      <c r="AC358">
        <f>(-J358*44100)</f>
        <v>0</v>
      </c>
      <c r="AD358">
        <f>2*29.3*R358*0.92*(EA358-W358)</f>
        <v>0</v>
      </c>
      <c r="AE358">
        <f>2*0.95*5.67E-8*(((EA358+$B$7)+273)^4-(W358+273)^4)</f>
        <v>0</v>
      </c>
      <c r="AF358">
        <f>U358+AE358+AC358+AD358</f>
        <v>0</v>
      </c>
      <c r="AG358">
        <f>DX358*AU358*(DS358-DR358*(1000-AU358*DU358)/(1000-AU358*DT358))/(100*DL358)</f>
        <v>0</v>
      </c>
      <c r="AH358">
        <f>1000*DX358*AU358*(DT358-DU358)/(100*DL358*(1000-AU358*DT358))</f>
        <v>0</v>
      </c>
      <c r="AI358">
        <f>(AJ358 - AK358 - DY358*1E3/(8.314*(EA358+273.15)) * AM358/DX358 * AL358) * DX358/(100*DL358) * (1000 - DU358)/1000</f>
        <v>0</v>
      </c>
      <c r="AJ358">
        <v>889.420280187121</v>
      </c>
      <c r="AK358">
        <v>843.835503030303</v>
      </c>
      <c r="AL358">
        <v>3.29838257575739</v>
      </c>
      <c r="AM358">
        <v>64.6</v>
      </c>
      <c r="AN358">
        <f>(AP358 - AO358 + DY358*1E3/(8.314*(EA358+273.15)) * AR358/DX358 * AQ358) * DX358/(100*DL358) * 1000/(1000 - AP358)</f>
        <v>0</v>
      </c>
      <c r="AO358">
        <v>16.9088407991722</v>
      </c>
      <c r="AP358">
        <v>23.5950345454545</v>
      </c>
      <c r="AQ358">
        <v>-0.000151906238825453</v>
      </c>
      <c r="AR358">
        <v>120.659579915445</v>
      </c>
      <c r="AS358">
        <v>0</v>
      </c>
      <c r="AT358">
        <v>0</v>
      </c>
      <c r="AU358">
        <f>IF(AS358*$H$13&gt;=AW358,1.0,(AW358/(AW358-AS358*$H$13)))</f>
        <v>0</v>
      </c>
      <c r="AV358">
        <f>(AU358-1)*100</f>
        <v>0</v>
      </c>
      <c r="AW358">
        <f>MAX(0,($B$13+$C$13*EF358)/(1+$D$13*EF358)*DY358/(EA358+273)*$E$13)</f>
        <v>0</v>
      </c>
      <c r="AX358" t="s">
        <v>437</v>
      </c>
      <c r="AY358" t="s">
        <v>437</v>
      </c>
      <c r="AZ358">
        <v>0</v>
      </c>
      <c r="BA358">
        <v>0</v>
      </c>
      <c r="BB358">
        <f>1-AZ358/BA358</f>
        <v>0</v>
      </c>
      <c r="BC358">
        <v>0</v>
      </c>
      <c r="BD358" t="s">
        <v>437</v>
      </c>
      <c r="BE358" t="s">
        <v>437</v>
      </c>
      <c r="BF358">
        <v>0</v>
      </c>
      <c r="BG358">
        <v>0</v>
      </c>
      <c r="BH358">
        <f>1-BF358/BG358</f>
        <v>0</v>
      </c>
      <c r="BI358">
        <v>0.5</v>
      </c>
      <c r="BJ358">
        <f>DI358</f>
        <v>0</v>
      </c>
      <c r="BK358">
        <f>L358</f>
        <v>0</v>
      </c>
      <c r="BL358">
        <f>BH358*BI358*BJ358</f>
        <v>0</v>
      </c>
      <c r="BM358">
        <f>(BK358-BC358)/BJ358</f>
        <v>0</v>
      </c>
      <c r="BN358">
        <f>(BA358-BG358)/BG358</f>
        <v>0</v>
      </c>
      <c r="BO358">
        <f>AZ358/(BB358+AZ358/BG358)</f>
        <v>0</v>
      </c>
      <c r="BP358" t="s">
        <v>437</v>
      </c>
      <c r="BQ358">
        <v>0</v>
      </c>
      <c r="BR358">
        <f>IF(BQ358&lt;&gt;0, BQ358, BO358)</f>
        <v>0</v>
      </c>
      <c r="BS358">
        <f>1-BR358/BG358</f>
        <v>0</v>
      </c>
      <c r="BT358">
        <f>(BG358-BF358)/(BG358-BR358)</f>
        <v>0</v>
      </c>
      <c r="BU358">
        <f>(BA358-BG358)/(BA358-BR358)</f>
        <v>0</v>
      </c>
      <c r="BV358">
        <f>(BG358-BF358)/(BG358-AZ358)</f>
        <v>0</v>
      </c>
      <c r="BW358">
        <f>(BA358-BG358)/(BA358-AZ358)</f>
        <v>0</v>
      </c>
      <c r="BX358">
        <f>(BT358*BR358/BF358)</f>
        <v>0</v>
      </c>
      <c r="BY358">
        <f>(1-BX358)</f>
        <v>0</v>
      </c>
      <c r="DH358">
        <f>$B$11*EG358+$C$11*EH358+$F$11*ES358*(1-EV358)</f>
        <v>0</v>
      </c>
      <c r="DI358">
        <f>DH358*DJ358</f>
        <v>0</v>
      </c>
      <c r="DJ358">
        <f>($B$11*$D$9+$C$11*$D$9+$F$11*((FF358+EX358)/MAX(FF358+EX358+FG358, 0.1)*$I$9+FG358/MAX(FF358+EX358+FG358, 0.1)*$J$9))/($B$11+$C$11+$F$11)</f>
        <v>0</v>
      </c>
      <c r="DK358">
        <f>($B$11*$K$9+$C$11*$K$9+$F$11*((FF358+EX358)/MAX(FF358+EX358+FG358, 0.1)*$P$9+FG358/MAX(FF358+EX358+FG358, 0.1)*$Q$9))/($B$11+$C$11+$F$11)</f>
        <v>0</v>
      </c>
      <c r="DL358">
        <v>6</v>
      </c>
      <c r="DM358">
        <v>0.5</v>
      </c>
      <c r="DN358" t="s">
        <v>438</v>
      </c>
      <c r="DO358">
        <v>2</v>
      </c>
      <c r="DP358" t="b">
        <v>1</v>
      </c>
      <c r="DQ358">
        <v>1759434036.94615</v>
      </c>
      <c r="DR358">
        <v>800.529153846154</v>
      </c>
      <c r="DS358">
        <v>858.610846153846</v>
      </c>
      <c r="DT358">
        <v>23.6166769230769</v>
      </c>
      <c r="DU358">
        <v>16.8484538461538</v>
      </c>
      <c r="DV358">
        <v>797.103769230769</v>
      </c>
      <c r="DW358">
        <v>23.2746846153846</v>
      </c>
      <c r="DX358">
        <v>500.042923076923</v>
      </c>
      <c r="DY358">
        <v>90.6625</v>
      </c>
      <c r="DZ358">
        <v>0.0335394692307692</v>
      </c>
      <c r="EA358">
        <v>30.2304615384615</v>
      </c>
      <c r="EB358">
        <v>30.0129461538461</v>
      </c>
      <c r="EC358">
        <v>999.9</v>
      </c>
      <c r="ED358">
        <v>0</v>
      </c>
      <c r="EE358">
        <v>0</v>
      </c>
      <c r="EF358">
        <v>10011.2992307692</v>
      </c>
      <c r="EG358">
        <v>0</v>
      </c>
      <c r="EH358">
        <v>14.3978</v>
      </c>
      <c r="EI358">
        <v>-58.0819846153846</v>
      </c>
      <c r="EJ358">
        <v>819.891923076923</v>
      </c>
      <c r="EK358">
        <v>873.325923076923</v>
      </c>
      <c r="EL358">
        <v>6.76822076923077</v>
      </c>
      <c r="EM358">
        <v>858.610846153846</v>
      </c>
      <c r="EN358">
        <v>16.8484538461538</v>
      </c>
      <c r="EO358">
        <v>2.14114615384615</v>
      </c>
      <c r="EP358">
        <v>1.52752230769231</v>
      </c>
      <c r="EQ358">
        <v>18.5286307692308</v>
      </c>
      <c r="ER358">
        <v>13.2464076923077</v>
      </c>
      <c r="ES358">
        <v>2000</v>
      </c>
      <c r="ET358">
        <v>0.980004</v>
      </c>
      <c r="EU358">
        <v>0.0199961153846154</v>
      </c>
      <c r="EV358">
        <v>0</v>
      </c>
      <c r="EW358">
        <v>1106.86923076923</v>
      </c>
      <c r="EX358">
        <v>5.00059</v>
      </c>
      <c r="EY358">
        <v>22272.4461538462</v>
      </c>
      <c r="EZ358">
        <v>17360.3384615385</v>
      </c>
      <c r="FA358">
        <v>41.9951538461538</v>
      </c>
      <c r="FB358">
        <v>41.75</v>
      </c>
      <c r="FC358">
        <v>41.375</v>
      </c>
      <c r="FD358">
        <v>41.25</v>
      </c>
      <c r="FE358">
        <v>42.875</v>
      </c>
      <c r="FF358">
        <v>1955.11</v>
      </c>
      <c r="FG358">
        <v>39.89</v>
      </c>
      <c r="FH358">
        <v>0</v>
      </c>
      <c r="FI358">
        <v>1759434043.6</v>
      </c>
      <c r="FJ358">
        <v>0</v>
      </c>
      <c r="FK358">
        <v>1106.95653846154</v>
      </c>
      <c r="FL358">
        <v>6.5309401752499</v>
      </c>
      <c r="FM358">
        <v>126.810256438441</v>
      </c>
      <c r="FN358">
        <v>22273.9923076923</v>
      </c>
      <c r="FO358">
        <v>15</v>
      </c>
      <c r="FP358">
        <v>0</v>
      </c>
      <c r="FQ358" t="s">
        <v>439</v>
      </c>
      <c r="FR358">
        <v>0</v>
      </c>
      <c r="FS358">
        <v>0</v>
      </c>
      <c r="FT358">
        <v>0</v>
      </c>
      <c r="FU358">
        <v>0</v>
      </c>
      <c r="FV358">
        <v>0</v>
      </c>
      <c r="FW358">
        <v>0</v>
      </c>
      <c r="FX358">
        <v>0</v>
      </c>
      <c r="FY358">
        <v>0</v>
      </c>
      <c r="FZ358">
        <v>0</v>
      </c>
      <c r="GA358">
        <v>0</v>
      </c>
      <c r="GB358">
        <v>0</v>
      </c>
      <c r="GC358">
        <v>-58.1542523809524</v>
      </c>
      <c r="GD358">
        <v>-0.503696103896108</v>
      </c>
      <c r="GE358">
        <v>0.530377094616964</v>
      </c>
      <c r="GF358">
        <v>0</v>
      </c>
      <c r="GG358">
        <v>1106.43235294118</v>
      </c>
      <c r="GH358">
        <v>8.67104659356507</v>
      </c>
      <c r="GI358">
        <v>0.872757829167782</v>
      </c>
      <c r="GJ358">
        <v>-1</v>
      </c>
      <c r="GK358">
        <v>6.79568142857143</v>
      </c>
      <c r="GL358">
        <v>-0.662652467532464</v>
      </c>
      <c r="GM358">
        <v>0.0685449291852198</v>
      </c>
      <c r="GN358">
        <v>0</v>
      </c>
      <c r="GO358">
        <v>0</v>
      </c>
      <c r="GP358">
        <v>2</v>
      </c>
      <c r="GQ358" t="s">
        <v>463</v>
      </c>
      <c r="GR358">
        <v>3.13105</v>
      </c>
      <c r="GS358">
        <v>2.71133</v>
      </c>
      <c r="GT358">
        <v>0.145564</v>
      </c>
      <c r="GU358">
        <v>0.152796</v>
      </c>
      <c r="GV358">
        <v>0.101841</v>
      </c>
      <c r="GW358">
        <v>0.0806284</v>
      </c>
      <c r="GX358">
        <v>32148.1</v>
      </c>
      <c r="GY358">
        <v>34149.4</v>
      </c>
      <c r="GZ358">
        <v>34044.6</v>
      </c>
      <c r="HA358">
        <v>36499.6</v>
      </c>
      <c r="HB358">
        <v>43197.2</v>
      </c>
      <c r="HC358">
        <v>48201.7</v>
      </c>
      <c r="HD358">
        <v>53115.4</v>
      </c>
      <c r="HE358">
        <v>58343.6</v>
      </c>
      <c r="HF358">
        <v>1.95103</v>
      </c>
      <c r="HG358">
        <v>1.77708</v>
      </c>
      <c r="HH358">
        <v>0.123754</v>
      </c>
      <c r="HI358">
        <v>0</v>
      </c>
      <c r="HJ358">
        <v>27.9953</v>
      </c>
      <c r="HK358">
        <v>999.9</v>
      </c>
      <c r="HL358">
        <v>41.619</v>
      </c>
      <c r="HM358">
        <v>31.018</v>
      </c>
      <c r="HN358">
        <v>20.7321</v>
      </c>
      <c r="HO358">
        <v>54.8158</v>
      </c>
      <c r="HP358">
        <v>45.4607</v>
      </c>
      <c r="HQ358">
        <v>1</v>
      </c>
      <c r="HR358">
        <v>0.114568</v>
      </c>
      <c r="HS358">
        <v>0.017146</v>
      </c>
      <c r="HT358">
        <v>20.1119</v>
      </c>
      <c r="HU358">
        <v>5.19707</v>
      </c>
      <c r="HV358">
        <v>12.004</v>
      </c>
      <c r="HW358">
        <v>4.97485</v>
      </c>
      <c r="HX358">
        <v>3.29395</v>
      </c>
      <c r="HY358">
        <v>999.9</v>
      </c>
      <c r="HZ358">
        <v>9999</v>
      </c>
      <c r="IA358">
        <v>9999</v>
      </c>
      <c r="IB358">
        <v>9999</v>
      </c>
      <c r="IC358">
        <v>1.86325</v>
      </c>
      <c r="ID358">
        <v>1.86813</v>
      </c>
      <c r="IE358">
        <v>1.86788</v>
      </c>
      <c r="IF358">
        <v>1.86905</v>
      </c>
      <c r="IG358">
        <v>1.8699</v>
      </c>
      <c r="IH358">
        <v>1.86589</v>
      </c>
      <c r="II358">
        <v>1.86705</v>
      </c>
      <c r="IJ358">
        <v>1.86844</v>
      </c>
      <c r="IK358">
        <v>5</v>
      </c>
      <c r="IL358">
        <v>0</v>
      </c>
      <c r="IM358">
        <v>0</v>
      </c>
      <c r="IN358">
        <v>0</v>
      </c>
      <c r="IO358" t="s">
        <v>441</v>
      </c>
      <c r="IP358" t="s">
        <v>442</v>
      </c>
      <c r="IQ358" t="s">
        <v>443</v>
      </c>
      <c r="IR358" t="s">
        <v>443</v>
      </c>
      <c r="IS358" t="s">
        <v>443</v>
      </c>
      <c r="IT358" t="s">
        <v>443</v>
      </c>
      <c r="IU358">
        <v>0</v>
      </c>
      <c r="IV358">
        <v>100</v>
      </c>
      <c r="IW358">
        <v>100</v>
      </c>
      <c r="IX358">
        <v>3.507</v>
      </c>
      <c r="IY358">
        <v>0.341</v>
      </c>
      <c r="IZ358">
        <v>0.735386519928015</v>
      </c>
      <c r="JA358">
        <v>0.00382527381972642</v>
      </c>
      <c r="JB358">
        <v>-7.52988299776221e-07</v>
      </c>
      <c r="JC358">
        <v>2.3530235652091e-10</v>
      </c>
      <c r="JD358">
        <v>-0.102343420517576</v>
      </c>
      <c r="JE358">
        <v>-0.0169045395245839</v>
      </c>
      <c r="JF358">
        <v>0.00204458040624254</v>
      </c>
      <c r="JG358">
        <v>-2.13992253470799e-05</v>
      </c>
      <c r="JH358">
        <v>5</v>
      </c>
      <c r="JI358">
        <v>2167</v>
      </c>
      <c r="JJ358">
        <v>1</v>
      </c>
      <c r="JK358">
        <v>29</v>
      </c>
      <c r="JL358">
        <v>29323900.8</v>
      </c>
      <c r="JM358">
        <v>29323900.8</v>
      </c>
      <c r="JN358">
        <v>1.84937</v>
      </c>
      <c r="JO358">
        <v>2.63062</v>
      </c>
      <c r="JP358">
        <v>1.54785</v>
      </c>
      <c r="JQ358">
        <v>2.31079</v>
      </c>
      <c r="JR358">
        <v>1.64551</v>
      </c>
      <c r="JS358">
        <v>2.29736</v>
      </c>
      <c r="JT358">
        <v>34.6921</v>
      </c>
      <c r="JU358">
        <v>24.1838</v>
      </c>
      <c r="JV358">
        <v>18</v>
      </c>
      <c r="JW358">
        <v>507.826</v>
      </c>
      <c r="JX358">
        <v>395.995</v>
      </c>
      <c r="JY358">
        <v>27.7966</v>
      </c>
      <c r="JZ358">
        <v>28.8676</v>
      </c>
      <c r="KA358">
        <v>30</v>
      </c>
      <c r="KB358">
        <v>28.8112</v>
      </c>
      <c r="KC358">
        <v>28.7587</v>
      </c>
      <c r="KD358">
        <v>37.0735</v>
      </c>
      <c r="KE358">
        <v>15.1345</v>
      </c>
      <c r="KF358">
        <v>26.0815</v>
      </c>
      <c r="KG358">
        <v>27.7897</v>
      </c>
      <c r="KH358">
        <v>905.956</v>
      </c>
      <c r="KI358">
        <v>17.0748</v>
      </c>
      <c r="KJ358">
        <v>96.5484</v>
      </c>
      <c r="KK358">
        <v>94.5237</v>
      </c>
    </row>
    <row r="359" spans="1:297">
      <c r="A359">
        <v>343</v>
      </c>
      <c r="B359">
        <v>1759434050.1</v>
      </c>
      <c r="C359">
        <v>14830</v>
      </c>
      <c r="D359" t="s">
        <v>1131</v>
      </c>
      <c r="E359" t="s">
        <v>1132</v>
      </c>
      <c r="F359">
        <v>5</v>
      </c>
      <c r="G359" t="s">
        <v>1024</v>
      </c>
      <c r="H359" t="s">
        <v>436</v>
      </c>
      <c r="I359">
        <v>1759434041.94615</v>
      </c>
      <c r="J359">
        <f>(K359)/1000</f>
        <v>0</v>
      </c>
      <c r="K359">
        <f>IF(DP359, AN359, AH359)</f>
        <v>0</v>
      </c>
      <c r="L359">
        <f>IF(DP359, AI359, AG359)</f>
        <v>0</v>
      </c>
      <c r="M359">
        <f>DR359 - IF(AU359&gt;1, L359*DL359*100.0/(AW359), 0)</f>
        <v>0</v>
      </c>
      <c r="N359">
        <f>((T359-J359/2)*M359-L359)/(T359+J359/2)</f>
        <v>0</v>
      </c>
      <c r="O359">
        <f>N359*(DY359+DZ359)/1000.0</f>
        <v>0</v>
      </c>
      <c r="P359">
        <f>(DR359 - IF(AU359&gt;1, L359*DL359*100.0/(AW359), 0))*(DY359+DZ359)/1000.0</f>
        <v>0</v>
      </c>
      <c r="Q359">
        <f>2.0/((1/S359-1/R359)+SIGN(S359)*SQRT((1/S359-1/R359)*(1/S359-1/R359) + 4*DM359/((DM359+1)*(DM359+1))*(2*1/S359*1/R359-1/R359*1/R359)))</f>
        <v>0</v>
      </c>
      <c r="R359">
        <f>IF(LEFT(DN359,1)&lt;&gt;"0",IF(LEFT(DN359,1)="1",3.0,DO359),$D$5+$E$5*(EF359*DY359/($K$5*1000))+$F$5*(EF359*DY359/($K$5*1000))*MAX(MIN(DL359,$J$5),$I$5)*MAX(MIN(DL359,$J$5),$I$5)+$G$5*MAX(MIN(DL359,$J$5),$I$5)*(EF359*DY359/($K$5*1000))+$H$5*(EF359*DY359/($K$5*1000))*(EF359*DY359/($K$5*1000)))</f>
        <v>0</v>
      </c>
      <c r="S359">
        <f>J359*(1000-(1000*0.61365*exp(17.502*W359/(240.97+W359))/(DY359+DZ359)+DT359)/2)/(1000*0.61365*exp(17.502*W359/(240.97+W359))/(DY359+DZ359)-DT359)</f>
        <v>0</v>
      </c>
      <c r="T359">
        <f>1/((DM359+1)/(Q359/1.6)+1/(R359/1.37)) + DM359/((DM359+1)/(Q359/1.6) + DM359/(R359/1.37))</f>
        <v>0</v>
      </c>
      <c r="U359">
        <f>(DH359*DK359)</f>
        <v>0</v>
      </c>
      <c r="V359">
        <f>(EA359+(U359+2*0.95*5.67E-8*(((EA359+$B$7)+273)^4-(EA359+273)^4)-44100*J359)/(1.84*29.3*R359+8*0.95*5.67E-8*(EA359+273)^3))</f>
        <v>0</v>
      </c>
      <c r="W359">
        <f>($C$7*EB359+$D$7*EC359+$E$7*V359)</f>
        <v>0</v>
      </c>
      <c r="X359">
        <f>0.61365*exp(17.502*W359/(240.97+W359))</f>
        <v>0</v>
      </c>
      <c r="Y359">
        <f>(Z359/AA359*100)</f>
        <v>0</v>
      </c>
      <c r="Z359">
        <f>DT359*(DY359+DZ359)/1000</f>
        <v>0</v>
      </c>
      <c r="AA359">
        <f>0.61365*exp(17.502*EA359/(240.97+EA359))</f>
        <v>0</v>
      </c>
      <c r="AB359">
        <f>(X359-DT359*(DY359+DZ359)/1000)</f>
        <v>0</v>
      </c>
      <c r="AC359">
        <f>(-J359*44100)</f>
        <v>0</v>
      </c>
      <c r="AD359">
        <f>2*29.3*R359*0.92*(EA359-W359)</f>
        <v>0</v>
      </c>
      <c r="AE359">
        <f>2*0.95*5.67E-8*(((EA359+$B$7)+273)^4-(W359+273)^4)</f>
        <v>0</v>
      </c>
      <c r="AF359">
        <f>U359+AE359+AC359+AD359</f>
        <v>0</v>
      </c>
      <c r="AG359">
        <f>DX359*AU359*(DS359-DR359*(1000-AU359*DU359)/(1000-AU359*DT359))/(100*DL359)</f>
        <v>0</v>
      </c>
      <c r="AH359">
        <f>1000*DX359*AU359*(DT359-DU359)/(100*DL359*(1000-AU359*DT359))</f>
        <v>0</v>
      </c>
      <c r="AI359">
        <f>(AJ359 - AK359 - DY359*1E3/(8.314*(EA359+273.15)) * AM359/DX359 * AL359) * DX359/(100*DL359) * (1000 - DU359)/1000</f>
        <v>0</v>
      </c>
      <c r="AJ359">
        <v>907.768980106061</v>
      </c>
      <c r="AK359">
        <v>861.535078787878</v>
      </c>
      <c r="AL359">
        <v>3.54375030303015</v>
      </c>
      <c r="AM359">
        <v>64.6</v>
      </c>
      <c r="AN359">
        <f>(AP359 - AO359 + DY359*1E3/(8.314*(EA359+273.15)) * AR359/DX359 * AQ359) * DX359/(100*DL359) * 1000/(1000 - AP359)</f>
        <v>0</v>
      </c>
      <c r="AO359">
        <v>16.9617559175171</v>
      </c>
      <c r="AP359">
        <v>23.5835581818182</v>
      </c>
      <c r="AQ359">
        <v>-0.000645537285563282</v>
      </c>
      <c r="AR359">
        <v>120.659579915445</v>
      </c>
      <c r="AS359">
        <v>0</v>
      </c>
      <c r="AT359">
        <v>0</v>
      </c>
      <c r="AU359">
        <f>IF(AS359*$H$13&gt;=AW359,1.0,(AW359/(AW359-AS359*$H$13)))</f>
        <v>0</v>
      </c>
      <c r="AV359">
        <f>(AU359-1)*100</f>
        <v>0</v>
      </c>
      <c r="AW359">
        <f>MAX(0,($B$13+$C$13*EF359)/(1+$D$13*EF359)*DY359/(EA359+273)*$E$13)</f>
        <v>0</v>
      </c>
      <c r="AX359" t="s">
        <v>437</v>
      </c>
      <c r="AY359" t="s">
        <v>437</v>
      </c>
      <c r="AZ359">
        <v>0</v>
      </c>
      <c r="BA359">
        <v>0</v>
      </c>
      <c r="BB359">
        <f>1-AZ359/BA359</f>
        <v>0</v>
      </c>
      <c r="BC359">
        <v>0</v>
      </c>
      <c r="BD359" t="s">
        <v>437</v>
      </c>
      <c r="BE359" t="s">
        <v>437</v>
      </c>
      <c r="BF359">
        <v>0</v>
      </c>
      <c r="BG359">
        <v>0</v>
      </c>
      <c r="BH359">
        <f>1-BF359/BG359</f>
        <v>0</v>
      </c>
      <c r="BI359">
        <v>0.5</v>
      </c>
      <c r="BJ359">
        <f>DI359</f>
        <v>0</v>
      </c>
      <c r="BK359">
        <f>L359</f>
        <v>0</v>
      </c>
      <c r="BL359">
        <f>BH359*BI359*BJ359</f>
        <v>0</v>
      </c>
      <c r="BM359">
        <f>(BK359-BC359)/BJ359</f>
        <v>0</v>
      </c>
      <c r="BN359">
        <f>(BA359-BG359)/BG359</f>
        <v>0</v>
      </c>
      <c r="BO359">
        <f>AZ359/(BB359+AZ359/BG359)</f>
        <v>0</v>
      </c>
      <c r="BP359" t="s">
        <v>437</v>
      </c>
      <c r="BQ359">
        <v>0</v>
      </c>
      <c r="BR359">
        <f>IF(BQ359&lt;&gt;0, BQ359, BO359)</f>
        <v>0</v>
      </c>
      <c r="BS359">
        <f>1-BR359/BG359</f>
        <v>0</v>
      </c>
      <c r="BT359">
        <f>(BG359-BF359)/(BG359-BR359)</f>
        <v>0</v>
      </c>
      <c r="BU359">
        <f>(BA359-BG359)/(BA359-BR359)</f>
        <v>0</v>
      </c>
      <c r="BV359">
        <f>(BG359-BF359)/(BG359-AZ359)</f>
        <v>0</v>
      </c>
      <c r="BW359">
        <f>(BA359-BG359)/(BA359-AZ359)</f>
        <v>0</v>
      </c>
      <c r="BX359">
        <f>(BT359*BR359/BF359)</f>
        <v>0</v>
      </c>
      <c r="BY359">
        <f>(1-BX359)</f>
        <v>0</v>
      </c>
      <c r="DH359">
        <f>$B$11*EG359+$C$11*EH359+$F$11*ES359*(1-EV359)</f>
        <v>0</v>
      </c>
      <c r="DI359">
        <f>DH359*DJ359</f>
        <v>0</v>
      </c>
      <c r="DJ359">
        <f>($B$11*$D$9+$C$11*$D$9+$F$11*((FF359+EX359)/MAX(FF359+EX359+FG359, 0.1)*$I$9+FG359/MAX(FF359+EX359+FG359, 0.1)*$J$9))/($B$11+$C$11+$F$11)</f>
        <v>0</v>
      </c>
      <c r="DK359">
        <f>($B$11*$K$9+$C$11*$K$9+$F$11*((FF359+EX359)/MAX(FF359+EX359+FG359, 0.1)*$P$9+FG359/MAX(FF359+EX359+FG359, 0.1)*$Q$9))/($B$11+$C$11+$F$11)</f>
        <v>0</v>
      </c>
      <c r="DL359">
        <v>6</v>
      </c>
      <c r="DM359">
        <v>0.5</v>
      </c>
      <c r="DN359" t="s">
        <v>438</v>
      </c>
      <c r="DO359">
        <v>2</v>
      </c>
      <c r="DP359" t="b">
        <v>1</v>
      </c>
      <c r="DQ359">
        <v>1759434041.94615</v>
      </c>
      <c r="DR359">
        <v>817.102153846154</v>
      </c>
      <c r="DS359">
        <v>875.738230769231</v>
      </c>
      <c r="DT359">
        <v>23.5986692307692</v>
      </c>
      <c r="DU359">
        <v>16.8957615384615</v>
      </c>
      <c r="DV359">
        <v>813.626</v>
      </c>
      <c r="DW359">
        <v>23.2574230769231</v>
      </c>
      <c r="DX359">
        <v>500.002615384615</v>
      </c>
      <c r="DY359">
        <v>90.6618461538461</v>
      </c>
      <c r="DZ359">
        <v>0.0336282769230769</v>
      </c>
      <c r="EA359">
        <v>30.2270076923077</v>
      </c>
      <c r="EB359">
        <v>30.0183461538461</v>
      </c>
      <c r="EC359">
        <v>999.9</v>
      </c>
      <c r="ED359">
        <v>0</v>
      </c>
      <c r="EE359">
        <v>0</v>
      </c>
      <c r="EF359">
        <v>10006.3946153846</v>
      </c>
      <c r="EG359">
        <v>0</v>
      </c>
      <c r="EH359">
        <v>14.3978</v>
      </c>
      <c r="EI359">
        <v>-58.6362230769231</v>
      </c>
      <c r="EJ359">
        <v>836.850461538462</v>
      </c>
      <c r="EK359">
        <v>890.789769230769</v>
      </c>
      <c r="EL359">
        <v>6.7029</v>
      </c>
      <c r="EM359">
        <v>875.738230769231</v>
      </c>
      <c r="EN359">
        <v>16.8957615384615</v>
      </c>
      <c r="EO359">
        <v>2.13949846153846</v>
      </c>
      <c r="EP359">
        <v>1.5318</v>
      </c>
      <c r="EQ359">
        <v>18.5163461538462</v>
      </c>
      <c r="ER359">
        <v>13.2892538461538</v>
      </c>
      <c r="ES359">
        <v>1999.99846153846</v>
      </c>
      <c r="ET359">
        <v>0.980004</v>
      </c>
      <c r="EU359">
        <v>0.0199961230769231</v>
      </c>
      <c r="EV359">
        <v>0</v>
      </c>
      <c r="EW359">
        <v>1107.36692307692</v>
      </c>
      <c r="EX359">
        <v>5.00059</v>
      </c>
      <c r="EY359">
        <v>22281.5769230769</v>
      </c>
      <c r="EZ359">
        <v>17360.3153846154</v>
      </c>
      <c r="FA359">
        <v>41.9903076923077</v>
      </c>
      <c r="FB359">
        <v>41.75</v>
      </c>
      <c r="FC359">
        <v>41.375</v>
      </c>
      <c r="FD359">
        <v>41.25</v>
      </c>
      <c r="FE359">
        <v>42.875</v>
      </c>
      <c r="FF359">
        <v>1955.10846153846</v>
      </c>
      <c r="FG359">
        <v>39.89</v>
      </c>
      <c r="FH359">
        <v>0</v>
      </c>
      <c r="FI359">
        <v>1759434048.4</v>
      </c>
      <c r="FJ359">
        <v>0</v>
      </c>
      <c r="FK359">
        <v>1107.37423076923</v>
      </c>
      <c r="FL359">
        <v>4.45230768867176</v>
      </c>
      <c r="FM359">
        <v>86.1128203777409</v>
      </c>
      <c r="FN359">
        <v>22282.4384615385</v>
      </c>
      <c r="FO359">
        <v>15</v>
      </c>
      <c r="FP359">
        <v>0</v>
      </c>
      <c r="FQ359" t="s">
        <v>439</v>
      </c>
      <c r="FR359">
        <v>0</v>
      </c>
      <c r="FS359">
        <v>0</v>
      </c>
      <c r="FT359">
        <v>0</v>
      </c>
      <c r="FU359">
        <v>0</v>
      </c>
      <c r="FV359">
        <v>0</v>
      </c>
      <c r="FW359">
        <v>0</v>
      </c>
      <c r="FX359">
        <v>0</v>
      </c>
      <c r="FY359">
        <v>0</v>
      </c>
      <c r="FZ359">
        <v>0</v>
      </c>
      <c r="GA359">
        <v>0</v>
      </c>
      <c r="GB359">
        <v>0</v>
      </c>
      <c r="GC359">
        <v>-58.36707</v>
      </c>
      <c r="GD359">
        <v>-6.06498045112774</v>
      </c>
      <c r="GE359">
        <v>0.744172317477613</v>
      </c>
      <c r="GF359">
        <v>0</v>
      </c>
      <c r="GG359">
        <v>1107.06588235294</v>
      </c>
      <c r="GH359">
        <v>5.76195569243983</v>
      </c>
      <c r="GI359">
        <v>0.609662962082829</v>
      </c>
      <c r="GJ359">
        <v>-1</v>
      </c>
      <c r="GK359">
        <v>6.7336795</v>
      </c>
      <c r="GL359">
        <v>-0.811902406015043</v>
      </c>
      <c r="GM359">
        <v>0.078404532169703</v>
      </c>
      <c r="GN359">
        <v>0</v>
      </c>
      <c r="GO359">
        <v>0</v>
      </c>
      <c r="GP359">
        <v>2</v>
      </c>
      <c r="GQ359" t="s">
        <v>463</v>
      </c>
      <c r="GR359">
        <v>3.13115</v>
      </c>
      <c r="GS359">
        <v>2.71201</v>
      </c>
      <c r="GT359">
        <v>0.147573</v>
      </c>
      <c r="GU359">
        <v>0.154621</v>
      </c>
      <c r="GV359">
        <v>0.101811</v>
      </c>
      <c r="GW359">
        <v>0.080853</v>
      </c>
      <c r="GX359">
        <v>32072.5</v>
      </c>
      <c r="GY359">
        <v>34075.9</v>
      </c>
      <c r="GZ359">
        <v>34044.5</v>
      </c>
      <c r="HA359">
        <v>36499.7</v>
      </c>
      <c r="HB359">
        <v>43198.8</v>
      </c>
      <c r="HC359">
        <v>48190.1</v>
      </c>
      <c r="HD359">
        <v>53115.3</v>
      </c>
      <c r="HE359">
        <v>58343.6</v>
      </c>
      <c r="HF359">
        <v>1.95117</v>
      </c>
      <c r="HG359">
        <v>1.77702</v>
      </c>
      <c r="HH359">
        <v>0.124946</v>
      </c>
      <c r="HI359">
        <v>0</v>
      </c>
      <c r="HJ359">
        <v>27.9918</v>
      </c>
      <c r="HK359">
        <v>999.9</v>
      </c>
      <c r="HL359">
        <v>41.619</v>
      </c>
      <c r="HM359">
        <v>31.038</v>
      </c>
      <c r="HN359">
        <v>20.7544</v>
      </c>
      <c r="HO359">
        <v>54.6758</v>
      </c>
      <c r="HP359">
        <v>45.7011</v>
      </c>
      <c r="HQ359">
        <v>1</v>
      </c>
      <c r="HR359">
        <v>0.114627</v>
      </c>
      <c r="HS359">
        <v>0.0394635</v>
      </c>
      <c r="HT359">
        <v>20.1119</v>
      </c>
      <c r="HU359">
        <v>5.19647</v>
      </c>
      <c r="HV359">
        <v>12.004</v>
      </c>
      <c r="HW359">
        <v>4.97465</v>
      </c>
      <c r="HX359">
        <v>3.29395</v>
      </c>
      <c r="HY359">
        <v>999.9</v>
      </c>
      <c r="HZ359">
        <v>9999</v>
      </c>
      <c r="IA359">
        <v>9999</v>
      </c>
      <c r="IB359">
        <v>9999</v>
      </c>
      <c r="IC359">
        <v>1.86325</v>
      </c>
      <c r="ID359">
        <v>1.86813</v>
      </c>
      <c r="IE359">
        <v>1.86786</v>
      </c>
      <c r="IF359">
        <v>1.86905</v>
      </c>
      <c r="IG359">
        <v>1.86994</v>
      </c>
      <c r="IH359">
        <v>1.86591</v>
      </c>
      <c r="II359">
        <v>1.86703</v>
      </c>
      <c r="IJ359">
        <v>1.86844</v>
      </c>
      <c r="IK359">
        <v>5</v>
      </c>
      <c r="IL359">
        <v>0</v>
      </c>
      <c r="IM359">
        <v>0</v>
      </c>
      <c r="IN359">
        <v>0</v>
      </c>
      <c r="IO359" t="s">
        <v>441</v>
      </c>
      <c r="IP359" t="s">
        <v>442</v>
      </c>
      <c r="IQ359" t="s">
        <v>443</v>
      </c>
      <c r="IR359" t="s">
        <v>443</v>
      </c>
      <c r="IS359" t="s">
        <v>443</v>
      </c>
      <c r="IT359" t="s">
        <v>443</v>
      </c>
      <c r="IU359">
        <v>0</v>
      </c>
      <c r="IV359">
        <v>100</v>
      </c>
      <c r="IW359">
        <v>100</v>
      </c>
      <c r="IX359">
        <v>3.56</v>
      </c>
      <c r="IY359">
        <v>0.3405</v>
      </c>
      <c r="IZ359">
        <v>0.735386519928015</v>
      </c>
      <c r="JA359">
        <v>0.00382527381972642</v>
      </c>
      <c r="JB359">
        <v>-7.52988299776221e-07</v>
      </c>
      <c r="JC359">
        <v>2.3530235652091e-10</v>
      </c>
      <c r="JD359">
        <v>-0.102343420517576</v>
      </c>
      <c r="JE359">
        <v>-0.0169045395245839</v>
      </c>
      <c r="JF359">
        <v>0.00204458040624254</v>
      </c>
      <c r="JG359">
        <v>-2.13992253470799e-05</v>
      </c>
      <c r="JH359">
        <v>5</v>
      </c>
      <c r="JI359">
        <v>2167</v>
      </c>
      <c r="JJ359">
        <v>1</v>
      </c>
      <c r="JK359">
        <v>29</v>
      </c>
      <c r="JL359">
        <v>29323900.8</v>
      </c>
      <c r="JM359">
        <v>29323900.8</v>
      </c>
      <c r="JN359">
        <v>1.875</v>
      </c>
      <c r="JO359">
        <v>2.62939</v>
      </c>
      <c r="JP359">
        <v>1.54785</v>
      </c>
      <c r="JQ359">
        <v>2.31079</v>
      </c>
      <c r="JR359">
        <v>1.64673</v>
      </c>
      <c r="JS359">
        <v>2.34497</v>
      </c>
      <c r="JT359">
        <v>34.6921</v>
      </c>
      <c r="JU359">
        <v>24.1926</v>
      </c>
      <c r="JV359">
        <v>18</v>
      </c>
      <c r="JW359">
        <v>507.926</v>
      </c>
      <c r="JX359">
        <v>395.971</v>
      </c>
      <c r="JY359">
        <v>27.7806</v>
      </c>
      <c r="JZ359">
        <v>28.8676</v>
      </c>
      <c r="KA359">
        <v>30.0002</v>
      </c>
      <c r="KB359">
        <v>28.8112</v>
      </c>
      <c r="KC359">
        <v>28.7592</v>
      </c>
      <c r="KD359">
        <v>37.6607</v>
      </c>
      <c r="KE359">
        <v>14.5839</v>
      </c>
      <c r="KF359">
        <v>26.0815</v>
      </c>
      <c r="KG359">
        <v>27.7738</v>
      </c>
      <c r="KH359">
        <v>926.196</v>
      </c>
      <c r="KI359">
        <v>17.1349</v>
      </c>
      <c r="KJ359">
        <v>96.5482</v>
      </c>
      <c r="KK359">
        <v>94.5239</v>
      </c>
    </row>
    <row r="360" spans="1:297">
      <c r="A360">
        <v>344</v>
      </c>
      <c r="B360">
        <v>1759434055.1</v>
      </c>
      <c r="C360">
        <v>14835</v>
      </c>
      <c r="D360" t="s">
        <v>1133</v>
      </c>
      <c r="E360" t="s">
        <v>1134</v>
      </c>
      <c r="F360">
        <v>5</v>
      </c>
      <c r="G360" t="s">
        <v>1024</v>
      </c>
      <c r="H360" t="s">
        <v>436</v>
      </c>
      <c r="I360">
        <v>1759434046.94615</v>
      </c>
      <c r="J360">
        <f>(K360)/1000</f>
        <v>0</v>
      </c>
      <c r="K360">
        <f>IF(DP360, AN360, AH360)</f>
        <v>0</v>
      </c>
      <c r="L360">
        <f>IF(DP360, AI360, AG360)</f>
        <v>0</v>
      </c>
      <c r="M360">
        <f>DR360 - IF(AU360&gt;1, L360*DL360*100.0/(AW360), 0)</f>
        <v>0</v>
      </c>
      <c r="N360">
        <f>((T360-J360/2)*M360-L360)/(T360+J360/2)</f>
        <v>0</v>
      </c>
      <c r="O360">
        <f>N360*(DY360+DZ360)/1000.0</f>
        <v>0</v>
      </c>
      <c r="P360">
        <f>(DR360 - IF(AU360&gt;1, L360*DL360*100.0/(AW360), 0))*(DY360+DZ360)/1000.0</f>
        <v>0</v>
      </c>
      <c r="Q360">
        <f>2.0/((1/S360-1/R360)+SIGN(S360)*SQRT((1/S360-1/R360)*(1/S360-1/R360) + 4*DM360/((DM360+1)*(DM360+1))*(2*1/S360*1/R360-1/R360*1/R360)))</f>
        <v>0</v>
      </c>
      <c r="R360">
        <f>IF(LEFT(DN360,1)&lt;&gt;"0",IF(LEFT(DN360,1)="1",3.0,DO360),$D$5+$E$5*(EF360*DY360/($K$5*1000))+$F$5*(EF360*DY360/($K$5*1000))*MAX(MIN(DL360,$J$5),$I$5)*MAX(MIN(DL360,$J$5),$I$5)+$G$5*MAX(MIN(DL360,$J$5),$I$5)*(EF360*DY360/($K$5*1000))+$H$5*(EF360*DY360/($K$5*1000))*(EF360*DY360/($K$5*1000)))</f>
        <v>0</v>
      </c>
      <c r="S360">
        <f>J360*(1000-(1000*0.61365*exp(17.502*W360/(240.97+W360))/(DY360+DZ360)+DT360)/2)/(1000*0.61365*exp(17.502*W360/(240.97+W360))/(DY360+DZ360)-DT360)</f>
        <v>0</v>
      </c>
      <c r="T360">
        <f>1/((DM360+1)/(Q360/1.6)+1/(R360/1.37)) + DM360/((DM360+1)/(Q360/1.6) + DM360/(R360/1.37))</f>
        <v>0</v>
      </c>
      <c r="U360">
        <f>(DH360*DK360)</f>
        <v>0</v>
      </c>
      <c r="V360">
        <f>(EA360+(U360+2*0.95*5.67E-8*(((EA360+$B$7)+273)^4-(EA360+273)^4)-44100*J360)/(1.84*29.3*R360+8*0.95*5.67E-8*(EA360+273)^3))</f>
        <v>0</v>
      </c>
      <c r="W360">
        <f>($C$7*EB360+$D$7*EC360+$E$7*V360)</f>
        <v>0</v>
      </c>
      <c r="X360">
        <f>0.61365*exp(17.502*W360/(240.97+W360))</f>
        <v>0</v>
      </c>
      <c r="Y360">
        <f>(Z360/AA360*100)</f>
        <v>0</v>
      </c>
      <c r="Z360">
        <f>DT360*(DY360+DZ360)/1000</f>
        <v>0</v>
      </c>
      <c r="AA360">
        <f>0.61365*exp(17.502*EA360/(240.97+EA360))</f>
        <v>0</v>
      </c>
      <c r="AB360">
        <f>(X360-DT360*(DY360+DZ360)/1000)</f>
        <v>0</v>
      </c>
      <c r="AC360">
        <f>(-J360*44100)</f>
        <v>0</v>
      </c>
      <c r="AD360">
        <f>2*29.3*R360*0.92*(EA360-W360)</f>
        <v>0</v>
      </c>
      <c r="AE360">
        <f>2*0.95*5.67E-8*(((EA360+$B$7)+273)^4-(W360+273)^4)</f>
        <v>0</v>
      </c>
      <c r="AF360">
        <f>U360+AE360+AC360+AD360</f>
        <v>0</v>
      </c>
      <c r="AG360">
        <f>DX360*AU360*(DS360-DR360*(1000-AU360*DU360)/(1000-AU360*DT360))/(100*DL360)</f>
        <v>0</v>
      </c>
      <c r="AH360">
        <f>1000*DX360*AU360*(DT360-DU360)/(100*DL360*(1000-AU360*DT360))</f>
        <v>0</v>
      </c>
      <c r="AI360">
        <f>(AJ360 - AK360 - DY360*1E3/(8.314*(EA360+273.15)) * AM360/DX360 * AL360) * DX360/(100*DL360) * (1000 - DU360)/1000</f>
        <v>0</v>
      </c>
      <c r="AJ360">
        <v>924.054635221104</v>
      </c>
      <c r="AK360">
        <v>878.161278787878</v>
      </c>
      <c r="AL360">
        <v>3.31930863636353</v>
      </c>
      <c r="AM360">
        <v>64.6</v>
      </c>
      <c r="AN360">
        <f>(AP360 - AO360 + DY360*1E3/(8.314*(EA360+273.15)) * AR360/DX360 * AQ360) * DX360/(100*DL360) * 1000/(1000 - AP360)</f>
        <v>0</v>
      </c>
      <c r="AO360">
        <v>17.0231563665312</v>
      </c>
      <c r="AP360">
        <v>23.5827684848485</v>
      </c>
      <c r="AQ360">
        <v>1.81026719901258e-05</v>
      </c>
      <c r="AR360">
        <v>120.659579915445</v>
      </c>
      <c r="AS360">
        <v>0</v>
      </c>
      <c r="AT360">
        <v>0</v>
      </c>
      <c r="AU360">
        <f>IF(AS360*$H$13&gt;=AW360,1.0,(AW360/(AW360-AS360*$H$13)))</f>
        <v>0</v>
      </c>
      <c r="AV360">
        <f>(AU360-1)*100</f>
        <v>0</v>
      </c>
      <c r="AW360">
        <f>MAX(0,($B$13+$C$13*EF360)/(1+$D$13*EF360)*DY360/(EA360+273)*$E$13)</f>
        <v>0</v>
      </c>
      <c r="AX360" t="s">
        <v>437</v>
      </c>
      <c r="AY360" t="s">
        <v>437</v>
      </c>
      <c r="AZ360">
        <v>0</v>
      </c>
      <c r="BA360">
        <v>0</v>
      </c>
      <c r="BB360">
        <f>1-AZ360/BA360</f>
        <v>0</v>
      </c>
      <c r="BC360">
        <v>0</v>
      </c>
      <c r="BD360" t="s">
        <v>437</v>
      </c>
      <c r="BE360" t="s">
        <v>437</v>
      </c>
      <c r="BF360">
        <v>0</v>
      </c>
      <c r="BG360">
        <v>0</v>
      </c>
      <c r="BH360">
        <f>1-BF360/BG360</f>
        <v>0</v>
      </c>
      <c r="BI360">
        <v>0.5</v>
      </c>
      <c r="BJ360">
        <f>DI360</f>
        <v>0</v>
      </c>
      <c r="BK360">
        <f>L360</f>
        <v>0</v>
      </c>
      <c r="BL360">
        <f>BH360*BI360*BJ360</f>
        <v>0</v>
      </c>
      <c r="BM360">
        <f>(BK360-BC360)/BJ360</f>
        <v>0</v>
      </c>
      <c r="BN360">
        <f>(BA360-BG360)/BG360</f>
        <v>0</v>
      </c>
      <c r="BO360">
        <f>AZ360/(BB360+AZ360/BG360)</f>
        <v>0</v>
      </c>
      <c r="BP360" t="s">
        <v>437</v>
      </c>
      <c r="BQ360">
        <v>0</v>
      </c>
      <c r="BR360">
        <f>IF(BQ360&lt;&gt;0, BQ360, BO360)</f>
        <v>0</v>
      </c>
      <c r="BS360">
        <f>1-BR360/BG360</f>
        <v>0</v>
      </c>
      <c r="BT360">
        <f>(BG360-BF360)/(BG360-BR360)</f>
        <v>0</v>
      </c>
      <c r="BU360">
        <f>(BA360-BG360)/(BA360-BR360)</f>
        <v>0</v>
      </c>
      <c r="BV360">
        <f>(BG360-BF360)/(BG360-AZ360)</f>
        <v>0</v>
      </c>
      <c r="BW360">
        <f>(BA360-BG360)/(BA360-AZ360)</f>
        <v>0</v>
      </c>
      <c r="BX360">
        <f>(BT360*BR360/BF360)</f>
        <v>0</v>
      </c>
      <c r="BY360">
        <f>(1-BX360)</f>
        <v>0</v>
      </c>
      <c r="DH360">
        <f>$B$11*EG360+$C$11*EH360+$F$11*ES360*(1-EV360)</f>
        <v>0</v>
      </c>
      <c r="DI360">
        <f>DH360*DJ360</f>
        <v>0</v>
      </c>
      <c r="DJ360">
        <f>($B$11*$D$9+$C$11*$D$9+$F$11*((FF360+EX360)/MAX(FF360+EX360+FG360, 0.1)*$I$9+FG360/MAX(FF360+EX360+FG360, 0.1)*$J$9))/($B$11+$C$11+$F$11)</f>
        <v>0</v>
      </c>
      <c r="DK360">
        <f>($B$11*$K$9+$C$11*$K$9+$F$11*((FF360+EX360)/MAX(FF360+EX360+FG360, 0.1)*$P$9+FG360/MAX(FF360+EX360+FG360, 0.1)*$Q$9))/($B$11+$C$11+$F$11)</f>
        <v>0</v>
      </c>
      <c r="DL360">
        <v>6</v>
      </c>
      <c r="DM360">
        <v>0.5</v>
      </c>
      <c r="DN360" t="s">
        <v>438</v>
      </c>
      <c r="DO360">
        <v>2</v>
      </c>
      <c r="DP360" t="b">
        <v>1</v>
      </c>
      <c r="DQ360">
        <v>1759434046.94615</v>
      </c>
      <c r="DR360">
        <v>833.745307692308</v>
      </c>
      <c r="DS360">
        <v>892.442769230769</v>
      </c>
      <c r="DT360">
        <v>23.5886384615385</v>
      </c>
      <c r="DU360">
        <v>16.9549692307692</v>
      </c>
      <c r="DV360">
        <v>830.218461538461</v>
      </c>
      <c r="DW360">
        <v>23.2478076923077</v>
      </c>
      <c r="DX360">
        <v>500.016769230769</v>
      </c>
      <c r="DY360">
        <v>90.6608</v>
      </c>
      <c r="DZ360">
        <v>0.0337202076923077</v>
      </c>
      <c r="EA360">
        <v>30.2240769230769</v>
      </c>
      <c r="EB360">
        <v>30.0210153846154</v>
      </c>
      <c r="EC360">
        <v>999.9</v>
      </c>
      <c r="ED360">
        <v>0</v>
      </c>
      <c r="EE360">
        <v>0</v>
      </c>
      <c r="EF360">
        <v>10002.8407692308</v>
      </c>
      <c r="EG360">
        <v>0</v>
      </c>
      <c r="EH360">
        <v>14.3978</v>
      </c>
      <c r="EI360">
        <v>-58.6974769230769</v>
      </c>
      <c r="EJ360">
        <v>853.887384615385</v>
      </c>
      <c r="EK360">
        <v>907.836076923077</v>
      </c>
      <c r="EL360">
        <v>6.63365769230769</v>
      </c>
      <c r="EM360">
        <v>892.442769230769</v>
      </c>
      <c r="EN360">
        <v>16.9549692307692</v>
      </c>
      <c r="EO360">
        <v>2.13856384615385</v>
      </c>
      <c r="EP360">
        <v>1.53715076923077</v>
      </c>
      <c r="EQ360">
        <v>18.5093692307692</v>
      </c>
      <c r="ER360">
        <v>13.3427230769231</v>
      </c>
      <c r="ES360">
        <v>2000.02076923077</v>
      </c>
      <c r="ET360">
        <v>0.980004230769231</v>
      </c>
      <c r="EU360">
        <v>0.0199958923076923</v>
      </c>
      <c r="EV360">
        <v>0</v>
      </c>
      <c r="EW360">
        <v>1107.69153846154</v>
      </c>
      <c r="EX360">
        <v>5.00059</v>
      </c>
      <c r="EY360">
        <v>22287.7076923077</v>
      </c>
      <c r="EZ360">
        <v>17360.5076923077</v>
      </c>
      <c r="FA360">
        <v>41.9806153846154</v>
      </c>
      <c r="FB360">
        <v>41.75</v>
      </c>
      <c r="FC360">
        <v>41.375</v>
      </c>
      <c r="FD360">
        <v>41.25</v>
      </c>
      <c r="FE360">
        <v>42.875</v>
      </c>
      <c r="FF360">
        <v>1955.13076923077</v>
      </c>
      <c r="FG360">
        <v>39.89</v>
      </c>
      <c r="FH360">
        <v>0</v>
      </c>
      <c r="FI360">
        <v>1759434053.8</v>
      </c>
      <c r="FJ360">
        <v>0</v>
      </c>
      <c r="FK360">
        <v>1107.7228</v>
      </c>
      <c r="FL360">
        <v>2.30153846594656</v>
      </c>
      <c r="FM360">
        <v>40.2923077103186</v>
      </c>
      <c r="FN360">
        <v>22288.692</v>
      </c>
      <c r="FO360">
        <v>15</v>
      </c>
      <c r="FP360">
        <v>0</v>
      </c>
      <c r="FQ360" t="s">
        <v>439</v>
      </c>
      <c r="FR360">
        <v>0</v>
      </c>
      <c r="FS360">
        <v>0</v>
      </c>
      <c r="FT360">
        <v>0</v>
      </c>
      <c r="FU360">
        <v>0</v>
      </c>
      <c r="FV360">
        <v>0</v>
      </c>
      <c r="FW360">
        <v>0</v>
      </c>
      <c r="FX360">
        <v>0</v>
      </c>
      <c r="FY360">
        <v>0</v>
      </c>
      <c r="FZ360">
        <v>0</v>
      </c>
      <c r="GA360">
        <v>0</v>
      </c>
      <c r="GB360">
        <v>0</v>
      </c>
      <c r="GC360">
        <v>-58.6240285714286</v>
      </c>
      <c r="GD360">
        <v>-2.03488831168832</v>
      </c>
      <c r="GE360">
        <v>0.546965792560461</v>
      </c>
      <c r="GF360">
        <v>0</v>
      </c>
      <c r="GG360">
        <v>1107.45294117647</v>
      </c>
      <c r="GH360">
        <v>3.88540871163925</v>
      </c>
      <c r="GI360">
        <v>0.440003538834459</v>
      </c>
      <c r="GJ360">
        <v>-1</v>
      </c>
      <c r="GK360">
        <v>6.67423095238095</v>
      </c>
      <c r="GL360">
        <v>-0.822261818181822</v>
      </c>
      <c r="GM360">
        <v>0.0832424897744828</v>
      </c>
      <c r="GN360">
        <v>0</v>
      </c>
      <c r="GO360">
        <v>0</v>
      </c>
      <c r="GP360">
        <v>2</v>
      </c>
      <c r="GQ360" t="s">
        <v>463</v>
      </c>
      <c r="GR360">
        <v>3.13112</v>
      </c>
      <c r="GS360">
        <v>2.71176</v>
      </c>
      <c r="GT360">
        <v>0.149475</v>
      </c>
      <c r="GU360">
        <v>0.156594</v>
      </c>
      <c r="GV360">
        <v>0.101809</v>
      </c>
      <c r="GW360">
        <v>0.0810618</v>
      </c>
      <c r="GX360">
        <v>32001.2</v>
      </c>
      <c r="GY360">
        <v>33996.4</v>
      </c>
      <c r="GZ360">
        <v>34044.8</v>
      </c>
      <c r="HA360">
        <v>36499.7</v>
      </c>
      <c r="HB360">
        <v>43199.1</v>
      </c>
      <c r="HC360">
        <v>48179.5</v>
      </c>
      <c r="HD360">
        <v>53115.4</v>
      </c>
      <c r="HE360">
        <v>58344</v>
      </c>
      <c r="HF360">
        <v>1.95123</v>
      </c>
      <c r="HG360">
        <v>1.777</v>
      </c>
      <c r="HH360">
        <v>0.125282</v>
      </c>
      <c r="HI360">
        <v>0</v>
      </c>
      <c r="HJ360">
        <v>27.9872</v>
      </c>
      <c r="HK360">
        <v>999.9</v>
      </c>
      <c r="HL360">
        <v>41.619</v>
      </c>
      <c r="HM360">
        <v>31.038</v>
      </c>
      <c r="HN360">
        <v>20.7558</v>
      </c>
      <c r="HO360">
        <v>54.3258</v>
      </c>
      <c r="HP360">
        <v>45.4247</v>
      </c>
      <c r="HQ360">
        <v>1</v>
      </c>
      <c r="HR360">
        <v>0.114766</v>
      </c>
      <c r="HS360">
        <v>0.0982244</v>
      </c>
      <c r="HT360">
        <v>20.1121</v>
      </c>
      <c r="HU360">
        <v>5.19752</v>
      </c>
      <c r="HV360">
        <v>12.004</v>
      </c>
      <c r="HW360">
        <v>4.97485</v>
      </c>
      <c r="HX360">
        <v>3.294</v>
      </c>
      <c r="HY360">
        <v>999.9</v>
      </c>
      <c r="HZ360">
        <v>9999</v>
      </c>
      <c r="IA360">
        <v>9999</v>
      </c>
      <c r="IB360">
        <v>9999</v>
      </c>
      <c r="IC360">
        <v>1.86325</v>
      </c>
      <c r="ID360">
        <v>1.86813</v>
      </c>
      <c r="IE360">
        <v>1.86789</v>
      </c>
      <c r="IF360">
        <v>1.86905</v>
      </c>
      <c r="IG360">
        <v>1.86994</v>
      </c>
      <c r="IH360">
        <v>1.8659</v>
      </c>
      <c r="II360">
        <v>1.86703</v>
      </c>
      <c r="IJ360">
        <v>1.86844</v>
      </c>
      <c r="IK360">
        <v>5</v>
      </c>
      <c r="IL360">
        <v>0</v>
      </c>
      <c r="IM360">
        <v>0</v>
      </c>
      <c r="IN360">
        <v>0</v>
      </c>
      <c r="IO360" t="s">
        <v>441</v>
      </c>
      <c r="IP360" t="s">
        <v>442</v>
      </c>
      <c r="IQ360" t="s">
        <v>443</v>
      </c>
      <c r="IR360" t="s">
        <v>443</v>
      </c>
      <c r="IS360" t="s">
        <v>443</v>
      </c>
      <c r="IT360" t="s">
        <v>443</v>
      </c>
      <c r="IU360">
        <v>0</v>
      </c>
      <c r="IV360">
        <v>100</v>
      </c>
      <c r="IW360">
        <v>100</v>
      </c>
      <c r="IX360">
        <v>3.61</v>
      </c>
      <c r="IY360">
        <v>0.3405</v>
      </c>
      <c r="IZ360">
        <v>0.735386519928015</v>
      </c>
      <c r="JA360">
        <v>0.00382527381972642</v>
      </c>
      <c r="JB360">
        <v>-7.52988299776221e-07</v>
      </c>
      <c r="JC360">
        <v>2.3530235652091e-10</v>
      </c>
      <c r="JD360">
        <v>-0.102343420517576</v>
      </c>
      <c r="JE360">
        <v>-0.0169045395245839</v>
      </c>
      <c r="JF360">
        <v>0.00204458040624254</v>
      </c>
      <c r="JG360">
        <v>-2.13992253470799e-05</v>
      </c>
      <c r="JH360">
        <v>5</v>
      </c>
      <c r="JI360">
        <v>2167</v>
      </c>
      <c r="JJ360">
        <v>1</v>
      </c>
      <c r="JK360">
        <v>29</v>
      </c>
      <c r="JL360">
        <v>29323900.9</v>
      </c>
      <c r="JM360">
        <v>29323900.9</v>
      </c>
      <c r="JN360">
        <v>1.90674</v>
      </c>
      <c r="JO360">
        <v>2.61963</v>
      </c>
      <c r="JP360">
        <v>1.54785</v>
      </c>
      <c r="JQ360">
        <v>2.31079</v>
      </c>
      <c r="JR360">
        <v>1.64673</v>
      </c>
      <c r="JS360">
        <v>2.37915</v>
      </c>
      <c r="JT360">
        <v>34.6921</v>
      </c>
      <c r="JU360">
        <v>24.1926</v>
      </c>
      <c r="JV360">
        <v>18</v>
      </c>
      <c r="JW360">
        <v>507.98</v>
      </c>
      <c r="JX360">
        <v>395.971</v>
      </c>
      <c r="JY360">
        <v>27.7592</v>
      </c>
      <c r="JZ360">
        <v>28.8676</v>
      </c>
      <c r="KA360">
        <v>30.0001</v>
      </c>
      <c r="KB360">
        <v>28.8136</v>
      </c>
      <c r="KC360">
        <v>28.7612</v>
      </c>
      <c r="KD360">
        <v>38.2088</v>
      </c>
      <c r="KE360">
        <v>14.2863</v>
      </c>
      <c r="KF360">
        <v>26.0815</v>
      </c>
      <c r="KG360">
        <v>27.7473</v>
      </c>
      <c r="KH360">
        <v>939.758</v>
      </c>
      <c r="KI360">
        <v>17.1822</v>
      </c>
      <c r="KJ360">
        <v>96.5486</v>
      </c>
      <c r="KK360">
        <v>94.5242</v>
      </c>
    </row>
    <row r="361" spans="1:297">
      <c r="A361">
        <v>345</v>
      </c>
      <c r="B361">
        <v>1759434060.1</v>
      </c>
      <c r="C361">
        <v>14840</v>
      </c>
      <c r="D361" t="s">
        <v>1135</v>
      </c>
      <c r="E361" t="s">
        <v>1136</v>
      </c>
      <c r="F361">
        <v>5</v>
      </c>
      <c r="G361" t="s">
        <v>1024</v>
      </c>
      <c r="H361" t="s">
        <v>436</v>
      </c>
      <c r="I361">
        <v>1759434051.94615</v>
      </c>
      <c r="J361">
        <f>(K361)/1000</f>
        <v>0</v>
      </c>
      <c r="K361">
        <f>IF(DP361, AN361, AH361)</f>
        <v>0</v>
      </c>
      <c r="L361">
        <f>IF(DP361, AI361, AG361)</f>
        <v>0</v>
      </c>
      <c r="M361">
        <f>DR361 - IF(AU361&gt;1, L361*DL361*100.0/(AW361), 0)</f>
        <v>0</v>
      </c>
      <c r="N361">
        <f>((T361-J361/2)*M361-L361)/(T361+J361/2)</f>
        <v>0</v>
      </c>
      <c r="O361">
        <f>N361*(DY361+DZ361)/1000.0</f>
        <v>0</v>
      </c>
      <c r="P361">
        <f>(DR361 - IF(AU361&gt;1, L361*DL361*100.0/(AW361), 0))*(DY361+DZ361)/1000.0</f>
        <v>0</v>
      </c>
      <c r="Q361">
        <f>2.0/((1/S361-1/R361)+SIGN(S361)*SQRT((1/S361-1/R361)*(1/S361-1/R361) + 4*DM361/((DM361+1)*(DM361+1))*(2*1/S361*1/R361-1/R361*1/R361)))</f>
        <v>0</v>
      </c>
      <c r="R361">
        <f>IF(LEFT(DN361,1)&lt;&gt;"0",IF(LEFT(DN361,1)="1",3.0,DO361),$D$5+$E$5*(EF361*DY361/($K$5*1000))+$F$5*(EF361*DY361/($K$5*1000))*MAX(MIN(DL361,$J$5),$I$5)*MAX(MIN(DL361,$J$5),$I$5)+$G$5*MAX(MIN(DL361,$J$5),$I$5)*(EF361*DY361/($K$5*1000))+$H$5*(EF361*DY361/($K$5*1000))*(EF361*DY361/($K$5*1000)))</f>
        <v>0</v>
      </c>
      <c r="S361">
        <f>J361*(1000-(1000*0.61365*exp(17.502*W361/(240.97+W361))/(DY361+DZ361)+DT361)/2)/(1000*0.61365*exp(17.502*W361/(240.97+W361))/(DY361+DZ361)-DT361)</f>
        <v>0</v>
      </c>
      <c r="T361">
        <f>1/((DM361+1)/(Q361/1.6)+1/(R361/1.37)) + DM361/((DM361+1)/(Q361/1.6) + DM361/(R361/1.37))</f>
        <v>0</v>
      </c>
      <c r="U361">
        <f>(DH361*DK361)</f>
        <v>0</v>
      </c>
      <c r="V361">
        <f>(EA361+(U361+2*0.95*5.67E-8*(((EA361+$B$7)+273)^4-(EA361+273)^4)-44100*J361)/(1.84*29.3*R361+8*0.95*5.67E-8*(EA361+273)^3))</f>
        <v>0</v>
      </c>
      <c r="W361">
        <f>($C$7*EB361+$D$7*EC361+$E$7*V361)</f>
        <v>0</v>
      </c>
      <c r="X361">
        <f>0.61365*exp(17.502*W361/(240.97+W361))</f>
        <v>0</v>
      </c>
      <c r="Y361">
        <f>(Z361/AA361*100)</f>
        <v>0</v>
      </c>
      <c r="Z361">
        <f>DT361*(DY361+DZ361)/1000</f>
        <v>0</v>
      </c>
      <c r="AA361">
        <f>0.61365*exp(17.502*EA361/(240.97+EA361))</f>
        <v>0</v>
      </c>
      <c r="AB361">
        <f>(X361-DT361*(DY361+DZ361)/1000)</f>
        <v>0</v>
      </c>
      <c r="AC361">
        <f>(-J361*44100)</f>
        <v>0</v>
      </c>
      <c r="AD361">
        <f>2*29.3*R361*0.92*(EA361-W361)</f>
        <v>0</v>
      </c>
      <c r="AE361">
        <f>2*0.95*5.67E-8*(((EA361+$B$7)+273)^4-(W361+273)^4)</f>
        <v>0</v>
      </c>
      <c r="AF361">
        <f>U361+AE361+AC361+AD361</f>
        <v>0</v>
      </c>
      <c r="AG361">
        <f>DX361*AU361*(DS361-DR361*(1000-AU361*DU361)/(1000-AU361*DT361))/(100*DL361)</f>
        <v>0</v>
      </c>
      <c r="AH361">
        <f>1000*DX361*AU361*(DT361-DU361)/(100*DL361*(1000-AU361*DT361))</f>
        <v>0</v>
      </c>
      <c r="AI361">
        <f>(AJ361 - AK361 - DY361*1E3/(8.314*(EA361+273.15)) * AM361/DX361 * AL361) * DX361/(100*DL361) * (1000 - DU361)/1000</f>
        <v>0</v>
      </c>
      <c r="AJ361">
        <v>942.125655708983</v>
      </c>
      <c r="AK361">
        <v>895.555418181818</v>
      </c>
      <c r="AL361">
        <v>3.48024712121198</v>
      </c>
      <c r="AM361">
        <v>64.6</v>
      </c>
      <c r="AN361">
        <f>(AP361 - AO361 + DY361*1E3/(8.314*(EA361+273.15)) * AR361/DX361 * AQ361) * DX361/(100*DL361) * 1000/(1000 - AP361)</f>
        <v>0</v>
      </c>
      <c r="AO361">
        <v>17.0835082596128</v>
      </c>
      <c r="AP361">
        <v>23.5800745454545</v>
      </c>
      <c r="AQ361">
        <v>-0.000139325587421239</v>
      </c>
      <c r="AR361">
        <v>120.659579915445</v>
      </c>
      <c r="AS361">
        <v>0</v>
      </c>
      <c r="AT361">
        <v>0</v>
      </c>
      <c r="AU361">
        <f>IF(AS361*$H$13&gt;=AW361,1.0,(AW361/(AW361-AS361*$H$13)))</f>
        <v>0</v>
      </c>
      <c r="AV361">
        <f>(AU361-1)*100</f>
        <v>0</v>
      </c>
      <c r="AW361">
        <f>MAX(0,($B$13+$C$13*EF361)/(1+$D$13*EF361)*DY361/(EA361+273)*$E$13)</f>
        <v>0</v>
      </c>
      <c r="AX361" t="s">
        <v>437</v>
      </c>
      <c r="AY361" t="s">
        <v>437</v>
      </c>
      <c r="AZ361">
        <v>0</v>
      </c>
      <c r="BA361">
        <v>0</v>
      </c>
      <c r="BB361">
        <f>1-AZ361/BA361</f>
        <v>0</v>
      </c>
      <c r="BC361">
        <v>0</v>
      </c>
      <c r="BD361" t="s">
        <v>437</v>
      </c>
      <c r="BE361" t="s">
        <v>437</v>
      </c>
      <c r="BF361">
        <v>0</v>
      </c>
      <c r="BG361">
        <v>0</v>
      </c>
      <c r="BH361">
        <f>1-BF361/BG361</f>
        <v>0</v>
      </c>
      <c r="BI361">
        <v>0.5</v>
      </c>
      <c r="BJ361">
        <f>DI361</f>
        <v>0</v>
      </c>
      <c r="BK361">
        <f>L361</f>
        <v>0</v>
      </c>
      <c r="BL361">
        <f>BH361*BI361*BJ361</f>
        <v>0</v>
      </c>
      <c r="BM361">
        <f>(BK361-BC361)/BJ361</f>
        <v>0</v>
      </c>
      <c r="BN361">
        <f>(BA361-BG361)/BG361</f>
        <v>0</v>
      </c>
      <c r="BO361">
        <f>AZ361/(BB361+AZ361/BG361)</f>
        <v>0</v>
      </c>
      <c r="BP361" t="s">
        <v>437</v>
      </c>
      <c r="BQ361">
        <v>0</v>
      </c>
      <c r="BR361">
        <f>IF(BQ361&lt;&gt;0, BQ361, BO361)</f>
        <v>0</v>
      </c>
      <c r="BS361">
        <f>1-BR361/BG361</f>
        <v>0</v>
      </c>
      <c r="BT361">
        <f>(BG361-BF361)/(BG361-BR361)</f>
        <v>0</v>
      </c>
      <c r="BU361">
        <f>(BA361-BG361)/(BA361-BR361)</f>
        <v>0</v>
      </c>
      <c r="BV361">
        <f>(BG361-BF361)/(BG361-AZ361)</f>
        <v>0</v>
      </c>
      <c r="BW361">
        <f>(BA361-BG361)/(BA361-AZ361)</f>
        <v>0</v>
      </c>
      <c r="BX361">
        <f>(BT361*BR361/BF361)</f>
        <v>0</v>
      </c>
      <c r="BY361">
        <f>(1-BX361)</f>
        <v>0</v>
      </c>
      <c r="DH361">
        <f>$B$11*EG361+$C$11*EH361+$F$11*ES361*(1-EV361)</f>
        <v>0</v>
      </c>
      <c r="DI361">
        <f>DH361*DJ361</f>
        <v>0</v>
      </c>
      <c r="DJ361">
        <f>($B$11*$D$9+$C$11*$D$9+$F$11*((FF361+EX361)/MAX(FF361+EX361+FG361, 0.1)*$I$9+FG361/MAX(FF361+EX361+FG361, 0.1)*$J$9))/($B$11+$C$11+$F$11)</f>
        <v>0</v>
      </c>
      <c r="DK361">
        <f>($B$11*$K$9+$C$11*$K$9+$F$11*((FF361+EX361)/MAX(FF361+EX361+FG361, 0.1)*$P$9+FG361/MAX(FF361+EX361+FG361, 0.1)*$Q$9))/($B$11+$C$11+$F$11)</f>
        <v>0</v>
      </c>
      <c r="DL361">
        <v>6</v>
      </c>
      <c r="DM361">
        <v>0.5</v>
      </c>
      <c r="DN361" t="s">
        <v>438</v>
      </c>
      <c r="DO361">
        <v>2</v>
      </c>
      <c r="DP361" t="b">
        <v>1</v>
      </c>
      <c r="DQ361">
        <v>1759434051.94615</v>
      </c>
      <c r="DR361">
        <v>850.443461538462</v>
      </c>
      <c r="DS361">
        <v>909.616538461538</v>
      </c>
      <c r="DT361">
        <v>23.5843538461538</v>
      </c>
      <c r="DU361">
        <v>17.0130153846154</v>
      </c>
      <c r="DV361">
        <v>846.865769230769</v>
      </c>
      <c r="DW361">
        <v>23.2437153846154</v>
      </c>
      <c r="DX361">
        <v>500.000923076923</v>
      </c>
      <c r="DY361">
        <v>90.6599</v>
      </c>
      <c r="DZ361">
        <v>0.0340658615384615</v>
      </c>
      <c r="EA361">
        <v>30.2205538461538</v>
      </c>
      <c r="EB361">
        <v>30.0245230769231</v>
      </c>
      <c r="EC361">
        <v>999.9</v>
      </c>
      <c r="ED361">
        <v>0</v>
      </c>
      <c r="EE361">
        <v>0</v>
      </c>
      <c r="EF361">
        <v>9973.56153846154</v>
      </c>
      <c r="EG361">
        <v>0</v>
      </c>
      <c r="EH361">
        <v>14.3978</v>
      </c>
      <c r="EI361">
        <v>-59.1729</v>
      </c>
      <c r="EJ361">
        <v>870.985230769231</v>
      </c>
      <c r="EK361">
        <v>925.360692307692</v>
      </c>
      <c r="EL361">
        <v>6.57132846153846</v>
      </c>
      <c r="EM361">
        <v>909.616538461538</v>
      </c>
      <c r="EN361">
        <v>17.0130153846154</v>
      </c>
      <c r="EO361">
        <v>2.13815384615385</v>
      </c>
      <c r="EP361">
        <v>1.54239846153846</v>
      </c>
      <c r="EQ361">
        <v>18.5063153846154</v>
      </c>
      <c r="ER361">
        <v>13.395</v>
      </c>
      <c r="ES361">
        <v>1999.97</v>
      </c>
      <c r="ET361">
        <v>0.980003692307692</v>
      </c>
      <c r="EU361">
        <v>0.0199963769230769</v>
      </c>
      <c r="EV361">
        <v>0</v>
      </c>
      <c r="EW361">
        <v>1107.79384615385</v>
      </c>
      <c r="EX361">
        <v>5.00059</v>
      </c>
      <c r="EY361">
        <v>22290.2</v>
      </c>
      <c r="EZ361">
        <v>17360.0692307692</v>
      </c>
      <c r="FA361">
        <v>41.9757692307692</v>
      </c>
      <c r="FB361">
        <v>41.75</v>
      </c>
      <c r="FC361">
        <v>41.375</v>
      </c>
      <c r="FD361">
        <v>41.25</v>
      </c>
      <c r="FE361">
        <v>42.875</v>
      </c>
      <c r="FF361">
        <v>1955.08</v>
      </c>
      <c r="FG361">
        <v>39.89</v>
      </c>
      <c r="FH361">
        <v>0</v>
      </c>
      <c r="FI361">
        <v>1759434058.6</v>
      </c>
      <c r="FJ361">
        <v>0</v>
      </c>
      <c r="FK361">
        <v>1107.8004</v>
      </c>
      <c r="FL361">
        <v>0.690769230192335</v>
      </c>
      <c r="FM361">
        <v>14.5076924773166</v>
      </c>
      <c r="FN361">
        <v>22291.044</v>
      </c>
      <c r="FO361">
        <v>15</v>
      </c>
      <c r="FP361">
        <v>0</v>
      </c>
      <c r="FQ361" t="s">
        <v>439</v>
      </c>
      <c r="FR361">
        <v>0</v>
      </c>
      <c r="FS361">
        <v>0</v>
      </c>
      <c r="FT361">
        <v>0</v>
      </c>
      <c r="FU361">
        <v>0</v>
      </c>
      <c r="FV361">
        <v>0</v>
      </c>
      <c r="FW361">
        <v>0</v>
      </c>
      <c r="FX361">
        <v>0</v>
      </c>
      <c r="FY361">
        <v>0</v>
      </c>
      <c r="FZ361">
        <v>0</v>
      </c>
      <c r="GA361">
        <v>0</v>
      </c>
      <c r="GB361">
        <v>0</v>
      </c>
      <c r="GC361">
        <v>-58.931835</v>
      </c>
      <c r="GD361">
        <v>-4.30525263157899</v>
      </c>
      <c r="GE361">
        <v>0.66845540410337</v>
      </c>
      <c r="GF361">
        <v>0</v>
      </c>
      <c r="GG361">
        <v>1107.69823529412</v>
      </c>
      <c r="GH361">
        <v>1.63330786704133</v>
      </c>
      <c r="GI361">
        <v>0.26764188747426</v>
      </c>
      <c r="GJ361">
        <v>-1</v>
      </c>
      <c r="GK361">
        <v>6.6001265</v>
      </c>
      <c r="GL361">
        <v>-0.752442857142858</v>
      </c>
      <c r="GM361">
        <v>0.0723884064111789</v>
      </c>
      <c r="GN361">
        <v>0</v>
      </c>
      <c r="GO361">
        <v>0</v>
      </c>
      <c r="GP361">
        <v>2</v>
      </c>
      <c r="GQ361" t="s">
        <v>463</v>
      </c>
      <c r="GR361">
        <v>3.13098</v>
      </c>
      <c r="GS361">
        <v>2.71201</v>
      </c>
      <c r="GT361">
        <v>0.151426</v>
      </c>
      <c r="GU361">
        <v>0.158408</v>
      </c>
      <c r="GV361">
        <v>0.101796</v>
      </c>
      <c r="GW361">
        <v>0.08128</v>
      </c>
      <c r="GX361">
        <v>31927.5</v>
      </c>
      <c r="GY361">
        <v>33923.4</v>
      </c>
      <c r="GZ361">
        <v>34044.4</v>
      </c>
      <c r="HA361">
        <v>36499.8</v>
      </c>
      <c r="HB361">
        <v>43199.9</v>
      </c>
      <c r="HC361">
        <v>48168.2</v>
      </c>
      <c r="HD361">
        <v>53115.3</v>
      </c>
      <c r="HE361">
        <v>58344</v>
      </c>
      <c r="HF361">
        <v>1.95115</v>
      </c>
      <c r="HG361">
        <v>1.77755</v>
      </c>
      <c r="HH361">
        <v>0.125684</v>
      </c>
      <c r="HI361">
        <v>0</v>
      </c>
      <c r="HJ361">
        <v>27.9836</v>
      </c>
      <c r="HK361">
        <v>999.9</v>
      </c>
      <c r="HL361">
        <v>41.619</v>
      </c>
      <c r="HM361">
        <v>31.038</v>
      </c>
      <c r="HN361">
        <v>20.7561</v>
      </c>
      <c r="HO361">
        <v>54.0958</v>
      </c>
      <c r="HP361">
        <v>45.5609</v>
      </c>
      <c r="HQ361">
        <v>1</v>
      </c>
      <c r="HR361">
        <v>0.114868</v>
      </c>
      <c r="HS361">
        <v>0.129725</v>
      </c>
      <c r="HT361">
        <v>20.112</v>
      </c>
      <c r="HU361">
        <v>5.19737</v>
      </c>
      <c r="HV361">
        <v>12.004</v>
      </c>
      <c r="HW361">
        <v>4.97505</v>
      </c>
      <c r="HX361">
        <v>3.29395</v>
      </c>
      <c r="HY361">
        <v>999.9</v>
      </c>
      <c r="HZ361">
        <v>9999</v>
      </c>
      <c r="IA361">
        <v>9999</v>
      </c>
      <c r="IB361">
        <v>9999</v>
      </c>
      <c r="IC361">
        <v>1.86325</v>
      </c>
      <c r="ID361">
        <v>1.86813</v>
      </c>
      <c r="IE361">
        <v>1.86786</v>
      </c>
      <c r="IF361">
        <v>1.86905</v>
      </c>
      <c r="IG361">
        <v>1.86991</v>
      </c>
      <c r="IH361">
        <v>1.86589</v>
      </c>
      <c r="II361">
        <v>1.86705</v>
      </c>
      <c r="IJ361">
        <v>1.86844</v>
      </c>
      <c r="IK361">
        <v>5</v>
      </c>
      <c r="IL361">
        <v>0</v>
      </c>
      <c r="IM361">
        <v>0</v>
      </c>
      <c r="IN361">
        <v>0</v>
      </c>
      <c r="IO361" t="s">
        <v>441</v>
      </c>
      <c r="IP361" t="s">
        <v>442</v>
      </c>
      <c r="IQ361" t="s">
        <v>443</v>
      </c>
      <c r="IR361" t="s">
        <v>443</v>
      </c>
      <c r="IS361" t="s">
        <v>443</v>
      </c>
      <c r="IT361" t="s">
        <v>443</v>
      </c>
      <c r="IU361">
        <v>0</v>
      </c>
      <c r="IV361">
        <v>100</v>
      </c>
      <c r="IW361">
        <v>100</v>
      </c>
      <c r="IX361">
        <v>3.661</v>
      </c>
      <c r="IY361">
        <v>0.3404</v>
      </c>
      <c r="IZ361">
        <v>0.735386519928015</v>
      </c>
      <c r="JA361">
        <v>0.00382527381972642</v>
      </c>
      <c r="JB361">
        <v>-7.52988299776221e-07</v>
      </c>
      <c r="JC361">
        <v>2.3530235652091e-10</v>
      </c>
      <c r="JD361">
        <v>-0.102343420517576</v>
      </c>
      <c r="JE361">
        <v>-0.0169045395245839</v>
      </c>
      <c r="JF361">
        <v>0.00204458040624254</v>
      </c>
      <c r="JG361">
        <v>-2.13992253470799e-05</v>
      </c>
      <c r="JH361">
        <v>5</v>
      </c>
      <c r="JI361">
        <v>2167</v>
      </c>
      <c r="JJ361">
        <v>1</v>
      </c>
      <c r="JK361">
        <v>29</v>
      </c>
      <c r="JL361">
        <v>29323901</v>
      </c>
      <c r="JM361">
        <v>29323901</v>
      </c>
      <c r="JN361">
        <v>1.93237</v>
      </c>
      <c r="JO361">
        <v>2.62939</v>
      </c>
      <c r="JP361">
        <v>1.54785</v>
      </c>
      <c r="JQ361">
        <v>2.31079</v>
      </c>
      <c r="JR361">
        <v>1.64673</v>
      </c>
      <c r="JS361">
        <v>2.25952</v>
      </c>
      <c r="JT361">
        <v>34.6921</v>
      </c>
      <c r="JU361">
        <v>24.1838</v>
      </c>
      <c r="JV361">
        <v>18</v>
      </c>
      <c r="JW361">
        <v>507.931</v>
      </c>
      <c r="JX361">
        <v>396.271</v>
      </c>
      <c r="JY361">
        <v>27.7325</v>
      </c>
      <c r="JZ361">
        <v>28.8676</v>
      </c>
      <c r="KA361">
        <v>30.0002</v>
      </c>
      <c r="KB361">
        <v>28.8136</v>
      </c>
      <c r="KC361">
        <v>28.7612</v>
      </c>
      <c r="KD361">
        <v>38.7926</v>
      </c>
      <c r="KE361">
        <v>13.9832</v>
      </c>
      <c r="KF361">
        <v>26.0815</v>
      </c>
      <c r="KG361">
        <v>27.7203</v>
      </c>
      <c r="KH361">
        <v>959.982</v>
      </c>
      <c r="KI361">
        <v>17.2424</v>
      </c>
      <c r="KJ361">
        <v>96.548</v>
      </c>
      <c r="KK361">
        <v>94.5243</v>
      </c>
    </row>
    <row r="362" spans="1:297">
      <c r="A362">
        <v>346</v>
      </c>
      <c r="B362">
        <v>1759434065.1</v>
      </c>
      <c r="C362">
        <v>14845</v>
      </c>
      <c r="D362" t="s">
        <v>1137</v>
      </c>
      <c r="E362" t="s">
        <v>1138</v>
      </c>
      <c r="F362">
        <v>5</v>
      </c>
      <c r="G362" t="s">
        <v>1024</v>
      </c>
      <c r="H362" t="s">
        <v>436</v>
      </c>
      <c r="I362">
        <v>1759434056.94615</v>
      </c>
      <c r="J362">
        <f>(K362)/1000</f>
        <v>0</v>
      </c>
      <c r="K362">
        <f>IF(DP362, AN362, AH362)</f>
        <v>0</v>
      </c>
      <c r="L362">
        <f>IF(DP362, AI362, AG362)</f>
        <v>0</v>
      </c>
      <c r="M362">
        <f>DR362 - IF(AU362&gt;1, L362*DL362*100.0/(AW362), 0)</f>
        <v>0</v>
      </c>
      <c r="N362">
        <f>((T362-J362/2)*M362-L362)/(T362+J362/2)</f>
        <v>0</v>
      </c>
      <c r="O362">
        <f>N362*(DY362+DZ362)/1000.0</f>
        <v>0</v>
      </c>
      <c r="P362">
        <f>(DR362 - IF(AU362&gt;1, L362*DL362*100.0/(AW362), 0))*(DY362+DZ362)/1000.0</f>
        <v>0</v>
      </c>
      <c r="Q362">
        <f>2.0/((1/S362-1/R362)+SIGN(S362)*SQRT((1/S362-1/R362)*(1/S362-1/R362) + 4*DM362/((DM362+1)*(DM362+1))*(2*1/S362*1/R362-1/R362*1/R362)))</f>
        <v>0</v>
      </c>
      <c r="R362">
        <f>IF(LEFT(DN362,1)&lt;&gt;"0",IF(LEFT(DN362,1)="1",3.0,DO362),$D$5+$E$5*(EF362*DY362/($K$5*1000))+$F$5*(EF362*DY362/($K$5*1000))*MAX(MIN(DL362,$J$5),$I$5)*MAX(MIN(DL362,$J$5),$I$5)+$G$5*MAX(MIN(DL362,$J$5),$I$5)*(EF362*DY362/($K$5*1000))+$H$5*(EF362*DY362/($K$5*1000))*(EF362*DY362/($K$5*1000)))</f>
        <v>0</v>
      </c>
      <c r="S362">
        <f>J362*(1000-(1000*0.61365*exp(17.502*W362/(240.97+W362))/(DY362+DZ362)+DT362)/2)/(1000*0.61365*exp(17.502*W362/(240.97+W362))/(DY362+DZ362)-DT362)</f>
        <v>0</v>
      </c>
      <c r="T362">
        <f>1/((DM362+1)/(Q362/1.6)+1/(R362/1.37)) + DM362/((DM362+1)/(Q362/1.6) + DM362/(R362/1.37))</f>
        <v>0</v>
      </c>
      <c r="U362">
        <f>(DH362*DK362)</f>
        <v>0</v>
      </c>
      <c r="V362">
        <f>(EA362+(U362+2*0.95*5.67E-8*(((EA362+$B$7)+273)^4-(EA362+273)^4)-44100*J362)/(1.84*29.3*R362+8*0.95*5.67E-8*(EA362+273)^3))</f>
        <v>0</v>
      </c>
      <c r="W362">
        <f>($C$7*EB362+$D$7*EC362+$E$7*V362)</f>
        <v>0</v>
      </c>
      <c r="X362">
        <f>0.61365*exp(17.502*W362/(240.97+W362))</f>
        <v>0</v>
      </c>
      <c r="Y362">
        <f>(Z362/AA362*100)</f>
        <v>0</v>
      </c>
      <c r="Z362">
        <f>DT362*(DY362+DZ362)/1000</f>
        <v>0</v>
      </c>
      <c r="AA362">
        <f>0.61365*exp(17.502*EA362/(240.97+EA362))</f>
        <v>0</v>
      </c>
      <c r="AB362">
        <f>(X362-DT362*(DY362+DZ362)/1000)</f>
        <v>0</v>
      </c>
      <c r="AC362">
        <f>(-J362*44100)</f>
        <v>0</v>
      </c>
      <c r="AD362">
        <f>2*29.3*R362*0.92*(EA362-W362)</f>
        <v>0</v>
      </c>
      <c r="AE362">
        <f>2*0.95*5.67E-8*(((EA362+$B$7)+273)^4-(W362+273)^4)</f>
        <v>0</v>
      </c>
      <c r="AF362">
        <f>U362+AE362+AC362+AD362</f>
        <v>0</v>
      </c>
      <c r="AG362">
        <f>DX362*AU362*(DS362-DR362*(1000-AU362*DU362)/(1000-AU362*DT362))/(100*DL362)</f>
        <v>0</v>
      </c>
      <c r="AH362">
        <f>1000*DX362*AU362*(DT362-DU362)/(100*DL362*(1000-AU362*DT362))</f>
        <v>0</v>
      </c>
      <c r="AI362">
        <f>(AJ362 - AK362 - DY362*1E3/(8.314*(EA362+273.15)) * AM362/DX362 * AL362) * DX362/(100*DL362) * (1000 - DU362)/1000</f>
        <v>0</v>
      </c>
      <c r="AJ362">
        <v>958.615064541017</v>
      </c>
      <c r="AK362">
        <v>912.319878787879</v>
      </c>
      <c r="AL362">
        <v>3.3424553030302</v>
      </c>
      <c r="AM362">
        <v>64.6</v>
      </c>
      <c r="AN362">
        <f>(AP362 - AO362 + DY362*1E3/(8.314*(EA362+273.15)) * AR362/DX362 * AQ362) * DX362/(100*DL362) * 1000/(1000 - AP362)</f>
        <v>0</v>
      </c>
      <c r="AO362">
        <v>17.1393041634437</v>
      </c>
      <c r="AP362">
        <v>23.579716969697</v>
      </c>
      <c r="AQ362">
        <v>4.02070704611933e-05</v>
      </c>
      <c r="AR362">
        <v>120.659579915445</v>
      </c>
      <c r="AS362">
        <v>0</v>
      </c>
      <c r="AT362">
        <v>0</v>
      </c>
      <c r="AU362">
        <f>IF(AS362*$H$13&gt;=AW362,1.0,(AW362/(AW362-AS362*$H$13)))</f>
        <v>0</v>
      </c>
      <c r="AV362">
        <f>(AU362-1)*100</f>
        <v>0</v>
      </c>
      <c r="AW362">
        <f>MAX(0,($B$13+$C$13*EF362)/(1+$D$13*EF362)*DY362/(EA362+273)*$E$13)</f>
        <v>0</v>
      </c>
      <c r="AX362" t="s">
        <v>437</v>
      </c>
      <c r="AY362" t="s">
        <v>437</v>
      </c>
      <c r="AZ362">
        <v>0</v>
      </c>
      <c r="BA362">
        <v>0</v>
      </c>
      <c r="BB362">
        <f>1-AZ362/BA362</f>
        <v>0</v>
      </c>
      <c r="BC362">
        <v>0</v>
      </c>
      <c r="BD362" t="s">
        <v>437</v>
      </c>
      <c r="BE362" t="s">
        <v>437</v>
      </c>
      <c r="BF362">
        <v>0</v>
      </c>
      <c r="BG362">
        <v>0</v>
      </c>
      <c r="BH362">
        <f>1-BF362/BG362</f>
        <v>0</v>
      </c>
      <c r="BI362">
        <v>0.5</v>
      </c>
      <c r="BJ362">
        <f>DI362</f>
        <v>0</v>
      </c>
      <c r="BK362">
        <f>L362</f>
        <v>0</v>
      </c>
      <c r="BL362">
        <f>BH362*BI362*BJ362</f>
        <v>0</v>
      </c>
      <c r="BM362">
        <f>(BK362-BC362)/BJ362</f>
        <v>0</v>
      </c>
      <c r="BN362">
        <f>(BA362-BG362)/BG362</f>
        <v>0</v>
      </c>
      <c r="BO362">
        <f>AZ362/(BB362+AZ362/BG362)</f>
        <v>0</v>
      </c>
      <c r="BP362" t="s">
        <v>437</v>
      </c>
      <c r="BQ362">
        <v>0</v>
      </c>
      <c r="BR362">
        <f>IF(BQ362&lt;&gt;0, BQ362, BO362)</f>
        <v>0</v>
      </c>
      <c r="BS362">
        <f>1-BR362/BG362</f>
        <v>0</v>
      </c>
      <c r="BT362">
        <f>(BG362-BF362)/(BG362-BR362)</f>
        <v>0</v>
      </c>
      <c r="BU362">
        <f>(BA362-BG362)/(BA362-BR362)</f>
        <v>0</v>
      </c>
      <c r="BV362">
        <f>(BG362-BF362)/(BG362-AZ362)</f>
        <v>0</v>
      </c>
      <c r="BW362">
        <f>(BA362-BG362)/(BA362-AZ362)</f>
        <v>0</v>
      </c>
      <c r="BX362">
        <f>(BT362*BR362/BF362)</f>
        <v>0</v>
      </c>
      <c r="BY362">
        <f>(1-BX362)</f>
        <v>0</v>
      </c>
      <c r="DH362">
        <f>$B$11*EG362+$C$11*EH362+$F$11*ES362*(1-EV362)</f>
        <v>0</v>
      </c>
      <c r="DI362">
        <f>DH362*DJ362</f>
        <v>0</v>
      </c>
      <c r="DJ362">
        <f>($B$11*$D$9+$C$11*$D$9+$F$11*((FF362+EX362)/MAX(FF362+EX362+FG362, 0.1)*$I$9+FG362/MAX(FF362+EX362+FG362, 0.1)*$J$9))/($B$11+$C$11+$F$11)</f>
        <v>0</v>
      </c>
      <c r="DK362">
        <f>($B$11*$K$9+$C$11*$K$9+$F$11*((FF362+EX362)/MAX(FF362+EX362+FG362, 0.1)*$P$9+FG362/MAX(FF362+EX362+FG362, 0.1)*$Q$9))/($B$11+$C$11+$F$11)</f>
        <v>0</v>
      </c>
      <c r="DL362">
        <v>6</v>
      </c>
      <c r="DM362">
        <v>0.5</v>
      </c>
      <c r="DN362" t="s">
        <v>438</v>
      </c>
      <c r="DO362">
        <v>2</v>
      </c>
      <c r="DP362" t="b">
        <v>1</v>
      </c>
      <c r="DQ362">
        <v>1759434056.94615</v>
      </c>
      <c r="DR362">
        <v>867.128</v>
      </c>
      <c r="DS362">
        <v>926.247307692308</v>
      </c>
      <c r="DT362">
        <v>23.5810923076923</v>
      </c>
      <c r="DU362">
        <v>17.0725538461538</v>
      </c>
      <c r="DV362">
        <v>863.499538461538</v>
      </c>
      <c r="DW362">
        <v>23.2405923076923</v>
      </c>
      <c r="DX362">
        <v>500.024461538462</v>
      </c>
      <c r="DY362">
        <v>90.6592153846154</v>
      </c>
      <c r="DZ362">
        <v>0.0342076769230769</v>
      </c>
      <c r="EA362">
        <v>30.2168076923077</v>
      </c>
      <c r="EB362">
        <v>30.0302692307692</v>
      </c>
      <c r="EC362">
        <v>999.9</v>
      </c>
      <c r="ED362">
        <v>0</v>
      </c>
      <c r="EE362">
        <v>0</v>
      </c>
      <c r="EF362">
        <v>9975.05230769231</v>
      </c>
      <c r="EG362">
        <v>0</v>
      </c>
      <c r="EH362">
        <v>14.3978</v>
      </c>
      <c r="EI362">
        <v>-59.1193076923077</v>
      </c>
      <c r="EJ362">
        <v>888.069769230769</v>
      </c>
      <c r="EK362">
        <v>942.336384615385</v>
      </c>
      <c r="EL362">
        <v>6.50853307692308</v>
      </c>
      <c r="EM362">
        <v>926.247307692308</v>
      </c>
      <c r="EN362">
        <v>17.0725538461538</v>
      </c>
      <c r="EO362">
        <v>2.13784307692308</v>
      </c>
      <c r="EP362">
        <v>1.54778461538462</v>
      </c>
      <c r="EQ362">
        <v>18.5039846153846</v>
      </c>
      <c r="ER362">
        <v>13.4484846153846</v>
      </c>
      <c r="ES362">
        <v>1999.94769230769</v>
      </c>
      <c r="ET362">
        <v>0.980003384615385</v>
      </c>
      <c r="EU362">
        <v>0.0199966153846154</v>
      </c>
      <c r="EV362">
        <v>0</v>
      </c>
      <c r="EW362">
        <v>1107.74153846154</v>
      </c>
      <c r="EX362">
        <v>5.00059</v>
      </c>
      <c r="EY362">
        <v>22290.7461538462</v>
      </c>
      <c r="EZ362">
        <v>17359.8769230769</v>
      </c>
      <c r="FA362">
        <v>41.9709230769231</v>
      </c>
      <c r="FB362">
        <v>41.75</v>
      </c>
      <c r="FC362">
        <v>41.375</v>
      </c>
      <c r="FD362">
        <v>41.25</v>
      </c>
      <c r="FE362">
        <v>42.875</v>
      </c>
      <c r="FF362">
        <v>1955.05769230769</v>
      </c>
      <c r="FG362">
        <v>39.89</v>
      </c>
      <c r="FH362">
        <v>0</v>
      </c>
      <c r="FI362">
        <v>1759434063.4</v>
      </c>
      <c r="FJ362">
        <v>0</v>
      </c>
      <c r="FK362">
        <v>1107.7896</v>
      </c>
      <c r="FL362">
        <v>-1.22153845810809</v>
      </c>
      <c r="FM362">
        <v>-7.72307675276457</v>
      </c>
      <c r="FN362">
        <v>22291.468</v>
      </c>
      <c r="FO362">
        <v>15</v>
      </c>
      <c r="FP362">
        <v>0</v>
      </c>
      <c r="FQ362" t="s">
        <v>439</v>
      </c>
      <c r="FR362">
        <v>0</v>
      </c>
      <c r="FS362">
        <v>0</v>
      </c>
      <c r="FT362">
        <v>0</v>
      </c>
      <c r="FU362">
        <v>0</v>
      </c>
      <c r="FV362">
        <v>0</v>
      </c>
      <c r="FW362">
        <v>0</v>
      </c>
      <c r="FX362">
        <v>0</v>
      </c>
      <c r="FY362">
        <v>0</v>
      </c>
      <c r="FZ362">
        <v>0</v>
      </c>
      <c r="GA362">
        <v>0</v>
      </c>
      <c r="GB362">
        <v>0</v>
      </c>
      <c r="GC362">
        <v>-59.1621047619048</v>
      </c>
      <c r="GD362">
        <v>-0.717412987013011</v>
      </c>
      <c r="GE362">
        <v>0.469360715661095</v>
      </c>
      <c r="GF362">
        <v>0</v>
      </c>
      <c r="GG362">
        <v>1107.74911764706</v>
      </c>
      <c r="GH362">
        <v>0.0325439265579643</v>
      </c>
      <c r="GI362">
        <v>0.246974250230276</v>
      </c>
      <c r="GJ362">
        <v>-1</v>
      </c>
      <c r="GK362">
        <v>6.54460571428571</v>
      </c>
      <c r="GL362">
        <v>-0.753555584415582</v>
      </c>
      <c r="GM362">
        <v>0.0761972706404976</v>
      </c>
      <c r="GN362">
        <v>0</v>
      </c>
      <c r="GO362">
        <v>0</v>
      </c>
      <c r="GP362">
        <v>2</v>
      </c>
      <c r="GQ362" t="s">
        <v>463</v>
      </c>
      <c r="GR362">
        <v>3.13105</v>
      </c>
      <c r="GS362">
        <v>2.71213</v>
      </c>
      <c r="GT362">
        <v>0.153301</v>
      </c>
      <c r="GU362">
        <v>0.160318</v>
      </c>
      <c r="GV362">
        <v>0.101791</v>
      </c>
      <c r="GW362">
        <v>0.0814206</v>
      </c>
      <c r="GX362">
        <v>31857</v>
      </c>
      <c r="GY362">
        <v>33846.2</v>
      </c>
      <c r="GZ362">
        <v>34044.5</v>
      </c>
      <c r="HA362">
        <v>36499.5</v>
      </c>
      <c r="HB362">
        <v>43200.3</v>
      </c>
      <c r="HC362">
        <v>48161</v>
      </c>
      <c r="HD362">
        <v>53115.2</v>
      </c>
      <c r="HE362">
        <v>58344.1</v>
      </c>
      <c r="HF362">
        <v>1.95107</v>
      </c>
      <c r="HG362">
        <v>1.77778</v>
      </c>
      <c r="HH362">
        <v>0.126436</v>
      </c>
      <c r="HI362">
        <v>0</v>
      </c>
      <c r="HJ362">
        <v>27.981</v>
      </c>
      <c r="HK362">
        <v>999.9</v>
      </c>
      <c r="HL362">
        <v>41.619</v>
      </c>
      <c r="HM362">
        <v>31.038</v>
      </c>
      <c r="HN362">
        <v>20.7573</v>
      </c>
      <c r="HO362">
        <v>54.4058</v>
      </c>
      <c r="HP362">
        <v>45.6971</v>
      </c>
      <c r="HQ362">
        <v>1</v>
      </c>
      <c r="HR362">
        <v>0.115046</v>
      </c>
      <c r="HS362">
        <v>0.162786</v>
      </c>
      <c r="HT362">
        <v>20.112</v>
      </c>
      <c r="HU362">
        <v>5.19722</v>
      </c>
      <c r="HV362">
        <v>12.004</v>
      </c>
      <c r="HW362">
        <v>4.97485</v>
      </c>
      <c r="HX362">
        <v>3.29398</v>
      </c>
      <c r="HY362">
        <v>999.9</v>
      </c>
      <c r="HZ362">
        <v>9999</v>
      </c>
      <c r="IA362">
        <v>9999</v>
      </c>
      <c r="IB362">
        <v>9999</v>
      </c>
      <c r="IC362">
        <v>1.86326</v>
      </c>
      <c r="ID362">
        <v>1.86813</v>
      </c>
      <c r="IE362">
        <v>1.86789</v>
      </c>
      <c r="IF362">
        <v>1.86905</v>
      </c>
      <c r="IG362">
        <v>1.86992</v>
      </c>
      <c r="IH362">
        <v>1.86591</v>
      </c>
      <c r="II362">
        <v>1.86705</v>
      </c>
      <c r="IJ362">
        <v>1.86844</v>
      </c>
      <c r="IK362">
        <v>5</v>
      </c>
      <c r="IL362">
        <v>0</v>
      </c>
      <c r="IM362">
        <v>0</v>
      </c>
      <c r="IN362">
        <v>0</v>
      </c>
      <c r="IO362" t="s">
        <v>441</v>
      </c>
      <c r="IP362" t="s">
        <v>442</v>
      </c>
      <c r="IQ362" t="s">
        <v>443</v>
      </c>
      <c r="IR362" t="s">
        <v>443</v>
      </c>
      <c r="IS362" t="s">
        <v>443</v>
      </c>
      <c r="IT362" t="s">
        <v>443</v>
      </c>
      <c r="IU362">
        <v>0</v>
      </c>
      <c r="IV362">
        <v>100</v>
      </c>
      <c r="IW362">
        <v>100</v>
      </c>
      <c r="IX362">
        <v>3.711</v>
      </c>
      <c r="IY362">
        <v>0.3404</v>
      </c>
      <c r="IZ362">
        <v>0.735386519928015</v>
      </c>
      <c r="JA362">
        <v>0.00382527381972642</v>
      </c>
      <c r="JB362">
        <v>-7.52988299776221e-07</v>
      </c>
      <c r="JC362">
        <v>2.3530235652091e-10</v>
      </c>
      <c r="JD362">
        <v>-0.102343420517576</v>
      </c>
      <c r="JE362">
        <v>-0.0169045395245839</v>
      </c>
      <c r="JF362">
        <v>0.00204458040624254</v>
      </c>
      <c r="JG362">
        <v>-2.13992253470799e-05</v>
      </c>
      <c r="JH362">
        <v>5</v>
      </c>
      <c r="JI362">
        <v>2167</v>
      </c>
      <c r="JJ362">
        <v>1</v>
      </c>
      <c r="JK362">
        <v>29</v>
      </c>
      <c r="JL362">
        <v>29323901.1</v>
      </c>
      <c r="JM362">
        <v>29323901.1</v>
      </c>
      <c r="JN362">
        <v>1.96167</v>
      </c>
      <c r="JO362">
        <v>2.62451</v>
      </c>
      <c r="JP362">
        <v>1.54785</v>
      </c>
      <c r="JQ362">
        <v>2.31079</v>
      </c>
      <c r="JR362">
        <v>1.64673</v>
      </c>
      <c r="JS362">
        <v>2.31689</v>
      </c>
      <c r="JT362">
        <v>34.6921</v>
      </c>
      <c r="JU362">
        <v>24.1838</v>
      </c>
      <c r="JV362">
        <v>18</v>
      </c>
      <c r="JW362">
        <v>507.881</v>
      </c>
      <c r="JX362">
        <v>396.393</v>
      </c>
      <c r="JY362">
        <v>27.7008</v>
      </c>
      <c r="JZ362">
        <v>28.8676</v>
      </c>
      <c r="KA362">
        <v>30.0003</v>
      </c>
      <c r="KB362">
        <v>28.8136</v>
      </c>
      <c r="KC362">
        <v>28.7612</v>
      </c>
      <c r="KD362">
        <v>39.3194</v>
      </c>
      <c r="KE362">
        <v>13.7015</v>
      </c>
      <c r="KF362">
        <v>26.0815</v>
      </c>
      <c r="KG362">
        <v>27.6909</v>
      </c>
      <c r="KH362">
        <v>973.518</v>
      </c>
      <c r="KI362">
        <v>17.2957</v>
      </c>
      <c r="KJ362">
        <v>96.548</v>
      </c>
      <c r="KK362">
        <v>94.5241</v>
      </c>
    </row>
    <row r="363" spans="1:297">
      <c r="A363">
        <v>347</v>
      </c>
      <c r="B363">
        <v>1759434070.1</v>
      </c>
      <c r="C363">
        <v>14850</v>
      </c>
      <c r="D363" t="s">
        <v>1139</v>
      </c>
      <c r="E363" t="s">
        <v>1140</v>
      </c>
      <c r="F363">
        <v>5</v>
      </c>
      <c r="G363" t="s">
        <v>1024</v>
      </c>
      <c r="H363" t="s">
        <v>436</v>
      </c>
      <c r="I363">
        <v>1759434061.94615</v>
      </c>
      <c r="J363">
        <f>(K363)/1000</f>
        <v>0</v>
      </c>
      <c r="K363">
        <f>IF(DP363, AN363, AH363)</f>
        <v>0</v>
      </c>
      <c r="L363">
        <f>IF(DP363, AI363, AG363)</f>
        <v>0</v>
      </c>
      <c r="M363">
        <f>DR363 - IF(AU363&gt;1, L363*DL363*100.0/(AW363), 0)</f>
        <v>0</v>
      </c>
      <c r="N363">
        <f>((T363-J363/2)*M363-L363)/(T363+J363/2)</f>
        <v>0</v>
      </c>
      <c r="O363">
        <f>N363*(DY363+DZ363)/1000.0</f>
        <v>0</v>
      </c>
      <c r="P363">
        <f>(DR363 - IF(AU363&gt;1, L363*DL363*100.0/(AW363), 0))*(DY363+DZ363)/1000.0</f>
        <v>0</v>
      </c>
      <c r="Q363">
        <f>2.0/((1/S363-1/R363)+SIGN(S363)*SQRT((1/S363-1/R363)*(1/S363-1/R363) + 4*DM363/((DM363+1)*(DM363+1))*(2*1/S363*1/R363-1/R363*1/R363)))</f>
        <v>0</v>
      </c>
      <c r="R363">
        <f>IF(LEFT(DN363,1)&lt;&gt;"0",IF(LEFT(DN363,1)="1",3.0,DO363),$D$5+$E$5*(EF363*DY363/($K$5*1000))+$F$5*(EF363*DY363/($K$5*1000))*MAX(MIN(DL363,$J$5),$I$5)*MAX(MIN(DL363,$J$5),$I$5)+$G$5*MAX(MIN(DL363,$J$5),$I$5)*(EF363*DY363/($K$5*1000))+$H$5*(EF363*DY363/($K$5*1000))*(EF363*DY363/($K$5*1000)))</f>
        <v>0</v>
      </c>
      <c r="S363">
        <f>J363*(1000-(1000*0.61365*exp(17.502*W363/(240.97+W363))/(DY363+DZ363)+DT363)/2)/(1000*0.61365*exp(17.502*W363/(240.97+W363))/(DY363+DZ363)-DT363)</f>
        <v>0</v>
      </c>
      <c r="T363">
        <f>1/((DM363+1)/(Q363/1.6)+1/(R363/1.37)) + DM363/((DM363+1)/(Q363/1.6) + DM363/(R363/1.37))</f>
        <v>0</v>
      </c>
      <c r="U363">
        <f>(DH363*DK363)</f>
        <v>0</v>
      </c>
      <c r="V363">
        <f>(EA363+(U363+2*0.95*5.67E-8*(((EA363+$B$7)+273)^4-(EA363+273)^4)-44100*J363)/(1.84*29.3*R363+8*0.95*5.67E-8*(EA363+273)^3))</f>
        <v>0</v>
      </c>
      <c r="W363">
        <f>($C$7*EB363+$D$7*EC363+$E$7*V363)</f>
        <v>0</v>
      </c>
      <c r="X363">
        <f>0.61365*exp(17.502*W363/(240.97+W363))</f>
        <v>0</v>
      </c>
      <c r="Y363">
        <f>(Z363/AA363*100)</f>
        <v>0</v>
      </c>
      <c r="Z363">
        <f>DT363*(DY363+DZ363)/1000</f>
        <v>0</v>
      </c>
      <c r="AA363">
        <f>0.61365*exp(17.502*EA363/(240.97+EA363))</f>
        <v>0</v>
      </c>
      <c r="AB363">
        <f>(X363-DT363*(DY363+DZ363)/1000)</f>
        <v>0</v>
      </c>
      <c r="AC363">
        <f>(-J363*44100)</f>
        <v>0</v>
      </c>
      <c r="AD363">
        <f>2*29.3*R363*0.92*(EA363-W363)</f>
        <v>0</v>
      </c>
      <c r="AE363">
        <f>2*0.95*5.67E-8*(((EA363+$B$7)+273)^4-(W363+273)^4)</f>
        <v>0</v>
      </c>
      <c r="AF363">
        <f>U363+AE363+AC363+AD363</f>
        <v>0</v>
      </c>
      <c r="AG363">
        <f>DX363*AU363*(DS363-DR363*(1000-AU363*DU363)/(1000-AU363*DT363))/(100*DL363)</f>
        <v>0</v>
      </c>
      <c r="AH363">
        <f>1000*DX363*AU363*(DT363-DU363)/(100*DL363*(1000-AU363*DT363))</f>
        <v>0</v>
      </c>
      <c r="AI363">
        <f>(AJ363 - AK363 - DY363*1E3/(8.314*(EA363+273.15)) * AM363/DX363 * AL363) * DX363/(100*DL363) * (1000 - DU363)/1000</f>
        <v>0</v>
      </c>
      <c r="AJ363">
        <v>976.34859805671</v>
      </c>
      <c r="AK363">
        <v>929.745303030303</v>
      </c>
      <c r="AL363">
        <v>3.47952424242415</v>
      </c>
      <c r="AM363">
        <v>64.6</v>
      </c>
      <c r="AN363">
        <f>(AP363 - AO363 + DY363*1E3/(8.314*(EA363+273.15)) * AR363/DX363 * AQ363) * DX363/(100*DL363) * 1000/(1000 - AP363)</f>
        <v>0</v>
      </c>
      <c r="AO363">
        <v>17.1800117137063</v>
      </c>
      <c r="AP363">
        <v>23.5697515151515</v>
      </c>
      <c r="AQ363">
        <v>-0.000260528863646826</v>
      </c>
      <c r="AR363">
        <v>120.659579915445</v>
      </c>
      <c r="AS363">
        <v>0</v>
      </c>
      <c r="AT363">
        <v>0</v>
      </c>
      <c r="AU363">
        <f>IF(AS363*$H$13&gt;=AW363,1.0,(AW363/(AW363-AS363*$H$13)))</f>
        <v>0</v>
      </c>
      <c r="AV363">
        <f>(AU363-1)*100</f>
        <v>0</v>
      </c>
      <c r="AW363">
        <f>MAX(0,($B$13+$C$13*EF363)/(1+$D$13*EF363)*DY363/(EA363+273)*$E$13)</f>
        <v>0</v>
      </c>
      <c r="AX363" t="s">
        <v>437</v>
      </c>
      <c r="AY363" t="s">
        <v>437</v>
      </c>
      <c r="AZ363">
        <v>0</v>
      </c>
      <c r="BA363">
        <v>0</v>
      </c>
      <c r="BB363">
        <f>1-AZ363/BA363</f>
        <v>0</v>
      </c>
      <c r="BC363">
        <v>0</v>
      </c>
      <c r="BD363" t="s">
        <v>437</v>
      </c>
      <c r="BE363" t="s">
        <v>437</v>
      </c>
      <c r="BF363">
        <v>0</v>
      </c>
      <c r="BG363">
        <v>0</v>
      </c>
      <c r="BH363">
        <f>1-BF363/BG363</f>
        <v>0</v>
      </c>
      <c r="BI363">
        <v>0.5</v>
      </c>
      <c r="BJ363">
        <f>DI363</f>
        <v>0</v>
      </c>
      <c r="BK363">
        <f>L363</f>
        <v>0</v>
      </c>
      <c r="BL363">
        <f>BH363*BI363*BJ363</f>
        <v>0</v>
      </c>
      <c r="BM363">
        <f>(BK363-BC363)/BJ363</f>
        <v>0</v>
      </c>
      <c r="BN363">
        <f>(BA363-BG363)/BG363</f>
        <v>0</v>
      </c>
      <c r="BO363">
        <f>AZ363/(BB363+AZ363/BG363)</f>
        <v>0</v>
      </c>
      <c r="BP363" t="s">
        <v>437</v>
      </c>
      <c r="BQ363">
        <v>0</v>
      </c>
      <c r="BR363">
        <f>IF(BQ363&lt;&gt;0, BQ363, BO363)</f>
        <v>0</v>
      </c>
      <c r="BS363">
        <f>1-BR363/BG363</f>
        <v>0</v>
      </c>
      <c r="BT363">
        <f>(BG363-BF363)/(BG363-BR363)</f>
        <v>0</v>
      </c>
      <c r="BU363">
        <f>(BA363-BG363)/(BA363-BR363)</f>
        <v>0</v>
      </c>
      <c r="BV363">
        <f>(BG363-BF363)/(BG363-AZ363)</f>
        <v>0</v>
      </c>
      <c r="BW363">
        <f>(BA363-BG363)/(BA363-AZ363)</f>
        <v>0</v>
      </c>
      <c r="BX363">
        <f>(BT363*BR363/BF363)</f>
        <v>0</v>
      </c>
      <c r="BY363">
        <f>(1-BX363)</f>
        <v>0</v>
      </c>
      <c r="DH363">
        <f>$B$11*EG363+$C$11*EH363+$F$11*ES363*(1-EV363)</f>
        <v>0</v>
      </c>
      <c r="DI363">
        <f>DH363*DJ363</f>
        <v>0</v>
      </c>
      <c r="DJ363">
        <f>($B$11*$D$9+$C$11*$D$9+$F$11*((FF363+EX363)/MAX(FF363+EX363+FG363, 0.1)*$I$9+FG363/MAX(FF363+EX363+FG363, 0.1)*$J$9))/($B$11+$C$11+$F$11)</f>
        <v>0</v>
      </c>
      <c r="DK363">
        <f>($B$11*$K$9+$C$11*$K$9+$F$11*((FF363+EX363)/MAX(FF363+EX363+FG363, 0.1)*$P$9+FG363/MAX(FF363+EX363+FG363, 0.1)*$Q$9))/($B$11+$C$11+$F$11)</f>
        <v>0</v>
      </c>
      <c r="DL363">
        <v>6</v>
      </c>
      <c r="DM363">
        <v>0.5</v>
      </c>
      <c r="DN363" t="s">
        <v>438</v>
      </c>
      <c r="DO363">
        <v>2</v>
      </c>
      <c r="DP363" t="b">
        <v>1</v>
      </c>
      <c r="DQ363">
        <v>1759434061.94615</v>
      </c>
      <c r="DR363">
        <v>883.803769230769</v>
      </c>
      <c r="DS363">
        <v>943.294</v>
      </c>
      <c r="DT363">
        <v>23.5783846153846</v>
      </c>
      <c r="DU363">
        <v>17.1256538461538</v>
      </c>
      <c r="DV363">
        <v>880.124461538462</v>
      </c>
      <c r="DW363">
        <v>23.2380076923077</v>
      </c>
      <c r="DX363">
        <v>500.007153846154</v>
      </c>
      <c r="DY363">
        <v>90.6572153846154</v>
      </c>
      <c r="DZ363">
        <v>0.0342134538461538</v>
      </c>
      <c r="EA363">
        <v>30.2138923076923</v>
      </c>
      <c r="EB363">
        <v>30.0366153846154</v>
      </c>
      <c r="EC363">
        <v>999.9</v>
      </c>
      <c r="ED363">
        <v>0</v>
      </c>
      <c r="EE363">
        <v>0</v>
      </c>
      <c r="EF363">
        <v>9978.27769230769</v>
      </c>
      <c r="EG363">
        <v>0</v>
      </c>
      <c r="EH363">
        <v>14.3978</v>
      </c>
      <c r="EI363">
        <v>-59.4902461538462</v>
      </c>
      <c r="EJ363">
        <v>905.145615384616</v>
      </c>
      <c r="EK363">
        <v>959.730846153846</v>
      </c>
      <c r="EL363">
        <v>6.45272769230769</v>
      </c>
      <c r="EM363">
        <v>943.294</v>
      </c>
      <c r="EN363">
        <v>17.1256538461538</v>
      </c>
      <c r="EO363">
        <v>2.13755076923077</v>
      </c>
      <c r="EP363">
        <v>1.55256461538462</v>
      </c>
      <c r="EQ363">
        <v>18.5018</v>
      </c>
      <c r="ER363">
        <v>13.4958384615385</v>
      </c>
      <c r="ES363">
        <v>1999.92769230769</v>
      </c>
      <c r="ET363">
        <v>0.980003076923077</v>
      </c>
      <c r="EU363">
        <v>0.0199968538461538</v>
      </c>
      <c r="EV363">
        <v>0</v>
      </c>
      <c r="EW363">
        <v>1107.73384615385</v>
      </c>
      <c r="EX363">
        <v>5.00059</v>
      </c>
      <c r="EY363">
        <v>22289.1692307692</v>
      </c>
      <c r="EZ363">
        <v>17359.7</v>
      </c>
      <c r="FA363">
        <v>41.9612307692308</v>
      </c>
      <c r="FB363">
        <v>41.75</v>
      </c>
      <c r="FC363">
        <v>41.3653076923077</v>
      </c>
      <c r="FD363">
        <v>41.25</v>
      </c>
      <c r="FE363">
        <v>42.8653076923077</v>
      </c>
      <c r="FF363">
        <v>1955.03769230769</v>
      </c>
      <c r="FG363">
        <v>39.89</v>
      </c>
      <c r="FH363">
        <v>0</v>
      </c>
      <c r="FI363">
        <v>1759434068.8</v>
      </c>
      <c r="FJ363">
        <v>0</v>
      </c>
      <c r="FK363">
        <v>1107.70307692308</v>
      </c>
      <c r="FL363">
        <v>-1.17128205541417</v>
      </c>
      <c r="FM363">
        <v>-29.5076921283158</v>
      </c>
      <c r="FN363">
        <v>22289.7884615385</v>
      </c>
      <c r="FO363">
        <v>15</v>
      </c>
      <c r="FP363">
        <v>0</v>
      </c>
      <c r="FQ363" t="s">
        <v>439</v>
      </c>
      <c r="FR363">
        <v>0</v>
      </c>
      <c r="FS363">
        <v>0</v>
      </c>
      <c r="FT363">
        <v>0</v>
      </c>
      <c r="FU363">
        <v>0</v>
      </c>
      <c r="FV363">
        <v>0</v>
      </c>
      <c r="FW363">
        <v>0</v>
      </c>
      <c r="FX363">
        <v>0</v>
      </c>
      <c r="FY363">
        <v>0</v>
      </c>
      <c r="FZ363">
        <v>0</v>
      </c>
      <c r="GA363">
        <v>0</v>
      </c>
      <c r="GB363">
        <v>0</v>
      </c>
      <c r="GC363">
        <v>-59.2487238095238</v>
      </c>
      <c r="GD363">
        <v>-3.25521038961051</v>
      </c>
      <c r="GE363">
        <v>0.535834892751722</v>
      </c>
      <c r="GF363">
        <v>0</v>
      </c>
      <c r="GG363">
        <v>1107.76058823529</v>
      </c>
      <c r="GH363">
        <v>-0.633460656454429</v>
      </c>
      <c r="GI363">
        <v>0.235121260034919</v>
      </c>
      <c r="GJ363">
        <v>-1</v>
      </c>
      <c r="GK363">
        <v>6.49718047619048</v>
      </c>
      <c r="GL363">
        <v>-0.685593506493501</v>
      </c>
      <c r="GM363">
        <v>0.0694337760182622</v>
      </c>
      <c r="GN363">
        <v>0</v>
      </c>
      <c r="GO363">
        <v>0</v>
      </c>
      <c r="GP363">
        <v>2</v>
      </c>
      <c r="GQ363" t="s">
        <v>463</v>
      </c>
      <c r="GR363">
        <v>3.13103</v>
      </c>
      <c r="GS363">
        <v>2.71225</v>
      </c>
      <c r="GT363">
        <v>0.155202</v>
      </c>
      <c r="GU363">
        <v>0.162076</v>
      </c>
      <c r="GV363">
        <v>0.101757</v>
      </c>
      <c r="GW363">
        <v>0.0816052</v>
      </c>
      <c r="GX363">
        <v>31785.4</v>
      </c>
      <c r="GY363">
        <v>33775.2</v>
      </c>
      <c r="GZ363">
        <v>34044.4</v>
      </c>
      <c r="HA363">
        <v>36499.4</v>
      </c>
      <c r="HB363">
        <v>43202.1</v>
      </c>
      <c r="HC363">
        <v>48151.1</v>
      </c>
      <c r="HD363">
        <v>53115.2</v>
      </c>
      <c r="HE363">
        <v>58343.7</v>
      </c>
      <c r="HF363">
        <v>1.9509</v>
      </c>
      <c r="HG363">
        <v>1.7777</v>
      </c>
      <c r="HH363">
        <v>0.127066</v>
      </c>
      <c r="HI363">
        <v>0</v>
      </c>
      <c r="HJ363">
        <v>27.9782</v>
      </c>
      <c r="HK363">
        <v>999.9</v>
      </c>
      <c r="HL363">
        <v>41.619</v>
      </c>
      <c r="HM363">
        <v>31.038</v>
      </c>
      <c r="HN363">
        <v>20.756</v>
      </c>
      <c r="HO363">
        <v>54.6258</v>
      </c>
      <c r="HP363">
        <v>45.4607</v>
      </c>
      <c r="HQ363">
        <v>1</v>
      </c>
      <c r="HR363">
        <v>0.115229</v>
      </c>
      <c r="HS363">
        <v>0.234502</v>
      </c>
      <c r="HT363">
        <v>20.1119</v>
      </c>
      <c r="HU363">
        <v>5.19767</v>
      </c>
      <c r="HV363">
        <v>12.004</v>
      </c>
      <c r="HW363">
        <v>4.9751</v>
      </c>
      <c r="HX363">
        <v>3.294</v>
      </c>
      <c r="HY363">
        <v>999.9</v>
      </c>
      <c r="HZ363">
        <v>9999</v>
      </c>
      <c r="IA363">
        <v>9999</v>
      </c>
      <c r="IB363">
        <v>9999</v>
      </c>
      <c r="IC363">
        <v>1.86326</v>
      </c>
      <c r="ID363">
        <v>1.86813</v>
      </c>
      <c r="IE363">
        <v>1.86789</v>
      </c>
      <c r="IF363">
        <v>1.86905</v>
      </c>
      <c r="IG363">
        <v>1.86992</v>
      </c>
      <c r="IH363">
        <v>1.86591</v>
      </c>
      <c r="II363">
        <v>1.86704</v>
      </c>
      <c r="IJ363">
        <v>1.86844</v>
      </c>
      <c r="IK363">
        <v>5</v>
      </c>
      <c r="IL363">
        <v>0</v>
      </c>
      <c r="IM363">
        <v>0</v>
      </c>
      <c r="IN363">
        <v>0</v>
      </c>
      <c r="IO363" t="s">
        <v>441</v>
      </c>
      <c r="IP363" t="s">
        <v>442</v>
      </c>
      <c r="IQ363" t="s">
        <v>443</v>
      </c>
      <c r="IR363" t="s">
        <v>443</v>
      </c>
      <c r="IS363" t="s">
        <v>443</v>
      </c>
      <c r="IT363" t="s">
        <v>443</v>
      </c>
      <c r="IU363">
        <v>0</v>
      </c>
      <c r="IV363">
        <v>100</v>
      </c>
      <c r="IW363">
        <v>100</v>
      </c>
      <c r="IX363">
        <v>3.762</v>
      </c>
      <c r="IY363">
        <v>0.34</v>
      </c>
      <c r="IZ363">
        <v>0.735386519928015</v>
      </c>
      <c r="JA363">
        <v>0.00382527381972642</v>
      </c>
      <c r="JB363">
        <v>-7.52988299776221e-07</v>
      </c>
      <c r="JC363">
        <v>2.3530235652091e-10</v>
      </c>
      <c r="JD363">
        <v>-0.102343420517576</v>
      </c>
      <c r="JE363">
        <v>-0.0169045395245839</v>
      </c>
      <c r="JF363">
        <v>0.00204458040624254</v>
      </c>
      <c r="JG363">
        <v>-2.13992253470799e-05</v>
      </c>
      <c r="JH363">
        <v>5</v>
      </c>
      <c r="JI363">
        <v>2167</v>
      </c>
      <c r="JJ363">
        <v>1</v>
      </c>
      <c r="JK363">
        <v>29</v>
      </c>
      <c r="JL363">
        <v>29323901.2</v>
      </c>
      <c r="JM363">
        <v>29323901.2</v>
      </c>
      <c r="JN363">
        <v>1.98975</v>
      </c>
      <c r="JO363">
        <v>2.61841</v>
      </c>
      <c r="JP363">
        <v>1.54785</v>
      </c>
      <c r="JQ363">
        <v>2.31079</v>
      </c>
      <c r="JR363">
        <v>1.64673</v>
      </c>
      <c r="JS363">
        <v>2.38159</v>
      </c>
      <c r="JT363">
        <v>34.6921</v>
      </c>
      <c r="JU363">
        <v>24.1926</v>
      </c>
      <c r="JV363">
        <v>18</v>
      </c>
      <c r="JW363">
        <v>507.764</v>
      </c>
      <c r="JX363">
        <v>396.353</v>
      </c>
      <c r="JY363">
        <v>27.6664</v>
      </c>
      <c r="JZ363">
        <v>28.8676</v>
      </c>
      <c r="KA363">
        <v>30.0004</v>
      </c>
      <c r="KB363">
        <v>28.8136</v>
      </c>
      <c r="KC363">
        <v>28.7612</v>
      </c>
      <c r="KD363">
        <v>39.8381</v>
      </c>
      <c r="KE363">
        <v>13.427</v>
      </c>
      <c r="KF363">
        <v>26.0815</v>
      </c>
      <c r="KG363">
        <v>27.6497</v>
      </c>
      <c r="KH363">
        <v>993.755</v>
      </c>
      <c r="KI363">
        <v>17.3567</v>
      </c>
      <c r="KJ363">
        <v>96.5479</v>
      </c>
      <c r="KK363">
        <v>94.5237</v>
      </c>
    </row>
    <row r="364" spans="1:297">
      <c r="A364">
        <v>348</v>
      </c>
      <c r="B364">
        <v>1759434075.1</v>
      </c>
      <c r="C364">
        <v>14855</v>
      </c>
      <c r="D364" t="s">
        <v>1141</v>
      </c>
      <c r="E364" t="s">
        <v>1142</v>
      </c>
      <c r="F364">
        <v>5</v>
      </c>
      <c r="G364" t="s">
        <v>1024</v>
      </c>
      <c r="H364" t="s">
        <v>436</v>
      </c>
      <c r="I364">
        <v>1759434066.94615</v>
      </c>
      <c r="J364">
        <f>(K364)/1000</f>
        <v>0</v>
      </c>
      <c r="K364">
        <f>IF(DP364, AN364, AH364)</f>
        <v>0</v>
      </c>
      <c r="L364">
        <f>IF(DP364, AI364, AG364)</f>
        <v>0</v>
      </c>
      <c r="M364">
        <f>DR364 - IF(AU364&gt;1, L364*DL364*100.0/(AW364), 0)</f>
        <v>0</v>
      </c>
      <c r="N364">
        <f>((T364-J364/2)*M364-L364)/(T364+J364/2)</f>
        <v>0</v>
      </c>
      <c r="O364">
        <f>N364*(DY364+DZ364)/1000.0</f>
        <v>0</v>
      </c>
      <c r="P364">
        <f>(DR364 - IF(AU364&gt;1, L364*DL364*100.0/(AW364), 0))*(DY364+DZ364)/1000.0</f>
        <v>0</v>
      </c>
      <c r="Q364">
        <f>2.0/((1/S364-1/R364)+SIGN(S364)*SQRT((1/S364-1/R364)*(1/S364-1/R364) + 4*DM364/((DM364+1)*(DM364+1))*(2*1/S364*1/R364-1/R364*1/R364)))</f>
        <v>0</v>
      </c>
      <c r="R364">
        <f>IF(LEFT(DN364,1)&lt;&gt;"0",IF(LEFT(DN364,1)="1",3.0,DO364),$D$5+$E$5*(EF364*DY364/($K$5*1000))+$F$5*(EF364*DY364/($K$5*1000))*MAX(MIN(DL364,$J$5),$I$5)*MAX(MIN(DL364,$J$5),$I$5)+$G$5*MAX(MIN(DL364,$J$5),$I$5)*(EF364*DY364/($K$5*1000))+$H$5*(EF364*DY364/($K$5*1000))*(EF364*DY364/($K$5*1000)))</f>
        <v>0</v>
      </c>
      <c r="S364">
        <f>J364*(1000-(1000*0.61365*exp(17.502*W364/(240.97+W364))/(DY364+DZ364)+DT364)/2)/(1000*0.61365*exp(17.502*W364/(240.97+W364))/(DY364+DZ364)-DT364)</f>
        <v>0</v>
      </c>
      <c r="T364">
        <f>1/((DM364+1)/(Q364/1.6)+1/(R364/1.37)) + DM364/((DM364+1)/(Q364/1.6) + DM364/(R364/1.37))</f>
        <v>0</v>
      </c>
      <c r="U364">
        <f>(DH364*DK364)</f>
        <v>0</v>
      </c>
      <c r="V364">
        <f>(EA364+(U364+2*0.95*5.67E-8*(((EA364+$B$7)+273)^4-(EA364+273)^4)-44100*J364)/(1.84*29.3*R364+8*0.95*5.67E-8*(EA364+273)^3))</f>
        <v>0</v>
      </c>
      <c r="W364">
        <f>($C$7*EB364+$D$7*EC364+$E$7*V364)</f>
        <v>0</v>
      </c>
      <c r="X364">
        <f>0.61365*exp(17.502*W364/(240.97+W364))</f>
        <v>0</v>
      </c>
      <c r="Y364">
        <f>(Z364/AA364*100)</f>
        <v>0</v>
      </c>
      <c r="Z364">
        <f>DT364*(DY364+DZ364)/1000</f>
        <v>0</v>
      </c>
      <c r="AA364">
        <f>0.61365*exp(17.502*EA364/(240.97+EA364))</f>
        <v>0</v>
      </c>
      <c r="AB364">
        <f>(X364-DT364*(DY364+DZ364)/1000)</f>
        <v>0</v>
      </c>
      <c r="AC364">
        <f>(-J364*44100)</f>
        <v>0</v>
      </c>
      <c r="AD364">
        <f>2*29.3*R364*0.92*(EA364-W364)</f>
        <v>0</v>
      </c>
      <c r="AE364">
        <f>2*0.95*5.67E-8*(((EA364+$B$7)+273)^4-(W364+273)^4)</f>
        <v>0</v>
      </c>
      <c r="AF364">
        <f>U364+AE364+AC364+AD364</f>
        <v>0</v>
      </c>
      <c r="AG364">
        <f>DX364*AU364*(DS364-DR364*(1000-AU364*DU364)/(1000-AU364*DT364))/(100*DL364)</f>
        <v>0</v>
      </c>
      <c r="AH364">
        <f>1000*DX364*AU364*(DT364-DU364)/(100*DL364*(1000-AU364*DT364))</f>
        <v>0</v>
      </c>
      <c r="AI364">
        <f>(AJ364 - AK364 - DY364*1E3/(8.314*(EA364+273.15)) * AM364/DX364 * AL364) * DX364/(100*DL364) * (1000 - DU364)/1000</f>
        <v>0</v>
      </c>
      <c r="AJ364">
        <v>992.870742206927</v>
      </c>
      <c r="AK364">
        <v>946.473824242424</v>
      </c>
      <c r="AL364">
        <v>3.34069393939386</v>
      </c>
      <c r="AM364">
        <v>64.6</v>
      </c>
      <c r="AN364">
        <f>(AP364 - AO364 + DY364*1E3/(8.314*(EA364+273.15)) * AR364/DX364 * AQ364) * DX364/(100*DL364) * 1000/(1000 - AP364)</f>
        <v>0</v>
      </c>
      <c r="AO364">
        <v>17.2413115236518</v>
      </c>
      <c r="AP364">
        <v>23.5619581818182</v>
      </c>
      <c r="AQ364">
        <v>-0.000163667632030758</v>
      </c>
      <c r="AR364">
        <v>120.659579915445</v>
      </c>
      <c r="AS364">
        <v>0</v>
      </c>
      <c r="AT364">
        <v>0</v>
      </c>
      <c r="AU364">
        <f>IF(AS364*$H$13&gt;=AW364,1.0,(AW364/(AW364-AS364*$H$13)))</f>
        <v>0</v>
      </c>
      <c r="AV364">
        <f>(AU364-1)*100</f>
        <v>0</v>
      </c>
      <c r="AW364">
        <f>MAX(0,($B$13+$C$13*EF364)/(1+$D$13*EF364)*DY364/(EA364+273)*$E$13)</f>
        <v>0</v>
      </c>
      <c r="AX364" t="s">
        <v>437</v>
      </c>
      <c r="AY364" t="s">
        <v>437</v>
      </c>
      <c r="AZ364">
        <v>0</v>
      </c>
      <c r="BA364">
        <v>0</v>
      </c>
      <c r="BB364">
        <f>1-AZ364/BA364</f>
        <v>0</v>
      </c>
      <c r="BC364">
        <v>0</v>
      </c>
      <c r="BD364" t="s">
        <v>437</v>
      </c>
      <c r="BE364" t="s">
        <v>437</v>
      </c>
      <c r="BF364">
        <v>0</v>
      </c>
      <c r="BG364">
        <v>0</v>
      </c>
      <c r="BH364">
        <f>1-BF364/BG364</f>
        <v>0</v>
      </c>
      <c r="BI364">
        <v>0.5</v>
      </c>
      <c r="BJ364">
        <f>DI364</f>
        <v>0</v>
      </c>
      <c r="BK364">
        <f>L364</f>
        <v>0</v>
      </c>
      <c r="BL364">
        <f>BH364*BI364*BJ364</f>
        <v>0</v>
      </c>
      <c r="BM364">
        <f>(BK364-BC364)/BJ364</f>
        <v>0</v>
      </c>
      <c r="BN364">
        <f>(BA364-BG364)/BG364</f>
        <v>0</v>
      </c>
      <c r="BO364">
        <f>AZ364/(BB364+AZ364/BG364)</f>
        <v>0</v>
      </c>
      <c r="BP364" t="s">
        <v>437</v>
      </c>
      <c r="BQ364">
        <v>0</v>
      </c>
      <c r="BR364">
        <f>IF(BQ364&lt;&gt;0, BQ364, BO364)</f>
        <v>0</v>
      </c>
      <c r="BS364">
        <f>1-BR364/BG364</f>
        <v>0</v>
      </c>
      <c r="BT364">
        <f>(BG364-BF364)/(BG364-BR364)</f>
        <v>0</v>
      </c>
      <c r="BU364">
        <f>(BA364-BG364)/(BA364-BR364)</f>
        <v>0</v>
      </c>
      <c r="BV364">
        <f>(BG364-BF364)/(BG364-AZ364)</f>
        <v>0</v>
      </c>
      <c r="BW364">
        <f>(BA364-BG364)/(BA364-AZ364)</f>
        <v>0</v>
      </c>
      <c r="BX364">
        <f>(BT364*BR364/BF364)</f>
        <v>0</v>
      </c>
      <c r="BY364">
        <f>(1-BX364)</f>
        <v>0</v>
      </c>
      <c r="DH364">
        <f>$B$11*EG364+$C$11*EH364+$F$11*ES364*(1-EV364)</f>
        <v>0</v>
      </c>
      <c r="DI364">
        <f>DH364*DJ364</f>
        <v>0</v>
      </c>
      <c r="DJ364">
        <f>($B$11*$D$9+$C$11*$D$9+$F$11*((FF364+EX364)/MAX(FF364+EX364+FG364, 0.1)*$I$9+FG364/MAX(FF364+EX364+FG364, 0.1)*$J$9))/($B$11+$C$11+$F$11)</f>
        <v>0</v>
      </c>
      <c r="DK364">
        <f>($B$11*$K$9+$C$11*$K$9+$F$11*((FF364+EX364)/MAX(FF364+EX364+FG364, 0.1)*$P$9+FG364/MAX(FF364+EX364+FG364, 0.1)*$Q$9))/($B$11+$C$11+$F$11)</f>
        <v>0</v>
      </c>
      <c r="DL364">
        <v>6</v>
      </c>
      <c r="DM364">
        <v>0.5</v>
      </c>
      <c r="DN364" t="s">
        <v>438</v>
      </c>
      <c r="DO364">
        <v>2</v>
      </c>
      <c r="DP364" t="b">
        <v>1</v>
      </c>
      <c r="DQ364">
        <v>1759434066.94615</v>
      </c>
      <c r="DR364">
        <v>900.481230769231</v>
      </c>
      <c r="DS364">
        <v>959.914307692308</v>
      </c>
      <c r="DT364">
        <v>23.5726153846154</v>
      </c>
      <c r="DU364">
        <v>17.1791384615385</v>
      </c>
      <c r="DV364">
        <v>896.751307692308</v>
      </c>
      <c r="DW364">
        <v>23.2324692307692</v>
      </c>
      <c r="DX364">
        <v>499.996538461538</v>
      </c>
      <c r="DY364">
        <v>90.6547461538462</v>
      </c>
      <c r="DZ364">
        <v>0.0342355</v>
      </c>
      <c r="EA364">
        <v>30.2109384615385</v>
      </c>
      <c r="EB364">
        <v>30.0437923076923</v>
      </c>
      <c r="EC364">
        <v>999.9</v>
      </c>
      <c r="ED364">
        <v>0</v>
      </c>
      <c r="EE364">
        <v>0</v>
      </c>
      <c r="EF364">
        <v>9992.64923076923</v>
      </c>
      <c r="EG364">
        <v>0</v>
      </c>
      <c r="EH364">
        <v>14.3978</v>
      </c>
      <c r="EI364">
        <v>-59.4332692307692</v>
      </c>
      <c r="EJ364">
        <v>922.220153846154</v>
      </c>
      <c r="EK364">
        <v>976.694076923077</v>
      </c>
      <c r="EL364">
        <v>6.39347307692308</v>
      </c>
      <c r="EM364">
        <v>959.914307692308</v>
      </c>
      <c r="EN364">
        <v>17.1791384615385</v>
      </c>
      <c r="EO364">
        <v>2.13697</v>
      </c>
      <c r="EP364">
        <v>1.55737076923077</v>
      </c>
      <c r="EQ364">
        <v>18.4974461538462</v>
      </c>
      <c r="ER364">
        <v>13.5432846153846</v>
      </c>
      <c r="ES364">
        <v>1999.90615384615</v>
      </c>
      <c r="ET364">
        <v>0.980002692307693</v>
      </c>
      <c r="EU364">
        <v>0.0199971</v>
      </c>
      <c r="EV364">
        <v>0</v>
      </c>
      <c r="EW364">
        <v>1107.59076923077</v>
      </c>
      <c r="EX364">
        <v>5.00059</v>
      </c>
      <c r="EY364">
        <v>22286.0692307692</v>
      </c>
      <c r="EZ364">
        <v>17359.5076923077</v>
      </c>
      <c r="FA364">
        <v>41.9515384615385</v>
      </c>
      <c r="FB364">
        <v>41.75</v>
      </c>
      <c r="FC364">
        <v>41.3653076923077</v>
      </c>
      <c r="FD364">
        <v>41.25</v>
      </c>
      <c r="FE364">
        <v>42.8653076923077</v>
      </c>
      <c r="FF364">
        <v>1955.01615384615</v>
      </c>
      <c r="FG364">
        <v>39.89</v>
      </c>
      <c r="FH364">
        <v>0</v>
      </c>
      <c r="FI364">
        <v>1759434073.6</v>
      </c>
      <c r="FJ364">
        <v>0</v>
      </c>
      <c r="FK364">
        <v>1107.61576923077</v>
      </c>
      <c r="FL364">
        <v>-1.13675213125794</v>
      </c>
      <c r="FM364">
        <v>-45.8700853290347</v>
      </c>
      <c r="FN364">
        <v>22286.7346153846</v>
      </c>
      <c r="FO364">
        <v>15</v>
      </c>
      <c r="FP364">
        <v>0</v>
      </c>
      <c r="FQ364" t="s">
        <v>439</v>
      </c>
      <c r="FR364">
        <v>0</v>
      </c>
      <c r="FS364">
        <v>0</v>
      </c>
      <c r="FT364">
        <v>0</v>
      </c>
      <c r="FU364">
        <v>0</v>
      </c>
      <c r="FV364">
        <v>0</v>
      </c>
      <c r="FW364">
        <v>0</v>
      </c>
      <c r="FX364">
        <v>0</v>
      </c>
      <c r="FY364">
        <v>0</v>
      </c>
      <c r="FZ364">
        <v>0</v>
      </c>
      <c r="GA364">
        <v>0</v>
      </c>
      <c r="GB364">
        <v>0</v>
      </c>
      <c r="GC364">
        <v>-59.466480952381</v>
      </c>
      <c r="GD364">
        <v>-0.146781818181874</v>
      </c>
      <c r="GE364">
        <v>0.340645251333753</v>
      </c>
      <c r="GF364">
        <v>1</v>
      </c>
      <c r="GG364">
        <v>1107.67441176471</v>
      </c>
      <c r="GH364">
        <v>-1.30985484867098</v>
      </c>
      <c r="GI364">
        <v>0.268264478546503</v>
      </c>
      <c r="GJ364">
        <v>-1</v>
      </c>
      <c r="GK364">
        <v>6.42645476190476</v>
      </c>
      <c r="GL364">
        <v>-0.686823116883104</v>
      </c>
      <c r="GM364">
        <v>0.0695846025400562</v>
      </c>
      <c r="GN364">
        <v>0</v>
      </c>
      <c r="GO364">
        <v>1</v>
      </c>
      <c r="GP364">
        <v>2</v>
      </c>
      <c r="GQ364" t="s">
        <v>448</v>
      </c>
      <c r="GR364">
        <v>3.13122</v>
      </c>
      <c r="GS364">
        <v>2.71204</v>
      </c>
      <c r="GT364">
        <v>0.157042</v>
      </c>
      <c r="GU364">
        <v>0.163929</v>
      </c>
      <c r="GV364">
        <v>0.101735</v>
      </c>
      <c r="GW364">
        <v>0.081801</v>
      </c>
      <c r="GX364">
        <v>31716.3</v>
      </c>
      <c r="GY364">
        <v>33700.5</v>
      </c>
      <c r="GZ364">
        <v>34044.5</v>
      </c>
      <c r="HA364">
        <v>36499.4</v>
      </c>
      <c r="HB364">
        <v>43203.5</v>
      </c>
      <c r="HC364">
        <v>48140.9</v>
      </c>
      <c r="HD364">
        <v>53115.3</v>
      </c>
      <c r="HE364">
        <v>58343.6</v>
      </c>
      <c r="HF364">
        <v>1.95135</v>
      </c>
      <c r="HG364">
        <v>1.77745</v>
      </c>
      <c r="HH364">
        <v>0.126995</v>
      </c>
      <c r="HI364">
        <v>0</v>
      </c>
      <c r="HJ364">
        <v>27.9751</v>
      </c>
      <c r="HK364">
        <v>999.9</v>
      </c>
      <c r="HL364">
        <v>41.619</v>
      </c>
      <c r="HM364">
        <v>31.038</v>
      </c>
      <c r="HN364">
        <v>20.7561</v>
      </c>
      <c r="HO364">
        <v>54.6658</v>
      </c>
      <c r="HP364">
        <v>45.3365</v>
      </c>
      <c r="HQ364">
        <v>1</v>
      </c>
      <c r="HR364">
        <v>0.115493</v>
      </c>
      <c r="HS364">
        <v>0.305692</v>
      </c>
      <c r="HT364">
        <v>20.1117</v>
      </c>
      <c r="HU364">
        <v>5.19752</v>
      </c>
      <c r="HV364">
        <v>12.004</v>
      </c>
      <c r="HW364">
        <v>4.975</v>
      </c>
      <c r="HX364">
        <v>3.29393</v>
      </c>
      <c r="HY364">
        <v>999.9</v>
      </c>
      <c r="HZ364">
        <v>9999</v>
      </c>
      <c r="IA364">
        <v>9999</v>
      </c>
      <c r="IB364">
        <v>9999</v>
      </c>
      <c r="IC364">
        <v>1.86325</v>
      </c>
      <c r="ID364">
        <v>1.86813</v>
      </c>
      <c r="IE364">
        <v>1.86788</v>
      </c>
      <c r="IF364">
        <v>1.86905</v>
      </c>
      <c r="IG364">
        <v>1.86991</v>
      </c>
      <c r="IH364">
        <v>1.86591</v>
      </c>
      <c r="II364">
        <v>1.86705</v>
      </c>
      <c r="IJ364">
        <v>1.86844</v>
      </c>
      <c r="IK364">
        <v>5</v>
      </c>
      <c r="IL364">
        <v>0</v>
      </c>
      <c r="IM364">
        <v>0</v>
      </c>
      <c r="IN364">
        <v>0</v>
      </c>
      <c r="IO364" t="s">
        <v>441</v>
      </c>
      <c r="IP364" t="s">
        <v>442</v>
      </c>
      <c r="IQ364" t="s">
        <v>443</v>
      </c>
      <c r="IR364" t="s">
        <v>443</v>
      </c>
      <c r="IS364" t="s">
        <v>443</v>
      </c>
      <c r="IT364" t="s">
        <v>443</v>
      </c>
      <c r="IU364">
        <v>0</v>
      </c>
      <c r="IV364">
        <v>100</v>
      </c>
      <c r="IW364">
        <v>100</v>
      </c>
      <c r="IX364">
        <v>3.812</v>
      </c>
      <c r="IY364">
        <v>0.3397</v>
      </c>
      <c r="IZ364">
        <v>0.735386519928015</v>
      </c>
      <c r="JA364">
        <v>0.00382527381972642</v>
      </c>
      <c r="JB364">
        <v>-7.52988299776221e-07</v>
      </c>
      <c r="JC364">
        <v>2.3530235652091e-10</v>
      </c>
      <c r="JD364">
        <v>-0.102343420517576</v>
      </c>
      <c r="JE364">
        <v>-0.0169045395245839</v>
      </c>
      <c r="JF364">
        <v>0.00204458040624254</v>
      </c>
      <c r="JG364">
        <v>-2.13992253470799e-05</v>
      </c>
      <c r="JH364">
        <v>5</v>
      </c>
      <c r="JI364">
        <v>2167</v>
      </c>
      <c r="JJ364">
        <v>1</v>
      </c>
      <c r="JK364">
        <v>29</v>
      </c>
      <c r="JL364">
        <v>29323901.3</v>
      </c>
      <c r="JM364">
        <v>29323901.3</v>
      </c>
      <c r="JN364">
        <v>2.01538</v>
      </c>
      <c r="JO364">
        <v>2.62451</v>
      </c>
      <c r="JP364">
        <v>1.54785</v>
      </c>
      <c r="JQ364">
        <v>2.31079</v>
      </c>
      <c r="JR364">
        <v>1.64551</v>
      </c>
      <c r="JS364">
        <v>2.323</v>
      </c>
      <c r="JT364">
        <v>34.6921</v>
      </c>
      <c r="JU364">
        <v>24.1838</v>
      </c>
      <c r="JV364">
        <v>18</v>
      </c>
      <c r="JW364">
        <v>508.064</v>
      </c>
      <c r="JX364">
        <v>396.233</v>
      </c>
      <c r="JY364">
        <v>27.6202</v>
      </c>
      <c r="JZ364">
        <v>28.8676</v>
      </c>
      <c r="KA364">
        <v>30.0002</v>
      </c>
      <c r="KB364">
        <v>28.8136</v>
      </c>
      <c r="KC364">
        <v>28.7636</v>
      </c>
      <c r="KD364">
        <v>40.3918</v>
      </c>
      <c r="KE364">
        <v>12.8501</v>
      </c>
      <c r="KF364">
        <v>26.0815</v>
      </c>
      <c r="KG364">
        <v>27.6019</v>
      </c>
      <c r="KH364">
        <v>1007.29</v>
      </c>
      <c r="KI364">
        <v>17.4196</v>
      </c>
      <c r="KJ364">
        <v>96.5481</v>
      </c>
      <c r="KK364">
        <v>94.5235</v>
      </c>
    </row>
    <row r="365" spans="1:297">
      <c r="A365">
        <v>349</v>
      </c>
      <c r="B365">
        <v>1759434080.1</v>
      </c>
      <c r="C365">
        <v>14860</v>
      </c>
      <c r="D365" t="s">
        <v>1143</v>
      </c>
      <c r="E365" t="s">
        <v>1144</v>
      </c>
      <c r="F365">
        <v>5</v>
      </c>
      <c r="G365" t="s">
        <v>1024</v>
      </c>
      <c r="H365" t="s">
        <v>436</v>
      </c>
      <c r="I365">
        <v>1759434071.94615</v>
      </c>
      <c r="J365">
        <f>(K365)/1000</f>
        <v>0</v>
      </c>
      <c r="K365">
        <f>IF(DP365, AN365, AH365)</f>
        <v>0</v>
      </c>
      <c r="L365">
        <f>IF(DP365, AI365, AG365)</f>
        <v>0</v>
      </c>
      <c r="M365">
        <f>DR365 - IF(AU365&gt;1, L365*DL365*100.0/(AW365), 0)</f>
        <v>0</v>
      </c>
      <c r="N365">
        <f>((T365-J365/2)*M365-L365)/(T365+J365/2)</f>
        <v>0</v>
      </c>
      <c r="O365">
        <f>N365*(DY365+DZ365)/1000.0</f>
        <v>0</v>
      </c>
      <c r="P365">
        <f>(DR365 - IF(AU365&gt;1, L365*DL365*100.0/(AW365), 0))*(DY365+DZ365)/1000.0</f>
        <v>0</v>
      </c>
      <c r="Q365">
        <f>2.0/((1/S365-1/R365)+SIGN(S365)*SQRT((1/S365-1/R365)*(1/S365-1/R365) + 4*DM365/((DM365+1)*(DM365+1))*(2*1/S365*1/R365-1/R365*1/R365)))</f>
        <v>0</v>
      </c>
      <c r="R365">
        <f>IF(LEFT(DN365,1)&lt;&gt;"0",IF(LEFT(DN365,1)="1",3.0,DO365),$D$5+$E$5*(EF365*DY365/($K$5*1000))+$F$5*(EF365*DY365/($K$5*1000))*MAX(MIN(DL365,$J$5),$I$5)*MAX(MIN(DL365,$J$5),$I$5)+$G$5*MAX(MIN(DL365,$J$5),$I$5)*(EF365*DY365/($K$5*1000))+$H$5*(EF365*DY365/($K$5*1000))*(EF365*DY365/($K$5*1000)))</f>
        <v>0</v>
      </c>
      <c r="S365">
        <f>J365*(1000-(1000*0.61365*exp(17.502*W365/(240.97+W365))/(DY365+DZ365)+DT365)/2)/(1000*0.61365*exp(17.502*W365/(240.97+W365))/(DY365+DZ365)-DT365)</f>
        <v>0</v>
      </c>
      <c r="T365">
        <f>1/((DM365+1)/(Q365/1.6)+1/(R365/1.37)) + DM365/((DM365+1)/(Q365/1.6) + DM365/(R365/1.37))</f>
        <v>0</v>
      </c>
      <c r="U365">
        <f>(DH365*DK365)</f>
        <v>0</v>
      </c>
      <c r="V365">
        <f>(EA365+(U365+2*0.95*5.67E-8*(((EA365+$B$7)+273)^4-(EA365+273)^4)-44100*J365)/(1.84*29.3*R365+8*0.95*5.67E-8*(EA365+273)^3))</f>
        <v>0</v>
      </c>
      <c r="W365">
        <f>($C$7*EB365+$D$7*EC365+$E$7*V365)</f>
        <v>0</v>
      </c>
      <c r="X365">
        <f>0.61365*exp(17.502*W365/(240.97+W365))</f>
        <v>0</v>
      </c>
      <c r="Y365">
        <f>(Z365/AA365*100)</f>
        <v>0</v>
      </c>
      <c r="Z365">
        <f>DT365*(DY365+DZ365)/1000</f>
        <v>0</v>
      </c>
      <c r="AA365">
        <f>0.61365*exp(17.502*EA365/(240.97+EA365))</f>
        <v>0</v>
      </c>
      <c r="AB365">
        <f>(X365-DT365*(DY365+DZ365)/1000)</f>
        <v>0</v>
      </c>
      <c r="AC365">
        <f>(-J365*44100)</f>
        <v>0</v>
      </c>
      <c r="AD365">
        <f>2*29.3*R365*0.92*(EA365-W365)</f>
        <v>0</v>
      </c>
      <c r="AE365">
        <f>2*0.95*5.67E-8*(((EA365+$B$7)+273)^4-(W365+273)^4)</f>
        <v>0</v>
      </c>
      <c r="AF365">
        <f>U365+AE365+AC365+AD365</f>
        <v>0</v>
      </c>
      <c r="AG365">
        <f>DX365*AU365*(DS365-DR365*(1000-AU365*DU365)/(1000-AU365*DT365))/(100*DL365)</f>
        <v>0</v>
      </c>
      <c r="AH365">
        <f>1000*DX365*AU365*(DT365-DU365)/(100*DL365*(1000-AU365*DT365))</f>
        <v>0</v>
      </c>
      <c r="AI365">
        <f>(AJ365 - AK365 - DY365*1E3/(8.314*(EA365+273.15)) * AM365/DX365 * AL365) * DX365/(100*DL365) * (1000 - DU365)/1000</f>
        <v>0</v>
      </c>
      <c r="AJ365">
        <v>1009.88303160054</v>
      </c>
      <c r="AK365">
        <v>963.332751515152</v>
      </c>
      <c r="AL365">
        <v>3.35324878787881</v>
      </c>
      <c r="AM365">
        <v>64.6</v>
      </c>
      <c r="AN365">
        <f>(AP365 - AO365 + DY365*1E3/(8.314*(EA365+273.15)) * AR365/DX365 * AQ365) * DX365/(100*DL365) * 1000/(1000 - AP365)</f>
        <v>0</v>
      </c>
      <c r="AO365">
        <v>17.3001785555113</v>
      </c>
      <c r="AP365">
        <v>23.5593309090909</v>
      </c>
      <c r="AQ365">
        <v>-4.06071289008611e-05</v>
      </c>
      <c r="AR365">
        <v>120.659579915445</v>
      </c>
      <c r="AS365">
        <v>0</v>
      </c>
      <c r="AT365">
        <v>0</v>
      </c>
      <c r="AU365">
        <f>IF(AS365*$H$13&gt;=AW365,1.0,(AW365/(AW365-AS365*$H$13)))</f>
        <v>0</v>
      </c>
      <c r="AV365">
        <f>(AU365-1)*100</f>
        <v>0</v>
      </c>
      <c r="AW365">
        <f>MAX(0,($B$13+$C$13*EF365)/(1+$D$13*EF365)*DY365/(EA365+273)*$E$13)</f>
        <v>0</v>
      </c>
      <c r="AX365" t="s">
        <v>437</v>
      </c>
      <c r="AY365" t="s">
        <v>437</v>
      </c>
      <c r="AZ365">
        <v>0</v>
      </c>
      <c r="BA365">
        <v>0</v>
      </c>
      <c r="BB365">
        <f>1-AZ365/BA365</f>
        <v>0</v>
      </c>
      <c r="BC365">
        <v>0</v>
      </c>
      <c r="BD365" t="s">
        <v>437</v>
      </c>
      <c r="BE365" t="s">
        <v>437</v>
      </c>
      <c r="BF365">
        <v>0</v>
      </c>
      <c r="BG365">
        <v>0</v>
      </c>
      <c r="BH365">
        <f>1-BF365/BG365</f>
        <v>0</v>
      </c>
      <c r="BI365">
        <v>0.5</v>
      </c>
      <c r="BJ365">
        <f>DI365</f>
        <v>0</v>
      </c>
      <c r="BK365">
        <f>L365</f>
        <v>0</v>
      </c>
      <c r="BL365">
        <f>BH365*BI365*BJ365</f>
        <v>0</v>
      </c>
      <c r="BM365">
        <f>(BK365-BC365)/BJ365</f>
        <v>0</v>
      </c>
      <c r="BN365">
        <f>(BA365-BG365)/BG365</f>
        <v>0</v>
      </c>
      <c r="BO365">
        <f>AZ365/(BB365+AZ365/BG365)</f>
        <v>0</v>
      </c>
      <c r="BP365" t="s">
        <v>437</v>
      </c>
      <c r="BQ365">
        <v>0</v>
      </c>
      <c r="BR365">
        <f>IF(BQ365&lt;&gt;0, BQ365, BO365)</f>
        <v>0</v>
      </c>
      <c r="BS365">
        <f>1-BR365/BG365</f>
        <v>0</v>
      </c>
      <c r="BT365">
        <f>(BG365-BF365)/(BG365-BR365)</f>
        <v>0</v>
      </c>
      <c r="BU365">
        <f>(BA365-BG365)/(BA365-BR365)</f>
        <v>0</v>
      </c>
      <c r="BV365">
        <f>(BG365-BF365)/(BG365-AZ365)</f>
        <v>0</v>
      </c>
      <c r="BW365">
        <f>(BA365-BG365)/(BA365-AZ365)</f>
        <v>0</v>
      </c>
      <c r="BX365">
        <f>(BT365*BR365/BF365)</f>
        <v>0</v>
      </c>
      <c r="BY365">
        <f>(1-BX365)</f>
        <v>0</v>
      </c>
      <c r="DH365">
        <f>$B$11*EG365+$C$11*EH365+$F$11*ES365*(1-EV365)</f>
        <v>0</v>
      </c>
      <c r="DI365">
        <f>DH365*DJ365</f>
        <v>0</v>
      </c>
      <c r="DJ365">
        <f>($B$11*$D$9+$C$11*$D$9+$F$11*((FF365+EX365)/MAX(FF365+EX365+FG365, 0.1)*$I$9+FG365/MAX(FF365+EX365+FG365, 0.1)*$J$9))/($B$11+$C$11+$F$11)</f>
        <v>0</v>
      </c>
      <c r="DK365">
        <f>($B$11*$K$9+$C$11*$K$9+$F$11*((FF365+EX365)/MAX(FF365+EX365+FG365, 0.1)*$P$9+FG365/MAX(FF365+EX365+FG365, 0.1)*$Q$9))/($B$11+$C$11+$F$11)</f>
        <v>0</v>
      </c>
      <c r="DL365">
        <v>6</v>
      </c>
      <c r="DM365">
        <v>0.5</v>
      </c>
      <c r="DN365" t="s">
        <v>438</v>
      </c>
      <c r="DO365">
        <v>2</v>
      </c>
      <c r="DP365" t="b">
        <v>1</v>
      </c>
      <c r="DQ365">
        <v>1759434071.94615</v>
      </c>
      <c r="DR365">
        <v>917.072538461538</v>
      </c>
      <c r="DS365">
        <v>976.553923076923</v>
      </c>
      <c r="DT365">
        <v>23.5667692307692</v>
      </c>
      <c r="DU365">
        <v>17.2321615384615</v>
      </c>
      <c r="DV365">
        <v>913.292230769231</v>
      </c>
      <c r="DW365">
        <v>23.2268615384615</v>
      </c>
      <c r="DX365">
        <v>500.006384615385</v>
      </c>
      <c r="DY365">
        <v>90.6533538461538</v>
      </c>
      <c r="DZ365">
        <v>0.0341854461538462</v>
      </c>
      <c r="EA365">
        <v>30.2073153846154</v>
      </c>
      <c r="EB365">
        <v>30.0502384615385</v>
      </c>
      <c r="EC365">
        <v>999.9</v>
      </c>
      <c r="ED365">
        <v>0</v>
      </c>
      <c r="EE365">
        <v>0</v>
      </c>
      <c r="EF365">
        <v>9997.41153846154</v>
      </c>
      <c r="EG365">
        <v>0</v>
      </c>
      <c r="EH365">
        <v>14.3978</v>
      </c>
      <c r="EI365">
        <v>-59.4815846153846</v>
      </c>
      <c r="EJ365">
        <v>939.206384615385</v>
      </c>
      <c r="EK365">
        <v>993.678461538462</v>
      </c>
      <c r="EL365">
        <v>6.33460615384615</v>
      </c>
      <c r="EM365">
        <v>976.553923076923</v>
      </c>
      <c r="EN365">
        <v>17.2321615384615</v>
      </c>
      <c r="EO365">
        <v>2.13640692307692</v>
      </c>
      <c r="EP365">
        <v>1.56215230769231</v>
      </c>
      <c r="EQ365">
        <v>18.4932461538462</v>
      </c>
      <c r="ER365">
        <v>13.5903769230769</v>
      </c>
      <c r="ES365">
        <v>1999.90846153846</v>
      </c>
      <c r="ET365">
        <v>0.980002615384616</v>
      </c>
      <c r="EU365">
        <v>0.0199971076923077</v>
      </c>
      <c r="EV365">
        <v>0</v>
      </c>
      <c r="EW365">
        <v>1107.43076923077</v>
      </c>
      <c r="EX365">
        <v>5.00059</v>
      </c>
      <c r="EY365">
        <v>22282</v>
      </c>
      <c r="EZ365">
        <v>17359.5461538462</v>
      </c>
      <c r="FA365">
        <v>41.9418461538462</v>
      </c>
      <c r="FB365">
        <v>41.75</v>
      </c>
      <c r="FC365">
        <v>41.3507692307692</v>
      </c>
      <c r="FD365">
        <v>41.25</v>
      </c>
      <c r="FE365">
        <v>42.8653076923077</v>
      </c>
      <c r="FF365">
        <v>1955.01846153846</v>
      </c>
      <c r="FG365">
        <v>39.89</v>
      </c>
      <c r="FH365">
        <v>0</v>
      </c>
      <c r="FI365">
        <v>1759434078.4</v>
      </c>
      <c r="FJ365">
        <v>0</v>
      </c>
      <c r="FK365">
        <v>1107.46</v>
      </c>
      <c r="FL365">
        <v>-2.72888887573833</v>
      </c>
      <c r="FM365">
        <v>-53.3743589316081</v>
      </c>
      <c r="FN365">
        <v>22282.9230769231</v>
      </c>
      <c r="FO365">
        <v>15</v>
      </c>
      <c r="FP365">
        <v>0</v>
      </c>
      <c r="FQ365" t="s">
        <v>439</v>
      </c>
      <c r="FR365">
        <v>0</v>
      </c>
      <c r="FS365">
        <v>0</v>
      </c>
      <c r="FT365">
        <v>0</v>
      </c>
      <c r="FU365">
        <v>0</v>
      </c>
      <c r="FV365">
        <v>0</v>
      </c>
      <c r="FW365">
        <v>0</v>
      </c>
      <c r="FX365">
        <v>0</v>
      </c>
      <c r="FY365">
        <v>0</v>
      </c>
      <c r="FZ365">
        <v>0</v>
      </c>
      <c r="GA365">
        <v>0</v>
      </c>
      <c r="GB365">
        <v>0</v>
      </c>
      <c r="GC365">
        <v>-59.431219047619</v>
      </c>
      <c r="GD365">
        <v>-0.449859740259761</v>
      </c>
      <c r="GE365">
        <v>0.353081157025849</v>
      </c>
      <c r="GF365">
        <v>1</v>
      </c>
      <c r="GG365">
        <v>1107.54205882353</v>
      </c>
      <c r="GH365">
        <v>-1.96623376215197</v>
      </c>
      <c r="GI365">
        <v>0.314266460673903</v>
      </c>
      <c r="GJ365">
        <v>-1</v>
      </c>
      <c r="GK365">
        <v>6.3787419047619</v>
      </c>
      <c r="GL365">
        <v>-0.706291168831161</v>
      </c>
      <c r="GM365">
        <v>0.0716028857239073</v>
      </c>
      <c r="GN365">
        <v>0</v>
      </c>
      <c r="GO365">
        <v>1</v>
      </c>
      <c r="GP365">
        <v>2</v>
      </c>
      <c r="GQ365" t="s">
        <v>448</v>
      </c>
      <c r="GR365">
        <v>3.13106</v>
      </c>
      <c r="GS365">
        <v>2.71216</v>
      </c>
      <c r="GT365">
        <v>0.158856</v>
      </c>
      <c r="GU365">
        <v>0.165599</v>
      </c>
      <c r="GV365">
        <v>0.101731</v>
      </c>
      <c r="GW365">
        <v>0.08202</v>
      </c>
      <c r="GX365">
        <v>31647.7</v>
      </c>
      <c r="GY365">
        <v>33633.4</v>
      </c>
      <c r="GZ365">
        <v>34044.2</v>
      </c>
      <c r="HA365">
        <v>36499.6</v>
      </c>
      <c r="HB365">
        <v>43203.6</v>
      </c>
      <c r="HC365">
        <v>48129.6</v>
      </c>
      <c r="HD365">
        <v>53115</v>
      </c>
      <c r="HE365">
        <v>58343.8</v>
      </c>
      <c r="HF365">
        <v>1.95072</v>
      </c>
      <c r="HG365">
        <v>1.778</v>
      </c>
      <c r="HH365">
        <v>0.128523</v>
      </c>
      <c r="HI365">
        <v>0</v>
      </c>
      <c r="HJ365">
        <v>27.9711</v>
      </c>
      <c r="HK365">
        <v>999.9</v>
      </c>
      <c r="HL365">
        <v>41.619</v>
      </c>
      <c r="HM365">
        <v>31.038</v>
      </c>
      <c r="HN365">
        <v>20.754</v>
      </c>
      <c r="HO365">
        <v>54.9158</v>
      </c>
      <c r="HP365">
        <v>45.6571</v>
      </c>
      <c r="HQ365">
        <v>1</v>
      </c>
      <c r="HR365">
        <v>0.115678</v>
      </c>
      <c r="HS365">
        <v>0.353603</v>
      </c>
      <c r="HT365">
        <v>20.1116</v>
      </c>
      <c r="HU365">
        <v>5.19692</v>
      </c>
      <c r="HV365">
        <v>12.004</v>
      </c>
      <c r="HW365">
        <v>4.9748</v>
      </c>
      <c r="HX365">
        <v>3.29393</v>
      </c>
      <c r="HY365">
        <v>999.9</v>
      </c>
      <c r="HZ365">
        <v>9999</v>
      </c>
      <c r="IA365">
        <v>9999</v>
      </c>
      <c r="IB365">
        <v>9999</v>
      </c>
      <c r="IC365">
        <v>1.86325</v>
      </c>
      <c r="ID365">
        <v>1.86813</v>
      </c>
      <c r="IE365">
        <v>1.86786</v>
      </c>
      <c r="IF365">
        <v>1.86905</v>
      </c>
      <c r="IG365">
        <v>1.86989</v>
      </c>
      <c r="IH365">
        <v>1.86592</v>
      </c>
      <c r="II365">
        <v>1.86703</v>
      </c>
      <c r="IJ365">
        <v>1.86844</v>
      </c>
      <c r="IK365">
        <v>5</v>
      </c>
      <c r="IL365">
        <v>0</v>
      </c>
      <c r="IM365">
        <v>0</v>
      </c>
      <c r="IN365">
        <v>0</v>
      </c>
      <c r="IO365" t="s">
        <v>441</v>
      </c>
      <c r="IP365" t="s">
        <v>442</v>
      </c>
      <c r="IQ365" t="s">
        <v>443</v>
      </c>
      <c r="IR365" t="s">
        <v>443</v>
      </c>
      <c r="IS365" t="s">
        <v>443</v>
      </c>
      <c r="IT365" t="s">
        <v>443</v>
      </c>
      <c r="IU365">
        <v>0</v>
      </c>
      <c r="IV365">
        <v>100</v>
      </c>
      <c r="IW365">
        <v>100</v>
      </c>
      <c r="IX365">
        <v>3.861</v>
      </c>
      <c r="IY365">
        <v>0.3395</v>
      </c>
      <c r="IZ365">
        <v>0.735386519928015</v>
      </c>
      <c r="JA365">
        <v>0.00382527381972642</v>
      </c>
      <c r="JB365">
        <v>-7.52988299776221e-07</v>
      </c>
      <c r="JC365">
        <v>2.3530235652091e-10</v>
      </c>
      <c r="JD365">
        <v>-0.102343420517576</v>
      </c>
      <c r="JE365">
        <v>-0.0169045395245839</v>
      </c>
      <c r="JF365">
        <v>0.00204458040624254</v>
      </c>
      <c r="JG365">
        <v>-2.13992253470799e-05</v>
      </c>
      <c r="JH365">
        <v>5</v>
      </c>
      <c r="JI365">
        <v>2167</v>
      </c>
      <c r="JJ365">
        <v>1</v>
      </c>
      <c r="JK365">
        <v>29</v>
      </c>
      <c r="JL365">
        <v>29323901.3</v>
      </c>
      <c r="JM365">
        <v>29323901.3</v>
      </c>
      <c r="JN365">
        <v>2.04224</v>
      </c>
      <c r="JO365">
        <v>2.63184</v>
      </c>
      <c r="JP365">
        <v>1.54785</v>
      </c>
      <c r="JQ365">
        <v>2.31079</v>
      </c>
      <c r="JR365">
        <v>1.64673</v>
      </c>
      <c r="JS365">
        <v>2.31079</v>
      </c>
      <c r="JT365">
        <v>34.6921</v>
      </c>
      <c r="JU365">
        <v>24.1838</v>
      </c>
      <c r="JV365">
        <v>18</v>
      </c>
      <c r="JW365">
        <v>507.669</v>
      </c>
      <c r="JX365">
        <v>396.533</v>
      </c>
      <c r="JY365">
        <v>27.5691</v>
      </c>
      <c r="JZ365">
        <v>28.8676</v>
      </c>
      <c r="KA365">
        <v>30.0003</v>
      </c>
      <c r="KB365">
        <v>28.8161</v>
      </c>
      <c r="KC365">
        <v>28.7636</v>
      </c>
      <c r="KD365">
        <v>40.9003</v>
      </c>
      <c r="KE365">
        <v>12.5423</v>
      </c>
      <c r="KF365">
        <v>26.0815</v>
      </c>
      <c r="KG365">
        <v>27.5526</v>
      </c>
      <c r="KH365">
        <v>1020.77</v>
      </c>
      <c r="KI365">
        <v>17.4876</v>
      </c>
      <c r="KJ365">
        <v>96.5474</v>
      </c>
      <c r="KK365">
        <v>94.5239</v>
      </c>
    </row>
    <row r="366" spans="1:297">
      <c r="A366">
        <v>350</v>
      </c>
      <c r="B366">
        <v>1759434085.1</v>
      </c>
      <c r="C366">
        <v>14865</v>
      </c>
      <c r="D366" t="s">
        <v>1145</v>
      </c>
      <c r="E366" t="s">
        <v>1146</v>
      </c>
      <c r="F366">
        <v>5</v>
      </c>
      <c r="G366" t="s">
        <v>1024</v>
      </c>
      <c r="H366" t="s">
        <v>436</v>
      </c>
      <c r="I366">
        <v>1759434076.94615</v>
      </c>
      <c r="J366">
        <f>(K366)/1000</f>
        <v>0</v>
      </c>
      <c r="K366">
        <f>IF(DP366, AN366, AH366)</f>
        <v>0</v>
      </c>
      <c r="L366">
        <f>IF(DP366, AI366, AG366)</f>
        <v>0</v>
      </c>
      <c r="M366">
        <f>DR366 - IF(AU366&gt;1, L366*DL366*100.0/(AW366), 0)</f>
        <v>0</v>
      </c>
      <c r="N366">
        <f>((T366-J366/2)*M366-L366)/(T366+J366/2)</f>
        <v>0</v>
      </c>
      <c r="O366">
        <f>N366*(DY366+DZ366)/1000.0</f>
        <v>0</v>
      </c>
      <c r="P366">
        <f>(DR366 - IF(AU366&gt;1, L366*DL366*100.0/(AW366), 0))*(DY366+DZ366)/1000.0</f>
        <v>0</v>
      </c>
      <c r="Q366">
        <f>2.0/((1/S366-1/R366)+SIGN(S366)*SQRT((1/S366-1/R366)*(1/S366-1/R366) + 4*DM366/((DM366+1)*(DM366+1))*(2*1/S366*1/R366-1/R366*1/R366)))</f>
        <v>0</v>
      </c>
      <c r="R366">
        <f>IF(LEFT(DN366,1)&lt;&gt;"0",IF(LEFT(DN366,1)="1",3.0,DO366),$D$5+$E$5*(EF366*DY366/($K$5*1000))+$F$5*(EF366*DY366/($K$5*1000))*MAX(MIN(DL366,$J$5),$I$5)*MAX(MIN(DL366,$J$5),$I$5)+$G$5*MAX(MIN(DL366,$J$5),$I$5)*(EF366*DY366/($K$5*1000))+$H$5*(EF366*DY366/($K$5*1000))*(EF366*DY366/($K$5*1000)))</f>
        <v>0</v>
      </c>
      <c r="S366">
        <f>J366*(1000-(1000*0.61365*exp(17.502*W366/(240.97+W366))/(DY366+DZ366)+DT366)/2)/(1000*0.61365*exp(17.502*W366/(240.97+W366))/(DY366+DZ366)-DT366)</f>
        <v>0</v>
      </c>
      <c r="T366">
        <f>1/((DM366+1)/(Q366/1.6)+1/(R366/1.37)) + DM366/((DM366+1)/(Q366/1.6) + DM366/(R366/1.37))</f>
        <v>0</v>
      </c>
      <c r="U366">
        <f>(DH366*DK366)</f>
        <v>0</v>
      </c>
      <c r="V366">
        <f>(EA366+(U366+2*0.95*5.67E-8*(((EA366+$B$7)+273)^4-(EA366+273)^4)-44100*J366)/(1.84*29.3*R366+8*0.95*5.67E-8*(EA366+273)^3))</f>
        <v>0</v>
      </c>
      <c r="W366">
        <f>($C$7*EB366+$D$7*EC366+$E$7*V366)</f>
        <v>0</v>
      </c>
      <c r="X366">
        <f>0.61365*exp(17.502*W366/(240.97+W366))</f>
        <v>0</v>
      </c>
      <c r="Y366">
        <f>(Z366/AA366*100)</f>
        <v>0</v>
      </c>
      <c r="Z366">
        <f>DT366*(DY366+DZ366)/1000</f>
        <v>0</v>
      </c>
      <c r="AA366">
        <f>0.61365*exp(17.502*EA366/(240.97+EA366))</f>
        <v>0</v>
      </c>
      <c r="AB366">
        <f>(X366-DT366*(DY366+DZ366)/1000)</f>
        <v>0</v>
      </c>
      <c r="AC366">
        <f>(-J366*44100)</f>
        <v>0</v>
      </c>
      <c r="AD366">
        <f>2*29.3*R366*0.92*(EA366-W366)</f>
        <v>0</v>
      </c>
      <c r="AE366">
        <f>2*0.95*5.67E-8*(((EA366+$B$7)+273)^4-(W366+273)^4)</f>
        <v>0</v>
      </c>
      <c r="AF366">
        <f>U366+AE366+AC366+AD366</f>
        <v>0</v>
      </c>
      <c r="AG366">
        <f>DX366*AU366*(DS366-DR366*(1000-AU366*DU366)/(1000-AU366*DT366))/(100*DL366)</f>
        <v>0</v>
      </c>
      <c r="AH366">
        <f>1000*DX366*AU366*(DT366-DU366)/(100*DL366*(1000-AU366*DT366))</f>
        <v>0</v>
      </c>
      <c r="AI366">
        <f>(AJ366 - AK366 - DY366*1E3/(8.314*(EA366+273.15)) * AM366/DX366 * AL366) * DX366/(100*DL366) * (1000 - DU366)/1000</f>
        <v>0</v>
      </c>
      <c r="AJ366">
        <v>1025.92885854762</v>
      </c>
      <c r="AK366">
        <v>979.604763636363</v>
      </c>
      <c r="AL366">
        <v>3.26309242424234</v>
      </c>
      <c r="AM366">
        <v>64.6</v>
      </c>
      <c r="AN366">
        <f>(AP366 - AO366 + DY366*1E3/(8.314*(EA366+273.15)) * AR366/DX366 * AQ366) * DX366/(100*DL366) * 1000/(1000 - AP366)</f>
        <v>0</v>
      </c>
      <c r="AO366">
        <v>17.355010528484</v>
      </c>
      <c r="AP366">
        <v>23.5520072727273</v>
      </c>
      <c r="AQ366">
        <v>-0.00012151550156663</v>
      </c>
      <c r="AR366">
        <v>120.659579915445</v>
      </c>
      <c r="AS366">
        <v>0</v>
      </c>
      <c r="AT366">
        <v>0</v>
      </c>
      <c r="AU366">
        <f>IF(AS366*$H$13&gt;=AW366,1.0,(AW366/(AW366-AS366*$H$13)))</f>
        <v>0</v>
      </c>
      <c r="AV366">
        <f>(AU366-1)*100</f>
        <v>0</v>
      </c>
      <c r="AW366">
        <f>MAX(0,($B$13+$C$13*EF366)/(1+$D$13*EF366)*DY366/(EA366+273)*$E$13)</f>
        <v>0</v>
      </c>
      <c r="AX366" t="s">
        <v>437</v>
      </c>
      <c r="AY366" t="s">
        <v>437</v>
      </c>
      <c r="AZ366">
        <v>0</v>
      </c>
      <c r="BA366">
        <v>0</v>
      </c>
      <c r="BB366">
        <f>1-AZ366/BA366</f>
        <v>0</v>
      </c>
      <c r="BC366">
        <v>0</v>
      </c>
      <c r="BD366" t="s">
        <v>437</v>
      </c>
      <c r="BE366" t="s">
        <v>437</v>
      </c>
      <c r="BF366">
        <v>0</v>
      </c>
      <c r="BG366">
        <v>0</v>
      </c>
      <c r="BH366">
        <f>1-BF366/BG366</f>
        <v>0</v>
      </c>
      <c r="BI366">
        <v>0.5</v>
      </c>
      <c r="BJ366">
        <f>DI366</f>
        <v>0</v>
      </c>
      <c r="BK366">
        <f>L366</f>
        <v>0</v>
      </c>
      <c r="BL366">
        <f>BH366*BI366*BJ366</f>
        <v>0</v>
      </c>
      <c r="BM366">
        <f>(BK366-BC366)/BJ366</f>
        <v>0</v>
      </c>
      <c r="BN366">
        <f>(BA366-BG366)/BG366</f>
        <v>0</v>
      </c>
      <c r="BO366">
        <f>AZ366/(BB366+AZ366/BG366)</f>
        <v>0</v>
      </c>
      <c r="BP366" t="s">
        <v>437</v>
      </c>
      <c r="BQ366">
        <v>0</v>
      </c>
      <c r="BR366">
        <f>IF(BQ366&lt;&gt;0, BQ366, BO366)</f>
        <v>0</v>
      </c>
      <c r="BS366">
        <f>1-BR366/BG366</f>
        <v>0</v>
      </c>
      <c r="BT366">
        <f>(BG366-BF366)/(BG366-BR366)</f>
        <v>0</v>
      </c>
      <c r="BU366">
        <f>(BA366-BG366)/(BA366-BR366)</f>
        <v>0</v>
      </c>
      <c r="BV366">
        <f>(BG366-BF366)/(BG366-AZ366)</f>
        <v>0</v>
      </c>
      <c r="BW366">
        <f>(BA366-BG366)/(BA366-AZ366)</f>
        <v>0</v>
      </c>
      <c r="BX366">
        <f>(BT366*BR366/BF366)</f>
        <v>0</v>
      </c>
      <c r="BY366">
        <f>(1-BX366)</f>
        <v>0</v>
      </c>
      <c r="DH366">
        <f>$B$11*EG366+$C$11*EH366+$F$11*ES366*(1-EV366)</f>
        <v>0</v>
      </c>
      <c r="DI366">
        <f>DH366*DJ366</f>
        <v>0</v>
      </c>
      <c r="DJ366">
        <f>($B$11*$D$9+$C$11*$D$9+$F$11*((FF366+EX366)/MAX(FF366+EX366+FG366, 0.1)*$I$9+FG366/MAX(FF366+EX366+FG366, 0.1)*$J$9))/($B$11+$C$11+$F$11)</f>
        <v>0</v>
      </c>
      <c r="DK366">
        <f>($B$11*$K$9+$C$11*$K$9+$F$11*((FF366+EX366)/MAX(FF366+EX366+FG366, 0.1)*$P$9+FG366/MAX(FF366+EX366+FG366, 0.1)*$Q$9))/($B$11+$C$11+$F$11)</f>
        <v>0</v>
      </c>
      <c r="DL366">
        <v>6</v>
      </c>
      <c r="DM366">
        <v>0.5</v>
      </c>
      <c r="DN366" t="s">
        <v>438</v>
      </c>
      <c r="DO366">
        <v>2</v>
      </c>
      <c r="DP366" t="b">
        <v>1</v>
      </c>
      <c r="DQ366">
        <v>1759434076.94615</v>
      </c>
      <c r="DR366">
        <v>933.459538461539</v>
      </c>
      <c r="DS366">
        <v>992.804230769231</v>
      </c>
      <c r="DT366">
        <v>23.5601923076923</v>
      </c>
      <c r="DU366">
        <v>17.2892846153846</v>
      </c>
      <c r="DV366">
        <v>929.629615384615</v>
      </c>
      <c r="DW366">
        <v>23.2205538461538</v>
      </c>
      <c r="DX366">
        <v>500.013769230769</v>
      </c>
      <c r="DY366">
        <v>90.6546384615385</v>
      </c>
      <c r="DZ366">
        <v>0.0341911461538462</v>
      </c>
      <c r="EA366">
        <v>30.2023461538462</v>
      </c>
      <c r="EB366">
        <v>30.0561615384615</v>
      </c>
      <c r="EC366">
        <v>999.9</v>
      </c>
      <c r="ED366">
        <v>0</v>
      </c>
      <c r="EE366">
        <v>0</v>
      </c>
      <c r="EF366">
        <v>9989.13769230769</v>
      </c>
      <c r="EG366">
        <v>0</v>
      </c>
      <c r="EH366">
        <v>14.3978</v>
      </c>
      <c r="EI366">
        <v>-59.3447538461538</v>
      </c>
      <c r="EJ366">
        <v>955.982384615384</v>
      </c>
      <c r="EK366">
        <v>1010.27246153846</v>
      </c>
      <c r="EL366">
        <v>6.27089692307692</v>
      </c>
      <c r="EM366">
        <v>992.804230769231</v>
      </c>
      <c r="EN366">
        <v>17.2892846153846</v>
      </c>
      <c r="EO366">
        <v>2.13584</v>
      </c>
      <c r="EP366">
        <v>1.56735461538462</v>
      </c>
      <c r="EQ366">
        <v>18.4890153846154</v>
      </c>
      <c r="ER366">
        <v>13.6414615384615</v>
      </c>
      <c r="ES366">
        <v>1999.95769230769</v>
      </c>
      <c r="ET366">
        <v>0.980003230769231</v>
      </c>
      <c r="EU366">
        <v>0.0199966230769231</v>
      </c>
      <c r="EV366">
        <v>0</v>
      </c>
      <c r="EW366">
        <v>1107.24692307692</v>
      </c>
      <c r="EX366">
        <v>5.00059</v>
      </c>
      <c r="EY366">
        <v>22277.9846153846</v>
      </c>
      <c r="EZ366">
        <v>17359.9692307692</v>
      </c>
      <c r="FA366">
        <v>41.937</v>
      </c>
      <c r="FB366">
        <v>41.75</v>
      </c>
      <c r="FC366">
        <v>41.3410769230769</v>
      </c>
      <c r="FD366">
        <v>41.25</v>
      </c>
      <c r="FE366">
        <v>42.8604615384615</v>
      </c>
      <c r="FF366">
        <v>1955.06769230769</v>
      </c>
      <c r="FG366">
        <v>39.89</v>
      </c>
      <c r="FH366">
        <v>0</v>
      </c>
      <c r="FI366">
        <v>1759434083.8</v>
      </c>
      <c r="FJ366">
        <v>0</v>
      </c>
      <c r="FK366">
        <v>1107.2032</v>
      </c>
      <c r="FL366">
        <v>-2.94538461234698</v>
      </c>
      <c r="FM366">
        <v>-53.5230770713548</v>
      </c>
      <c r="FN366">
        <v>22277.652</v>
      </c>
      <c r="FO366">
        <v>15</v>
      </c>
      <c r="FP366">
        <v>0</v>
      </c>
      <c r="FQ366" t="s">
        <v>439</v>
      </c>
      <c r="FR366">
        <v>0</v>
      </c>
      <c r="FS366">
        <v>0</v>
      </c>
      <c r="FT366">
        <v>0</v>
      </c>
      <c r="FU366">
        <v>0</v>
      </c>
      <c r="FV366">
        <v>0</v>
      </c>
      <c r="FW366">
        <v>0</v>
      </c>
      <c r="FX366">
        <v>0</v>
      </c>
      <c r="FY366">
        <v>0</v>
      </c>
      <c r="FZ366">
        <v>0</v>
      </c>
      <c r="GA366">
        <v>0</v>
      </c>
      <c r="GB366">
        <v>0</v>
      </c>
      <c r="GC366">
        <v>-59.4603761904762</v>
      </c>
      <c r="GD366">
        <v>1.52489610389593</v>
      </c>
      <c r="GE366">
        <v>0.345288991322262</v>
      </c>
      <c r="GF366">
        <v>0</v>
      </c>
      <c r="GG366">
        <v>1107.37058823529</v>
      </c>
      <c r="GH366">
        <v>-2.41161191381402</v>
      </c>
      <c r="GI366">
        <v>0.34866080918507</v>
      </c>
      <c r="GJ366">
        <v>-1</v>
      </c>
      <c r="GK366">
        <v>6.30787238095238</v>
      </c>
      <c r="GL366">
        <v>-0.764666493506491</v>
      </c>
      <c r="GM366">
        <v>0.077231789094336</v>
      </c>
      <c r="GN366">
        <v>0</v>
      </c>
      <c r="GO366">
        <v>0</v>
      </c>
      <c r="GP366">
        <v>2</v>
      </c>
      <c r="GQ366" t="s">
        <v>463</v>
      </c>
      <c r="GR366">
        <v>3.13118</v>
      </c>
      <c r="GS366">
        <v>2.71178</v>
      </c>
      <c r="GT366">
        <v>0.160628</v>
      </c>
      <c r="GU366">
        <v>0.167439</v>
      </c>
      <c r="GV366">
        <v>0.101711</v>
      </c>
      <c r="GW366">
        <v>0.0822266</v>
      </c>
      <c r="GX366">
        <v>31581.3</v>
      </c>
      <c r="GY366">
        <v>33559.5</v>
      </c>
      <c r="GZ366">
        <v>34044.4</v>
      </c>
      <c r="HA366">
        <v>36499.8</v>
      </c>
      <c r="HB366">
        <v>43205</v>
      </c>
      <c r="HC366">
        <v>48119.1</v>
      </c>
      <c r="HD366">
        <v>53115.2</v>
      </c>
      <c r="HE366">
        <v>58344.1</v>
      </c>
      <c r="HF366">
        <v>1.95098</v>
      </c>
      <c r="HG366">
        <v>1.77803</v>
      </c>
      <c r="HH366">
        <v>0.127926</v>
      </c>
      <c r="HI366">
        <v>0</v>
      </c>
      <c r="HJ366">
        <v>27.968</v>
      </c>
      <c r="HK366">
        <v>999.9</v>
      </c>
      <c r="HL366">
        <v>41.619</v>
      </c>
      <c r="HM366">
        <v>31.048</v>
      </c>
      <c r="HN366">
        <v>20.7671</v>
      </c>
      <c r="HO366">
        <v>55.4058</v>
      </c>
      <c r="HP366">
        <v>45.5288</v>
      </c>
      <c r="HQ366">
        <v>1</v>
      </c>
      <c r="HR366">
        <v>0.115602</v>
      </c>
      <c r="HS366">
        <v>0.438328</v>
      </c>
      <c r="HT366">
        <v>20.1112</v>
      </c>
      <c r="HU366">
        <v>5.19632</v>
      </c>
      <c r="HV366">
        <v>12.004</v>
      </c>
      <c r="HW366">
        <v>4.9742</v>
      </c>
      <c r="HX366">
        <v>3.29393</v>
      </c>
      <c r="HY366">
        <v>999.9</v>
      </c>
      <c r="HZ366">
        <v>9999</v>
      </c>
      <c r="IA366">
        <v>9999</v>
      </c>
      <c r="IB366">
        <v>9999</v>
      </c>
      <c r="IC366">
        <v>1.86325</v>
      </c>
      <c r="ID366">
        <v>1.86813</v>
      </c>
      <c r="IE366">
        <v>1.86787</v>
      </c>
      <c r="IF366">
        <v>1.86905</v>
      </c>
      <c r="IG366">
        <v>1.86992</v>
      </c>
      <c r="IH366">
        <v>1.86595</v>
      </c>
      <c r="II366">
        <v>1.86705</v>
      </c>
      <c r="IJ366">
        <v>1.86844</v>
      </c>
      <c r="IK366">
        <v>5</v>
      </c>
      <c r="IL366">
        <v>0</v>
      </c>
      <c r="IM366">
        <v>0</v>
      </c>
      <c r="IN366">
        <v>0</v>
      </c>
      <c r="IO366" t="s">
        <v>441</v>
      </c>
      <c r="IP366" t="s">
        <v>442</v>
      </c>
      <c r="IQ366" t="s">
        <v>443</v>
      </c>
      <c r="IR366" t="s">
        <v>443</v>
      </c>
      <c r="IS366" t="s">
        <v>443</v>
      </c>
      <c r="IT366" t="s">
        <v>443</v>
      </c>
      <c r="IU366">
        <v>0</v>
      </c>
      <c r="IV366">
        <v>100</v>
      </c>
      <c r="IW366">
        <v>100</v>
      </c>
      <c r="IX366">
        <v>3.91</v>
      </c>
      <c r="IY366">
        <v>0.3393</v>
      </c>
      <c r="IZ366">
        <v>0.735386519928015</v>
      </c>
      <c r="JA366">
        <v>0.00382527381972642</v>
      </c>
      <c r="JB366">
        <v>-7.52988299776221e-07</v>
      </c>
      <c r="JC366">
        <v>2.3530235652091e-10</v>
      </c>
      <c r="JD366">
        <v>-0.102343420517576</v>
      </c>
      <c r="JE366">
        <v>-0.0169045395245839</v>
      </c>
      <c r="JF366">
        <v>0.00204458040624254</v>
      </c>
      <c r="JG366">
        <v>-2.13992253470799e-05</v>
      </c>
      <c r="JH366">
        <v>5</v>
      </c>
      <c r="JI366">
        <v>2167</v>
      </c>
      <c r="JJ366">
        <v>1</v>
      </c>
      <c r="JK366">
        <v>29</v>
      </c>
      <c r="JL366">
        <v>29323901.4</v>
      </c>
      <c r="JM366">
        <v>29323901.4</v>
      </c>
      <c r="JN366">
        <v>2.06665</v>
      </c>
      <c r="JO366">
        <v>2.61963</v>
      </c>
      <c r="JP366">
        <v>1.54785</v>
      </c>
      <c r="JQ366">
        <v>2.31079</v>
      </c>
      <c r="JR366">
        <v>1.64673</v>
      </c>
      <c r="JS366">
        <v>2.35718</v>
      </c>
      <c r="JT366">
        <v>34.715</v>
      </c>
      <c r="JU366">
        <v>24.1926</v>
      </c>
      <c r="JV366">
        <v>18</v>
      </c>
      <c r="JW366">
        <v>507.836</v>
      </c>
      <c r="JX366">
        <v>396.547</v>
      </c>
      <c r="JY366">
        <v>27.512</v>
      </c>
      <c r="JZ366">
        <v>28.867</v>
      </c>
      <c r="KA366">
        <v>30.0002</v>
      </c>
      <c r="KB366">
        <v>28.8161</v>
      </c>
      <c r="KC366">
        <v>28.7636</v>
      </c>
      <c r="KD366">
        <v>41.4642</v>
      </c>
      <c r="KE366">
        <v>11.9448</v>
      </c>
      <c r="KF366">
        <v>26.0815</v>
      </c>
      <c r="KG366">
        <v>27.4906</v>
      </c>
      <c r="KH366">
        <v>1040.96</v>
      </c>
      <c r="KI366">
        <v>17.5505</v>
      </c>
      <c r="KJ366">
        <v>96.548</v>
      </c>
      <c r="KK366">
        <v>94.5244</v>
      </c>
    </row>
    <row r="367" spans="1:297">
      <c r="A367">
        <v>351</v>
      </c>
      <c r="B367">
        <v>1759434090.1</v>
      </c>
      <c r="C367">
        <v>14870</v>
      </c>
      <c r="D367" t="s">
        <v>1147</v>
      </c>
      <c r="E367" t="s">
        <v>1148</v>
      </c>
      <c r="F367">
        <v>5</v>
      </c>
      <c r="G367" t="s">
        <v>1024</v>
      </c>
      <c r="H367" t="s">
        <v>436</v>
      </c>
      <c r="I367">
        <v>1759434081.94615</v>
      </c>
      <c r="J367">
        <f>(K367)/1000</f>
        <v>0</v>
      </c>
      <c r="K367">
        <f>IF(DP367, AN367, AH367)</f>
        <v>0</v>
      </c>
      <c r="L367">
        <f>IF(DP367, AI367, AG367)</f>
        <v>0</v>
      </c>
      <c r="M367">
        <f>DR367 - IF(AU367&gt;1, L367*DL367*100.0/(AW367), 0)</f>
        <v>0</v>
      </c>
      <c r="N367">
        <f>((T367-J367/2)*M367-L367)/(T367+J367/2)</f>
        <v>0</v>
      </c>
      <c r="O367">
        <f>N367*(DY367+DZ367)/1000.0</f>
        <v>0</v>
      </c>
      <c r="P367">
        <f>(DR367 - IF(AU367&gt;1, L367*DL367*100.0/(AW367), 0))*(DY367+DZ367)/1000.0</f>
        <v>0</v>
      </c>
      <c r="Q367">
        <f>2.0/((1/S367-1/R367)+SIGN(S367)*SQRT((1/S367-1/R367)*(1/S367-1/R367) + 4*DM367/((DM367+1)*(DM367+1))*(2*1/S367*1/R367-1/R367*1/R367)))</f>
        <v>0</v>
      </c>
      <c r="R367">
        <f>IF(LEFT(DN367,1)&lt;&gt;"0",IF(LEFT(DN367,1)="1",3.0,DO367),$D$5+$E$5*(EF367*DY367/($K$5*1000))+$F$5*(EF367*DY367/($K$5*1000))*MAX(MIN(DL367,$J$5),$I$5)*MAX(MIN(DL367,$J$5),$I$5)+$G$5*MAX(MIN(DL367,$J$5),$I$5)*(EF367*DY367/($K$5*1000))+$H$5*(EF367*DY367/($K$5*1000))*(EF367*DY367/($K$5*1000)))</f>
        <v>0</v>
      </c>
      <c r="S367">
        <f>J367*(1000-(1000*0.61365*exp(17.502*W367/(240.97+W367))/(DY367+DZ367)+DT367)/2)/(1000*0.61365*exp(17.502*W367/(240.97+W367))/(DY367+DZ367)-DT367)</f>
        <v>0</v>
      </c>
      <c r="T367">
        <f>1/((DM367+1)/(Q367/1.6)+1/(R367/1.37)) + DM367/((DM367+1)/(Q367/1.6) + DM367/(R367/1.37))</f>
        <v>0</v>
      </c>
      <c r="U367">
        <f>(DH367*DK367)</f>
        <v>0</v>
      </c>
      <c r="V367">
        <f>(EA367+(U367+2*0.95*5.67E-8*(((EA367+$B$7)+273)^4-(EA367+273)^4)-44100*J367)/(1.84*29.3*R367+8*0.95*5.67E-8*(EA367+273)^3))</f>
        <v>0</v>
      </c>
      <c r="W367">
        <f>($C$7*EB367+$D$7*EC367+$E$7*V367)</f>
        <v>0</v>
      </c>
      <c r="X367">
        <f>0.61365*exp(17.502*W367/(240.97+W367))</f>
        <v>0</v>
      </c>
      <c r="Y367">
        <f>(Z367/AA367*100)</f>
        <v>0</v>
      </c>
      <c r="Z367">
        <f>DT367*(DY367+DZ367)/1000</f>
        <v>0</v>
      </c>
      <c r="AA367">
        <f>0.61365*exp(17.502*EA367/(240.97+EA367))</f>
        <v>0</v>
      </c>
      <c r="AB367">
        <f>(X367-DT367*(DY367+DZ367)/1000)</f>
        <v>0</v>
      </c>
      <c r="AC367">
        <f>(-J367*44100)</f>
        <v>0</v>
      </c>
      <c r="AD367">
        <f>2*29.3*R367*0.92*(EA367-W367)</f>
        <v>0</v>
      </c>
      <c r="AE367">
        <f>2*0.95*5.67E-8*(((EA367+$B$7)+273)^4-(W367+273)^4)</f>
        <v>0</v>
      </c>
      <c r="AF367">
        <f>U367+AE367+AC367+AD367</f>
        <v>0</v>
      </c>
      <c r="AG367">
        <f>DX367*AU367*(DS367-DR367*(1000-AU367*DU367)/(1000-AU367*DT367))/(100*DL367)</f>
        <v>0</v>
      </c>
      <c r="AH367">
        <f>1000*DX367*AU367*(DT367-DU367)/(100*DL367*(1000-AU367*DT367))</f>
        <v>0</v>
      </c>
      <c r="AI367">
        <f>(AJ367 - AK367 - DY367*1E3/(8.314*(EA367+273.15)) * AM367/DX367 * AL367) * DX367/(100*DL367) * (1000 - DU367)/1000</f>
        <v>0</v>
      </c>
      <c r="AJ367">
        <v>1043.53733736364</v>
      </c>
      <c r="AK367">
        <v>996.703733333333</v>
      </c>
      <c r="AL367">
        <v>3.41883999999993</v>
      </c>
      <c r="AM367">
        <v>64.6</v>
      </c>
      <c r="AN367">
        <f>(AP367 - AO367 + DY367*1E3/(8.314*(EA367+273.15)) * AR367/DX367 * AQ367) * DX367/(100*DL367) * 1000/(1000 - AP367)</f>
        <v>0</v>
      </c>
      <c r="AO367">
        <v>17.4157132327133</v>
      </c>
      <c r="AP367">
        <v>23.5508351515151</v>
      </c>
      <c r="AQ367">
        <v>-4.54286595745646e-07</v>
      </c>
      <c r="AR367">
        <v>120.659579915445</v>
      </c>
      <c r="AS367">
        <v>0</v>
      </c>
      <c r="AT367">
        <v>0</v>
      </c>
      <c r="AU367">
        <f>IF(AS367*$H$13&gt;=AW367,1.0,(AW367/(AW367-AS367*$H$13)))</f>
        <v>0</v>
      </c>
      <c r="AV367">
        <f>(AU367-1)*100</f>
        <v>0</v>
      </c>
      <c r="AW367">
        <f>MAX(0,($B$13+$C$13*EF367)/(1+$D$13*EF367)*DY367/(EA367+273)*$E$13)</f>
        <v>0</v>
      </c>
      <c r="AX367" t="s">
        <v>437</v>
      </c>
      <c r="AY367" t="s">
        <v>437</v>
      </c>
      <c r="AZ367">
        <v>0</v>
      </c>
      <c r="BA367">
        <v>0</v>
      </c>
      <c r="BB367">
        <f>1-AZ367/BA367</f>
        <v>0</v>
      </c>
      <c r="BC367">
        <v>0</v>
      </c>
      <c r="BD367" t="s">
        <v>437</v>
      </c>
      <c r="BE367" t="s">
        <v>437</v>
      </c>
      <c r="BF367">
        <v>0</v>
      </c>
      <c r="BG367">
        <v>0</v>
      </c>
      <c r="BH367">
        <f>1-BF367/BG367</f>
        <v>0</v>
      </c>
      <c r="BI367">
        <v>0.5</v>
      </c>
      <c r="BJ367">
        <f>DI367</f>
        <v>0</v>
      </c>
      <c r="BK367">
        <f>L367</f>
        <v>0</v>
      </c>
      <c r="BL367">
        <f>BH367*BI367*BJ367</f>
        <v>0</v>
      </c>
      <c r="BM367">
        <f>(BK367-BC367)/BJ367</f>
        <v>0</v>
      </c>
      <c r="BN367">
        <f>(BA367-BG367)/BG367</f>
        <v>0</v>
      </c>
      <c r="BO367">
        <f>AZ367/(BB367+AZ367/BG367)</f>
        <v>0</v>
      </c>
      <c r="BP367" t="s">
        <v>437</v>
      </c>
      <c r="BQ367">
        <v>0</v>
      </c>
      <c r="BR367">
        <f>IF(BQ367&lt;&gt;0, BQ367, BO367)</f>
        <v>0</v>
      </c>
      <c r="BS367">
        <f>1-BR367/BG367</f>
        <v>0</v>
      </c>
      <c r="BT367">
        <f>(BG367-BF367)/(BG367-BR367)</f>
        <v>0</v>
      </c>
      <c r="BU367">
        <f>(BA367-BG367)/(BA367-BR367)</f>
        <v>0</v>
      </c>
      <c r="BV367">
        <f>(BG367-BF367)/(BG367-AZ367)</f>
        <v>0</v>
      </c>
      <c r="BW367">
        <f>(BA367-BG367)/(BA367-AZ367)</f>
        <v>0</v>
      </c>
      <c r="BX367">
        <f>(BT367*BR367/BF367)</f>
        <v>0</v>
      </c>
      <c r="BY367">
        <f>(1-BX367)</f>
        <v>0</v>
      </c>
      <c r="DH367">
        <f>$B$11*EG367+$C$11*EH367+$F$11*ES367*(1-EV367)</f>
        <v>0</v>
      </c>
      <c r="DI367">
        <f>DH367*DJ367</f>
        <v>0</v>
      </c>
      <c r="DJ367">
        <f>($B$11*$D$9+$C$11*$D$9+$F$11*((FF367+EX367)/MAX(FF367+EX367+FG367, 0.1)*$I$9+FG367/MAX(FF367+EX367+FG367, 0.1)*$J$9))/($B$11+$C$11+$F$11)</f>
        <v>0</v>
      </c>
      <c r="DK367">
        <f>($B$11*$K$9+$C$11*$K$9+$F$11*((FF367+EX367)/MAX(FF367+EX367+FG367, 0.1)*$P$9+FG367/MAX(FF367+EX367+FG367, 0.1)*$Q$9))/($B$11+$C$11+$F$11)</f>
        <v>0</v>
      </c>
      <c r="DL367">
        <v>6</v>
      </c>
      <c r="DM367">
        <v>0.5</v>
      </c>
      <c r="DN367" t="s">
        <v>438</v>
      </c>
      <c r="DO367">
        <v>2</v>
      </c>
      <c r="DP367" t="b">
        <v>1</v>
      </c>
      <c r="DQ367">
        <v>1759434081.94615</v>
      </c>
      <c r="DR367">
        <v>949.774076923077</v>
      </c>
      <c r="DS367">
        <v>1009.30892307692</v>
      </c>
      <c r="DT367">
        <v>23.5553461538462</v>
      </c>
      <c r="DU367">
        <v>17.3472307692308</v>
      </c>
      <c r="DV367">
        <v>945.894769230769</v>
      </c>
      <c r="DW367">
        <v>23.2159153846154</v>
      </c>
      <c r="DX367">
        <v>500.001153846154</v>
      </c>
      <c r="DY367">
        <v>90.6561923076923</v>
      </c>
      <c r="DZ367">
        <v>0.0342160923076923</v>
      </c>
      <c r="EA367">
        <v>30.1958230769231</v>
      </c>
      <c r="EB367">
        <v>30.0561076923077</v>
      </c>
      <c r="EC367">
        <v>999.9</v>
      </c>
      <c r="ED367">
        <v>0</v>
      </c>
      <c r="EE367">
        <v>0</v>
      </c>
      <c r="EF367">
        <v>9986.01615384615</v>
      </c>
      <c r="EG367">
        <v>0</v>
      </c>
      <c r="EH367">
        <v>14.3978</v>
      </c>
      <c r="EI367">
        <v>-59.5351692307692</v>
      </c>
      <c r="EJ367">
        <v>972.685846153846</v>
      </c>
      <c r="EK367">
        <v>1027.12846153846</v>
      </c>
      <c r="EL367">
        <v>6.20810846153846</v>
      </c>
      <c r="EM367">
        <v>1009.30892307692</v>
      </c>
      <c r="EN367">
        <v>17.3472307692308</v>
      </c>
      <c r="EO367">
        <v>2.13543692307692</v>
      </c>
      <c r="EP367">
        <v>1.57263384615385</v>
      </c>
      <c r="EQ367">
        <v>18.4860153846154</v>
      </c>
      <c r="ER367">
        <v>13.6931692307692</v>
      </c>
      <c r="ES367">
        <v>1999.98153846154</v>
      </c>
      <c r="ET367">
        <v>0.980003615384616</v>
      </c>
      <c r="EU367">
        <v>0.0199963692307692</v>
      </c>
      <c r="EV367">
        <v>0</v>
      </c>
      <c r="EW367">
        <v>1106.96538461538</v>
      </c>
      <c r="EX367">
        <v>5.00059</v>
      </c>
      <c r="EY367">
        <v>22273.4538461538</v>
      </c>
      <c r="EZ367">
        <v>17360.1769230769</v>
      </c>
      <c r="FA367">
        <v>41.937</v>
      </c>
      <c r="FB367">
        <v>41.7451538461538</v>
      </c>
      <c r="FC367">
        <v>41.3265384615385</v>
      </c>
      <c r="FD367">
        <v>41.25</v>
      </c>
      <c r="FE367">
        <v>42.8604615384615</v>
      </c>
      <c r="FF367">
        <v>1955.09153846154</v>
      </c>
      <c r="FG367">
        <v>39.89</v>
      </c>
      <c r="FH367">
        <v>0</v>
      </c>
      <c r="FI367">
        <v>1759434088.6</v>
      </c>
      <c r="FJ367">
        <v>0</v>
      </c>
      <c r="FK367">
        <v>1106.942</v>
      </c>
      <c r="FL367">
        <v>-2.03384616690891</v>
      </c>
      <c r="FM367">
        <v>-58.1538463591922</v>
      </c>
      <c r="FN367">
        <v>22273.08</v>
      </c>
      <c r="FO367">
        <v>15</v>
      </c>
      <c r="FP367">
        <v>0</v>
      </c>
      <c r="FQ367" t="s">
        <v>439</v>
      </c>
      <c r="FR367">
        <v>0</v>
      </c>
      <c r="FS367">
        <v>0</v>
      </c>
      <c r="FT367">
        <v>0</v>
      </c>
      <c r="FU367">
        <v>0</v>
      </c>
      <c r="FV367">
        <v>0</v>
      </c>
      <c r="FW367">
        <v>0</v>
      </c>
      <c r="FX367">
        <v>0</v>
      </c>
      <c r="FY367">
        <v>0</v>
      </c>
      <c r="FZ367">
        <v>0</v>
      </c>
      <c r="GA367">
        <v>0</v>
      </c>
      <c r="GB367">
        <v>0</v>
      </c>
      <c r="GC367">
        <v>-59.501665</v>
      </c>
      <c r="GD367">
        <v>-1.99828421052622</v>
      </c>
      <c r="GE367">
        <v>0.421656833544769</v>
      </c>
      <c r="GF367">
        <v>0</v>
      </c>
      <c r="GG367">
        <v>1107.12735294118</v>
      </c>
      <c r="GH367">
        <v>-3.21879296924804</v>
      </c>
      <c r="GI367">
        <v>0.40616071017683</v>
      </c>
      <c r="GJ367">
        <v>-1</v>
      </c>
      <c r="GK367">
        <v>6.237151</v>
      </c>
      <c r="GL367">
        <v>-0.7508815037594</v>
      </c>
      <c r="GM367">
        <v>0.072198352259591</v>
      </c>
      <c r="GN367">
        <v>0</v>
      </c>
      <c r="GO367">
        <v>0</v>
      </c>
      <c r="GP367">
        <v>2</v>
      </c>
      <c r="GQ367" t="s">
        <v>463</v>
      </c>
      <c r="GR367">
        <v>3.13111</v>
      </c>
      <c r="GS367">
        <v>2.71246</v>
      </c>
      <c r="GT367">
        <v>0.162425</v>
      </c>
      <c r="GU367">
        <v>0.169074</v>
      </c>
      <c r="GV367">
        <v>0.101707</v>
      </c>
      <c r="GW367">
        <v>0.082427</v>
      </c>
      <c r="GX367">
        <v>31513.8</v>
      </c>
      <c r="GY367">
        <v>33493.5</v>
      </c>
      <c r="GZ367">
        <v>34044.5</v>
      </c>
      <c r="HA367">
        <v>36499.7</v>
      </c>
      <c r="HB367">
        <v>43205.5</v>
      </c>
      <c r="HC367">
        <v>48108.6</v>
      </c>
      <c r="HD367">
        <v>53115.3</v>
      </c>
      <c r="HE367">
        <v>58344</v>
      </c>
      <c r="HF367">
        <v>1.9509</v>
      </c>
      <c r="HG367">
        <v>1.77825</v>
      </c>
      <c r="HH367">
        <v>0.127815</v>
      </c>
      <c r="HI367">
        <v>0</v>
      </c>
      <c r="HJ367">
        <v>27.9633</v>
      </c>
      <c r="HK367">
        <v>999.9</v>
      </c>
      <c r="HL367">
        <v>41.619</v>
      </c>
      <c r="HM367">
        <v>31.048</v>
      </c>
      <c r="HN367">
        <v>20.7676</v>
      </c>
      <c r="HO367">
        <v>54.8758</v>
      </c>
      <c r="HP367">
        <v>45.4888</v>
      </c>
      <c r="HQ367">
        <v>1</v>
      </c>
      <c r="HR367">
        <v>0.115668</v>
      </c>
      <c r="HS367">
        <v>0.470629</v>
      </c>
      <c r="HT367">
        <v>20.1111</v>
      </c>
      <c r="HU367">
        <v>5.19737</v>
      </c>
      <c r="HV367">
        <v>12.004</v>
      </c>
      <c r="HW367">
        <v>4.9749</v>
      </c>
      <c r="HX367">
        <v>3.29395</v>
      </c>
      <c r="HY367">
        <v>999.9</v>
      </c>
      <c r="HZ367">
        <v>9999</v>
      </c>
      <c r="IA367">
        <v>9999</v>
      </c>
      <c r="IB367">
        <v>9999</v>
      </c>
      <c r="IC367">
        <v>1.86325</v>
      </c>
      <c r="ID367">
        <v>1.86813</v>
      </c>
      <c r="IE367">
        <v>1.86788</v>
      </c>
      <c r="IF367">
        <v>1.86905</v>
      </c>
      <c r="IG367">
        <v>1.86994</v>
      </c>
      <c r="IH367">
        <v>1.86595</v>
      </c>
      <c r="II367">
        <v>1.86705</v>
      </c>
      <c r="IJ367">
        <v>1.86844</v>
      </c>
      <c r="IK367">
        <v>5</v>
      </c>
      <c r="IL367">
        <v>0</v>
      </c>
      <c r="IM367">
        <v>0</v>
      </c>
      <c r="IN367">
        <v>0</v>
      </c>
      <c r="IO367" t="s">
        <v>441</v>
      </c>
      <c r="IP367" t="s">
        <v>442</v>
      </c>
      <c r="IQ367" t="s">
        <v>443</v>
      </c>
      <c r="IR367" t="s">
        <v>443</v>
      </c>
      <c r="IS367" t="s">
        <v>443</v>
      </c>
      <c r="IT367" t="s">
        <v>443</v>
      </c>
      <c r="IU367">
        <v>0</v>
      </c>
      <c r="IV367">
        <v>100</v>
      </c>
      <c r="IW367">
        <v>100</v>
      </c>
      <c r="IX367">
        <v>3.959</v>
      </c>
      <c r="IY367">
        <v>0.3392</v>
      </c>
      <c r="IZ367">
        <v>0.735386519928015</v>
      </c>
      <c r="JA367">
        <v>0.00382527381972642</v>
      </c>
      <c r="JB367">
        <v>-7.52988299776221e-07</v>
      </c>
      <c r="JC367">
        <v>2.3530235652091e-10</v>
      </c>
      <c r="JD367">
        <v>-0.102343420517576</v>
      </c>
      <c r="JE367">
        <v>-0.0169045395245839</v>
      </c>
      <c r="JF367">
        <v>0.00204458040624254</v>
      </c>
      <c r="JG367">
        <v>-2.13992253470799e-05</v>
      </c>
      <c r="JH367">
        <v>5</v>
      </c>
      <c r="JI367">
        <v>2167</v>
      </c>
      <c r="JJ367">
        <v>1</v>
      </c>
      <c r="JK367">
        <v>29</v>
      </c>
      <c r="JL367">
        <v>29323901.5</v>
      </c>
      <c r="JM367">
        <v>29323901.5</v>
      </c>
      <c r="JN367">
        <v>2.09595</v>
      </c>
      <c r="JO367">
        <v>2.63306</v>
      </c>
      <c r="JP367">
        <v>1.54785</v>
      </c>
      <c r="JQ367">
        <v>2.31079</v>
      </c>
      <c r="JR367">
        <v>1.64551</v>
      </c>
      <c r="JS367">
        <v>2.23145</v>
      </c>
      <c r="JT367">
        <v>34.715</v>
      </c>
      <c r="JU367">
        <v>24.1838</v>
      </c>
      <c r="JV367">
        <v>18</v>
      </c>
      <c r="JW367">
        <v>507.786</v>
      </c>
      <c r="JX367">
        <v>396.669</v>
      </c>
      <c r="JY367">
        <v>27.4494</v>
      </c>
      <c r="JZ367">
        <v>28.8651</v>
      </c>
      <c r="KA367">
        <v>30</v>
      </c>
      <c r="KB367">
        <v>28.8161</v>
      </c>
      <c r="KC367">
        <v>28.7636</v>
      </c>
      <c r="KD367">
        <v>42.0088</v>
      </c>
      <c r="KE367">
        <v>11.6452</v>
      </c>
      <c r="KF367">
        <v>26.0815</v>
      </c>
      <c r="KG367">
        <v>27.4329</v>
      </c>
      <c r="KH367">
        <v>1054.52</v>
      </c>
      <c r="KI367">
        <v>17.6164</v>
      </c>
      <c r="KJ367">
        <v>96.5481</v>
      </c>
      <c r="KK367">
        <v>94.5242</v>
      </c>
    </row>
    <row r="368" spans="1:297">
      <c r="A368">
        <v>352</v>
      </c>
      <c r="B368">
        <v>1759434095.1</v>
      </c>
      <c r="C368">
        <v>14875</v>
      </c>
      <c r="D368" t="s">
        <v>1149</v>
      </c>
      <c r="E368" t="s">
        <v>1150</v>
      </c>
      <c r="F368">
        <v>5</v>
      </c>
      <c r="G368" t="s">
        <v>1024</v>
      </c>
      <c r="H368" t="s">
        <v>436</v>
      </c>
      <c r="I368">
        <v>1759434086.94615</v>
      </c>
      <c r="J368">
        <f>(K368)/1000</f>
        <v>0</v>
      </c>
      <c r="K368">
        <f>IF(DP368, AN368, AH368)</f>
        <v>0</v>
      </c>
      <c r="L368">
        <f>IF(DP368, AI368, AG368)</f>
        <v>0</v>
      </c>
      <c r="M368">
        <f>DR368 - IF(AU368&gt;1, L368*DL368*100.0/(AW368), 0)</f>
        <v>0</v>
      </c>
      <c r="N368">
        <f>((T368-J368/2)*M368-L368)/(T368+J368/2)</f>
        <v>0</v>
      </c>
      <c r="O368">
        <f>N368*(DY368+DZ368)/1000.0</f>
        <v>0</v>
      </c>
      <c r="P368">
        <f>(DR368 - IF(AU368&gt;1, L368*DL368*100.0/(AW368), 0))*(DY368+DZ368)/1000.0</f>
        <v>0</v>
      </c>
      <c r="Q368">
        <f>2.0/((1/S368-1/R368)+SIGN(S368)*SQRT((1/S368-1/R368)*(1/S368-1/R368) + 4*DM368/((DM368+1)*(DM368+1))*(2*1/S368*1/R368-1/R368*1/R368)))</f>
        <v>0</v>
      </c>
      <c r="R368">
        <f>IF(LEFT(DN368,1)&lt;&gt;"0",IF(LEFT(DN368,1)="1",3.0,DO368),$D$5+$E$5*(EF368*DY368/($K$5*1000))+$F$5*(EF368*DY368/($K$5*1000))*MAX(MIN(DL368,$J$5),$I$5)*MAX(MIN(DL368,$J$5),$I$5)+$G$5*MAX(MIN(DL368,$J$5),$I$5)*(EF368*DY368/($K$5*1000))+$H$5*(EF368*DY368/($K$5*1000))*(EF368*DY368/($K$5*1000)))</f>
        <v>0</v>
      </c>
      <c r="S368">
        <f>J368*(1000-(1000*0.61365*exp(17.502*W368/(240.97+W368))/(DY368+DZ368)+DT368)/2)/(1000*0.61365*exp(17.502*W368/(240.97+W368))/(DY368+DZ368)-DT368)</f>
        <v>0</v>
      </c>
      <c r="T368">
        <f>1/((DM368+1)/(Q368/1.6)+1/(R368/1.37)) + DM368/((DM368+1)/(Q368/1.6) + DM368/(R368/1.37))</f>
        <v>0</v>
      </c>
      <c r="U368">
        <f>(DH368*DK368)</f>
        <v>0</v>
      </c>
      <c r="V368">
        <f>(EA368+(U368+2*0.95*5.67E-8*(((EA368+$B$7)+273)^4-(EA368+273)^4)-44100*J368)/(1.84*29.3*R368+8*0.95*5.67E-8*(EA368+273)^3))</f>
        <v>0</v>
      </c>
      <c r="W368">
        <f>($C$7*EB368+$D$7*EC368+$E$7*V368)</f>
        <v>0</v>
      </c>
      <c r="X368">
        <f>0.61365*exp(17.502*W368/(240.97+W368))</f>
        <v>0</v>
      </c>
      <c r="Y368">
        <f>(Z368/AA368*100)</f>
        <v>0</v>
      </c>
      <c r="Z368">
        <f>DT368*(DY368+DZ368)/1000</f>
        <v>0</v>
      </c>
      <c r="AA368">
        <f>0.61365*exp(17.502*EA368/(240.97+EA368))</f>
        <v>0</v>
      </c>
      <c r="AB368">
        <f>(X368-DT368*(DY368+DZ368)/1000)</f>
        <v>0</v>
      </c>
      <c r="AC368">
        <f>(-J368*44100)</f>
        <v>0</v>
      </c>
      <c r="AD368">
        <f>2*29.3*R368*0.92*(EA368-W368)</f>
        <v>0</v>
      </c>
      <c r="AE368">
        <f>2*0.95*5.67E-8*(((EA368+$B$7)+273)^4-(W368+273)^4)</f>
        <v>0</v>
      </c>
      <c r="AF368">
        <f>U368+AE368+AC368+AD368</f>
        <v>0</v>
      </c>
      <c r="AG368">
        <f>DX368*AU368*(DS368-DR368*(1000-AU368*DU368)/(1000-AU368*DT368))/(100*DL368)</f>
        <v>0</v>
      </c>
      <c r="AH368">
        <f>1000*DX368*AU368*(DT368-DU368)/(100*DL368*(1000-AU368*DT368))</f>
        <v>0</v>
      </c>
      <c r="AI368">
        <f>(AJ368 - AK368 - DY368*1E3/(8.314*(EA368+273.15)) * AM368/DX368 * AL368) * DX368/(100*DL368) * (1000 - DU368)/1000</f>
        <v>0</v>
      </c>
      <c r="AJ368">
        <v>1059.49571337229</v>
      </c>
      <c r="AK368">
        <v>1012.88905454545</v>
      </c>
      <c r="AL368">
        <v>3.24003969696958</v>
      </c>
      <c r="AM368">
        <v>64.6</v>
      </c>
      <c r="AN368">
        <f>(AP368 - AO368 + DY368*1E3/(8.314*(EA368+273.15)) * AR368/DX368 * AQ368) * DX368/(100*DL368) * 1000/(1000 - AP368)</f>
        <v>0</v>
      </c>
      <c r="AO368">
        <v>17.4838164637601</v>
      </c>
      <c r="AP368">
        <v>23.5495951515152</v>
      </c>
      <c r="AQ368">
        <v>-1.65091628323752e-05</v>
      </c>
      <c r="AR368">
        <v>120.659579915445</v>
      </c>
      <c r="AS368">
        <v>0</v>
      </c>
      <c r="AT368">
        <v>0</v>
      </c>
      <c r="AU368">
        <f>IF(AS368*$H$13&gt;=AW368,1.0,(AW368/(AW368-AS368*$H$13)))</f>
        <v>0</v>
      </c>
      <c r="AV368">
        <f>(AU368-1)*100</f>
        <v>0</v>
      </c>
      <c r="AW368">
        <f>MAX(0,($B$13+$C$13*EF368)/(1+$D$13*EF368)*DY368/(EA368+273)*$E$13)</f>
        <v>0</v>
      </c>
      <c r="AX368" t="s">
        <v>437</v>
      </c>
      <c r="AY368" t="s">
        <v>437</v>
      </c>
      <c r="AZ368">
        <v>0</v>
      </c>
      <c r="BA368">
        <v>0</v>
      </c>
      <c r="BB368">
        <f>1-AZ368/BA368</f>
        <v>0</v>
      </c>
      <c r="BC368">
        <v>0</v>
      </c>
      <c r="BD368" t="s">
        <v>437</v>
      </c>
      <c r="BE368" t="s">
        <v>437</v>
      </c>
      <c r="BF368">
        <v>0</v>
      </c>
      <c r="BG368">
        <v>0</v>
      </c>
      <c r="BH368">
        <f>1-BF368/BG368</f>
        <v>0</v>
      </c>
      <c r="BI368">
        <v>0.5</v>
      </c>
      <c r="BJ368">
        <f>DI368</f>
        <v>0</v>
      </c>
      <c r="BK368">
        <f>L368</f>
        <v>0</v>
      </c>
      <c r="BL368">
        <f>BH368*BI368*BJ368</f>
        <v>0</v>
      </c>
      <c r="BM368">
        <f>(BK368-BC368)/BJ368</f>
        <v>0</v>
      </c>
      <c r="BN368">
        <f>(BA368-BG368)/BG368</f>
        <v>0</v>
      </c>
      <c r="BO368">
        <f>AZ368/(BB368+AZ368/BG368)</f>
        <v>0</v>
      </c>
      <c r="BP368" t="s">
        <v>437</v>
      </c>
      <c r="BQ368">
        <v>0</v>
      </c>
      <c r="BR368">
        <f>IF(BQ368&lt;&gt;0, BQ368, BO368)</f>
        <v>0</v>
      </c>
      <c r="BS368">
        <f>1-BR368/BG368</f>
        <v>0</v>
      </c>
      <c r="BT368">
        <f>(BG368-BF368)/(BG368-BR368)</f>
        <v>0</v>
      </c>
      <c r="BU368">
        <f>(BA368-BG368)/(BA368-BR368)</f>
        <v>0</v>
      </c>
      <c r="BV368">
        <f>(BG368-BF368)/(BG368-AZ368)</f>
        <v>0</v>
      </c>
      <c r="BW368">
        <f>(BA368-BG368)/(BA368-AZ368)</f>
        <v>0</v>
      </c>
      <c r="BX368">
        <f>(BT368*BR368/BF368)</f>
        <v>0</v>
      </c>
      <c r="BY368">
        <f>(1-BX368)</f>
        <v>0</v>
      </c>
      <c r="DH368">
        <f>$B$11*EG368+$C$11*EH368+$F$11*ES368*(1-EV368)</f>
        <v>0</v>
      </c>
      <c r="DI368">
        <f>DH368*DJ368</f>
        <v>0</v>
      </c>
      <c r="DJ368">
        <f>($B$11*$D$9+$C$11*$D$9+$F$11*((FF368+EX368)/MAX(FF368+EX368+FG368, 0.1)*$I$9+FG368/MAX(FF368+EX368+FG368, 0.1)*$J$9))/($B$11+$C$11+$F$11)</f>
        <v>0</v>
      </c>
      <c r="DK368">
        <f>($B$11*$K$9+$C$11*$K$9+$F$11*((FF368+EX368)/MAX(FF368+EX368+FG368, 0.1)*$P$9+FG368/MAX(FF368+EX368+FG368, 0.1)*$Q$9))/($B$11+$C$11+$F$11)</f>
        <v>0</v>
      </c>
      <c r="DL368">
        <v>6</v>
      </c>
      <c r="DM368">
        <v>0.5</v>
      </c>
      <c r="DN368" t="s">
        <v>438</v>
      </c>
      <c r="DO368">
        <v>2</v>
      </c>
      <c r="DP368" t="b">
        <v>1</v>
      </c>
      <c r="DQ368">
        <v>1759434086.94615</v>
      </c>
      <c r="DR368">
        <v>965.971307692308</v>
      </c>
      <c r="DS368">
        <v>1025.54907692308</v>
      </c>
      <c r="DT368">
        <v>23.5521307692308</v>
      </c>
      <c r="DU368">
        <v>17.4085692307692</v>
      </c>
      <c r="DV368">
        <v>962.043153846154</v>
      </c>
      <c r="DW368">
        <v>23.2128384615385</v>
      </c>
      <c r="DX368">
        <v>500.000769230769</v>
      </c>
      <c r="DY368">
        <v>90.6574</v>
      </c>
      <c r="DZ368">
        <v>0.0341494</v>
      </c>
      <c r="EA368">
        <v>30.1891846153846</v>
      </c>
      <c r="EB368">
        <v>30.0548384615385</v>
      </c>
      <c r="EC368">
        <v>999.9</v>
      </c>
      <c r="ED368">
        <v>0</v>
      </c>
      <c r="EE368">
        <v>0</v>
      </c>
      <c r="EF368">
        <v>10007.1115384615</v>
      </c>
      <c r="EG368">
        <v>0</v>
      </c>
      <c r="EH368">
        <v>14.3978</v>
      </c>
      <c r="EI368">
        <v>-59.5779</v>
      </c>
      <c r="EJ368">
        <v>989.270846153846</v>
      </c>
      <c r="EK368">
        <v>1043.72</v>
      </c>
      <c r="EL368">
        <v>6.14356384615385</v>
      </c>
      <c r="EM368">
        <v>1025.54907692308</v>
      </c>
      <c r="EN368">
        <v>17.4085692307692</v>
      </c>
      <c r="EO368">
        <v>2.13517384615385</v>
      </c>
      <c r="EP368">
        <v>1.57821538461538</v>
      </c>
      <c r="EQ368">
        <v>18.4840538461538</v>
      </c>
      <c r="ER368">
        <v>13.7476615384615</v>
      </c>
      <c r="ES368">
        <v>2000.00923076923</v>
      </c>
      <c r="ET368">
        <v>0.980004</v>
      </c>
      <c r="EU368">
        <v>0.0199961153846154</v>
      </c>
      <c r="EV368">
        <v>0</v>
      </c>
      <c r="EW368">
        <v>1106.77769230769</v>
      </c>
      <c r="EX368">
        <v>5.00059</v>
      </c>
      <c r="EY368">
        <v>22269.0538461538</v>
      </c>
      <c r="EZ368">
        <v>17360.4153846154</v>
      </c>
      <c r="FA368">
        <v>41.937</v>
      </c>
      <c r="FB368">
        <v>41.7354615384615</v>
      </c>
      <c r="FC368">
        <v>41.3216923076923</v>
      </c>
      <c r="FD368">
        <v>41.25</v>
      </c>
      <c r="FE368">
        <v>42.8507692307692</v>
      </c>
      <c r="FF368">
        <v>1955.11923076923</v>
      </c>
      <c r="FG368">
        <v>39.89</v>
      </c>
      <c r="FH368">
        <v>0</v>
      </c>
      <c r="FI368">
        <v>1759434093.4</v>
      </c>
      <c r="FJ368">
        <v>0</v>
      </c>
      <c r="FK368">
        <v>1106.7116</v>
      </c>
      <c r="FL368">
        <v>-2.79461540235891</v>
      </c>
      <c r="FM368">
        <v>-56.2538460533434</v>
      </c>
      <c r="FN368">
        <v>22268.428</v>
      </c>
      <c r="FO368">
        <v>15</v>
      </c>
      <c r="FP368">
        <v>0</v>
      </c>
      <c r="FQ368" t="s">
        <v>439</v>
      </c>
      <c r="FR368">
        <v>0</v>
      </c>
      <c r="FS368">
        <v>0</v>
      </c>
      <c r="FT368">
        <v>0</v>
      </c>
      <c r="FU368">
        <v>0</v>
      </c>
      <c r="FV368">
        <v>0</v>
      </c>
      <c r="FW368">
        <v>0</v>
      </c>
      <c r="FX368">
        <v>0</v>
      </c>
      <c r="FY368">
        <v>0</v>
      </c>
      <c r="FZ368">
        <v>0</v>
      </c>
      <c r="GA368">
        <v>0</v>
      </c>
      <c r="GB368">
        <v>0</v>
      </c>
      <c r="GC368">
        <v>-59.5580476190476</v>
      </c>
      <c r="GD368">
        <v>-0.798654545454394</v>
      </c>
      <c r="GE368">
        <v>0.402275999330296</v>
      </c>
      <c r="GF368">
        <v>0</v>
      </c>
      <c r="GG368">
        <v>1106.86823529412</v>
      </c>
      <c r="GH368">
        <v>-2.30068755246508</v>
      </c>
      <c r="GI368">
        <v>0.34650753822744</v>
      </c>
      <c r="GJ368">
        <v>-1</v>
      </c>
      <c r="GK368">
        <v>6.17971142857143</v>
      </c>
      <c r="GL368">
        <v>-0.771568051948057</v>
      </c>
      <c r="GM368">
        <v>0.07792145729825</v>
      </c>
      <c r="GN368">
        <v>0</v>
      </c>
      <c r="GO368">
        <v>0</v>
      </c>
      <c r="GP368">
        <v>2</v>
      </c>
      <c r="GQ368" t="s">
        <v>463</v>
      </c>
      <c r="GR368">
        <v>3.13131</v>
      </c>
      <c r="GS368">
        <v>2.71233</v>
      </c>
      <c r="GT368">
        <v>0.164162</v>
      </c>
      <c r="GU368">
        <v>0.170797</v>
      </c>
      <c r="GV368">
        <v>0.101711</v>
      </c>
      <c r="GW368">
        <v>0.0826816</v>
      </c>
      <c r="GX368">
        <v>31448.4</v>
      </c>
      <c r="GY368">
        <v>33424.1</v>
      </c>
      <c r="GZ368">
        <v>34044.5</v>
      </c>
      <c r="HA368">
        <v>36499.7</v>
      </c>
      <c r="HB368">
        <v>43205.7</v>
      </c>
      <c r="HC368">
        <v>48095.3</v>
      </c>
      <c r="HD368">
        <v>53115.6</v>
      </c>
      <c r="HE368">
        <v>58343.9</v>
      </c>
      <c r="HF368">
        <v>1.95082</v>
      </c>
      <c r="HG368">
        <v>1.77815</v>
      </c>
      <c r="HH368">
        <v>0.128709</v>
      </c>
      <c r="HI368">
        <v>0</v>
      </c>
      <c r="HJ368">
        <v>27.9591</v>
      </c>
      <c r="HK368">
        <v>999.9</v>
      </c>
      <c r="HL368">
        <v>41.619</v>
      </c>
      <c r="HM368">
        <v>31.048</v>
      </c>
      <c r="HN368">
        <v>20.7672</v>
      </c>
      <c r="HO368">
        <v>54.8858</v>
      </c>
      <c r="HP368">
        <v>45.7131</v>
      </c>
      <c r="HQ368">
        <v>1</v>
      </c>
      <c r="HR368">
        <v>0.115683</v>
      </c>
      <c r="HS368">
        <v>0.462977</v>
      </c>
      <c r="HT368">
        <v>20.111</v>
      </c>
      <c r="HU368">
        <v>5.19647</v>
      </c>
      <c r="HV368">
        <v>12.004</v>
      </c>
      <c r="HW368">
        <v>4.9745</v>
      </c>
      <c r="HX368">
        <v>3.29388</v>
      </c>
      <c r="HY368">
        <v>999.9</v>
      </c>
      <c r="HZ368">
        <v>9999</v>
      </c>
      <c r="IA368">
        <v>9999</v>
      </c>
      <c r="IB368">
        <v>9999</v>
      </c>
      <c r="IC368">
        <v>1.86326</v>
      </c>
      <c r="ID368">
        <v>1.86813</v>
      </c>
      <c r="IE368">
        <v>1.86786</v>
      </c>
      <c r="IF368">
        <v>1.86905</v>
      </c>
      <c r="IG368">
        <v>1.86992</v>
      </c>
      <c r="IH368">
        <v>1.86593</v>
      </c>
      <c r="II368">
        <v>1.86705</v>
      </c>
      <c r="IJ368">
        <v>1.86844</v>
      </c>
      <c r="IK368">
        <v>5</v>
      </c>
      <c r="IL368">
        <v>0</v>
      </c>
      <c r="IM368">
        <v>0</v>
      </c>
      <c r="IN368">
        <v>0</v>
      </c>
      <c r="IO368" t="s">
        <v>441</v>
      </c>
      <c r="IP368" t="s">
        <v>442</v>
      </c>
      <c r="IQ368" t="s">
        <v>443</v>
      </c>
      <c r="IR368" t="s">
        <v>443</v>
      </c>
      <c r="IS368" t="s">
        <v>443</v>
      </c>
      <c r="IT368" t="s">
        <v>443</v>
      </c>
      <c r="IU368">
        <v>0</v>
      </c>
      <c r="IV368">
        <v>100</v>
      </c>
      <c r="IW368">
        <v>100</v>
      </c>
      <c r="IX368">
        <v>4.008</v>
      </c>
      <c r="IY368">
        <v>0.3393</v>
      </c>
      <c r="IZ368">
        <v>0.735386519928015</v>
      </c>
      <c r="JA368">
        <v>0.00382527381972642</v>
      </c>
      <c r="JB368">
        <v>-7.52988299776221e-07</v>
      </c>
      <c r="JC368">
        <v>2.3530235652091e-10</v>
      </c>
      <c r="JD368">
        <v>-0.102343420517576</v>
      </c>
      <c r="JE368">
        <v>-0.0169045395245839</v>
      </c>
      <c r="JF368">
        <v>0.00204458040624254</v>
      </c>
      <c r="JG368">
        <v>-2.13992253470799e-05</v>
      </c>
      <c r="JH368">
        <v>5</v>
      </c>
      <c r="JI368">
        <v>2167</v>
      </c>
      <c r="JJ368">
        <v>1</v>
      </c>
      <c r="JK368">
        <v>29</v>
      </c>
      <c r="JL368">
        <v>29323901.6</v>
      </c>
      <c r="JM368">
        <v>29323901.6</v>
      </c>
      <c r="JN368">
        <v>2.1228</v>
      </c>
      <c r="JO368">
        <v>2.62817</v>
      </c>
      <c r="JP368">
        <v>1.54785</v>
      </c>
      <c r="JQ368">
        <v>2.31079</v>
      </c>
      <c r="JR368">
        <v>1.64551</v>
      </c>
      <c r="JS368">
        <v>2.2644</v>
      </c>
      <c r="JT368">
        <v>34.715</v>
      </c>
      <c r="JU368">
        <v>24.1838</v>
      </c>
      <c r="JV368">
        <v>18</v>
      </c>
      <c r="JW368">
        <v>507.736</v>
      </c>
      <c r="JX368">
        <v>396.615</v>
      </c>
      <c r="JY368">
        <v>27.3933</v>
      </c>
      <c r="JZ368">
        <v>28.8651</v>
      </c>
      <c r="KA368">
        <v>30.0001</v>
      </c>
      <c r="KB368">
        <v>28.8161</v>
      </c>
      <c r="KC368">
        <v>28.7636</v>
      </c>
      <c r="KD368">
        <v>42.5987</v>
      </c>
      <c r="KE368">
        <v>11.048</v>
      </c>
      <c r="KF368">
        <v>26.0815</v>
      </c>
      <c r="KG368">
        <v>27.3848</v>
      </c>
      <c r="KH368">
        <v>1074.73</v>
      </c>
      <c r="KI368">
        <v>17.6732</v>
      </c>
      <c r="KJ368">
        <v>96.5485</v>
      </c>
      <c r="KK368">
        <v>94.5242</v>
      </c>
    </row>
    <row r="369" spans="1:297">
      <c r="A369">
        <v>353</v>
      </c>
      <c r="B369">
        <v>1759434100.1</v>
      </c>
      <c r="C369">
        <v>14880</v>
      </c>
      <c r="D369" t="s">
        <v>1151</v>
      </c>
      <c r="E369" t="s">
        <v>1152</v>
      </c>
      <c r="F369">
        <v>5</v>
      </c>
      <c r="G369" t="s">
        <v>1024</v>
      </c>
      <c r="H369" t="s">
        <v>436</v>
      </c>
      <c r="I369">
        <v>1759434091.94615</v>
      </c>
      <c r="J369">
        <f>(K369)/1000</f>
        <v>0</v>
      </c>
      <c r="K369">
        <f>IF(DP369, AN369, AH369)</f>
        <v>0</v>
      </c>
      <c r="L369">
        <f>IF(DP369, AI369, AG369)</f>
        <v>0</v>
      </c>
      <c r="M369">
        <f>DR369 - IF(AU369&gt;1, L369*DL369*100.0/(AW369), 0)</f>
        <v>0</v>
      </c>
      <c r="N369">
        <f>((T369-J369/2)*M369-L369)/(T369+J369/2)</f>
        <v>0</v>
      </c>
      <c r="O369">
        <f>N369*(DY369+DZ369)/1000.0</f>
        <v>0</v>
      </c>
      <c r="P369">
        <f>(DR369 - IF(AU369&gt;1, L369*DL369*100.0/(AW369), 0))*(DY369+DZ369)/1000.0</f>
        <v>0</v>
      </c>
      <c r="Q369">
        <f>2.0/((1/S369-1/R369)+SIGN(S369)*SQRT((1/S369-1/R369)*(1/S369-1/R369) + 4*DM369/((DM369+1)*(DM369+1))*(2*1/S369*1/R369-1/R369*1/R369)))</f>
        <v>0</v>
      </c>
      <c r="R369">
        <f>IF(LEFT(DN369,1)&lt;&gt;"0",IF(LEFT(DN369,1)="1",3.0,DO369),$D$5+$E$5*(EF369*DY369/($K$5*1000))+$F$5*(EF369*DY369/($K$5*1000))*MAX(MIN(DL369,$J$5),$I$5)*MAX(MIN(DL369,$J$5),$I$5)+$G$5*MAX(MIN(DL369,$J$5),$I$5)*(EF369*DY369/($K$5*1000))+$H$5*(EF369*DY369/($K$5*1000))*(EF369*DY369/($K$5*1000)))</f>
        <v>0</v>
      </c>
      <c r="S369">
        <f>J369*(1000-(1000*0.61365*exp(17.502*W369/(240.97+W369))/(DY369+DZ369)+DT369)/2)/(1000*0.61365*exp(17.502*W369/(240.97+W369))/(DY369+DZ369)-DT369)</f>
        <v>0</v>
      </c>
      <c r="T369">
        <f>1/((DM369+1)/(Q369/1.6)+1/(R369/1.37)) + DM369/((DM369+1)/(Q369/1.6) + DM369/(R369/1.37))</f>
        <v>0</v>
      </c>
      <c r="U369">
        <f>(DH369*DK369)</f>
        <v>0</v>
      </c>
      <c r="V369">
        <f>(EA369+(U369+2*0.95*5.67E-8*(((EA369+$B$7)+273)^4-(EA369+273)^4)-44100*J369)/(1.84*29.3*R369+8*0.95*5.67E-8*(EA369+273)^3))</f>
        <v>0</v>
      </c>
      <c r="W369">
        <f>($C$7*EB369+$D$7*EC369+$E$7*V369)</f>
        <v>0</v>
      </c>
      <c r="X369">
        <f>0.61365*exp(17.502*W369/(240.97+W369))</f>
        <v>0</v>
      </c>
      <c r="Y369">
        <f>(Z369/AA369*100)</f>
        <v>0</v>
      </c>
      <c r="Z369">
        <f>DT369*(DY369+DZ369)/1000</f>
        <v>0</v>
      </c>
      <c r="AA369">
        <f>0.61365*exp(17.502*EA369/(240.97+EA369))</f>
        <v>0</v>
      </c>
      <c r="AB369">
        <f>(X369-DT369*(DY369+DZ369)/1000)</f>
        <v>0</v>
      </c>
      <c r="AC369">
        <f>(-J369*44100)</f>
        <v>0</v>
      </c>
      <c r="AD369">
        <f>2*29.3*R369*0.92*(EA369-W369)</f>
        <v>0</v>
      </c>
      <c r="AE369">
        <f>2*0.95*5.67E-8*(((EA369+$B$7)+273)^4-(W369+273)^4)</f>
        <v>0</v>
      </c>
      <c r="AF369">
        <f>U369+AE369+AC369+AD369</f>
        <v>0</v>
      </c>
      <c r="AG369">
        <f>DX369*AU369*(DS369-DR369*(1000-AU369*DU369)/(1000-AU369*DT369))/(100*DL369)</f>
        <v>0</v>
      </c>
      <c r="AH369">
        <f>1000*DX369*AU369*(DT369-DU369)/(100*DL369*(1000-AU369*DT369))</f>
        <v>0</v>
      </c>
      <c r="AI369">
        <f>(AJ369 - AK369 - DY369*1E3/(8.314*(EA369+273.15)) * AM369/DX369 * AL369) * DX369/(100*DL369) * (1000 - DU369)/1000</f>
        <v>0</v>
      </c>
      <c r="AJ369">
        <v>1076.62709208983</v>
      </c>
      <c r="AK369">
        <v>1029.69072727273</v>
      </c>
      <c r="AL369">
        <v>3.34476818181811</v>
      </c>
      <c r="AM369">
        <v>64.6</v>
      </c>
      <c r="AN369">
        <f>(AP369 - AO369 + DY369*1E3/(8.314*(EA369+273.15)) * AR369/DX369 * AQ369) * DX369/(100*DL369) * 1000/(1000 - AP369)</f>
        <v>0</v>
      </c>
      <c r="AO369">
        <v>17.5446530484841</v>
      </c>
      <c r="AP369">
        <v>23.5530296969697</v>
      </c>
      <c r="AQ369">
        <v>2.81379942709539e-05</v>
      </c>
      <c r="AR369">
        <v>120.659579915445</v>
      </c>
      <c r="AS369">
        <v>0</v>
      </c>
      <c r="AT369">
        <v>0</v>
      </c>
      <c r="AU369">
        <f>IF(AS369*$H$13&gt;=AW369,1.0,(AW369/(AW369-AS369*$H$13)))</f>
        <v>0</v>
      </c>
      <c r="AV369">
        <f>(AU369-1)*100</f>
        <v>0</v>
      </c>
      <c r="AW369">
        <f>MAX(0,($B$13+$C$13*EF369)/(1+$D$13*EF369)*DY369/(EA369+273)*$E$13)</f>
        <v>0</v>
      </c>
      <c r="AX369" t="s">
        <v>437</v>
      </c>
      <c r="AY369" t="s">
        <v>437</v>
      </c>
      <c r="AZ369">
        <v>0</v>
      </c>
      <c r="BA369">
        <v>0</v>
      </c>
      <c r="BB369">
        <f>1-AZ369/BA369</f>
        <v>0</v>
      </c>
      <c r="BC369">
        <v>0</v>
      </c>
      <c r="BD369" t="s">
        <v>437</v>
      </c>
      <c r="BE369" t="s">
        <v>437</v>
      </c>
      <c r="BF369">
        <v>0</v>
      </c>
      <c r="BG369">
        <v>0</v>
      </c>
      <c r="BH369">
        <f>1-BF369/BG369</f>
        <v>0</v>
      </c>
      <c r="BI369">
        <v>0.5</v>
      </c>
      <c r="BJ369">
        <f>DI369</f>
        <v>0</v>
      </c>
      <c r="BK369">
        <f>L369</f>
        <v>0</v>
      </c>
      <c r="BL369">
        <f>BH369*BI369*BJ369</f>
        <v>0</v>
      </c>
      <c r="BM369">
        <f>(BK369-BC369)/BJ369</f>
        <v>0</v>
      </c>
      <c r="BN369">
        <f>(BA369-BG369)/BG369</f>
        <v>0</v>
      </c>
      <c r="BO369">
        <f>AZ369/(BB369+AZ369/BG369)</f>
        <v>0</v>
      </c>
      <c r="BP369" t="s">
        <v>437</v>
      </c>
      <c r="BQ369">
        <v>0</v>
      </c>
      <c r="BR369">
        <f>IF(BQ369&lt;&gt;0, BQ369, BO369)</f>
        <v>0</v>
      </c>
      <c r="BS369">
        <f>1-BR369/BG369</f>
        <v>0</v>
      </c>
      <c r="BT369">
        <f>(BG369-BF369)/(BG369-BR369)</f>
        <v>0</v>
      </c>
      <c r="BU369">
        <f>(BA369-BG369)/(BA369-BR369)</f>
        <v>0</v>
      </c>
      <c r="BV369">
        <f>(BG369-BF369)/(BG369-AZ369)</f>
        <v>0</v>
      </c>
      <c r="BW369">
        <f>(BA369-BG369)/(BA369-AZ369)</f>
        <v>0</v>
      </c>
      <c r="BX369">
        <f>(BT369*BR369/BF369)</f>
        <v>0</v>
      </c>
      <c r="BY369">
        <f>(1-BX369)</f>
        <v>0</v>
      </c>
      <c r="DH369">
        <f>$B$11*EG369+$C$11*EH369+$F$11*ES369*(1-EV369)</f>
        <v>0</v>
      </c>
      <c r="DI369">
        <f>DH369*DJ369</f>
        <v>0</v>
      </c>
      <c r="DJ369">
        <f>($B$11*$D$9+$C$11*$D$9+$F$11*((FF369+EX369)/MAX(FF369+EX369+FG369, 0.1)*$I$9+FG369/MAX(FF369+EX369+FG369, 0.1)*$J$9))/($B$11+$C$11+$F$11)</f>
        <v>0</v>
      </c>
      <c r="DK369">
        <f>($B$11*$K$9+$C$11*$K$9+$F$11*((FF369+EX369)/MAX(FF369+EX369+FG369, 0.1)*$P$9+FG369/MAX(FF369+EX369+FG369, 0.1)*$Q$9))/($B$11+$C$11+$F$11)</f>
        <v>0</v>
      </c>
      <c r="DL369">
        <v>6</v>
      </c>
      <c r="DM369">
        <v>0.5</v>
      </c>
      <c r="DN369" t="s">
        <v>438</v>
      </c>
      <c r="DO369">
        <v>2</v>
      </c>
      <c r="DP369" t="b">
        <v>1</v>
      </c>
      <c r="DQ369">
        <v>1759434091.94615</v>
      </c>
      <c r="DR369">
        <v>982.211692307692</v>
      </c>
      <c r="DS369">
        <v>1042.15</v>
      </c>
      <c r="DT369">
        <v>23.5510307692308</v>
      </c>
      <c r="DU369">
        <v>17.4710384615385</v>
      </c>
      <c r="DV369">
        <v>978.234461538462</v>
      </c>
      <c r="DW369">
        <v>23.2117846153846</v>
      </c>
      <c r="DX369">
        <v>499.989384615385</v>
      </c>
      <c r="DY369">
        <v>90.6573076923077</v>
      </c>
      <c r="DZ369">
        <v>0.0341458</v>
      </c>
      <c r="EA369">
        <v>30.1812153846154</v>
      </c>
      <c r="EB369">
        <v>30.0511384615385</v>
      </c>
      <c r="EC369">
        <v>999.9</v>
      </c>
      <c r="ED369">
        <v>0</v>
      </c>
      <c r="EE369">
        <v>0</v>
      </c>
      <c r="EF369">
        <v>10016.4423076923</v>
      </c>
      <c r="EG369">
        <v>0</v>
      </c>
      <c r="EH369">
        <v>14.3978</v>
      </c>
      <c r="EI369">
        <v>-59.9386076923077</v>
      </c>
      <c r="EJ369">
        <v>1005.90207692308</v>
      </c>
      <c r="EK369">
        <v>1060.68307692308</v>
      </c>
      <c r="EL369">
        <v>6.08001153846154</v>
      </c>
      <c r="EM369">
        <v>1042.15</v>
      </c>
      <c r="EN369">
        <v>17.4710384615385</v>
      </c>
      <c r="EO369">
        <v>2.13507153846154</v>
      </c>
      <c r="EP369">
        <v>1.58387615384615</v>
      </c>
      <c r="EQ369">
        <v>18.4833</v>
      </c>
      <c r="ER369">
        <v>13.8027461538462</v>
      </c>
      <c r="ES369">
        <v>1999.96692307692</v>
      </c>
      <c r="ET369">
        <v>0.980003384615385</v>
      </c>
      <c r="EU369">
        <v>0.0199966</v>
      </c>
      <c r="EV369">
        <v>0</v>
      </c>
      <c r="EW369">
        <v>1106.59923076923</v>
      </c>
      <c r="EX369">
        <v>5.00059</v>
      </c>
      <c r="EY369">
        <v>22264.0846153846</v>
      </c>
      <c r="EZ369">
        <v>17360.0384615385</v>
      </c>
      <c r="FA369">
        <v>41.937</v>
      </c>
      <c r="FB369">
        <v>41.7160769230769</v>
      </c>
      <c r="FC369">
        <v>41.3168461538462</v>
      </c>
      <c r="FD369">
        <v>41.2354615384615</v>
      </c>
      <c r="FE369">
        <v>42.8410769230769</v>
      </c>
      <c r="FF369">
        <v>1955.07692307692</v>
      </c>
      <c r="FG369">
        <v>39.89</v>
      </c>
      <c r="FH369">
        <v>0</v>
      </c>
      <c r="FI369">
        <v>1759434098.8</v>
      </c>
      <c r="FJ369">
        <v>0</v>
      </c>
      <c r="FK369">
        <v>1106.51884615385</v>
      </c>
      <c r="FL369">
        <v>-1.86017095987943</v>
      </c>
      <c r="FM369">
        <v>-52.2598291192745</v>
      </c>
      <c r="FN369">
        <v>22263.8384615385</v>
      </c>
      <c r="FO369">
        <v>15</v>
      </c>
      <c r="FP369">
        <v>0</v>
      </c>
      <c r="FQ369" t="s">
        <v>439</v>
      </c>
      <c r="FR369">
        <v>0</v>
      </c>
      <c r="FS369">
        <v>0</v>
      </c>
      <c r="FT369">
        <v>0</v>
      </c>
      <c r="FU369">
        <v>0</v>
      </c>
      <c r="FV369">
        <v>0</v>
      </c>
      <c r="FW369">
        <v>0</v>
      </c>
      <c r="FX369">
        <v>0</v>
      </c>
      <c r="FY369">
        <v>0</v>
      </c>
      <c r="FZ369">
        <v>0</v>
      </c>
      <c r="GA369">
        <v>0</v>
      </c>
      <c r="GB369">
        <v>0</v>
      </c>
      <c r="GC369">
        <v>-59.740155</v>
      </c>
      <c r="GD369">
        <v>-3.03797142857149</v>
      </c>
      <c r="GE369">
        <v>0.546504806451873</v>
      </c>
      <c r="GF369">
        <v>0</v>
      </c>
      <c r="GG369">
        <v>1106.70352941176</v>
      </c>
      <c r="GH369">
        <v>-2.18517953551831</v>
      </c>
      <c r="GI369">
        <v>0.339210869284624</v>
      </c>
      <c r="GJ369">
        <v>-1</v>
      </c>
      <c r="GK369">
        <v>6.110154</v>
      </c>
      <c r="GL369">
        <v>-0.770478496240594</v>
      </c>
      <c r="GM369">
        <v>0.0741320774968568</v>
      </c>
      <c r="GN369">
        <v>0</v>
      </c>
      <c r="GO369">
        <v>0</v>
      </c>
      <c r="GP369">
        <v>2</v>
      </c>
      <c r="GQ369" t="s">
        <v>463</v>
      </c>
      <c r="GR369">
        <v>3.1314</v>
      </c>
      <c r="GS369">
        <v>2.71182</v>
      </c>
      <c r="GT369">
        <v>0.165923</v>
      </c>
      <c r="GU369">
        <v>0.172679</v>
      </c>
      <c r="GV369">
        <v>0.101717</v>
      </c>
      <c r="GW369">
        <v>0.0828656</v>
      </c>
      <c r="GX369">
        <v>31382.1</v>
      </c>
      <c r="GY369">
        <v>33348.5</v>
      </c>
      <c r="GZ369">
        <v>34044.4</v>
      </c>
      <c r="HA369">
        <v>36500</v>
      </c>
      <c r="HB369">
        <v>43205.3</v>
      </c>
      <c r="HC369">
        <v>48086.3</v>
      </c>
      <c r="HD369">
        <v>53115.2</v>
      </c>
      <c r="HE369">
        <v>58344.6</v>
      </c>
      <c r="HF369">
        <v>1.95163</v>
      </c>
      <c r="HG369">
        <v>1.77782</v>
      </c>
      <c r="HH369">
        <v>0.128523</v>
      </c>
      <c r="HI369">
        <v>0</v>
      </c>
      <c r="HJ369">
        <v>27.956</v>
      </c>
      <c r="HK369">
        <v>999.9</v>
      </c>
      <c r="HL369">
        <v>41.619</v>
      </c>
      <c r="HM369">
        <v>31.048</v>
      </c>
      <c r="HN369">
        <v>20.7669</v>
      </c>
      <c r="HO369">
        <v>55.0458</v>
      </c>
      <c r="HP369">
        <v>45.3486</v>
      </c>
      <c r="HQ369">
        <v>1</v>
      </c>
      <c r="HR369">
        <v>0.115518</v>
      </c>
      <c r="HS369">
        <v>0.494717</v>
      </c>
      <c r="HT369">
        <v>20.1111</v>
      </c>
      <c r="HU369">
        <v>5.19692</v>
      </c>
      <c r="HV369">
        <v>12.004</v>
      </c>
      <c r="HW369">
        <v>4.97495</v>
      </c>
      <c r="HX369">
        <v>3.29393</v>
      </c>
      <c r="HY369">
        <v>999.9</v>
      </c>
      <c r="HZ369">
        <v>9999</v>
      </c>
      <c r="IA369">
        <v>9999</v>
      </c>
      <c r="IB369">
        <v>9999</v>
      </c>
      <c r="IC369">
        <v>1.86325</v>
      </c>
      <c r="ID369">
        <v>1.86813</v>
      </c>
      <c r="IE369">
        <v>1.86789</v>
      </c>
      <c r="IF369">
        <v>1.86905</v>
      </c>
      <c r="IG369">
        <v>1.86991</v>
      </c>
      <c r="IH369">
        <v>1.86591</v>
      </c>
      <c r="II369">
        <v>1.86705</v>
      </c>
      <c r="IJ369">
        <v>1.86844</v>
      </c>
      <c r="IK369">
        <v>5</v>
      </c>
      <c r="IL369">
        <v>0</v>
      </c>
      <c r="IM369">
        <v>0</v>
      </c>
      <c r="IN369">
        <v>0</v>
      </c>
      <c r="IO369" t="s">
        <v>441</v>
      </c>
      <c r="IP369" t="s">
        <v>442</v>
      </c>
      <c r="IQ369" t="s">
        <v>443</v>
      </c>
      <c r="IR369" t="s">
        <v>443</v>
      </c>
      <c r="IS369" t="s">
        <v>443</v>
      </c>
      <c r="IT369" t="s">
        <v>443</v>
      </c>
      <c r="IU369">
        <v>0</v>
      </c>
      <c r="IV369">
        <v>100</v>
      </c>
      <c r="IW369">
        <v>100</v>
      </c>
      <c r="IX369">
        <v>4.06</v>
      </c>
      <c r="IY369">
        <v>0.3393</v>
      </c>
      <c r="IZ369">
        <v>0.735386519928015</v>
      </c>
      <c r="JA369">
        <v>0.00382527381972642</v>
      </c>
      <c r="JB369">
        <v>-7.52988299776221e-07</v>
      </c>
      <c r="JC369">
        <v>2.3530235652091e-10</v>
      </c>
      <c r="JD369">
        <v>-0.102343420517576</v>
      </c>
      <c r="JE369">
        <v>-0.0169045395245839</v>
      </c>
      <c r="JF369">
        <v>0.00204458040624254</v>
      </c>
      <c r="JG369">
        <v>-2.13992253470799e-05</v>
      </c>
      <c r="JH369">
        <v>5</v>
      </c>
      <c r="JI369">
        <v>2167</v>
      </c>
      <c r="JJ369">
        <v>1</v>
      </c>
      <c r="JK369">
        <v>29</v>
      </c>
      <c r="JL369">
        <v>29323901.7</v>
      </c>
      <c r="JM369">
        <v>29323901.7</v>
      </c>
      <c r="JN369">
        <v>2.15088</v>
      </c>
      <c r="JO369">
        <v>2.61963</v>
      </c>
      <c r="JP369">
        <v>1.54785</v>
      </c>
      <c r="JQ369">
        <v>2.31079</v>
      </c>
      <c r="JR369">
        <v>1.64551</v>
      </c>
      <c r="JS369">
        <v>2.32422</v>
      </c>
      <c r="JT369">
        <v>34.715</v>
      </c>
      <c r="JU369">
        <v>24.1926</v>
      </c>
      <c r="JV369">
        <v>18</v>
      </c>
      <c r="JW369">
        <v>508.268</v>
      </c>
      <c r="JX369">
        <v>396.437</v>
      </c>
      <c r="JY369">
        <v>27.343</v>
      </c>
      <c r="JZ369">
        <v>28.8651</v>
      </c>
      <c r="KA369">
        <v>30</v>
      </c>
      <c r="KB369">
        <v>28.8161</v>
      </c>
      <c r="KC369">
        <v>28.7636</v>
      </c>
      <c r="KD369">
        <v>43.0985</v>
      </c>
      <c r="KE369">
        <v>10.7646</v>
      </c>
      <c r="KF369">
        <v>26.0815</v>
      </c>
      <c r="KG369">
        <v>27.3318</v>
      </c>
      <c r="KH369">
        <v>1088.26</v>
      </c>
      <c r="KI369">
        <v>17.729</v>
      </c>
      <c r="KJ369">
        <v>96.548</v>
      </c>
      <c r="KK369">
        <v>94.5251</v>
      </c>
    </row>
    <row r="370" spans="1:297">
      <c r="A370">
        <v>354</v>
      </c>
      <c r="B370">
        <v>1759434105.1</v>
      </c>
      <c r="C370">
        <v>14885</v>
      </c>
      <c r="D370" t="s">
        <v>1153</v>
      </c>
      <c r="E370" t="s">
        <v>1154</v>
      </c>
      <c r="F370">
        <v>5</v>
      </c>
      <c r="G370" t="s">
        <v>1024</v>
      </c>
      <c r="H370" t="s">
        <v>436</v>
      </c>
      <c r="I370">
        <v>1759434096.94615</v>
      </c>
      <c r="J370">
        <f>(K370)/1000</f>
        <v>0</v>
      </c>
      <c r="K370">
        <f>IF(DP370, AN370, AH370)</f>
        <v>0</v>
      </c>
      <c r="L370">
        <f>IF(DP370, AI370, AG370)</f>
        <v>0</v>
      </c>
      <c r="M370">
        <f>DR370 - IF(AU370&gt;1, L370*DL370*100.0/(AW370), 0)</f>
        <v>0</v>
      </c>
      <c r="N370">
        <f>((T370-J370/2)*M370-L370)/(T370+J370/2)</f>
        <v>0</v>
      </c>
      <c r="O370">
        <f>N370*(DY370+DZ370)/1000.0</f>
        <v>0</v>
      </c>
      <c r="P370">
        <f>(DR370 - IF(AU370&gt;1, L370*DL370*100.0/(AW370), 0))*(DY370+DZ370)/1000.0</f>
        <v>0</v>
      </c>
      <c r="Q370">
        <f>2.0/((1/S370-1/R370)+SIGN(S370)*SQRT((1/S370-1/R370)*(1/S370-1/R370) + 4*DM370/((DM370+1)*(DM370+1))*(2*1/S370*1/R370-1/R370*1/R370)))</f>
        <v>0</v>
      </c>
      <c r="R370">
        <f>IF(LEFT(DN370,1)&lt;&gt;"0",IF(LEFT(DN370,1)="1",3.0,DO370),$D$5+$E$5*(EF370*DY370/($K$5*1000))+$F$5*(EF370*DY370/($K$5*1000))*MAX(MIN(DL370,$J$5),$I$5)*MAX(MIN(DL370,$J$5),$I$5)+$G$5*MAX(MIN(DL370,$J$5),$I$5)*(EF370*DY370/($K$5*1000))+$H$5*(EF370*DY370/($K$5*1000))*(EF370*DY370/($K$5*1000)))</f>
        <v>0</v>
      </c>
      <c r="S370">
        <f>J370*(1000-(1000*0.61365*exp(17.502*W370/(240.97+W370))/(DY370+DZ370)+DT370)/2)/(1000*0.61365*exp(17.502*W370/(240.97+W370))/(DY370+DZ370)-DT370)</f>
        <v>0</v>
      </c>
      <c r="T370">
        <f>1/((DM370+1)/(Q370/1.6)+1/(R370/1.37)) + DM370/((DM370+1)/(Q370/1.6) + DM370/(R370/1.37))</f>
        <v>0</v>
      </c>
      <c r="U370">
        <f>(DH370*DK370)</f>
        <v>0</v>
      </c>
      <c r="V370">
        <f>(EA370+(U370+2*0.95*5.67E-8*(((EA370+$B$7)+273)^4-(EA370+273)^4)-44100*J370)/(1.84*29.3*R370+8*0.95*5.67E-8*(EA370+273)^3))</f>
        <v>0</v>
      </c>
      <c r="W370">
        <f>($C$7*EB370+$D$7*EC370+$E$7*V370)</f>
        <v>0</v>
      </c>
      <c r="X370">
        <f>0.61365*exp(17.502*W370/(240.97+W370))</f>
        <v>0</v>
      </c>
      <c r="Y370">
        <f>(Z370/AA370*100)</f>
        <v>0</v>
      </c>
      <c r="Z370">
        <f>DT370*(DY370+DZ370)/1000</f>
        <v>0</v>
      </c>
      <c r="AA370">
        <f>0.61365*exp(17.502*EA370/(240.97+EA370))</f>
        <v>0</v>
      </c>
      <c r="AB370">
        <f>(X370-DT370*(DY370+DZ370)/1000)</f>
        <v>0</v>
      </c>
      <c r="AC370">
        <f>(-J370*44100)</f>
        <v>0</v>
      </c>
      <c r="AD370">
        <f>2*29.3*R370*0.92*(EA370-W370)</f>
        <v>0</v>
      </c>
      <c r="AE370">
        <f>2*0.95*5.67E-8*(((EA370+$B$7)+273)^4-(W370+273)^4)</f>
        <v>0</v>
      </c>
      <c r="AF370">
        <f>U370+AE370+AC370+AD370</f>
        <v>0</v>
      </c>
      <c r="AG370">
        <f>DX370*AU370*(DS370-DR370*(1000-AU370*DU370)/(1000-AU370*DT370))/(100*DL370)</f>
        <v>0</v>
      </c>
      <c r="AH370">
        <f>1000*DX370*AU370*(DT370-DU370)/(100*DL370*(1000-AU370*DT370))</f>
        <v>0</v>
      </c>
      <c r="AI370">
        <f>(AJ370 - AK370 - DY370*1E3/(8.314*(EA370+273.15)) * AM370/DX370 * AL370) * DX370/(100*DL370) * (1000 - DU370)/1000</f>
        <v>0</v>
      </c>
      <c r="AJ370">
        <v>1094.79727699784</v>
      </c>
      <c r="AK370">
        <v>1047.20654545455</v>
      </c>
      <c r="AL370">
        <v>3.50929696969696</v>
      </c>
      <c r="AM370">
        <v>64.6</v>
      </c>
      <c r="AN370">
        <f>(AP370 - AO370 + DY370*1E3/(8.314*(EA370+273.15)) * AR370/DX370 * AQ370) * DX370/(100*DL370) * 1000/(1000 - AP370)</f>
        <v>0</v>
      </c>
      <c r="AO370">
        <v>17.6027587743962</v>
      </c>
      <c r="AP370">
        <v>23.55628</v>
      </c>
      <c r="AQ370">
        <v>4.72534369684618e-05</v>
      </c>
      <c r="AR370">
        <v>120.659579915445</v>
      </c>
      <c r="AS370">
        <v>0</v>
      </c>
      <c r="AT370">
        <v>0</v>
      </c>
      <c r="AU370">
        <f>IF(AS370*$H$13&gt;=AW370,1.0,(AW370/(AW370-AS370*$H$13)))</f>
        <v>0</v>
      </c>
      <c r="AV370">
        <f>(AU370-1)*100</f>
        <v>0</v>
      </c>
      <c r="AW370">
        <f>MAX(0,($B$13+$C$13*EF370)/(1+$D$13*EF370)*DY370/(EA370+273)*$E$13)</f>
        <v>0</v>
      </c>
      <c r="AX370" t="s">
        <v>437</v>
      </c>
      <c r="AY370" t="s">
        <v>437</v>
      </c>
      <c r="AZ370">
        <v>0</v>
      </c>
      <c r="BA370">
        <v>0</v>
      </c>
      <c r="BB370">
        <f>1-AZ370/BA370</f>
        <v>0</v>
      </c>
      <c r="BC370">
        <v>0</v>
      </c>
      <c r="BD370" t="s">
        <v>437</v>
      </c>
      <c r="BE370" t="s">
        <v>437</v>
      </c>
      <c r="BF370">
        <v>0</v>
      </c>
      <c r="BG370">
        <v>0</v>
      </c>
      <c r="BH370">
        <f>1-BF370/BG370</f>
        <v>0</v>
      </c>
      <c r="BI370">
        <v>0.5</v>
      </c>
      <c r="BJ370">
        <f>DI370</f>
        <v>0</v>
      </c>
      <c r="BK370">
        <f>L370</f>
        <v>0</v>
      </c>
      <c r="BL370">
        <f>BH370*BI370*BJ370</f>
        <v>0</v>
      </c>
      <c r="BM370">
        <f>(BK370-BC370)/BJ370</f>
        <v>0</v>
      </c>
      <c r="BN370">
        <f>(BA370-BG370)/BG370</f>
        <v>0</v>
      </c>
      <c r="BO370">
        <f>AZ370/(BB370+AZ370/BG370)</f>
        <v>0</v>
      </c>
      <c r="BP370" t="s">
        <v>437</v>
      </c>
      <c r="BQ370">
        <v>0</v>
      </c>
      <c r="BR370">
        <f>IF(BQ370&lt;&gt;0, BQ370, BO370)</f>
        <v>0</v>
      </c>
      <c r="BS370">
        <f>1-BR370/BG370</f>
        <v>0</v>
      </c>
      <c r="BT370">
        <f>(BG370-BF370)/(BG370-BR370)</f>
        <v>0</v>
      </c>
      <c r="BU370">
        <f>(BA370-BG370)/(BA370-BR370)</f>
        <v>0</v>
      </c>
      <c r="BV370">
        <f>(BG370-BF370)/(BG370-AZ370)</f>
        <v>0</v>
      </c>
      <c r="BW370">
        <f>(BA370-BG370)/(BA370-AZ370)</f>
        <v>0</v>
      </c>
      <c r="BX370">
        <f>(BT370*BR370/BF370)</f>
        <v>0</v>
      </c>
      <c r="BY370">
        <f>(1-BX370)</f>
        <v>0</v>
      </c>
      <c r="DH370">
        <f>$B$11*EG370+$C$11*EH370+$F$11*ES370*(1-EV370)</f>
        <v>0</v>
      </c>
      <c r="DI370">
        <f>DH370*DJ370</f>
        <v>0</v>
      </c>
      <c r="DJ370">
        <f>($B$11*$D$9+$C$11*$D$9+$F$11*((FF370+EX370)/MAX(FF370+EX370+FG370, 0.1)*$I$9+FG370/MAX(FF370+EX370+FG370, 0.1)*$J$9))/($B$11+$C$11+$F$11)</f>
        <v>0</v>
      </c>
      <c r="DK370">
        <f>($B$11*$K$9+$C$11*$K$9+$F$11*((FF370+EX370)/MAX(FF370+EX370+FG370, 0.1)*$P$9+FG370/MAX(FF370+EX370+FG370, 0.1)*$Q$9))/($B$11+$C$11+$F$11)</f>
        <v>0</v>
      </c>
      <c r="DL370">
        <v>6</v>
      </c>
      <c r="DM370">
        <v>0.5</v>
      </c>
      <c r="DN370" t="s">
        <v>438</v>
      </c>
      <c r="DO370">
        <v>2</v>
      </c>
      <c r="DP370" t="b">
        <v>1</v>
      </c>
      <c r="DQ370">
        <v>1759434096.94615</v>
      </c>
      <c r="DR370">
        <v>998.618769230769</v>
      </c>
      <c r="DS370">
        <v>1058.80230769231</v>
      </c>
      <c r="DT370">
        <v>23.5522769230769</v>
      </c>
      <c r="DU370">
        <v>17.5333846153846</v>
      </c>
      <c r="DV370">
        <v>994.591461538462</v>
      </c>
      <c r="DW370">
        <v>23.2129769230769</v>
      </c>
      <c r="DX370">
        <v>500.020923076923</v>
      </c>
      <c r="DY370">
        <v>90.6569461538461</v>
      </c>
      <c r="DZ370">
        <v>0.0341309923076923</v>
      </c>
      <c r="EA370">
        <v>30.1741307692308</v>
      </c>
      <c r="EB370">
        <v>30.0501384615385</v>
      </c>
      <c r="EC370">
        <v>999.9</v>
      </c>
      <c r="ED370">
        <v>0</v>
      </c>
      <c r="EE370">
        <v>0</v>
      </c>
      <c r="EF370">
        <v>10009.6630769231</v>
      </c>
      <c r="EG370">
        <v>0</v>
      </c>
      <c r="EH370">
        <v>14.3978</v>
      </c>
      <c r="EI370">
        <v>-60.1835230769231</v>
      </c>
      <c r="EJ370">
        <v>1022.707</v>
      </c>
      <c r="EK370">
        <v>1077.70076923077</v>
      </c>
      <c r="EL370">
        <v>6.01891307692308</v>
      </c>
      <c r="EM370">
        <v>1058.80230769231</v>
      </c>
      <c r="EN370">
        <v>17.5333846153846</v>
      </c>
      <c r="EO370">
        <v>2.13517692307692</v>
      </c>
      <c r="EP370">
        <v>1.58952230769231</v>
      </c>
      <c r="EQ370">
        <v>18.4840846153846</v>
      </c>
      <c r="ER370">
        <v>13.8575307692308</v>
      </c>
      <c r="ES370">
        <v>1999.99230769231</v>
      </c>
      <c r="ET370">
        <v>0.980003615384615</v>
      </c>
      <c r="EU370">
        <v>0.0199963692307692</v>
      </c>
      <c r="EV370">
        <v>0</v>
      </c>
      <c r="EW370">
        <v>1106.41538461538</v>
      </c>
      <c r="EX370">
        <v>5.00059</v>
      </c>
      <c r="EY370">
        <v>22260.6153846154</v>
      </c>
      <c r="EZ370">
        <v>17360.2692307692</v>
      </c>
      <c r="FA370">
        <v>41.937</v>
      </c>
      <c r="FB370">
        <v>41.6966923076923</v>
      </c>
      <c r="FC370">
        <v>41.3168461538462</v>
      </c>
      <c r="FD370">
        <v>41.2257692307692</v>
      </c>
      <c r="FE370">
        <v>42.8265384615385</v>
      </c>
      <c r="FF370">
        <v>1955.10230769231</v>
      </c>
      <c r="FG370">
        <v>39.89</v>
      </c>
      <c r="FH370">
        <v>0</v>
      </c>
      <c r="FI370">
        <v>1759434103.6</v>
      </c>
      <c r="FJ370">
        <v>0</v>
      </c>
      <c r="FK370">
        <v>1106.37538461538</v>
      </c>
      <c r="FL370">
        <v>-1.55418804320679</v>
      </c>
      <c r="FM370">
        <v>-40.2222222131078</v>
      </c>
      <c r="FN370">
        <v>22260.2961538462</v>
      </c>
      <c r="FO370">
        <v>15</v>
      </c>
      <c r="FP370">
        <v>0</v>
      </c>
      <c r="FQ370" t="s">
        <v>439</v>
      </c>
      <c r="FR370">
        <v>0</v>
      </c>
      <c r="FS370">
        <v>0</v>
      </c>
      <c r="FT370">
        <v>0</v>
      </c>
      <c r="FU370">
        <v>0</v>
      </c>
      <c r="FV370">
        <v>0</v>
      </c>
      <c r="FW370">
        <v>0</v>
      </c>
      <c r="FX370">
        <v>0</v>
      </c>
      <c r="FY370">
        <v>0</v>
      </c>
      <c r="FZ370">
        <v>0</v>
      </c>
      <c r="GA370">
        <v>0</v>
      </c>
      <c r="GB370">
        <v>0</v>
      </c>
      <c r="GC370">
        <v>-60.1362238095238</v>
      </c>
      <c r="GD370">
        <v>-3.65190389610396</v>
      </c>
      <c r="GE370">
        <v>0.638058024607825</v>
      </c>
      <c r="GF370">
        <v>0</v>
      </c>
      <c r="GG370">
        <v>1106.49647058824</v>
      </c>
      <c r="GH370">
        <v>-2.28907563930368</v>
      </c>
      <c r="GI370">
        <v>0.376203029922918</v>
      </c>
      <c r="GJ370">
        <v>-1</v>
      </c>
      <c r="GK370">
        <v>6.05439761904762</v>
      </c>
      <c r="GL370">
        <v>-0.733718961038953</v>
      </c>
      <c r="GM370">
        <v>0.0741656719401305</v>
      </c>
      <c r="GN370">
        <v>0</v>
      </c>
      <c r="GO370">
        <v>0</v>
      </c>
      <c r="GP370">
        <v>2</v>
      </c>
      <c r="GQ370" t="s">
        <v>463</v>
      </c>
      <c r="GR370">
        <v>3.13103</v>
      </c>
      <c r="GS370">
        <v>2.71176</v>
      </c>
      <c r="GT370">
        <v>0.167719</v>
      </c>
      <c r="GU370">
        <v>0.17427</v>
      </c>
      <c r="GV370">
        <v>0.101723</v>
      </c>
      <c r="GW370">
        <v>0.0830768</v>
      </c>
      <c r="GX370">
        <v>31314.5</v>
      </c>
      <c r="GY370">
        <v>33284.3</v>
      </c>
      <c r="GZ370">
        <v>34044.4</v>
      </c>
      <c r="HA370">
        <v>36499.9</v>
      </c>
      <c r="HB370">
        <v>43205.4</v>
      </c>
      <c r="HC370">
        <v>48075.2</v>
      </c>
      <c r="HD370">
        <v>53115.5</v>
      </c>
      <c r="HE370">
        <v>58344.5</v>
      </c>
      <c r="HF370">
        <v>1.95052</v>
      </c>
      <c r="HG370">
        <v>1.77918</v>
      </c>
      <c r="HH370">
        <v>0.12856</v>
      </c>
      <c r="HI370">
        <v>0</v>
      </c>
      <c r="HJ370">
        <v>27.9524</v>
      </c>
      <c r="HK370">
        <v>999.9</v>
      </c>
      <c r="HL370">
        <v>41.619</v>
      </c>
      <c r="HM370">
        <v>31.048</v>
      </c>
      <c r="HN370">
        <v>20.7689</v>
      </c>
      <c r="HO370">
        <v>54.5458</v>
      </c>
      <c r="HP370">
        <v>45.4928</v>
      </c>
      <c r="HQ370">
        <v>1</v>
      </c>
      <c r="HR370">
        <v>0.11548</v>
      </c>
      <c r="HS370">
        <v>0.515406</v>
      </c>
      <c r="HT370">
        <v>20.1107</v>
      </c>
      <c r="HU370">
        <v>5.19722</v>
      </c>
      <c r="HV370">
        <v>12.004</v>
      </c>
      <c r="HW370">
        <v>4.9742</v>
      </c>
      <c r="HX370">
        <v>3.2939</v>
      </c>
      <c r="HY370">
        <v>999.9</v>
      </c>
      <c r="HZ370">
        <v>9999</v>
      </c>
      <c r="IA370">
        <v>9999</v>
      </c>
      <c r="IB370">
        <v>9999</v>
      </c>
      <c r="IC370">
        <v>1.86325</v>
      </c>
      <c r="ID370">
        <v>1.86813</v>
      </c>
      <c r="IE370">
        <v>1.8679</v>
      </c>
      <c r="IF370">
        <v>1.86905</v>
      </c>
      <c r="IG370">
        <v>1.86992</v>
      </c>
      <c r="IH370">
        <v>1.86592</v>
      </c>
      <c r="II370">
        <v>1.86707</v>
      </c>
      <c r="IJ370">
        <v>1.86844</v>
      </c>
      <c r="IK370">
        <v>5</v>
      </c>
      <c r="IL370">
        <v>0</v>
      </c>
      <c r="IM370">
        <v>0</v>
      </c>
      <c r="IN370">
        <v>0</v>
      </c>
      <c r="IO370" t="s">
        <v>441</v>
      </c>
      <c r="IP370" t="s">
        <v>442</v>
      </c>
      <c r="IQ370" t="s">
        <v>443</v>
      </c>
      <c r="IR370" t="s">
        <v>443</v>
      </c>
      <c r="IS370" t="s">
        <v>443</v>
      </c>
      <c r="IT370" t="s">
        <v>443</v>
      </c>
      <c r="IU370">
        <v>0</v>
      </c>
      <c r="IV370">
        <v>100</v>
      </c>
      <c r="IW370">
        <v>100</v>
      </c>
      <c r="IX370">
        <v>4.11</v>
      </c>
      <c r="IY370">
        <v>0.3395</v>
      </c>
      <c r="IZ370">
        <v>0.735386519928015</v>
      </c>
      <c r="JA370">
        <v>0.00382527381972642</v>
      </c>
      <c r="JB370">
        <v>-7.52988299776221e-07</v>
      </c>
      <c r="JC370">
        <v>2.3530235652091e-10</v>
      </c>
      <c r="JD370">
        <v>-0.102343420517576</v>
      </c>
      <c r="JE370">
        <v>-0.0169045395245839</v>
      </c>
      <c r="JF370">
        <v>0.00204458040624254</v>
      </c>
      <c r="JG370">
        <v>-2.13992253470799e-05</v>
      </c>
      <c r="JH370">
        <v>5</v>
      </c>
      <c r="JI370">
        <v>2167</v>
      </c>
      <c r="JJ370">
        <v>1</v>
      </c>
      <c r="JK370">
        <v>29</v>
      </c>
      <c r="JL370">
        <v>29323901.8</v>
      </c>
      <c r="JM370">
        <v>29323901.8</v>
      </c>
      <c r="JN370">
        <v>2.17651</v>
      </c>
      <c r="JO370">
        <v>2.63306</v>
      </c>
      <c r="JP370">
        <v>1.54785</v>
      </c>
      <c r="JQ370">
        <v>2.31079</v>
      </c>
      <c r="JR370">
        <v>1.64673</v>
      </c>
      <c r="JS370">
        <v>2.27539</v>
      </c>
      <c r="JT370">
        <v>34.715</v>
      </c>
      <c r="JU370">
        <v>24.1838</v>
      </c>
      <c r="JV370">
        <v>18</v>
      </c>
      <c r="JW370">
        <v>507.536</v>
      </c>
      <c r="JX370">
        <v>397.175</v>
      </c>
      <c r="JY370">
        <v>27.2914</v>
      </c>
      <c r="JZ370">
        <v>28.8651</v>
      </c>
      <c r="KA370">
        <v>30.0001</v>
      </c>
      <c r="KB370">
        <v>28.8161</v>
      </c>
      <c r="KC370">
        <v>28.7636</v>
      </c>
      <c r="KD370">
        <v>43.6715</v>
      </c>
      <c r="KE370">
        <v>10.1973</v>
      </c>
      <c r="KF370">
        <v>26.0815</v>
      </c>
      <c r="KG370">
        <v>27.2808</v>
      </c>
      <c r="KH370">
        <v>1108.5</v>
      </c>
      <c r="KI370">
        <v>17.7989</v>
      </c>
      <c r="KJ370">
        <v>96.5482</v>
      </c>
      <c r="KK370">
        <v>94.5249</v>
      </c>
    </row>
    <row r="371" spans="1:297">
      <c r="A371">
        <v>355</v>
      </c>
      <c r="B371">
        <v>1759434110.1</v>
      </c>
      <c r="C371">
        <v>14890</v>
      </c>
      <c r="D371" t="s">
        <v>1155</v>
      </c>
      <c r="E371" t="s">
        <v>1156</v>
      </c>
      <c r="F371">
        <v>5</v>
      </c>
      <c r="G371" t="s">
        <v>1024</v>
      </c>
      <c r="H371" t="s">
        <v>436</v>
      </c>
      <c r="I371">
        <v>1759434101.94615</v>
      </c>
      <c r="J371">
        <f>(K371)/1000</f>
        <v>0</v>
      </c>
      <c r="K371">
        <f>IF(DP371, AN371, AH371)</f>
        <v>0</v>
      </c>
      <c r="L371">
        <f>IF(DP371, AI371, AG371)</f>
        <v>0</v>
      </c>
      <c r="M371">
        <f>DR371 - IF(AU371&gt;1, L371*DL371*100.0/(AW371), 0)</f>
        <v>0</v>
      </c>
      <c r="N371">
        <f>((T371-J371/2)*M371-L371)/(T371+J371/2)</f>
        <v>0</v>
      </c>
      <c r="O371">
        <f>N371*(DY371+DZ371)/1000.0</f>
        <v>0</v>
      </c>
      <c r="P371">
        <f>(DR371 - IF(AU371&gt;1, L371*DL371*100.0/(AW371), 0))*(DY371+DZ371)/1000.0</f>
        <v>0</v>
      </c>
      <c r="Q371">
        <f>2.0/((1/S371-1/R371)+SIGN(S371)*SQRT((1/S371-1/R371)*(1/S371-1/R371) + 4*DM371/((DM371+1)*(DM371+1))*(2*1/S371*1/R371-1/R371*1/R371)))</f>
        <v>0</v>
      </c>
      <c r="R371">
        <f>IF(LEFT(DN371,1)&lt;&gt;"0",IF(LEFT(DN371,1)="1",3.0,DO371),$D$5+$E$5*(EF371*DY371/($K$5*1000))+$F$5*(EF371*DY371/($K$5*1000))*MAX(MIN(DL371,$J$5),$I$5)*MAX(MIN(DL371,$J$5),$I$5)+$G$5*MAX(MIN(DL371,$J$5),$I$5)*(EF371*DY371/($K$5*1000))+$H$5*(EF371*DY371/($K$5*1000))*(EF371*DY371/($K$5*1000)))</f>
        <v>0</v>
      </c>
      <c r="S371">
        <f>J371*(1000-(1000*0.61365*exp(17.502*W371/(240.97+W371))/(DY371+DZ371)+DT371)/2)/(1000*0.61365*exp(17.502*W371/(240.97+W371))/(DY371+DZ371)-DT371)</f>
        <v>0</v>
      </c>
      <c r="T371">
        <f>1/((DM371+1)/(Q371/1.6)+1/(R371/1.37)) + DM371/((DM371+1)/(Q371/1.6) + DM371/(R371/1.37))</f>
        <v>0</v>
      </c>
      <c r="U371">
        <f>(DH371*DK371)</f>
        <v>0</v>
      </c>
      <c r="V371">
        <f>(EA371+(U371+2*0.95*5.67E-8*(((EA371+$B$7)+273)^4-(EA371+273)^4)-44100*J371)/(1.84*29.3*R371+8*0.95*5.67E-8*(EA371+273)^3))</f>
        <v>0</v>
      </c>
      <c r="W371">
        <f>($C$7*EB371+$D$7*EC371+$E$7*V371)</f>
        <v>0</v>
      </c>
      <c r="X371">
        <f>0.61365*exp(17.502*W371/(240.97+W371))</f>
        <v>0</v>
      </c>
      <c r="Y371">
        <f>(Z371/AA371*100)</f>
        <v>0</v>
      </c>
      <c r="Z371">
        <f>DT371*(DY371+DZ371)/1000</f>
        <v>0</v>
      </c>
      <c r="AA371">
        <f>0.61365*exp(17.502*EA371/(240.97+EA371))</f>
        <v>0</v>
      </c>
      <c r="AB371">
        <f>(X371-DT371*(DY371+DZ371)/1000)</f>
        <v>0</v>
      </c>
      <c r="AC371">
        <f>(-J371*44100)</f>
        <v>0</v>
      </c>
      <c r="AD371">
        <f>2*29.3*R371*0.92*(EA371-W371)</f>
        <v>0</v>
      </c>
      <c r="AE371">
        <f>2*0.95*5.67E-8*(((EA371+$B$7)+273)^4-(W371+273)^4)</f>
        <v>0</v>
      </c>
      <c r="AF371">
        <f>U371+AE371+AC371+AD371</f>
        <v>0</v>
      </c>
      <c r="AG371">
        <f>DX371*AU371*(DS371-DR371*(1000-AU371*DU371)/(1000-AU371*DT371))/(100*DL371)</f>
        <v>0</v>
      </c>
      <c r="AH371">
        <f>1000*DX371*AU371*(DT371-DU371)/(100*DL371*(1000-AU371*DT371))</f>
        <v>0</v>
      </c>
      <c r="AI371">
        <f>(AJ371 - AK371 - DY371*1E3/(8.314*(EA371+273.15)) * AM371/DX371 * AL371) * DX371/(100*DL371) * (1000 - DU371)/1000</f>
        <v>0</v>
      </c>
      <c r="AJ371">
        <v>1110.73110143831</v>
      </c>
      <c r="AK371">
        <v>1063.55854545455</v>
      </c>
      <c r="AL371">
        <v>3.263246969697</v>
      </c>
      <c r="AM371">
        <v>64.6</v>
      </c>
      <c r="AN371">
        <f>(AP371 - AO371 + DY371*1E3/(8.314*(EA371+273.15)) * AR371/DX371 * AQ371) * DX371/(100*DL371) * 1000/(1000 - AP371)</f>
        <v>0</v>
      </c>
      <c r="AO371">
        <v>17.6632198732867</v>
      </c>
      <c r="AP371">
        <v>23.5520787878788</v>
      </c>
      <c r="AQ371">
        <v>-4.51637289139392e-05</v>
      </c>
      <c r="AR371">
        <v>120.659579915445</v>
      </c>
      <c r="AS371">
        <v>0</v>
      </c>
      <c r="AT371">
        <v>0</v>
      </c>
      <c r="AU371">
        <f>IF(AS371*$H$13&gt;=AW371,1.0,(AW371/(AW371-AS371*$H$13)))</f>
        <v>0</v>
      </c>
      <c r="AV371">
        <f>(AU371-1)*100</f>
        <v>0</v>
      </c>
      <c r="AW371">
        <f>MAX(0,($B$13+$C$13*EF371)/(1+$D$13*EF371)*DY371/(EA371+273)*$E$13)</f>
        <v>0</v>
      </c>
      <c r="AX371" t="s">
        <v>437</v>
      </c>
      <c r="AY371" t="s">
        <v>437</v>
      </c>
      <c r="AZ371">
        <v>0</v>
      </c>
      <c r="BA371">
        <v>0</v>
      </c>
      <c r="BB371">
        <f>1-AZ371/BA371</f>
        <v>0</v>
      </c>
      <c r="BC371">
        <v>0</v>
      </c>
      <c r="BD371" t="s">
        <v>437</v>
      </c>
      <c r="BE371" t="s">
        <v>437</v>
      </c>
      <c r="BF371">
        <v>0</v>
      </c>
      <c r="BG371">
        <v>0</v>
      </c>
      <c r="BH371">
        <f>1-BF371/BG371</f>
        <v>0</v>
      </c>
      <c r="BI371">
        <v>0.5</v>
      </c>
      <c r="BJ371">
        <f>DI371</f>
        <v>0</v>
      </c>
      <c r="BK371">
        <f>L371</f>
        <v>0</v>
      </c>
      <c r="BL371">
        <f>BH371*BI371*BJ371</f>
        <v>0</v>
      </c>
      <c r="BM371">
        <f>(BK371-BC371)/BJ371</f>
        <v>0</v>
      </c>
      <c r="BN371">
        <f>(BA371-BG371)/BG371</f>
        <v>0</v>
      </c>
      <c r="BO371">
        <f>AZ371/(BB371+AZ371/BG371)</f>
        <v>0</v>
      </c>
      <c r="BP371" t="s">
        <v>437</v>
      </c>
      <c r="BQ371">
        <v>0</v>
      </c>
      <c r="BR371">
        <f>IF(BQ371&lt;&gt;0, BQ371, BO371)</f>
        <v>0</v>
      </c>
      <c r="BS371">
        <f>1-BR371/BG371</f>
        <v>0</v>
      </c>
      <c r="BT371">
        <f>(BG371-BF371)/(BG371-BR371)</f>
        <v>0</v>
      </c>
      <c r="BU371">
        <f>(BA371-BG371)/(BA371-BR371)</f>
        <v>0</v>
      </c>
      <c r="BV371">
        <f>(BG371-BF371)/(BG371-AZ371)</f>
        <v>0</v>
      </c>
      <c r="BW371">
        <f>(BA371-BG371)/(BA371-AZ371)</f>
        <v>0</v>
      </c>
      <c r="BX371">
        <f>(BT371*BR371/BF371)</f>
        <v>0</v>
      </c>
      <c r="BY371">
        <f>(1-BX371)</f>
        <v>0</v>
      </c>
      <c r="DH371">
        <f>$B$11*EG371+$C$11*EH371+$F$11*ES371*(1-EV371)</f>
        <v>0</v>
      </c>
      <c r="DI371">
        <f>DH371*DJ371</f>
        <v>0</v>
      </c>
      <c r="DJ371">
        <f>($B$11*$D$9+$C$11*$D$9+$F$11*((FF371+EX371)/MAX(FF371+EX371+FG371, 0.1)*$I$9+FG371/MAX(FF371+EX371+FG371, 0.1)*$J$9))/($B$11+$C$11+$F$11)</f>
        <v>0</v>
      </c>
      <c r="DK371">
        <f>($B$11*$K$9+$C$11*$K$9+$F$11*((FF371+EX371)/MAX(FF371+EX371+FG371, 0.1)*$P$9+FG371/MAX(FF371+EX371+FG371, 0.1)*$Q$9))/($B$11+$C$11+$F$11)</f>
        <v>0</v>
      </c>
      <c r="DL371">
        <v>6</v>
      </c>
      <c r="DM371">
        <v>0.5</v>
      </c>
      <c r="DN371" t="s">
        <v>438</v>
      </c>
      <c r="DO371">
        <v>2</v>
      </c>
      <c r="DP371" t="b">
        <v>1</v>
      </c>
      <c r="DQ371">
        <v>1759434101.94615</v>
      </c>
      <c r="DR371">
        <v>1015.06507692308</v>
      </c>
      <c r="DS371">
        <v>1075.51538461538</v>
      </c>
      <c r="DT371">
        <v>23.5532153846154</v>
      </c>
      <c r="DU371">
        <v>17.5941461538462</v>
      </c>
      <c r="DV371">
        <v>1010.98815384615</v>
      </c>
      <c r="DW371">
        <v>23.2138846153846</v>
      </c>
      <c r="DX371">
        <v>500.016307692308</v>
      </c>
      <c r="DY371">
        <v>90.6565615384615</v>
      </c>
      <c r="DZ371">
        <v>0.0341157230769231</v>
      </c>
      <c r="EA371">
        <v>30.1654384615385</v>
      </c>
      <c r="EB371">
        <v>30.0520846153846</v>
      </c>
      <c r="EC371">
        <v>999.9</v>
      </c>
      <c r="ED371">
        <v>0</v>
      </c>
      <c r="EE371">
        <v>0</v>
      </c>
      <c r="EF371">
        <v>9990.92461538461</v>
      </c>
      <c r="EG371">
        <v>0</v>
      </c>
      <c r="EH371">
        <v>14.3978</v>
      </c>
      <c r="EI371">
        <v>-60.4512</v>
      </c>
      <c r="EJ371">
        <v>1039.55076923077</v>
      </c>
      <c r="EK371">
        <v>1094.78076923077</v>
      </c>
      <c r="EL371">
        <v>5.95909846153846</v>
      </c>
      <c r="EM371">
        <v>1075.51538461538</v>
      </c>
      <c r="EN371">
        <v>17.5941461538462</v>
      </c>
      <c r="EO371">
        <v>2.13525384615385</v>
      </c>
      <c r="EP371">
        <v>1.59502461538462</v>
      </c>
      <c r="EQ371">
        <v>18.4846538461538</v>
      </c>
      <c r="ER371">
        <v>13.9107384615385</v>
      </c>
      <c r="ES371">
        <v>2000.01538461538</v>
      </c>
      <c r="ET371">
        <v>0.980004</v>
      </c>
      <c r="EU371">
        <v>0.0199961153846154</v>
      </c>
      <c r="EV371">
        <v>0</v>
      </c>
      <c r="EW371">
        <v>1106.27923076923</v>
      </c>
      <c r="EX371">
        <v>5.00059</v>
      </c>
      <c r="EY371">
        <v>22258.1769230769</v>
      </c>
      <c r="EZ371">
        <v>17360.4769230769</v>
      </c>
      <c r="FA371">
        <v>41.937</v>
      </c>
      <c r="FB371">
        <v>41.6918461538462</v>
      </c>
      <c r="FC371">
        <v>41.3168461538462</v>
      </c>
      <c r="FD371">
        <v>41.2257692307692</v>
      </c>
      <c r="FE371">
        <v>42.8216923076923</v>
      </c>
      <c r="FF371">
        <v>1955.12538461538</v>
      </c>
      <c r="FG371">
        <v>39.89</v>
      </c>
      <c r="FH371">
        <v>0</v>
      </c>
      <c r="FI371">
        <v>1759434108.4</v>
      </c>
      <c r="FJ371">
        <v>0</v>
      </c>
      <c r="FK371">
        <v>1106.24423076923</v>
      </c>
      <c r="FL371">
        <v>-1.12512820799834</v>
      </c>
      <c r="FM371">
        <v>-19.4905982988327</v>
      </c>
      <c r="FN371">
        <v>22257.8576923077</v>
      </c>
      <c r="FO371">
        <v>15</v>
      </c>
      <c r="FP371">
        <v>0</v>
      </c>
      <c r="FQ371" t="s">
        <v>439</v>
      </c>
      <c r="FR371">
        <v>0</v>
      </c>
      <c r="FS371">
        <v>0</v>
      </c>
      <c r="FT371">
        <v>0</v>
      </c>
      <c r="FU371">
        <v>0</v>
      </c>
      <c r="FV371">
        <v>0</v>
      </c>
      <c r="FW371">
        <v>0</v>
      </c>
      <c r="FX371">
        <v>0</v>
      </c>
      <c r="FY371">
        <v>0</v>
      </c>
      <c r="FZ371">
        <v>0</v>
      </c>
      <c r="GA371">
        <v>0</v>
      </c>
      <c r="GB371">
        <v>0</v>
      </c>
      <c r="GC371">
        <v>-60.221605</v>
      </c>
      <c r="GD371">
        <v>-4.08244060150365</v>
      </c>
      <c r="GE371">
        <v>0.696276693904801</v>
      </c>
      <c r="GF371">
        <v>0</v>
      </c>
      <c r="GG371">
        <v>1106.34735294118</v>
      </c>
      <c r="GH371">
        <v>-1.84705882509355</v>
      </c>
      <c r="GI371">
        <v>0.347379338539714</v>
      </c>
      <c r="GJ371">
        <v>-1</v>
      </c>
      <c r="GK371">
        <v>5.987077</v>
      </c>
      <c r="GL371">
        <v>-0.706473383458654</v>
      </c>
      <c r="GM371">
        <v>0.0679739315546776</v>
      </c>
      <c r="GN371">
        <v>0</v>
      </c>
      <c r="GO371">
        <v>0</v>
      </c>
      <c r="GP371">
        <v>2</v>
      </c>
      <c r="GQ371" t="s">
        <v>463</v>
      </c>
      <c r="GR371">
        <v>3.13119</v>
      </c>
      <c r="GS371">
        <v>2.71214</v>
      </c>
      <c r="GT371">
        <v>0.169422</v>
      </c>
      <c r="GU371">
        <v>0.176074</v>
      </c>
      <c r="GV371">
        <v>0.101725</v>
      </c>
      <c r="GW371">
        <v>0.0833031</v>
      </c>
      <c r="GX371">
        <v>31250.6</v>
      </c>
      <c r="GY371">
        <v>33211.9</v>
      </c>
      <c r="GZ371">
        <v>34044.6</v>
      </c>
      <c r="HA371">
        <v>36500.2</v>
      </c>
      <c r="HB371">
        <v>43205.5</v>
      </c>
      <c r="HC371">
        <v>48063.8</v>
      </c>
      <c r="HD371">
        <v>53115.4</v>
      </c>
      <c r="HE371">
        <v>58344.9</v>
      </c>
      <c r="HF371">
        <v>1.95068</v>
      </c>
      <c r="HG371">
        <v>1.77892</v>
      </c>
      <c r="HH371">
        <v>0.12964</v>
      </c>
      <c r="HI371">
        <v>0</v>
      </c>
      <c r="HJ371">
        <v>27.9489</v>
      </c>
      <c r="HK371">
        <v>999.9</v>
      </c>
      <c r="HL371">
        <v>41.619</v>
      </c>
      <c r="HM371">
        <v>31.048</v>
      </c>
      <c r="HN371">
        <v>20.7676</v>
      </c>
      <c r="HO371">
        <v>54.7658</v>
      </c>
      <c r="HP371">
        <v>45.7212</v>
      </c>
      <c r="HQ371">
        <v>1</v>
      </c>
      <c r="HR371">
        <v>0.115434</v>
      </c>
      <c r="HS371">
        <v>0.531446</v>
      </c>
      <c r="HT371">
        <v>20.1106</v>
      </c>
      <c r="HU371">
        <v>5.19722</v>
      </c>
      <c r="HV371">
        <v>12.004</v>
      </c>
      <c r="HW371">
        <v>4.97485</v>
      </c>
      <c r="HX371">
        <v>3.29398</v>
      </c>
      <c r="HY371">
        <v>999.9</v>
      </c>
      <c r="HZ371">
        <v>9999</v>
      </c>
      <c r="IA371">
        <v>9999</v>
      </c>
      <c r="IB371">
        <v>9999</v>
      </c>
      <c r="IC371">
        <v>1.86326</v>
      </c>
      <c r="ID371">
        <v>1.86813</v>
      </c>
      <c r="IE371">
        <v>1.86786</v>
      </c>
      <c r="IF371">
        <v>1.86905</v>
      </c>
      <c r="IG371">
        <v>1.86992</v>
      </c>
      <c r="IH371">
        <v>1.86593</v>
      </c>
      <c r="II371">
        <v>1.86705</v>
      </c>
      <c r="IJ371">
        <v>1.86844</v>
      </c>
      <c r="IK371">
        <v>5</v>
      </c>
      <c r="IL371">
        <v>0</v>
      </c>
      <c r="IM371">
        <v>0</v>
      </c>
      <c r="IN371">
        <v>0</v>
      </c>
      <c r="IO371" t="s">
        <v>441</v>
      </c>
      <c r="IP371" t="s">
        <v>442</v>
      </c>
      <c r="IQ371" t="s">
        <v>443</v>
      </c>
      <c r="IR371" t="s">
        <v>443</v>
      </c>
      <c r="IS371" t="s">
        <v>443</v>
      </c>
      <c r="IT371" t="s">
        <v>443</v>
      </c>
      <c r="IU371">
        <v>0</v>
      </c>
      <c r="IV371">
        <v>100</v>
      </c>
      <c r="IW371">
        <v>100</v>
      </c>
      <c r="IX371">
        <v>4.15</v>
      </c>
      <c r="IY371">
        <v>0.3394</v>
      </c>
      <c r="IZ371">
        <v>0.735386519928015</v>
      </c>
      <c r="JA371">
        <v>0.00382527381972642</v>
      </c>
      <c r="JB371">
        <v>-7.52988299776221e-07</v>
      </c>
      <c r="JC371">
        <v>2.3530235652091e-10</v>
      </c>
      <c r="JD371">
        <v>-0.102343420517576</v>
      </c>
      <c r="JE371">
        <v>-0.0169045395245839</v>
      </c>
      <c r="JF371">
        <v>0.00204458040624254</v>
      </c>
      <c r="JG371">
        <v>-2.13992253470799e-05</v>
      </c>
      <c r="JH371">
        <v>5</v>
      </c>
      <c r="JI371">
        <v>2167</v>
      </c>
      <c r="JJ371">
        <v>1</v>
      </c>
      <c r="JK371">
        <v>29</v>
      </c>
      <c r="JL371">
        <v>29323901.8</v>
      </c>
      <c r="JM371">
        <v>29323901.8</v>
      </c>
      <c r="JN371">
        <v>2.20459</v>
      </c>
      <c r="JO371">
        <v>2.61841</v>
      </c>
      <c r="JP371">
        <v>1.54785</v>
      </c>
      <c r="JQ371">
        <v>2.31079</v>
      </c>
      <c r="JR371">
        <v>1.64673</v>
      </c>
      <c r="JS371">
        <v>2.34985</v>
      </c>
      <c r="JT371">
        <v>34.715</v>
      </c>
      <c r="JU371">
        <v>24.1926</v>
      </c>
      <c r="JV371">
        <v>18</v>
      </c>
      <c r="JW371">
        <v>507.636</v>
      </c>
      <c r="JX371">
        <v>397.038</v>
      </c>
      <c r="JY371">
        <v>27.2417</v>
      </c>
      <c r="JZ371">
        <v>28.8651</v>
      </c>
      <c r="KA371">
        <v>30.0001</v>
      </c>
      <c r="KB371">
        <v>28.8161</v>
      </c>
      <c r="KC371">
        <v>28.7636</v>
      </c>
      <c r="KD371">
        <v>44.1757</v>
      </c>
      <c r="KE371">
        <v>9.89032</v>
      </c>
      <c r="KF371">
        <v>26.4564</v>
      </c>
      <c r="KG371">
        <v>27.232</v>
      </c>
      <c r="KH371">
        <v>1122.06</v>
      </c>
      <c r="KI371">
        <v>17.855</v>
      </c>
      <c r="KJ371">
        <v>96.5484</v>
      </c>
      <c r="KK371">
        <v>94.5257</v>
      </c>
    </row>
    <row r="372" spans="1:297">
      <c r="A372">
        <v>356</v>
      </c>
      <c r="B372">
        <v>1759434115.1</v>
      </c>
      <c r="C372">
        <v>14895</v>
      </c>
      <c r="D372" t="s">
        <v>1157</v>
      </c>
      <c r="E372" t="s">
        <v>1158</v>
      </c>
      <c r="F372">
        <v>5</v>
      </c>
      <c r="G372" t="s">
        <v>1024</v>
      </c>
      <c r="H372" t="s">
        <v>436</v>
      </c>
      <c r="I372">
        <v>1759434106.94615</v>
      </c>
      <c r="J372">
        <f>(K372)/1000</f>
        <v>0</v>
      </c>
      <c r="K372">
        <f>IF(DP372, AN372, AH372)</f>
        <v>0</v>
      </c>
      <c r="L372">
        <f>IF(DP372, AI372, AG372)</f>
        <v>0</v>
      </c>
      <c r="M372">
        <f>DR372 - IF(AU372&gt;1, L372*DL372*100.0/(AW372), 0)</f>
        <v>0</v>
      </c>
      <c r="N372">
        <f>((T372-J372/2)*M372-L372)/(T372+J372/2)</f>
        <v>0</v>
      </c>
      <c r="O372">
        <f>N372*(DY372+DZ372)/1000.0</f>
        <v>0</v>
      </c>
      <c r="P372">
        <f>(DR372 - IF(AU372&gt;1, L372*DL372*100.0/(AW372), 0))*(DY372+DZ372)/1000.0</f>
        <v>0</v>
      </c>
      <c r="Q372">
        <f>2.0/((1/S372-1/R372)+SIGN(S372)*SQRT((1/S372-1/R372)*(1/S372-1/R372) + 4*DM372/((DM372+1)*(DM372+1))*(2*1/S372*1/R372-1/R372*1/R372)))</f>
        <v>0</v>
      </c>
      <c r="R372">
        <f>IF(LEFT(DN372,1)&lt;&gt;"0",IF(LEFT(DN372,1)="1",3.0,DO372),$D$5+$E$5*(EF372*DY372/($K$5*1000))+$F$5*(EF372*DY372/($K$5*1000))*MAX(MIN(DL372,$J$5),$I$5)*MAX(MIN(DL372,$J$5),$I$5)+$G$5*MAX(MIN(DL372,$J$5),$I$5)*(EF372*DY372/($K$5*1000))+$H$5*(EF372*DY372/($K$5*1000))*(EF372*DY372/($K$5*1000)))</f>
        <v>0</v>
      </c>
      <c r="S372">
        <f>J372*(1000-(1000*0.61365*exp(17.502*W372/(240.97+W372))/(DY372+DZ372)+DT372)/2)/(1000*0.61365*exp(17.502*W372/(240.97+W372))/(DY372+DZ372)-DT372)</f>
        <v>0</v>
      </c>
      <c r="T372">
        <f>1/((DM372+1)/(Q372/1.6)+1/(R372/1.37)) + DM372/((DM372+1)/(Q372/1.6) + DM372/(R372/1.37))</f>
        <v>0</v>
      </c>
      <c r="U372">
        <f>(DH372*DK372)</f>
        <v>0</v>
      </c>
      <c r="V372">
        <f>(EA372+(U372+2*0.95*5.67E-8*(((EA372+$B$7)+273)^4-(EA372+273)^4)-44100*J372)/(1.84*29.3*R372+8*0.95*5.67E-8*(EA372+273)^3))</f>
        <v>0</v>
      </c>
      <c r="W372">
        <f>($C$7*EB372+$D$7*EC372+$E$7*V372)</f>
        <v>0</v>
      </c>
      <c r="X372">
        <f>0.61365*exp(17.502*W372/(240.97+W372))</f>
        <v>0</v>
      </c>
      <c r="Y372">
        <f>(Z372/AA372*100)</f>
        <v>0</v>
      </c>
      <c r="Z372">
        <f>DT372*(DY372+DZ372)/1000</f>
        <v>0</v>
      </c>
      <c r="AA372">
        <f>0.61365*exp(17.502*EA372/(240.97+EA372))</f>
        <v>0</v>
      </c>
      <c r="AB372">
        <f>(X372-DT372*(DY372+DZ372)/1000)</f>
        <v>0</v>
      </c>
      <c r="AC372">
        <f>(-J372*44100)</f>
        <v>0</v>
      </c>
      <c r="AD372">
        <f>2*29.3*R372*0.92*(EA372-W372)</f>
        <v>0</v>
      </c>
      <c r="AE372">
        <f>2*0.95*5.67E-8*(((EA372+$B$7)+273)^4-(W372+273)^4)</f>
        <v>0</v>
      </c>
      <c r="AF372">
        <f>U372+AE372+AC372+AD372</f>
        <v>0</v>
      </c>
      <c r="AG372">
        <f>DX372*AU372*(DS372-DR372*(1000-AU372*DU372)/(1000-AU372*DT372))/(100*DL372)</f>
        <v>0</v>
      </c>
      <c r="AH372">
        <f>1000*DX372*AU372*(DT372-DU372)/(100*DL372*(1000-AU372*DT372))</f>
        <v>0</v>
      </c>
      <c r="AI372">
        <f>(AJ372 - AK372 - DY372*1E3/(8.314*(EA372+273.15)) * AM372/DX372 * AL372) * DX372/(100*DL372) * (1000 - DU372)/1000</f>
        <v>0</v>
      </c>
      <c r="AJ372">
        <v>1128.57546589827</v>
      </c>
      <c r="AK372">
        <v>1080.78696969697</v>
      </c>
      <c r="AL372">
        <v>3.4441742424241</v>
      </c>
      <c r="AM372">
        <v>64.6</v>
      </c>
      <c r="AN372">
        <f>(AP372 - AO372 + DY372*1E3/(8.314*(EA372+273.15)) * AR372/DX372 * AQ372) * DX372/(100*DL372) * 1000/(1000 - AP372)</f>
        <v>0</v>
      </c>
      <c r="AO372">
        <v>17.7557142689358</v>
      </c>
      <c r="AP372">
        <v>23.56708</v>
      </c>
      <c r="AQ372">
        <v>0.000149111229184899</v>
      </c>
      <c r="AR372">
        <v>120.659579915445</v>
      </c>
      <c r="AS372">
        <v>0</v>
      </c>
      <c r="AT372">
        <v>0</v>
      </c>
      <c r="AU372">
        <f>IF(AS372*$H$13&gt;=AW372,1.0,(AW372/(AW372-AS372*$H$13)))</f>
        <v>0</v>
      </c>
      <c r="AV372">
        <f>(AU372-1)*100</f>
        <v>0</v>
      </c>
      <c r="AW372">
        <f>MAX(0,($B$13+$C$13*EF372)/(1+$D$13*EF372)*DY372/(EA372+273)*$E$13)</f>
        <v>0</v>
      </c>
      <c r="AX372" t="s">
        <v>437</v>
      </c>
      <c r="AY372" t="s">
        <v>437</v>
      </c>
      <c r="AZ372">
        <v>0</v>
      </c>
      <c r="BA372">
        <v>0</v>
      </c>
      <c r="BB372">
        <f>1-AZ372/BA372</f>
        <v>0</v>
      </c>
      <c r="BC372">
        <v>0</v>
      </c>
      <c r="BD372" t="s">
        <v>437</v>
      </c>
      <c r="BE372" t="s">
        <v>437</v>
      </c>
      <c r="BF372">
        <v>0</v>
      </c>
      <c r="BG372">
        <v>0</v>
      </c>
      <c r="BH372">
        <f>1-BF372/BG372</f>
        <v>0</v>
      </c>
      <c r="BI372">
        <v>0.5</v>
      </c>
      <c r="BJ372">
        <f>DI372</f>
        <v>0</v>
      </c>
      <c r="BK372">
        <f>L372</f>
        <v>0</v>
      </c>
      <c r="BL372">
        <f>BH372*BI372*BJ372</f>
        <v>0</v>
      </c>
      <c r="BM372">
        <f>(BK372-BC372)/BJ372</f>
        <v>0</v>
      </c>
      <c r="BN372">
        <f>(BA372-BG372)/BG372</f>
        <v>0</v>
      </c>
      <c r="BO372">
        <f>AZ372/(BB372+AZ372/BG372)</f>
        <v>0</v>
      </c>
      <c r="BP372" t="s">
        <v>437</v>
      </c>
      <c r="BQ372">
        <v>0</v>
      </c>
      <c r="BR372">
        <f>IF(BQ372&lt;&gt;0, BQ372, BO372)</f>
        <v>0</v>
      </c>
      <c r="BS372">
        <f>1-BR372/BG372</f>
        <v>0</v>
      </c>
      <c r="BT372">
        <f>(BG372-BF372)/(BG372-BR372)</f>
        <v>0</v>
      </c>
      <c r="BU372">
        <f>(BA372-BG372)/(BA372-BR372)</f>
        <v>0</v>
      </c>
      <c r="BV372">
        <f>(BG372-BF372)/(BG372-AZ372)</f>
        <v>0</v>
      </c>
      <c r="BW372">
        <f>(BA372-BG372)/(BA372-AZ372)</f>
        <v>0</v>
      </c>
      <c r="BX372">
        <f>(BT372*BR372/BF372)</f>
        <v>0</v>
      </c>
      <c r="BY372">
        <f>(1-BX372)</f>
        <v>0</v>
      </c>
      <c r="DH372">
        <f>$B$11*EG372+$C$11*EH372+$F$11*ES372*(1-EV372)</f>
        <v>0</v>
      </c>
      <c r="DI372">
        <f>DH372*DJ372</f>
        <v>0</v>
      </c>
      <c r="DJ372">
        <f>($B$11*$D$9+$C$11*$D$9+$F$11*((FF372+EX372)/MAX(FF372+EX372+FG372, 0.1)*$I$9+FG372/MAX(FF372+EX372+FG372, 0.1)*$J$9))/($B$11+$C$11+$F$11)</f>
        <v>0</v>
      </c>
      <c r="DK372">
        <f>($B$11*$K$9+$C$11*$K$9+$F$11*((FF372+EX372)/MAX(FF372+EX372+FG372, 0.1)*$P$9+FG372/MAX(FF372+EX372+FG372, 0.1)*$Q$9))/($B$11+$C$11+$F$11)</f>
        <v>0</v>
      </c>
      <c r="DL372">
        <v>6</v>
      </c>
      <c r="DM372">
        <v>0.5</v>
      </c>
      <c r="DN372" t="s">
        <v>438</v>
      </c>
      <c r="DO372">
        <v>2</v>
      </c>
      <c r="DP372" t="b">
        <v>1</v>
      </c>
      <c r="DQ372">
        <v>1759434106.94615</v>
      </c>
      <c r="DR372">
        <v>1031.62230769231</v>
      </c>
      <c r="DS372">
        <v>1092.39538461538</v>
      </c>
      <c r="DT372">
        <v>23.5563307692308</v>
      </c>
      <c r="DU372">
        <v>17.6637384615385</v>
      </c>
      <c r="DV372">
        <v>1027.49615384615</v>
      </c>
      <c r="DW372">
        <v>23.2168692307692</v>
      </c>
      <c r="DX372">
        <v>500.019769230769</v>
      </c>
      <c r="DY372">
        <v>90.6568153846154</v>
      </c>
      <c r="DZ372">
        <v>0.0340500692307692</v>
      </c>
      <c r="EA372">
        <v>30.1556</v>
      </c>
      <c r="EB372">
        <v>30.0539615384615</v>
      </c>
      <c r="EC372">
        <v>999.9</v>
      </c>
      <c r="ED372">
        <v>0</v>
      </c>
      <c r="EE372">
        <v>0</v>
      </c>
      <c r="EF372">
        <v>9988.13384615385</v>
      </c>
      <c r="EG372">
        <v>0</v>
      </c>
      <c r="EH372">
        <v>14.3978</v>
      </c>
      <c r="EI372">
        <v>-60.7735846153846</v>
      </c>
      <c r="EJ372">
        <v>1056.51153846154</v>
      </c>
      <c r="EK372">
        <v>1112.04153846154</v>
      </c>
      <c r="EL372">
        <v>5.89260384615385</v>
      </c>
      <c r="EM372">
        <v>1092.39538461538</v>
      </c>
      <c r="EN372">
        <v>17.6637384615385</v>
      </c>
      <c r="EO372">
        <v>2.13554307692308</v>
      </c>
      <c r="EP372">
        <v>1.60133846153846</v>
      </c>
      <c r="EQ372">
        <v>18.4867923076923</v>
      </c>
      <c r="ER372">
        <v>13.9715692307692</v>
      </c>
      <c r="ES372">
        <v>2000.01076923077</v>
      </c>
      <c r="ET372">
        <v>0.980003923076923</v>
      </c>
      <c r="EU372">
        <v>0.0199961307692308</v>
      </c>
      <c r="EV372">
        <v>0</v>
      </c>
      <c r="EW372">
        <v>1106.18846153846</v>
      </c>
      <c r="EX372">
        <v>5.00059</v>
      </c>
      <c r="EY372">
        <v>22256.9461538462</v>
      </c>
      <c r="EZ372">
        <v>17360.4461538462</v>
      </c>
      <c r="FA372">
        <v>41.937</v>
      </c>
      <c r="FB372">
        <v>41.687</v>
      </c>
      <c r="FC372">
        <v>41.312</v>
      </c>
      <c r="FD372">
        <v>41.2257692307692</v>
      </c>
      <c r="FE372">
        <v>42.8216923076923</v>
      </c>
      <c r="FF372">
        <v>1955.12076923077</v>
      </c>
      <c r="FG372">
        <v>39.89</v>
      </c>
      <c r="FH372">
        <v>0</v>
      </c>
      <c r="FI372">
        <v>1759434113.8</v>
      </c>
      <c r="FJ372">
        <v>0</v>
      </c>
      <c r="FK372">
        <v>1106.1548</v>
      </c>
      <c r="FL372">
        <v>-0.473846149913701</v>
      </c>
      <c r="FM372">
        <v>-0.984615319843312</v>
      </c>
      <c r="FN372">
        <v>22256.84</v>
      </c>
      <c r="FO372">
        <v>15</v>
      </c>
      <c r="FP372">
        <v>0</v>
      </c>
      <c r="FQ372" t="s">
        <v>439</v>
      </c>
      <c r="FR372">
        <v>0</v>
      </c>
      <c r="FS372">
        <v>0</v>
      </c>
      <c r="FT372">
        <v>0</v>
      </c>
      <c r="FU372">
        <v>0</v>
      </c>
      <c r="FV372">
        <v>0</v>
      </c>
      <c r="FW372">
        <v>0</v>
      </c>
      <c r="FX372">
        <v>0</v>
      </c>
      <c r="FY372">
        <v>0</v>
      </c>
      <c r="FZ372">
        <v>0</v>
      </c>
      <c r="GA372">
        <v>0</v>
      </c>
      <c r="GB372">
        <v>0</v>
      </c>
      <c r="GC372">
        <v>-60.5726142857143</v>
      </c>
      <c r="GD372">
        <v>-2.96810649350645</v>
      </c>
      <c r="GE372">
        <v>0.627181685748855</v>
      </c>
      <c r="GF372">
        <v>0</v>
      </c>
      <c r="GG372">
        <v>1106.23764705882</v>
      </c>
      <c r="GH372">
        <v>-0.932620324302092</v>
      </c>
      <c r="GI372">
        <v>0.28025260478958</v>
      </c>
      <c r="GJ372">
        <v>-1</v>
      </c>
      <c r="GK372">
        <v>5.92856428571429</v>
      </c>
      <c r="GL372">
        <v>-0.773543376623376</v>
      </c>
      <c r="GM372">
        <v>0.0785456941665732</v>
      </c>
      <c r="GN372">
        <v>0</v>
      </c>
      <c r="GO372">
        <v>0</v>
      </c>
      <c r="GP372">
        <v>2</v>
      </c>
      <c r="GQ372" t="s">
        <v>463</v>
      </c>
      <c r="GR372">
        <v>3.13126</v>
      </c>
      <c r="GS372">
        <v>2.712</v>
      </c>
      <c r="GT372">
        <v>0.171175</v>
      </c>
      <c r="GU372">
        <v>0.177696</v>
      </c>
      <c r="GV372">
        <v>0.101769</v>
      </c>
      <c r="GW372">
        <v>0.0836363</v>
      </c>
      <c r="GX372">
        <v>31185</v>
      </c>
      <c r="GY372">
        <v>33146.2</v>
      </c>
      <c r="GZ372">
        <v>34045</v>
      </c>
      <c r="HA372">
        <v>36499.9</v>
      </c>
      <c r="HB372">
        <v>43204</v>
      </c>
      <c r="HC372">
        <v>48045.7</v>
      </c>
      <c r="HD372">
        <v>53116.1</v>
      </c>
      <c r="HE372">
        <v>58344.3</v>
      </c>
      <c r="HF372">
        <v>1.95072</v>
      </c>
      <c r="HG372">
        <v>1.77883</v>
      </c>
      <c r="HH372">
        <v>0.129268</v>
      </c>
      <c r="HI372">
        <v>0</v>
      </c>
      <c r="HJ372">
        <v>27.9441</v>
      </c>
      <c r="HK372">
        <v>999.9</v>
      </c>
      <c r="HL372">
        <v>41.643</v>
      </c>
      <c r="HM372">
        <v>31.048</v>
      </c>
      <c r="HN372">
        <v>20.7802</v>
      </c>
      <c r="HO372">
        <v>54.9858</v>
      </c>
      <c r="HP372">
        <v>45.4688</v>
      </c>
      <c r="HQ372">
        <v>1</v>
      </c>
      <c r="HR372">
        <v>0.115361</v>
      </c>
      <c r="HS372">
        <v>0.596212</v>
      </c>
      <c r="HT372">
        <v>20.1104</v>
      </c>
      <c r="HU372">
        <v>5.19692</v>
      </c>
      <c r="HV372">
        <v>12.004</v>
      </c>
      <c r="HW372">
        <v>4.97485</v>
      </c>
      <c r="HX372">
        <v>3.29395</v>
      </c>
      <c r="HY372">
        <v>999.9</v>
      </c>
      <c r="HZ372">
        <v>9999</v>
      </c>
      <c r="IA372">
        <v>9999</v>
      </c>
      <c r="IB372">
        <v>9999</v>
      </c>
      <c r="IC372">
        <v>1.86325</v>
      </c>
      <c r="ID372">
        <v>1.86813</v>
      </c>
      <c r="IE372">
        <v>1.86788</v>
      </c>
      <c r="IF372">
        <v>1.86905</v>
      </c>
      <c r="IG372">
        <v>1.86989</v>
      </c>
      <c r="IH372">
        <v>1.86595</v>
      </c>
      <c r="II372">
        <v>1.86704</v>
      </c>
      <c r="IJ372">
        <v>1.86844</v>
      </c>
      <c r="IK372">
        <v>5</v>
      </c>
      <c r="IL372">
        <v>0</v>
      </c>
      <c r="IM372">
        <v>0</v>
      </c>
      <c r="IN372">
        <v>0</v>
      </c>
      <c r="IO372" t="s">
        <v>441</v>
      </c>
      <c r="IP372" t="s">
        <v>442</v>
      </c>
      <c r="IQ372" t="s">
        <v>443</v>
      </c>
      <c r="IR372" t="s">
        <v>443</v>
      </c>
      <c r="IS372" t="s">
        <v>443</v>
      </c>
      <c r="IT372" t="s">
        <v>443</v>
      </c>
      <c r="IU372">
        <v>0</v>
      </c>
      <c r="IV372">
        <v>100</v>
      </c>
      <c r="IW372">
        <v>100</v>
      </c>
      <c r="IX372">
        <v>4.21</v>
      </c>
      <c r="IY372">
        <v>0.34</v>
      </c>
      <c r="IZ372">
        <v>0.735386519928015</v>
      </c>
      <c r="JA372">
        <v>0.00382527381972642</v>
      </c>
      <c r="JB372">
        <v>-7.52988299776221e-07</v>
      </c>
      <c r="JC372">
        <v>2.3530235652091e-10</v>
      </c>
      <c r="JD372">
        <v>-0.102343420517576</v>
      </c>
      <c r="JE372">
        <v>-0.0169045395245839</v>
      </c>
      <c r="JF372">
        <v>0.00204458040624254</v>
      </c>
      <c r="JG372">
        <v>-2.13992253470799e-05</v>
      </c>
      <c r="JH372">
        <v>5</v>
      </c>
      <c r="JI372">
        <v>2167</v>
      </c>
      <c r="JJ372">
        <v>1</v>
      </c>
      <c r="JK372">
        <v>29</v>
      </c>
      <c r="JL372">
        <v>29323901.9</v>
      </c>
      <c r="JM372">
        <v>29323901.9</v>
      </c>
      <c r="JN372">
        <v>2.23022</v>
      </c>
      <c r="JO372">
        <v>2.61719</v>
      </c>
      <c r="JP372">
        <v>1.54785</v>
      </c>
      <c r="JQ372">
        <v>2.31079</v>
      </c>
      <c r="JR372">
        <v>1.64673</v>
      </c>
      <c r="JS372">
        <v>2.36816</v>
      </c>
      <c r="JT372">
        <v>34.715</v>
      </c>
      <c r="JU372">
        <v>24.1926</v>
      </c>
      <c r="JV372">
        <v>18</v>
      </c>
      <c r="JW372">
        <v>507.669</v>
      </c>
      <c r="JX372">
        <v>396.984</v>
      </c>
      <c r="JY372">
        <v>27.1901</v>
      </c>
      <c r="JZ372">
        <v>28.8633</v>
      </c>
      <c r="KA372">
        <v>30</v>
      </c>
      <c r="KB372">
        <v>28.8161</v>
      </c>
      <c r="KC372">
        <v>28.7636</v>
      </c>
      <c r="KD372">
        <v>44.7602</v>
      </c>
      <c r="KE372">
        <v>9.61275</v>
      </c>
      <c r="KF372">
        <v>26.4564</v>
      </c>
      <c r="KG372">
        <v>27.1739</v>
      </c>
      <c r="KH372">
        <v>1142.33</v>
      </c>
      <c r="KI372">
        <v>17.8976</v>
      </c>
      <c r="KJ372">
        <v>96.5496</v>
      </c>
      <c r="KK372">
        <v>94.5247</v>
      </c>
    </row>
    <row r="373" spans="1:297">
      <c r="A373">
        <v>357</v>
      </c>
      <c r="B373">
        <v>1759434120.1</v>
      </c>
      <c r="C373">
        <v>14900</v>
      </c>
      <c r="D373" t="s">
        <v>1159</v>
      </c>
      <c r="E373" t="s">
        <v>1160</v>
      </c>
      <c r="F373">
        <v>5</v>
      </c>
      <c r="G373" t="s">
        <v>1024</v>
      </c>
      <c r="H373" t="s">
        <v>436</v>
      </c>
      <c r="I373">
        <v>1759434111.94615</v>
      </c>
      <c r="J373">
        <f>(K373)/1000</f>
        <v>0</v>
      </c>
      <c r="K373">
        <f>IF(DP373, AN373, AH373)</f>
        <v>0</v>
      </c>
      <c r="L373">
        <f>IF(DP373, AI373, AG373)</f>
        <v>0</v>
      </c>
      <c r="M373">
        <f>DR373 - IF(AU373&gt;1, L373*DL373*100.0/(AW373), 0)</f>
        <v>0</v>
      </c>
      <c r="N373">
        <f>((T373-J373/2)*M373-L373)/(T373+J373/2)</f>
        <v>0</v>
      </c>
      <c r="O373">
        <f>N373*(DY373+DZ373)/1000.0</f>
        <v>0</v>
      </c>
      <c r="P373">
        <f>(DR373 - IF(AU373&gt;1, L373*DL373*100.0/(AW373), 0))*(DY373+DZ373)/1000.0</f>
        <v>0</v>
      </c>
      <c r="Q373">
        <f>2.0/((1/S373-1/R373)+SIGN(S373)*SQRT((1/S373-1/R373)*(1/S373-1/R373) + 4*DM373/((DM373+1)*(DM373+1))*(2*1/S373*1/R373-1/R373*1/R373)))</f>
        <v>0</v>
      </c>
      <c r="R373">
        <f>IF(LEFT(DN373,1)&lt;&gt;"0",IF(LEFT(DN373,1)="1",3.0,DO373),$D$5+$E$5*(EF373*DY373/($K$5*1000))+$F$5*(EF373*DY373/($K$5*1000))*MAX(MIN(DL373,$J$5),$I$5)*MAX(MIN(DL373,$J$5),$I$5)+$G$5*MAX(MIN(DL373,$J$5),$I$5)*(EF373*DY373/($K$5*1000))+$H$5*(EF373*DY373/($K$5*1000))*(EF373*DY373/($K$5*1000)))</f>
        <v>0</v>
      </c>
      <c r="S373">
        <f>J373*(1000-(1000*0.61365*exp(17.502*W373/(240.97+W373))/(DY373+DZ373)+DT373)/2)/(1000*0.61365*exp(17.502*W373/(240.97+W373))/(DY373+DZ373)-DT373)</f>
        <v>0</v>
      </c>
      <c r="T373">
        <f>1/((DM373+1)/(Q373/1.6)+1/(R373/1.37)) + DM373/((DM373+1)/(Q373/1.6) + DM373/(R373/1.37))</f>
        <v>0</v>
      </c>
      <c r="U373">
        <f>(DH373*DK373)</f>
        <v>0</v>
      </c>
      <c r="V373">
        <f>(EA373+(U373+2*0.95*5.67E-8*(((EA373+$B$7)+273)^4-(EA373+273)^4)-44100*J373)/(1.84*29.3*R373+8*0.95*5.67E-8*(EA373+273)^3))</f>
        <v>0</v>
      </c>
      <c r="W373">
        <f>($C$7*EB373+$D$7*EC373+$E$7*V373)</f>
        <v>0</v>
      </c>
      <c r="X373">
        <f>0.61365*exp(17.502*W373/(240.97+W373))</f>
        <v>0</v>
      </c>
      <c r="Y373">
        <f>(Z373/AA373*100)</f>
        <v>0</v>
      </c>
      <c r="Z373">
        <f>DT373*(DY373+DZ373)/1000</f>
        <v>0</v>
      </c>
      <c r="AA373">
        <f>0.61365*exp(17.502*EA373/(240.97+EA373))</f>
        <v>0</v>
      </c>
      <c r="AB373">
        <f>(X373-DT373*(DY373+DZ373)/1000)</f>
        <v>0</v>
      </c>
      <c r="AC373">
        <f>(-J373*44100)</f>
        <v>0</v>
      </c>
      <c r="AD373">
        <f>2*29.3*R373*0.92*(EA373-W373)</f>
        <v>0</v>
      </c>
      <c r="AE373">
        <f>2*0.95*5.67E-8*(((EA373+$B$7)+273)^4-(W373+273)^4)</f>
        <v>0</v>
      </c>
      <c r="AF373">
        <f>U373+AE373+AC373+AD373</f>
        <v>0</v>
      </c>
      <c r="AG373">
        <f>DX373*AU373*(DS373-DR373*(1000-AU373*DU373)/(1000-AU373*DT373))/(100*DL373)</f>
        <v>0</v>
      </c>
      <c r="AH373">
        <f>1000*DX373*AU373*(DT373-DU373)/(100*DL373*(1000-AU373*DT373))</f>
        <v>0</v>
      </c>
      <c r="AI373">
        <f>(AJ373 - AK373 - DY373*1E3/(8.314*(EA373+273.15)) * AM373/DX373 * AL373) * DX373/(100*DL373) * (1000 - DU373)/1000</f>
        <v>0</v>
      </c>
      <c r="AJ373">
        <v>1145.1204874513</v>
      </c>
      <c r="AK373">
        <v>1097.45284848485</v>
      </c>
      <c r="AL373">
        <v>3.33188787878767</v>
      </c>
      <c r="AM373">
        <v>64.6</v>
      </c>
      <c r="AN373">
        <f>(AP373 - AO373 + DY373*1E3/(8.314*(EA373+273.15)) * AR373/DX373 * AQ373) * DX373/(100*DL373) * 1000/(1000 - AP373)</f>
        <v>0</v>
      </c>
      <c r="AO373">
        <v>17.8077832382056</v>
      </c>
      <c r="AP373">
        <v>23.5798357575758</v>
      </c>
      <c r="AQ373">
        <v>0.00011805036791233</v>
      </c>
      <c r="AR373">
        <v>120.659579915445</v>
      </c>
      <c r="AS373">
        <v>0</v>
      </c>
      <c r="AT373">
        <v>0</v>
      </c>
      <c r="AU373">
        <f>IF(AS373*$H$13&gt;=AW373,1.0,(AW373/(AW373-AS373*$H$13)))</f>
        <v>0</v>
      </c>
      <c r="AV373">
        <f>(AU373-1)*100</f>
        <v>0</v>
      </c>
      <c r="AW373">
        <f>MAX(0,($B$13+$C$13*EF373)/(1+$D$13*EF373)*DY373/(EA373+273)*$E$13)</f>
        <v>0</v>
      </c>
      <c r="AX373" t="s">
        <v>437</v>
      </c>
      <c r="AY373" t="s">
        <v>437</v>
      </c>
      <c r="AZ373">
        <v>0</v>
      </c>
      <c r="BA373">
        <v>0</v>
      </c>
      <c r="BB373">
        <f>1-AZ373/BA373</f>
        <v>0</v>
      </c>
      <c r="BC373">
        <v>0</v>
      </c>
      <c r="BD373" t="s">
        <v>437</v>
      </c>
      <c r="BE373" t="s">
        <v>437</v>
      </c>
      <c r="BF373">
        <v>0</v>
      </c>
      <c r="BG373">
        <v>0</v>
      </c>
      <c r="BH373">
        <f>1-BF373/BG373</f>
        <v>0</v>
      </c>
      <c r="BI373">
        <v>0.5</v>
      </c>
      <c r="BJ373">
        <f>DI373</f>
        <v>0</v>
      </c>
      <c r="BK373">
        <f>L373</f>
        <v>0</v>
      </c>
      <c r="BL373">
        <f>BH373*BI373*BJ373</f>
        <v>0</v>
      </c>
      <c r="BM373">
        <f>(BK373-BC373)/BJ373</f>
        <v>0</v>
      </c>
      <c r="BN373">
        <f>(BA373-BG373)/BG373</f>
        <v>0</v>
      </c>
      <c r="BO373">
        <f>AZ373/(BB373+AZ373/BG373)</f>
        <v>0</v>
      </c>
      <c r="BP373" t="s">
        <v>437</v>
      </c>
      <c r="BQ373">
        <v>0</v>
      </c>
      <c r="BR373">
        <f>IF(BQ373&lt;&gt;0, BQ373, BO373)</f>
        <v>0</v>
      </c>
      <c r="BS373">
        <f>1-BR373/BG373</f>
        <v>0</v>
      </c>
      <c r="BT373">
        <f>(BG373-BF373)/(BG373-BR373)</f>
        <v>0</v>
      </c>
      <c r="BU373">
        <f>(BA373-BG373)/(BA373-BR373)</f>
        <v>0</v>
      </c>
      <c r="BV373">
        <f>(BG373-BF373)/(BG373-AZ373)</f>
        <v>0</v>
      </c>
      <c r="BW373">
        <f>(BA373-BG373)/(BA373-AZ373)</f>
        <v>0</v>
      </c>
      <c r="BX373">
        <f>(BT373*BR373/BF373)</f>
        <v>0</v>
      </c>
      <c r="BY373">
        <f>(1-BX373)</f>
        <v>0</v>
      </c>
      <c r="DH373">
        <f>$B$11*EG373+$C$11*EH373+$F$11*ES373*(1-EV373)</f>
        <v>0</v>
      </c>
      <c r="DI373">
        <f>DH373*DJ373</f>
        <v>0</v>
      </c>
      <c r="DJ373">
        <f>($B$11*$D$9+$C$11*$D$9+$F$11*((FF373+EX373)/MAX(FF373+EX373+FG373, 0.1)*$I$9+FG373/MAX(FF373+EX373+FG373, 0.1)*$J$9))/($B$11+$C$11+$F$11)</f>
        <v>0</v>
      </c>
      <c r="DK373">
        <f>($B$11*$K$9+$C$11*$K$9+$F$11*((FF373+EX373)/MAX(FF373+EX373+FG373, 0.1)*$P$9+FG373/MAX(FF373+EX373+FG373, 0.1)*$Q$9))/($B$11+$C$11+$F$11)</f>
        <v>0</v>
      </c>
      <c r="DL373">
        <v>6</v>
      </c>
      <c r="DM373">
        <v>0.5</v>
      </c>
      <c r="DN373" t="s">
        <v>438</v>
      </c>
      <c r="DO373">
        <v>2</v>
      </c>
      <c r="DP373" t="b">
        <v>1</v>
      </c>
      <c r="DQ373">
        <v>1759434111.94615</v>
      </c>
      <c r="DR373">
        <v>1048.10769230769</v>
      </c>
      <c r="DS373">
        <v>1108.89615384615</v>
      </c>
      <c r="DT373">
        <v>23.5633076923077</v>
      </c>
      <c r="DU373">
        <v>17.7306923076923</v>
      </c>
      <c r="DV373">
        <v>1043.93153846154</v>
      </c>
      <c r="DW373">
        <v>23.2235538461538</v>
      </c>
      <c r="DX373">
        <v>499.986846153846</v>
      </c>
      <c r="DY373">
        <v>90.6576076923077</v>
      </c>
      <c r="DZ373">
        <v>0.0340798</v>
      </c>
      <c r="EA373">
        <v>30.1449307692308</v>
      </c>
      <c r="EB373">
        <v>30.0551923076923</v>
      </c>
      <c r="EC373">
        <v>999.9</v>
      </c>
      <c r="ED373">
        <v>0</v>
      </c>
      <c r="EE373">
        <v>0</v>
      </c>
      <c r="EF373">
        <v>9998.79923076923</v>
      </c>
      <c r="EG373">
        <v>0</v>
      </c>
      <c r="EH373">
        <v>14.3978</v>
      </c>
      <c r="EI373">
        <v>-60.7893230769231</v>
      </c>
      <c r="EJ373">
        <v>1073.40153846154</v>
      </c>
      <c r="EK373">
        <v>1128.91461538462</v>
      </c>
      <c r="EL373">
        <v>5.83261230769231</v>
      </c>
      <c r="EM373">
        <v>1108.89615384615</v>
      </c>
      <c r="EN373">
        <v>17.7306923076923</v>
      </c>
      <c r="EO373">
        <v>2.13619307692308</v>
      </c>
      <c r="EP373">
        <v>1.60742230769231</v>
      </c>
      <c r="EQ373">
        <v>18.4916538461538</v>
      </c>
      <c r="ER373">
        <v>14.0300384615385</v>
      </c>
      <c r="ES373">
        <v>2000.05769230769</v>
      </c>
      <c r="ET373">
        <v>0.980004538461538</v>
      </c>
      <c r="EU373">
        <v>0.0199956461538462</v>
      </c>
      <c r="EV373">
        <v>0</v>
      </c>
      <c r="EW373">
        <v>1106.21923076923</v>
      </c>
      <c r="EX373">
        <v>5.00059</v>
      </c>
      <c r="EY373">
        <v>22258.2923076923</v>
      </c>
      <c r="EZ373">
        <v>17360.8615384615</v>
      </c>
      <c r="FA373">
        <v>41.937</v>
      </c>
      <c r="FB373">
        <v>41.687</v>
      </c>
      <c r="FC373">
        <v>41.312</v>
      </c>
      <c r="FD373">
        <v>41.2209230769231</v>
      </c>
      <c r="FE373">
        <v>42.8265384615385</v>
      </c>
      <c r="FF373">
        <v>1955.16769230769</v>
      </c>
      <c r="FG373">
        <v>39.89</v>
      </c>
      <c r="FH373">
        <v>0</v>
      </c>
      <c r="FI373">
        <v>1759434118.6</v>
      </c>
      <c r="FJ373">
        <v>0</v>
      </c>
      <c r="FK373">
        <v>1106.218</v>
      </c>
      <c r="FL373">
        <v>1.63153845967974</v>
      </c>
      <c r="FM373">
        <v>22.0923077727071</v>
      </c>
      <c r="FN373">
        <v>22257.84</v>
      </c>
      <c r="FO373">
        <v>15</v>
      </c>
      <c r="FP373">
        <v>0</v>
      </c>
      <c r="FQ373" t="s">
        <v>439</v>
      </c>
      <c r="FR373">
        <v>0</v>
      </c>
      <c r="FS373">
        <v>0</v>
      </c>
      <c r="FT373">
        <v>0</v>
      </c>
      <c r="FU373">
        <v>0</v>
      </c>
      <c r="FV373">
        <v>0</v>
      </c>
      <c r="FW373">
        <v>0</v>
      </c>
      <c r="FX373">
        <v>0</v>
      </c>
      <c r="FY373">
        <v>0</v>
      </c>
      <c r="FZ373">
        <v>0</v>
      </c>
      <c r="GA373">
        <v>0</v>
      </c>
      <c r="GB373">
        <v>0</v>
      </c>
      <c r="GC373">
        <v>-60.8149</v>
      </c>
      <c r="GD373">
        <v>-1.47028872180446</v>
      </c>
      <c r="GE373">
        <v>0.540537281785447</v>
      </c>
      <c r="GF373">
        <v>0</v>
      </c>
      <c r="GG373">
        <v>1106.18588235294</v>
      </c>
      <c r="GH373">
        <v>0.253017567784247</v>
      </c>
      <c r="GI373">
        <v>0.251701476392159</v>
      </c>
      <c r="GJ373">
        <v>-1</v>
      </c>
      <c r="GK373">
        <v>5.862235</v>
      </c>
      <c r="GL373">
        <v>-0.760572631578948</v>
      </c>
      <c r="GM373">
        <v>0.0740231970736201</v>
      </c>
      <c r="GN373">
        <v>0</v>
      </c>
      <c r="GO373">
        <v>0</v>
      </c>
      <c r="GP373">
        <v>2</v>
      </c>
      <c r="GQ373" t="s">
        <v>463</v>
      </c>
      <c r="GR373">
        <v>3.13131</v>
      </c>
      <c r="GS373">
        <v>2.71237</v>
      </c>
      <c r="GT373">
        <v>0.17288</v>
      </c>
      <c r="GU373">
        <v>0.179504</v>
      </c>
      <c r="GV373">
        <v>0.101792</v>
      </c>
      <c r="GW373">
        <v>0.0837262</v>
      </c>
      <c r="GX373">
        <v>31120.7</v>
      </c>
      <c r="GY373">
        <v>33073.4</v>
      </c>
      <c r="GZ373">
        <v>34044.7</v>
      </c>
      <c r="HA373">
        <v>36500</v>
      </c>
      <c r="HB373">
        <v>43203</v>
      </c>
      <c r="HC373">
        <v>48041.2</v>
      </c>
      <c r="HD373">
        <v>53116.1</v>
      </c>
      <c r="HE373">
        <v>58344.3</v>
      </c>
      <c r="HF373">
        <v>1.9507</v>
      </c>
      <c r="HG373">
        <v>1.77868</v>
      </c>
      <c r="HH373">
        <v>0.129826</v>
      </c>
      <c r="HI373">
        <v>0</v>
      </c>
      <c r="HJ373">
        <v>27.9383</v>
      </c>
      <c r="HK373">
        <v>999.9</v>
      </c>
      <c r="HL373">
        <v>41.643</v>
      </c>
      <c r="HM373">
        <v>31.058</v>
      </c>
      <c r="HN373">
        <v>20.7916</v>
      </c>
      <c r="HO373">
        <v>54.5458</v>
      </c>
      <c r="HP373">
        <v>45.3886</v>
      </c>
      <c r="HQ373">
        <v>1</v>
      </c>
      <c r="HR373">
        <v>0.115328</v>
      </c>
      <c r="HS373">
        <v>0.620727</v>
      </c>
      <c r="HT373">
        <v>20.1106</v>
      </c>
      <c r="HU373">
        <v>5.19722</v>
      </c>
      <c r="HV373">
        <v>12.004</v>
      </c>
      <c r="HW373">
        <v>4.97485</v>
      </c>
      <c r="HX373">
        <v>3.29395</v>
      </c>
      <c r="HY373">
        <v>999.9</v>
      </c>
      <c r="HZ373">
        <v>9999</v>
      </c>
      <c r="IA373">
        <v>9999</v>
      </c>
      <c r="IB373">
        <v>9999</v>
      </c>
      <c r="IC373">
        <v>1.86326</v>
      </c>
      <c r="ID373">
        <v>1.86813</v>
      </c>
      <c r="IE373">
        <v>1.86789</v>
      </c>
      <c r="IF373">
        <v>1.86905</v>
      </c>
      <c r="IG373">
        <v>1.8699</v>
      </c>
      <c r="IH373">
        <v>1.86595</v>
      </c>
      <c r="II373">
        <v>1.86704</v>
      </c>
      <c r="IJ373">
        <v>1.86844</v>
      </c>
      <c r="IK373">
        <v>5</v>
      </c>
      <c r="IL373">
        <v>0</v>
      </c>
      <c r="IM373">
        <v>0</v>
      </c>
      <c r="IN373">
        <v>0</v>
      </c>
      <c r="IO373" t="s">
        <v>441</v>
      </c>
      <c r="IP373" t="s">
        <v>442</v>
      </c>
      <c r="IQ373" t="s">
        <v>443</v>
      </c>
      <c r="IR373" t="s">
        <v>443</v>
      </c>
      <c r="IS373" t="s">
        <v>443</v>
      </c>
      <c r="IT373" t="s">
        <v>443</v>
      </c>
      <c r="IU373">
        <v>0</v>
      </c>
      <c r="IV373">
        <v>100</v>
      </c>
      <c r="IW373">
        <v>100</v>
      </c>
      <c r="IX373">
        <v>4.26</v>
      </c>
      <c r="IY373">
        <v>0.3403</v>
      </c>
      <c r="IZ373">
        <v>0.735386519928015</v>
      </c>
      <c r="JA373">
        <v>0.00382527381972642</v>
      </c>
      <c r="JB373">
        <v>-7.52988299776221e-07</v>
      </c>
      <c r="JC373">
        <v>2.3530235652091e-10</v>
      </c>
      <c r="JD373">
        <v>-0.102343420517576</v>
      </c>
      <c r="JE373">
        <v>-0.0169045395245839</v>
      </c>
      <c r="JF373">
        <v>0.00204458040624254</v>
      </c>
      <c r="JG373">
        <v>-2.13992253470799e-05</v>
      </c>
      <c r="JH373">
        <v>5</v>
      </c>
      <c r="JI373">
        <v>2167</v>
      </c>
      <c r="JJ373">
        <v>1</v>
      </c>
      <c r="JK373">
        <v>29</v>
      </c>
      <c r="JL373">
        <v>29323902</v>
      </c>
      <c r="JM373">
        <v>29323902</v>
      </c>
      <c r="JN373">
        <v>2.26074</v>
      </c>
      <c r="JO373">
        <v>2.62939</v>
      </c>
      <c r="JP373">
        <v>1.54785</v>
      </c>
      <c r="JQ373">
        <v>2.31079</v>
      </c>
      <c r="JR373">
        <v>1.64673</v>
      </c>
      <c r="JS373">
        <v>2.24976</v>
      </c>
      <c r="JT373">
        <v>34.715</v>
      </c>
      <c r="JU373">
        <v>24.1838</v>
      </c>
      <c r="JV373">
        <v>18</v>
      </c>
      <c r="JW373">
        <v>507.653</v>
      </c>
      <c r="JX373">
        <v>396.902</v>
      </c>
      <c r="JY373">
        <v>27.1321</v>
      </c>
      <c r="JZ373">
        <v>28.8627</v>
      </c>
      <c r="KA373">
        <v>30</v>
      </c>
      <c r="KB373">
        <v>28.8161</v>
      </c>
      <c r="KC373">
        <v>28.7636</v>
      </c>
      <c r="KD373">
        <v>45.2803</v>
      </c>
      <c r="KE373">
        <v>9.32274</v>
      </c>
      <c r="KF373">
        <v>26.8315</v>
      </c>
      <c r="KG373">
        <v>27.1191</v>
      </c>
      <c r="KH373">
        <v>1155.79</v>
      </c>
      <c r="KI373">
        <v>17.9538</v>
      </c>
      <c r="KJ373">
        <v>96.5493</v>
      </c>
      <c r="KK373">
        <v>94.5248</v>
      </c>
    </row>
    <row r="374" spans="1:297">
      <c r="A374">
        <v>358</v>
      </c>
      <c r="B374">
        <v>1759434125.1</v>
      </c>
      <c r="C374">
        <v>14905</v>
      </c>
      <c r="D374" t="s">
        <v>1161</v>
      </c>
      <c r="E374" t="s">
        <v>1162</v>
      </c>
      <c r="F374">
        <v>5</v>
      </c>
      <c r="G374" t="s">
        <v>1024</v>
      </c>
      <c r="H374" t="s">
        <v>436</v>
      </c>
      <c r="I374">
        <v>1759434116.94615</v>
      </c>
      <c r="J374">
        <f>(K374)/1000</f>
        <v>0</v>
      </c>
      <c r="K374">
        <f>IF(DP374, AN374, AH374)</f>
        <v>0</v>
      </c>
      <c r="L374">
        <f>IF(DP374, AI374, AG374)</f>
        <v>0</v>
      </c>
      <c r="M374">
        <f>DR374 - IF(AU374&gt;1, L374*DL374*100.0/(AW374), 0)</f>
        <v>0</v>
      </c>
      <c r="N374">
        <f>((T374-J374/2)*M374-L374)/(T374+J374/2)</f>
        <v>0</v>
      </c>
      <c r="O374">
        <f>N374*(DY374+DZ374)/1000.0</f>
        <v>0</v>
      </c>
      <c r="P374">
        <f>(DR374 - IF(AU374&gt;1, L374*DL374*100.0/(AW374), 0))*(DY374+DZ374)/1000.0</f>
        <v>0</v>
      </c>
      <c r="Q374">
        <f>2.0/((1/S374-1/R374)+SIGN(S374)*SQRT((1/S374-1/R374)*(1/S374-1/R374) + 4*DM374/((DM374+1)*(DM374+1))*(2*1/S374*1/R374-1/R374*1/R374)))</f>
        <v>0</v>
      </c>
      <c r="R374">
        <f>IF(LEFT(DN374,1)&lt;&gt;"0",IF(LEFT(DN374,1)="1",3.0,DO374),$D$5+$E$5*(EF374*DY374/($K$5*1000))+$F$5*(EF374*DY374/($K$5*1000))*MAX(MIN(DL374,$J$5),$I$5)*MAX(MIN(DL374,$J$5),$I$5)+$G$5*MAX(MIN(DL374,$J$5),$I$5)*(EF374*DY374/($K$5*1000))+$H$5*(EF374*DY374/($K$5*1000))*(EF374*DY374/($K$5*1000)))</f>
        <v>0</v>
      </c>
      <c r="S374">
        <f>J374*(1000-(1000*0.61365*exp(17.502*W374/(240.97+W374))/(DY374+DZ374)+DT374)/2)/(1000*0.61365*exp(17.502*W374/(240.97+W374))/(DY374+DZ374)-DT374)</f>
        <v>0</v>
      </c>
      <c r="T374">
        <f>1/((DM374+1)/(Q374/1.6)+1/(R374/1.37)) + DM374/((DM374+1)/(Q374/1.6) + DM374/(R374/1.37))</f>
        <v>0</v>
      </c>
      <c r="U374">
        <f>(DH374*DK374)</f>
        <v>0</v>
      </c>
      <c r="V374">
        <f>(EA374+(U374+2*0.95*5.67E-8*(((EA374+$B$7)+273)^4-(EA374+273)^4)-44100*J374)/(1.84*29.3*R374+8*0.95*5.67E-8*(EA374+273)^3))</f>
        <v>0</v>
      </c>
      <c r="W374">
        <f>($C$7*EB374+$D$7*EC374+$E$7*V374)</f>
        <v>0</v>
      </c>
      <c r="X374">
        <f>0.61365*exp(17.502*W374/(240.97+W374))</f>
        <v>0</v>
      </c>
      <c r="Y374">
        <f>(Z374/AA374*100)</f>
        <v>0</v>
      </c>
      <c r="Z374">
        <f>DT374*(DY374+DZ374)/1000</f>
        <v>0</v>
      </c>
      <c r="AA374">
        <f>0.61365*exp(17.502*EA374/(240.97+EA374))</f>
        <v>0</v>
      </c>
      <c r="AB374">
        <f>(X374-DT374*(DY374+DZ374)/1000)</f>
        <v>0</v>
      </c>
      <c r="AC374">
        <f>(-J374*44100)</f>
        <v>0</v>
      </c>
      <c r="AD374">
        <f>2*29.3*R374*0.92*(EA374-W374)</f>
        <v>0</v>
      </c>
      <c r="AE374">
        <f>2*0.95*5.67E-8*(((EA374+$B$7)+273)^4-(W374+273)^4)</f>
        <v>0</v>
      </c>
      <c r="AF374">
        <f>U374+AE374+AC374+AD374</f>
        <v>0</v>
      </c>
      <c r="AG374">
        <f>DX374*AU374*(DS374-DR374*(1000-AU374*DU374)/(1000-AU374*DT374))/(100*DL374)</f>
        <v>0</v>
      </c>
      <c r="AH374">
        <f>1000*DX374*AU374*(DT374-DU374)/(100*DL374*(1000-AU374*DT374))</f>
        <v>0</v>
      </c>
      <c r="AI374">
        <f>(AJ374 - AK374 - DY374*1E3/(8.314*(EA374+273.15)) * AM374/DX374 * AL374) * DX374/(100*DL374) * (1000 - DU374)/1000</f>
        <v>0</v>
      </c>
      <c r="AJ374">
        <v>1163.568747671</v>
      </c>
      <c r="AK374">
        <v>1115.18648484848</v>
      </c>
      <c r="AL374">
        <v>3.56021212121197</v>
      </c>
      <c r="AM374">
        <v>64.6</v>
      </c>
      <c r="AN374">
        <f>(AP374 - AO374 + DY374*1E3/(8.314*(EA374+273.15)) * AR374/DX374 * AQ374) * DX374/(100*DL374) * 1000/(1000 - AP374)</f>
        <v>0</v>
      </c>
      <c r="AO374">
        <v>17.8538907998925</v>
      </c>
      <c r="AP374">
        <v>23.5671854545455</v>
      </c>
      <c r="AQ374">
        <v>-0.000122162577794963</v>
      </c>
      <c r="AR374">
        <v>120.659579915445</v>
      </c>
      <c r="AS374">
        <v>0</v>
      </c>
      <c r="AT374">
        <v>0</v>
      </c>
      <c r="AU374">
        <f>IF(AS374*$H$13&gt;=AW374,1.0,(AW374/(AW374-AS374*$H$13)))</f>
        <v>0</v>
      </c>
      <c r="AV374">
        <f>(AU374-1)*100</f>
        <v>0</v>
      </c>
      <c r="AW374">
        <f>MAX(0,($B$13+$C$13*EF374)/(1+$D$13*EF374)*DY374/(EA374+273)*$E$13)</f>
        <v>0</v>
      </c>
      <c r="AX374" t="s">
        <v>437</v>
      </c>
      <c r="AY374" t="s">
        <v>437</v>
      </c>
      <c r="AZ374">
        <v>0</v>
      </c>
      <c r="BA374">
        <v>0</v>
      </c>
      <c r="BB374">
        <f>1-AZ374/BA374</f>
        <v>0</v>
      </c>
      <c r="BC374">
        <v>0</v>
      </c>
      <c r="BD374" t="s">
        <v>437</v>
      </c>
      <c r="BE374" t="s">
        <v>437</v>
      </c>
      <c r="BF374">
        <v>0</v>
      </c>
      <c r="BG374">
        <v>0</v>
      </c>
      <c r="BH374">
        <f>1-BF374/BG374</f>
        <v>0</v>
      </c>
      <c r="BI374">
        <v>0.5</v>
      </c>
      <c r="BJ374">
        <f>DI374</f>
        <v>0</v>
      </c>
      <c r="BK374">
        <f>L374</f>
        <v>0</v>
      </c>
      <c r="BL374">
        <f>BH374*BI374*BJ374</f>
        <v>0</v>
      </c>
      <c r="BM374">
        <f>(BK374-BC374)/BJ374</f>
        <v>0</v>
      </c>
      <c r="BN374">
        <f>(BA374-BG374)/BG374</f>
        <v>0</v>
      </c>
      <c r="BO374">
        <f>AZ374/(BB374+AZ374/BG374)</f>
        <v>0</v>
      </c>
      <c r="BP374" t="s">
        <v>437</v>
      </c>
      <c r="BQ374">
        <v>0</v>
      </c>
      <c r="BR374">
        <f>IF(BQ374&lt;&gt;0, BQ374, BO374)</f>
        <v>0</v>
      </c>
      <c r="BS374">
        <f>1-BR374/BG374</f>
        <v>0</v>
      </c>
      <c r="BT374">
        <f>(BG374-BF374)/(BG374-BR374)</f>
        <v>0</v>
      </c>
      <c r="BU374">
        <f>(BA374-BG374)/(BA374-BR374)</f>
        <v>0</v>
      </c>
      <c r="BV374">
        <f>(BG374-BF374)/(BG374-AZ374)</f>
        <v>0</v>
      </c>
      <c r="BW374">
        <f>(BA374-BG374)/(BA374-AZ374)</f>
        <v>0</v>
      </c>
      <c r="BX374">
        <f>(BT374*BR374/BF374)</f>
        <v>0</v>
      </c>
      <c r="BY374">
        <f>(1-BX374)</f>
        <v>0</v>
      </c>
      <c r="DH374">
        <f>$B$11*EG374+$C$11*EH374+$F$11*ES374*(1-EV374)</f>
        <v>0</v>
      </c>
      <c r="DI374">
        <f>DH374*DJ374</f>
        <v>0</v>
      </c>
      <c r="DJ374">
        <f>($B$11*$D$9+$C$11*$D$9+$F$11*((FF374+EX374)/MAX(FF374+EX374+FG374, 0.1)*$I$9+FG374/MAX(FF374+EX374+FG374, 0.1)*$J$9))/($B$11+$C$11+$F$11)</f>
        <v>0</v>
      </c>
      <c r="DK374">
        <f>($B$11*$K$9+$C$11*$K$9+$F$11*((FF374+EX374)/MAX(FF374+EX374+FG374, 0.1)*$P$9+FG374/MAX(FF374+EX374+FG374, 0.1)*$Q$9))/($B$11+$C$11+$F$11)</f>
        <v>0</v>
      </c>
      <c r="DL374">
        <v>6</v>
      </c>
      <c r="DM374">
        <v>0.5</v>
      </c>
      <c r="DN374" t="s">
        <v>438</v>
      </c>
      <c r="DO374">
        <v>2</v>
      </c>
      <c r="DP374" t="b">
        <v>1</v>
      </c>
      <c r="DQ374">
        <v>1759434116.94615</v>
      </c>
      <c r="DR374">
        <v>1064.7</v>
      </c>
      <c r="DS374">
        <v>1126.08846153846</v>
      </c>
      <c r="DT374">
        <v>23.5689307692308</v>
      </c>
      <c r="DU374">
        <v>17.7939461538462</v>
      </c>
      <c r="DV374">
        <v>1060.47461538462</v>
      </c>
      <c r="DW374">
        <v>23.2289461538462</v>
      </c>
      <c r="DX374">
        <v>499.997692307692</v>
      </c>
      <c r="DY374">
        <v>90.6586307692308</v>
      </c>
      <c r="DZ374">
        <v>0.0342544615384615</v>
      </c>
      <c r="EA374">
        <v>30.1336692307692</v>
      </c>
      <c r="EB374">
        <v>30.0539538461538</v>
      </c>
      <c r="EC374">
        <v>999.9</v>
      </c>
      <c r="ED374">
        <v>0</v>
      </c>
      <c r="EE374">
        <v>0</v>
      </c>
      <c r="EF374">
        <v>9997.01692307692</v>
      </c>
      <c r="EG374">
        <v>0</v>
      </c>
      <c r="EH374">
        <v>14.3978</v>
      </c>
      <c r="EI374">
        <v>-61.3877846153846</v>
      </c>
      <c r="EJ374">
        <v>1090.40076923077</v>
      </c>
      <c r="EK374">
        <v>1146.49</v>
      </c>
      <c r="EL374">
        <v>5.77496692307692</v>
      </c>
      <c r="EM374">
        <v>1126.08846153846</v>
      </c>
      <c r="EN374">
        <v>17.7939461538462</v>
      </c>
      <c r="EO374">
        <v>2.13672692307692</v>
      </c>
      <c r="EP374">
        <v>1.61317615384615</v>
      </c>
      <c r="EQ374">
        <v>18.4956461538462</v>
      </c>
      <c r="ER374">
        <v>14.0851769230769</v>
      </c>
      <c r="ES374">
        <v>2000.08461538462</v>
      </c>
      <c r="ET374">
        <v>0.980004846153846</v>
      </c>
      <c r="EU374">
        <v>0.0199953923076923</v>
      </c>
      <c r="EV374">
        <v>0</v>
      </c>
      <c r="EW374">
        <v>1106.36461538462</v>
      </c>
      <c r="EX374">
        <v>5.00059</v>
      </c>
      <c r="EY374">
        <v>22261.2769230769</v>
      </c>
      <c r="EZ374">
        <v>17361.0846153846</v>
      </c>
      <c r="FA374">
        <v>41.937</v>
      </c>
      <c r="FB374">
        <v>41.687</v>
      </c>
      <c r="FC374">
        <v>41.312</v>
      </c>
      <c r="FD374">
        <v>41.2015384615385</v>
      </c>
      <c r="FE374">
        <v>42.8265384615385</v>
      </c>
      <c r="FF374">
        <v>1955.19461538462</v>
      </c>
      <c r="FG374">
        <v>39.89</v>
      </c>
      <c r="FH374">
        <v>0</v>
      </c>
      <c r="FI374">
        <v>1759434123.4</v>
      </c>
      <c r="FJ374">
        <v>0</v>
      </c>
      <c r="FK374">
        <v>1106.4004</v>
      </c>
      <c r="FL374">
        <v>3.20384614136421</v>
      </c>
      <c r="FM374">
        <v>48.6692307011507</v>
      </c>
      <c r="FN374">
        <v>22260.664</v>
      </c>
      <c r="FO374">
        <v>15</v>
      </c>
      <c r="FP374">
        <v>0</v>
      </c>
      <c r="FQ374" t="s">
        <v>439</v>
      </c>
      <c r="FR374">
        <v>0</v>
      </c>
      <c r="FS374">
        <v>0</v>
      </c>
      <c r="FT374">
        <v>0</v>
      </c>
      <c r="FU374">
        <v>0</v>
      </c>
      <c r="FV374">
        <v>0</v>
      </c>
      <c r="FW374">
        <v>0</v>
      </c>
      <c r="FX374">
        <v>0</v>
      </c>
      <c r="FY374">
        <v>0</v>
      </c>
      <c r="FZ374">
        <v>0</v>
      </c>
      <c r="GA374">
        <v>0</v>
      </c>
      <c r="GB374">
        <v>0</v>
      </c>
      <c r="GC374">
        <v>-61.0754</v>
      </c>
      <c r="GD374">
        <v>-6.24165974025975</v>
      </c>
      <c r="GE374">
        <v>0.771909369217472</v>
      </c>
      <c r="GF374">
        <v>0</v>
      </c>
      <c r="GG374">
        <v>1106.31735294118</v>
      </c>
      <c r="GH374">
        <v>1.75813597983065</v>
      </c>
      <c r="GI374">
        <v>0.299541893598802</v>
      </c>
      <c r="GJ374">
        <v>-1</v>
      </c>
      <c r="GK374">
        <v>5.81071476190476</v>
      </c>
      <c r="GL374">
        <v>-0.686007272727267</v>
      </c>
      <c r="GM374">
        <v>0.0706841065599716</v>
      </c>
      <c r="GN374">
        <v>0</v>
      </c>
      <c r="GO374">
        <v>0</v>
      </c>
      <c r="GP374">
        <v>2</v>
      </c>
      <c r="GQ374" t="s">
        <v>463</v>
      </c>
      <c r="GR374">
        <v>3.13133</v>
      </c>
      <c r="GS374">
        <v>2.71202</v>
      </c>
      <c r="GT374">
        <v>0.174656</v>
      </c>
      <c r="GU374">
        <v>0.181122</v>
      </c>
      <c r="GV374">
        <v>0.101765</v>
      </c>
      <c r="GW374">
        <v>0.084028</v>
      </c>
      <c r="GX374">
        <v>31054.2</v>
      </c>
      <c r="GY374">
        <v>33008.5</v>
      </c>
      <c r="GZ374">
        <v>34045.1</v>
      </c>
      <c r="HA374">
        <v>36500.2</v>
      </c>
      <c r="HB374">
        <v>43204.5</v>
      </c>
      <c r="HC374">
        <v>48025.9</v>
      </c>
      <c r="HD374">
        <v>53116</v>
      </c>
      <c r="HE374">
        <v>58344.9</v>
      </c>
      <c r="HF374">
        <v>1.95093</v>
      </c>
      <c r="HG374">
        <v>1.77895</v>
      </c>
      <c r="HH374">
        <v>0.12964</v>
      </c>
      <c r="HI374">
        <v>0</v>
      </c>
      <c r="HJ374">
        <v>27.9323</v>
      </c>
      <c r="HK374">
        <v>999.9</v>
      </c>
      <c r="HL374">
        <v>41.668</v>
      </c>
      <c r="HM374">
        <v>31.048</v>
      </c>
      <c r="HN374">
        <v>20.7903</v>
      </c>
      <c r="HO374">
        <v>54.6458</v>
      </c>
      <c r="HP374">
        <v>45.6611</v>
      </c>
      <c r="HQ374">
        <v>1</v>
      </c>
      <c r="HR374">
        <v>0.1153</v>
      </c>
      <c r="HS374">
        <v>0.653622</v>
      </c>
      <c r="HT374">
        <v>20.1103</v>
      </c>
      <c r="HU374">
        <v>5.19662</v>
      </c>
      <c r="HV374">
        <v>12.004</v>
      </c>
      <c r="HW374">
        <v>4.97465</v>
      </c>
      <c r="HX374">
        <v>3.29383</v>
      </c>
      <c r="HY374">
        <v>999.9</v>
      </c>
      <c r="HZ374">
        <v>9999</v>
      </c>
      <c r="IA374">
        <v>9999</v>
      </c>
      <c r="IB374">
        <v>9999</v>
      </c>
      <c r="IC374">
        <v>1.86325</v>
      </c>
      <c r="ID374">
        <v>1.86813</v>
      </c>
      <c r="IE374">
        <v>1.86791</v>
      </c>
      <c r="IF374">
        <v>1.86905</v>
      </c>
      <c r="IG374">
        <v>1.8699</v>
      </c>
      <c r="IH374">
        <v>1.86592</v>
      </c>
      <c r="II374">
        <v>1.86705</v>
      </c>
      <c r="IJ374">
        <v>1.86844</v>
      </c>
      <c r="IK374">
        <v>5</v>
      </c>
      <c r="IL374">
        <v>0</v>
      </c>
      <c r="IM374">
        <v>0</v>
      </c>
      <c r="IN374">
        <v>0</v>
      </c>
      <c r="IO374" t="s">
        <v>441</v>
      </c>
      <c r="IP374" t="s">
        <v>442</v>
      </c>
      <c r="IQ374" t="s">
        <v>443</v>
      </c>
      <c r="IR374" t="s">
        <v>443</v>
      </c>
      <c r="IS374" t="s">
        <v>443</v>
      </c>
      <c r="IT374" t="s">
        <v>443</v>
      </c>
      <c r="IU374">
        <v>0</v>
      </c>
      <c r="IV374">
        <v>100</v>
      </c>
      <c r="IW374">
        <v>100</v>
      </c>
      <c r="IX374">
        <v>4.31</v>
      </c>
      <c r="IY374">
        <v>0.34</v>
      </c>
      <c r="IZ374">
        <v>0.735386519928015</v>
      </c>
      <c r="JA374">
        <v>0.00382527381972642</v>
      </c>
      <c r="JB374">
        <v>-7.52988299776221e-07</v>
      </c>
      <c r="JC374">
        <v>2.3530235652091e-10</v>
      </c>
      <c r="JD374">
        <v>-0.102343420517576</v>
      </c>
      <c r="JE374">
        <v>-0.0169045395245839</v>
      </c>
      <c r="JF374">
        <v>0.00204458040624254</v>
      </c>
      <c r="JG374">
        <v>-2.13992253470799e-05</v>
      </c>
      <c r="JH374">
        <v>5</v>
      </c>
      <c r="JI374">
        <v>2167</v>
      </c>
      <c r="JJ374">
        <v>1</v>
      </c>
      <c r="JK374">
        <v>29</v>
      </c>
      <c r="JL374">
        <v>29323902.1</v>
      </c>
      <c r="JM374">
        <v>29323902.1</v>
      </c>
      <c r="JN374">
        <v>2.28516</v>
      </c>
      <c r="JO374">
        <v>2.62451</v>
      </c>
      <c r="JP374">
        <v>1.54785</v>
      </c>
      <c r="JQ374">
        <v>2.31079</v>
      </c>
      <c r="JR374">
        <v>1.64673</v>
      </c>
      <c r="JS374">
        <v>2.35474</v>
      </c>
      <c r="JT374">
        <v>34.715</v>
      </c>
      <c r="JU374">
        <v>24.1926</v>
      </c>
      <c r="JV374">
        <v>18</v>
      </c>
      <c r="JW374">
        <v>507.803</v>
      </c>
      <c r="JX374">
        <v>397.063</v>
      </c>
      <c r="JY374">
        <v>27.0776</v>
      </c>
      <c r="JZ374">
        <v>28.8627</v>
      </c>
      <c r="KA374">
        <v>30</v>
      </c>
      <c r="KB374">
        <v>28.8161</v>
      </c>
      <c r="KC374">
        <v>28.7653</v>
      </c>
      <c r="KD374">
        <v>45.843</v>
      </c>
      <c r="KE374">
        <v>9.32274</v>
      </c>
      <c r="KF374">
        <v>26.8315</v>
      </c>
      <c r="KG374">
        <v>27.0643</v>
      </c>
      <c r="KH374">
        <v>1175.96</v>
      </c>
      <c r="KI374">
        <v>18.0124</v>
      </c>
      <c r="KJ374">
        <v>96.5496</v>
      </c>
      <c r="KK374">
        <v>94.5256</v>
      </c>
    </row>
    <row r="375" spans="1:297">
      <c r="A375">
        <v>359</v>
      </c>
      <c r="B375">
        <v>1759434130.1</v>
      </c>
      <c r="C375">
        <v>14910</v>
      </c>
      <c r="D375" t="s">
        <v>1163</v>
      </c>
      <c r="E375" t="s">
        <v>1164</v>
      </c>
      <c r="F375">
        <v>5</v>
      </c>
      <c r="G375" t="s">
        <v>1024</v>
      </c>
      <c r="H375" t="s">
        <v>436</v>
      </c>
      <c r="I375">
        <v>1759434121.94615</v>
      </c>
      <c r="J375">
        <f>(K375)/1000</f>
        <v>0</v>
      </c>
      <c r="K375">
        <f>IF(DP375, AN375, AH375)</f>
        <v>0</v>
      </c>
      <c r="L375">
        <f>IF(DP375, AI375, AG375)</f>
        <v>0</v>
      </c>
      <c r="M375">
        <f>DR375 - IF(AU375&gt;1, L375*DL375*100.0/(AW375), 0)</f>
        <v>0</v>
      </c>
      <c r="N375">
        <f>((T375-J375/2)*M375-L375)/(T375+J375/2)</f>
        <v>0</v>
      </c>
      <c r="O375">
        <f>N375*(DY375+DZ375)/1000.0</f>
        <v>0</v>
      </c>
      <c r="P375">
        <f>(DR375 - IF(AU375&gt;1, L375*DL375*100.0/(AW375), 0))*(DY375+DZ375)/1000.0</f>
        <v>0</v>
      </c>
      <c r="Q375">
        <f>2.0/((1/S375-1/R375)+SIGN(S375)*SQRT((1/S375-1/R375)*(1/S375-1/R375) + 4*DM375/((DM375+1)*(DM375+1))*(2*1/S375*1/R375-1/R375*1/R375)))</f>
        <v>0</v>
      </c>
      <c r="R375">
        <f>IF(LEFT(DN375,1)&lt;&gt;"0",IF(LEFT(DN375,1)="1",3.0,DO375),$D$5+$E$5*(EF375*DY375/($K$5*1000))+$F$5*(EF375*DY375/($K$5*1000))*MAX(MIN(DL375,$J$5),$I$5)*MAX(MIN(DL375,$J$5),$I$5)+$G$5*MAX(MIN(DL375,$J$5),$I$5)*(EF375*DY375/($K$5*1000))+$H$5*(EF375*DY375/($K$5*1000))*(EF375*DY375/($K$5*1000)))</f>
        <v>0</v>
      </c>
      <c r="S375">
        <f>J375*(1000-(1000*0.61365*exp(17.502*W375/(240.97+W375))/(DY375+DZ375)+DT375)/2)/(1000*0.61365*exp(17.502*W375/(240.97+W375))/(DY375+DZ375)-DT375)</f>
        <v>0</v>
      </c>
      <c r="T375">
        <f>1/((DM375+1)/(Q375/1.6)+1/(R375/1.37)) + DM375/((DM375+1)/(Q375/1.6) + DM375/(R375/1.37))</f>
        <v>0</v>
      </c>
      <c r="U375">
        <f>(DH375*DK375)</f>
        <v>0</v>
      </c>
      <c r="V375">
        <f>(EA375+(U375+2*0.95*5.67E-8*(((EA375+$B$7)+273)^4-(EA375+273)^4)-44100*J375)/(1.84*29.3*R375+8*0.95*5.67E-8*(EA375+273)^3))</f>
        <v>0</v>
      </c>
      <c r="W375">
        <f>($C$7*EB375+$D$7*EC375+$E$7*V375)</f>
        <v>0</v>
      </c>
      <c r="X375">
        <f>0.61365*exp(17.502*W375/(240.97+W375))</f>
        <v>0</v>
      </c>
      <c r="Y375">
        <f>(Z375/AA375*100)</f>
        <v>0</v>
      </c>
      <c r="Z375">
        <f>DT375*(DY375+DZ375)/1000</f>
        <v>0</v>
      </c>
      <c r="AA375">
        <f>0.61365*exp(17.502*EA375/(240.97+EA375))</f>
        <v>0</v>
      </c>
      <c r="AB375">
        <f>(X375-DT375*(DY375+DZ375)/1000)</f>
        <v>0</v>
      </c>
      <c r="AC375">
        <f>(-J375*44100)</f>
        <v>0</v>
      </c>
      <c r="AD375">
        <f>2*29.3*R375*0.92*(EA375-W375)</f>
        <v>0</v>
      </c>
      <c r="AE375">
        <f>2*0.95*5.67E-8*(((EA375+$B$7)+273)^4-(W375+273)^4)</f>
        <v>0</v>
      </c>
      <c r="AF375">
        <f>U375+AE375+AC375+AD375</f>
        <v>0</v>
      </c>
      <c r="AG375">
        <f>DX375*AU375*(DS375-DR375*(1000-AU375*DU375)/(1000-AU375*DT375))/(100*DL375)</f>
        <v>0</v>
      </c>
      <c r="AH375">
        <f>1000*DX375*AU375*(DT375-DU375)/(100*DL375*(1000-AU375*DT375))</f>
        <v>0</v>
      </c>
      <c r="AI375">
        <f>(AJ375 - AK375 - DY375*1E3/(8.314*(EA375+273.15)) * AM375/DX375 * AL375) * DX375/(100*DL375) * (1000 - DU375)/1000</f>
        <v>0</v>
      </c>
      <c r="AJ375">
        <v>1179.92683204437</v>
      </c>
      <c r="AK375">
        <v>1131.81812121212</v>
      </c>
      <c r="AL375">
        <v>3.30445303030276</v>
      </c>
      <c r="AM375">
        <v>64.6</v>
      </c>
      <c r="AN375">
        <f>(AP375 - AO375 + DY375*1E3/(8.314*(EA375+273.15)) * AR375/DX375 * AQ375) * DX375/(100*DL375) * 1000/(1000 - AP375)</f>
        <v>0</v>
      </c>
      <c r="AO375">
        <v>17.9343192599519</v>
      </c>
      <c r="AP375">
        <v>23.5786624242424</v>
      </c>
      <c r="AQ375">
        <v>0.00010763986047764</v>
      </c>
      <c r="AR375">
        <v>120.659579915445</v>
      </c>
      <c r="AS375">
        <v>0</v>
      </c>
      <c r="AT375">
        <v>0</v>
      </c>
      <c r="AU375">
        <f>IF(AS375*$H$13&gt;=AW375,1.0,(AW375/(AW375-AS375*$H$13)))</f>
        <v>0</v>
      </c>
      <c r="AV375">
        <f>(AU375-1)*100</f>
        <v>0</v>
      </c>
      <c r="AW375">
        <f>MAX(0,($B$13+$C$13*EF375)/(1+$D$13*EF375)*DY375/(EA375+273)*$E$13)</f>
        <v>0</v>
      </c>
      <c r="AX375" t="s">
        <v>437</v>
      </c>
      <c r="AY375" t="s">
        <v>437</v>
      </c>
      <c r="AZ375">
        <v>0</v>
      </c>
      <c r="BA375">
        <v>0</v>
      </c>
      <c r="BB375">
        <f>1-AZ375/BA375</f>
        <v>0</v>
      </c>
      <c r="BC375">
        <v>0</v>
      </c>
      <c r="BD375" t="s">
        <v>437</v>
      </c>
      <c r="BE375" t="s">
        <v>437</v>
      </c>
      <c r="BF375">
        <v>0</v>
      </c>
      <c r="BG375">
        <v>0</v>
      </c>
      <c r="BH375">
        <f>1-BF375/BG375</f>
        <v>0</v>
      </c>
      <c r="BI375">
        <v>0.5</v>
      </c>
      <c r="BJ375">
        <f>DI375</f>
        <v>0</v>
      </c>
      <c r="BK375">
        <f>L375</f>
        <v>0</v>
      </c>
      <c r="BL375">
        <f>BH375*BI375*BJ375</f>
        <v>0</v>
      </c>
      <c r="BM375">
        <f>(BK375-BC375)/BJ375</f>
        <v>0</v>
      </c>
      <c r="BN375">
        <f>(BA375-BG375)/BG375</f>
        <v>0</v>
      </c>
      <c r="BO375">
        <f>AZ375/(BB375+AZ375/BG375)</f>
        <v>0</v>
      </c>
      <c r="BP375" t="s">
        <v>437</v>
      </c>
      <c r="BQ375">
        <v>0</v>
      </c>
      <c r="BR375">
        <f>IF(BQ375&lt;&gt;0, BQ375, BO375)</f>
        <v>0</v>
      </c>
      <c r="BS375">
        <f>1-BR375/BG375</f>
        <v>0</v>
      </c>
      <c r="BT375">
        <f>(BG375-BF375)/(BG375-BR375)</f>
        <v>0</v>
      </c>
      <c r="BU375">
        <f>(BA375-BG375)/(BA375-BR375)</f>
        <v>0</v>
      </c>
      <c r="BV375">
        <f>(BG375-BF375)/(BG375-AZ375)</f>
        <v>0</v>
      </c>
      <c r="BW375">
        <f>(BA375-BG375)/(BA375-AZ375)</f>
        <v>0</v>
      </c>
      <c r="BX375">
        <f>(BT375*BR375/BF375)</f>
        <v>0</v>
      </c>
      <c r="BY375">
        <f>(1-BX375)</f>
        <v>0</v>
      </c>
      <c r="DH375">
        <f>$B$11*EG375+$C$11*EH375+$F$11*ES375*(1-EV375)</f>
        <v>0</v>
      </c>
      <c r="DI375">
        <f>DH375*DJ375</f>
        <v>0</v>
      </c>
      <c r="DJ375">
        <f>($B$11*$D$9+$C$11*$D$9+$F$11*((FF375+EX375)/MAX(FF375+EX375+FG375, 0.1)*$I$9+FG375/MAX(FF375+EX375+FG375, 0.1)*$J$9))/($B$11+$C$11+$F$11)</f>
        <v>0</v>
      </c>
      <c r="DK375">
        <f>($B$11*$K$9+$C$11*$K$9+$F$11*((FF375+EX375)/MAX(FF375+EX375+FG375, 0.1)*$P$9+FG375/MAX(FF375+EX375+FG375, 0.1)*$Q$9))/($B$11+$C$11+$F$11)</f>
        <v>0</v>
      </c>
      <c r="DL375">
        <v>6</v>
      </c>
      <c r="DM375">
        <v>0.5</v>
      </c>
      <c r="DN375" t="s">
        <v>438</v>
      </c>
      <c r="DO375">
        <v>2</v>
      </c>
      <c r="DP375" t="b">
        <v>1</v>
      </c>
      <c r="DQ375">
        <v>1759434121.94615</v>
      </c>
      <c r="DR375">
        <v>1081.39076923077</v>
      </c>
      <c r="DS375">
        <v>1142.84</v>
      </c>
      <c r="DT375">
        <v>23.5735461538462</v>
      </c>
      <c r="DU375">
        <v>17.8566307692308</v>
      </c>
      <c r="DV375">
        <v>1077.11307692308</v>
      </c>
      <c r="DW375">
        <v>23.2333615384615</v>
      </c>
      <c r="DX375">
        <v>500.012153846154</v>
      </c>
      <c r="DY375">
        <v>90.6589</v>
      </c>
      <c r="DZ375">
        <v>0.0342533</v>
      </c>
      <c r="EA375">
        <v>30.1222153846154</v>
      </c>
      <c r="EB375">
        <v>30.0490769230769</v>
      </c>
      <c r="EC375">
        <v>999.9</v>
      </c>
      <c r="ED375">
        <v>0</v>
      </c>
      <c r="EE375">
        <v>0</v>
      </c>
      <c r="EF375">
        <v>9995.18769230769</v>
      </c>
      <c r="EG375">
        <v>0</v>
      </c>
      <c r="EH375">
        <v>14.3978</v>
      </c>
      <c r="EI375">
        <v>-61.4491153846154</v>
      </c>
      <c r="EJ375">
        <v>1107.49846153846</v>
      </c>
      <c r="EK375">
        <v>1163.61846153846</v>
      </c>
      <c r="EL375">
        <v>5.71689</v>
      </c>
      <c r="EM375">
        <v>1142.84</v>
      </c>
      <c r="EN375">
        <v>17.8566307692308</v>
      </c>
      <c r="EO375">
        <v>2.13715</v>
      </c>
      <c r="EP375">
        <v>1.61886384615385</v>
      </c>
      <c r="EQ375">
        <v>18.4988230769231</v>
      </c>
      <c r="ER375">
        <v>14.1394692307692</v>
      </c>
      <c r="ES375">
        <v>2000.04076923077</v>
      </c>
      <c r="ET375">
        <v>0.980004230769231</v>
      </c>
      <c r="EU375">
        <v>0.0199958769230769</v>
      </c>
      <c r="EV375">
        <v>0</v>
      </c>
      <c r="EW375">
        <v>1106.63461538462</v>
      </c>
      <c r="EX375">
        <v>5.00059</v>
      </c>
      <c r="EY375">
        <v>22265.4</v>
      </c>
      <c r="EZ375">
        <v>17360.7</v>
      </c>
      <c r="FA375">
        <v>41.937</v>
      </c>
      <c r="FB375">
        <v>41.687</v>
      </c>
      <c r="FC375">
        <v>41.312</v>
      </c>
      <c r="FD375">
        <v>41.187</v>
      </c>
      <c r="FE375">
        <v>42.8216923076923</v>
      </c>
      <c r="FF375">
        <v>1955.15076923077</v>
      </c>
      <c r="FG375">
        <v>39.89</v>
      </c>
      <c r="FH375">
        <v>0</v>
      </c>
      <c r="FI375">
        <v>1759434128.8</v>
      </c>
      <c r="FJ375">
        <v>0</v>
      </c>
      <c r="FK375">
        <v>1106.69346153846</v>
      </c>
      <c r="FL375">
        <v>3.69880342313806</v>
      </c>
      <c r="FM375">
        <v>71.7264956894996</v>
      </c>
      <c r="FN375">
        <v>22265.6692307692</v>
      </c>
      <c r="FO375">
        <v>15</v>
      </c>
      <c r="FP375">
        <v>0</v>
      </c>
      <c r="FQ375" t="s">
        <v>439</v>
      </c>
      <c r="FR375">
        <v>0</v>
      </c>
      <c r="FS375">
        <v>0</v>
      </c>
      <c r="FT375">
        <v>0</v>
      </c>
      <c r="FU375">
        <v>0</v>
      </c>
      <c r="FV375">
        <v>0</v>
      </c>
      <c r="FW375">
        <v>0</v>
      </c>
      <c r="FX375">
        <v>0</v>
      </c>
      <c r="FY375">
        <v>0</v>
      </c>
      <c r="FZ375">
        <v>0</v>
      </c>
      <c r="GA375">
        <v>0</v>
      </c>
      <c r="GB375">
        <v>0</v>
      </c>
      <c r="GC375">
        <v>-61.358325</v>
      </c>
      <c r="GD375">
        <v>-2.2603082706769</v>
      </c>
      <c r="GE375">
        <v>0.58230207356234</v>
      </c>
      <c r="GF375">
        <v>0</v>
      </c>
      <c r="GG375">
        <v>1106.49647058824</v>
      </c>
      <c r="GH375">
        <v>3.23391902227079</v>
      </c>
      <c r="GI375">
        <v>0.367158263302643</v>
      </c>
      <c r="GJ375">
        <v>-1</v>
      </c>
      <c r="GK375">
        <v>5.741251</v>
      </c>
      <c r="GL375">
        <v>-0.675534135338345</v>
      </c>
      <c r="GM375">
        <v>0.0666791188379092</v>
      </c>
      <c r="GN375">
        <v>0</v>
      </c>
      <c r="GO375">
        <v>0</v>
      </c>
      <c r="GP375">
        <v>2</v>
      </c>
      <c r="GQ375" t="s">
        <v>463</v>
      </c>
      <c r="GR375">
        <v>3.1313</v>
      </c>
      <c r="GS375">
        <v>2.71201</v>
      </c>
      <c r="GT375">
        <v>0.17631</v>
      </c>
      <c r="GU375">
        <v>0.18284</v>
      </c>
      <c r="GV375">
        <v>0.101788</v>
      </c>
      <c r="GW375">
        <v>0.084174</v>
      </c>
      <c r="GX375">
        <v>30991.8</v>
      </c>
      <c r="GY375">
        <v>32939.6</v>
      </c>
      <c r="GZ375">
        <v>34044.9</v>
      </c>
      <c r="HA375">
        <v>36500.6</v>
      </c>
      <c r="HB375">
        <v>43203.6</v>
      </c>
      <c r="HC375">
        <v>48018.6</v>
      </c>
      <c r="HD375">
        <v>53116</v>
      </c>
      <c r="HE375">
        <v>58345.2</v>
      </c>
      <c r="HF375">
        <v>1.9508</v>
      </c>
      <c r="HG375">
        <v>1.7795</v>
      </c>
      <c r="HH375">
        <v>0.129975</v>
      </c>
      <c r="HI375">
        <v>0</v>
      </c>
      <c r="HJ375">
        <v>27.9252</v>
      </c>
      <c r="HK375">
        <v>999.9</v>
      </c>
      <c r="HL375">
        <v>41.692</v>
      </c>
      <c r="HM375">
        <v>31.048</v>
      </c>
      <c r="HN375">
        <v>20.8044</v>
      </c>
      <c r="HO375">
        <v>54.8958</v>
      </c>
      <c r="HP375">
        <v>45.4768</v>
      </c>
      <c r="HQ375">
        <v>1</v>
      </c>
      <c r="HR375">
        <v>0.115168</v>
      </c>
      <c r="HS375">
        <v>0.640967</v>
      </c>
      <c r="HT375">
        <v>20.1103</v>
      </c>
      <c r="HU375">
        <v>5.19722</v>
      </c>
      <c r="HV375">
        <v>12.004</v>
      </c>
      <c r="HW375">
        <v>4.97475</v>
      </c>
      <c r="HX375">
        <v>3.29393</v>
      </c>
      <c r="HY375">
        <v>999.9</v>
      </c>
      <c r="HZ375">
        <v>9999</v>
      </c>
      <c r="IA375">
        <v>9999</v>
      </c>
      <c r="IB375">
        <v>9999</v>
      </c>
      <c r="IC375">
        <v>1.86325</v>
      </c>
      <c r="ID375">
        <v>1.86813</v>
      </c>
      <c r="IE375">
        <v>1.86791</v>
      </c>
      <c r="IF375">
        <v>1.86905</v>
      </c>
      <c r="IG375">
        <v>1.86987</v>
      </c>
      <c r="IH375">
        <v>1.86591</v>
      </c>
      <c r="II375">
        <v>1.86705</v>
      </c>
      <c r="IJ375">
        <v>1.86844</v>
      </c>
      <c r="IK375">
        <v>5</v>
      </c>
      <c r="IL375">
        <v>0</v>
      </c>
      <c r="IM375">
        <v>0</v>
      </c>
      <c r="IN375">
        <v>0</v>
      </c>
      <c r="IO375" t="s">
        <v>441</v>
      </c>
      <c r="IP375" t="s">
        <v>442</v>
      </c>
      <c r="IQ375" t="s">
        <v>443</v>
      </c>
      <c r="IR375" t="s">
        <v>443</v>
      </c>
      <c r="IS375" t="s">
        <v>443</v>
      </c>
      <c r="IT375" t="s">
        <v>443</v>
      </c>
      <c r="IU375">
        <v>0</v>
      </c>
      <c r="IV375">
        <v>100</v>
      </c>
      <c r="IW375">
        <v>100</v>
      </c>
      <c r="IX375">
        <v>4.36</v>
      </c>
      <c r="IY375">
        <v>0.3403</v>
      </c>
      <c r="IZ375">
        <v>0.735386519928015</v>
      </c>
      <c r="JA375">
        <v>0.00382527381972642</v>
      </c>
      <c r="JB375">
        <v>-7.52988299776221e-07</v>
      </c>
      <c r="JC375">
        <v>2.3530235652091e-10</v>
      </c>
      <c r="JD375">
        <v>-0.102343420517576</v>
      </c>
      <c r="JE375">
        <v>-0.0169045395245839</v>
      </c>
      <c r="JF375">
        <v>0.00204458040624254</v>
      </c>
      <c r="JG375">
        <v>-2.13992253470799e-05</v>
      </c>
      <c r="JH375">
        <v>5</v>
      </c>
      <c r="JI375">
        <v>2167</v>
      </c>
      <c r="JJ375">
        <v>1</v>
      </c>
      <c r="JK375">
        <v>29</v>
      </c>
      <c r="JL375">
        <v>29323902.2</v>
      </c>
      <c r="JM375">
        <v>29323902.2</v>
      </c>
      <c r="JN375">
        <v>2.31323</v>
      </c>
      <c r="JO375">
        <v>2.61475</v>
      </c>
      <c r="JP375">
        <v>1.54785</v>
      </c>
      <c r="JQ375">
        <v>2.31079</v>
      </c>
      <c r="JR375">
        <v>1.64673</v>
      </c>
      <c r="JS375">
        <v>2.36694</v>
      </c>
      <c r="JT375">
        <v>34.715</v>
      </c>
      <c r="JU375">
        <v>24.1926</v>
      </c>
      <c r="JV375">
        <v>18</v>
      </c>
      <c r="JW375">
        <v>507.72</v>
      </c>
      <c r="JX375">
        <v>397.369</v>
      </c>
      <c r="JY375">
        <v>27.0256</v>
      </c>
      <c r="JZ375">
        <v>28.8627</v>
      </c>
      <c r="KA375">
        <v>29.9999</v>
      </c>
      <c r="KB375">
        <v>28.8161</v>
      </c>
      <c r="KC375">
        <v>28.766</v>
      </c>
      <c r="KD375">
        <v>46.3404</v>
      </c>
      <c r="KE375">
        <v>9.03957</v>
      </c>
      <c r="KF375">
        <v>26.8315</v>
      </c>
      <c r="KG375">
        <v>27.019</v>
      </c>
      <c r="KH375">
        <v>1189.38</v>
      </c>
      <c r="KI375">
        <v>17.944</v>
      </c>
      <c r="KJ375">
        <v>96.5494</v>
      </c>
      <c r="KK375">
        <v>94.5263</v>
      </c>
    </row>
    <row r="376" spans="1:297">
      <c r="A376">
        <v>360</v>
      </c>
      <c r="B376">
        <v>1759434135.1</v>
      </c>
      <c r="C376">
        <v>14915</v>
      </c>
      <c r="D376" t="s">
        <v>1165</v>
      </c>
      <c r="E376" t="s">
        <v>1166</v>
      </c>
      <c r="F376">
        <v>5</v>
      </c>
      <c r="G376" t="s">
        <v>1024</v>
      </c>
      <c r="H376" t="s">
        <v>436</v>
      </c>
      <c r="I376">
        <v>1759434126.94615</v>
      </c>
      <c r="J376">
        <f>(K376)/1000</f>
        <v>0</v>
      </c>
      <c r="K376">
        <f>IF(DP376, AN376, AH376)</f>
        <v>0</v>
      </c>
      <c r="L376">
        <f>IF(DP376, AI376, AG376)</f>
        <v>0</v>
      </c>
      <c r="M376">
        <f>DR376 - IF(AU376&gt;1, L376*DL376*100.0/(AW376), 0)</f>
        <v>0</v>
      </c>
      <c r="N376">
        <f>((T376-J376/2)*M376-L376)/(T376+J376/2)</f>
        <v>0</v>
      </c>
      <c r="O376">
        <f>N376*(DY376+DZ376)/1000.0</f>
        <v>0</v>
      </c>
      <c r="P376">
        <f>(DR376 - IF(AU376&gt;1, L376*DL376*100.0/(AW376), 0))*(DY376+DZ376)/1000.0</f>
        <v>0</v>
      </c>
      <c r="Q376">
        <f>2.0/((1/S376-1/R376)+SIGN(S376)*SQRT((1/S376-1/R376)*(1/S376-1/R376) + 4*DM376/((DM376+1)*(DM376+1))*(2*1/S376*1/R376-1/R376*1/R376)))</f>
        <v>0</v>
      </c>
      <c r="R376">
        <f>IF(LEFT(DN376,1)&lt;&gt;"0",IF(LEFT(DN376,1)="1",3.0,DO376),$D$5+$E$5*(EF376*DY376/($K$5*1000))+$F$5*(EF376*DY376/($K$5*1000))*MAX(MIN(DL376,$J$5),$I$5)*MAX(MIN(DL376,$J$5),$I$5)+$G$5*MAX(MIN(DL376,$J$5),$I$5)*(EF376*DY376/($K$5*1000))+$H$5*(EF376*DY376/($K$5*1000))*(EF376*DY376/($K$5*1000)))</f>
        <v>0</v>
      </c>
      <c r="S376">
        <f>J376*(1000-(1000*0.61365*exp(17.502*W376/(240.97+W376))/(DY376+DZ376)+DT376)/2)/(1000*0.61365*exp(17.502*W376/(240.97+W376))/(DY376+DZ376)-DT376)</f>
        <v>0</v>
      </c>
      <c r="T376">
        <f>1/((DM376+1)/(Q376/1.6)+1/(R376/1.37)) + DM376/((DM376+1)/(Q376/1.6) + DM376/(R376/1.37))</f>
        <v>0</v>
      </c>
      <c r="U376">
        <f>(DH376*DK376)</f>
        <v>0</v>
      </c>
      <c r="V376">
        <f>(EA376+(U376+2*0.95*5.67E-8*(((EA376+$B$7)+273)^4-(EA376+273)^4)-44100*J376)/(1.84*29.3*R376+8*0.95*5.67E-8*(EA376+273)^3))</f>
        <v>0</v>
      </c>
      <c r="W376">
        <f>($C$7*EB376+$D$7*EC376+$E$7*V376)</f>
        <v>0</v>
      </c>
      <c r="X376">
        <f>0.61365*exp(17.502*W376/(240.97+W376))</f>
        <v>0</v>
      </c>
      <c r="Y376">
        <f>(Z376/AA376*100)</f>
        <v>0</v>
      </c>
      <c r="Z376">
        <f>DT376*(DY376+DZ376)/1000</f>
        <v>0</v>
      </c>
      <c r="AA376">
        <f>0.61365*exp(17.502*EA376/(240.97+EA376))</f>
        <v>0</v>
      </c>
      <c r="AB376">
        <f>(X376-DT376*(DY376+DZ376)/1000)</f>
        <v>0</v>
      </c>
      <c r="AC376">
        <f>(-J376*44100)</f>
        <v>0</v>
      </c>
      <c r="AD376">
        <f>2*29.3*R376*0.92*(EA376-W376)</f>
        <v>0</v>
      </c>
      <c r="AE376">
        <f>2*0.95*5.67E-8*(((EA376+$B$7)+273)^4-(W376+273)^4)</f>
        <v>0</v>
      </c>
      <c r="AF376">
        <f>U376+AE376+AC376+AD376</f>
        <v>0</v>
      </c>
      <c r="AG376">
        <f>DX376*AU376*(DS376-DR376*(1000-AU376*DU376)/(1000-AU376*DT376))/(100*DL376)</f>
        <v>0</v>
      </c>
      <c r="AH376">
        <f>1000*DX376*AU376*(DT376-DU376)/(100*DL376*(1000-AU376*DT376))</f>
        <v>0</v>
      </c>
      <c r="AI376">
        <f>(AJ376 - AK376 - DY376*1E3/(8.314*(EA376+273.15)) * AM376/DX376 * AL376) * DX376/(100*DL376) * (1000 - DU376)/1000</f>
        <v>0</v>
      </c>
      <c r="AJ376">
        <v>1197.74041144805</v>
      </c>
      <c r="AK376">
        <v>1149.24387878788</v>
      </c>
      <c r="AL376">
        <v>3.47894696969697</v>
      </c>
      <c r="AM376">
        <v>64.6</v>
      </c>
      <c r="AN376">
        <f>(AP376 - AO376 + DY376*1E3/(8.314*(EA376+273.15)) * AR376/DX376 * AQ376) * DX376/(100*DL376) * 1000/(1000 - AP376)</f>
        <v>0</v>
      </c>
      <c r="AO376">
        <v>17.9730204984523</v>
      </c>
      <c r="AP376">
        <v>23.5745975757576</v>
      </c>
      <c r="AQ376">
        <v>-3.12260337583083e-05</v>
      </c>
      <c r="AR376">
        <v>120.659579915445</v>
      </c>
      <c r="AS376">
        <v>0</v>
      </c>
      <c r="AT376">
        <v>0</v>
      </c>
      <c r="AU376">
        <f>IF(AS376*$H$13&gt;=AW376,1.0,(AW376/(AW376-AS376*$H$13)))</f>
        <v>0</v>
      </c>
      <c r="AV376">
        <f>(AU376-1)*100</f>
        <v>0</v>
      </c>
      <c r="AW376">
        <f>MAX(0,($B$13+$C$13*EF376)/(1+$D$13*EF376)*DY376/(EA376+273)*$E$13)</f>
        <v>0</v>
      </c>
      <c r="AX376" t="s">
        <v>437</v>
      </c>
      <c r="AY376" t="s">
        <v>437</v>
      </c>
      <c r="AZ376">
        <v>0</v>
      </c>
      <c r="BA376">
        <v>0</v>
      </c>
      <c r="BB376">
        <f>1-AZ376/BA376</f>
        <v>0</v>
      </c>
      <c r="BC376">
        <v>0</v>
      </c>
      <c r="BD376" t="s">
        <v>437</v>
      </c>
      <c r="BE376" t="s">
        <v>437</v>
      </c>
      <c r="BF376">
        <v>0</v>
      </c>
      <c r="BG376">
        <v>0</v>
      </c>
      <c r="BH376">
        <f>1-BF376/BG376</f>
        <v>0</v>
      </c>
      <c r="BI376">
        <v>0.5</v>
      </c>
      <c r="BJ376">
        <f>DI376</f>
        <v>0</v>
      </c>
      <c r="BK376">
        <f>L376</f>
        <v>0</v>
      </c>
      <c r="BL376">
        <f>BH376*BI376*BJ376</f>
        <v>0</v>
      </c>
      <c r="BM376">
        <f>(BK376-BC376)/BJ376</f>
        <v>0</v>
      </c>
      <c r="BN376">
        <f>(BA376-BG376)/BG376</f>
        <v>0</v>
      </c>
      <c r="BO376">
        <f>AZ376/(BB376+AZ376/BG376)</f>
        <v>0</v>
      </c>
      <c r="BP376" t="s">
        <v>437</v>
      </c>
      <c r="BQ376">
        <v>0</v>
      </c>
      <c r="BR376">
        <f>IF(BQ376&lt;&gt;0, BQ376, BO376)</f>
        <v>0</v>
      </c>
      <c r="BS376">
        <f>1-BR376/BG376</f>
        <v>0</v>
      </c>
      <c r="BT376">
        <f>(BG376-BF376)/(BG376-BR376)</f>
        <v>0</v>
      </c>
      <c r="BU376">
        <f>(BA376-BG376)/(BA376-BR376)</f>
        <v>0</v>
      </c>
      <c r="BV376">
        <f>(BG376-BF376)/(BG376-AZ376)</f>
        <v>0</v>
      </c>
      <c r="BW376">
        <f>(BA376-BG376)/(BA376-AZ376)</f>
        <v>0</v>
      </c>
      <c r="BX376">
        <f>(BT376*BR376/BF376)</f>
        <v>0</v>
      </c>
      <c r="BY376">
        <f>(1-BX376)</f>
        <v>0</v>
      </c>
      <c r="DH376">
        <f>$B$11*EG376+$C$11*EH376+$F$11*ES376*(1-EV376)</f>
        <v>0</v>
      </c>
      <c r="DI376">
        <f>DH376*DJ376</f>
        <v>0</v>
      </c>
      <c r="DJ376">
        <f>($B$11*$D$9+$C$11*$D$9+$F$11*((FF376+EX376)/MAX(FF376+EX376+FG376, 0.1)*$I$9+FG376/MAX(FF376+EX376+FG376, 0.1)*$J$9))/($B$11+$C$11+$F$11)</f>
        <v>0</v>
      </c>
      <c r="DK376">
        <f>($B$11*$K$9+$C$11*$K$9+$F$11*((FF376+EX376)/MAX(FF376+EX376+FG376, 0.1)*$P$9+FG376/MAX(FF376+EX376+FG376, 0.1)*$Q$9))/($B$11+$C$11+$F$11)</f>
        <v>0</v>
      </c>
      <c r="DL376">
        <v>6</v>
      </c>
      <c r="DM376">
        <v>0.5</v>
      </c>
      <c r="DN376" t="s">
        <v>438</v>
      </c>
      <c r="DO376">
        <v>2</v>
      </c>
      <c r="DP376" t="b">
        <v>1</v>
      </c>
      <c r="DQ376">
        <v>1759434126.94615</v>
      </c>
      <c r="DR376">
        <v>1098.13615384615</v>
      </c>
      <c r="DS376">
        <v>1159.94153846154</v>
      </c>
      <c r="DT376">
        <v>23.5744307692308</v>
      </c>
      <c r="DU376">
        <v>17.9106461538462</v>
      </c>
      <c r="DV376">
        <v>1093.80923076923</v>
      </c>
      <c r="DW376">
        <v>23.2342076923077</v>
      </c>
      <c r="DX376">
        <v>499.998769230769</v>
      </c>
      <c r="DY376">
        <v>90.6565384615385</v>
      </c>
      <c r="DZ376">
        <v>0.0342072</v>
      </c>
      <c r="EA376">
        <v>30.1096769230769</v>
      </c>
      <c r="EB376">
        <v>30.0452384615385</v>
      </c>
      <c r="EC376">
        <v>999.9</v>
      </c>
      <c r="ED376">
        <v>0</v>
      </c>
      <c r="EE376">
        <v>0</v>
      </c>
      <c r="EF376">
        <v>9999.18076923077</v>
      </c>
      <c r="EG376">
        <v>0</v>
      </c>
      <c r="EH376">
        <v>14.3978</v>
      </c>
      <c r="EI376">
        <v>-61.8042769230769</v>
      </c>
      <c r="EJ376">
        <v>1124.65</v>
      </c>
      <c r="EK376">
        <v>1181.09615384615</v>
      </c>
      <c r="EL376">
        <v>5.66376153846154</v>
      </c>
      <c r="EM376">
        <v>1159.94153846154</v>
      </c>
      <c r="EN376">
        <v>17.9106461538462</v>
      </c>
      <c r="EO376">
        <v>2.13717384615385</v>
      </c>
      <c r="EP376">
        <v>1.62371846153846</v>
      </c>
      <c r="EQ376">
        <v>18.4990153846154</v>
      </c>
      <c r="ER376">
        <v>14.1856923076923</v>
      </c>
      <c r="ES376">
        <v>2000.05153846154</v>
      </c>
      <c r="ET376">
        <v>0.980004230769231</v>
      </c>
      <c r="EU376">
        <v>0.0199958692307692</v>
      </c>
      <c r="EV376">
        <v>0</v>
      </c>
      <c r="EW376">
        <v>1106.94923076923</v>
      </c>
      <c r="EX376">
        <v>5.00059</v>
      </c>
      <c r="EY376">
        <v>22272.0307692308</v>
      </c>
      <c r="EZ376">
        <v>17360.7846153846</v>
      </c>
      <c r="FA376">
        <v>41.937</v>
      </c>
      <c r="FB376">
        <v>41.6822307692308</v>
      </c>
      <c r="FC376">
        <v>41.312</v>
      </c>
      <c r="FD376">
        <v>41.187</v>
      </c>
      <c r="FE376">
        <v>42.812</v>
      </c>
      <c r="FF376">
        <v>1955.16153846154</v>
      </c>
      <c r="FG376">
        <v>39.89</v>
      </c>
      <c r="FH376">
        <v>0</v>
      </c>
      <c r="FI376">
        <v>1759434133.6</v>
      </c>
      <c r="FJ376">
        <v>0</v>
      </c>
      <c r="FK376">
        <v>1107.04576923077</v>
      </c>
      <c r="FL376">
        <v>4.44068376270182</v>
      </c>
      <c r="FM376">
        <v>95.2102563399032</v>
      </c>
      <c r="FN376">
        <v>22272.3807692308</v>
      </c>
      <c r="FO376">
        <v>15</v>
      </c>
      <c r="FP376">
        <v>0</v>
      </c>
      <c r="FQ376" t="s">
        <v>439</v>
      </c>
      <c r="FR376">
        <v>0</v>
      </c>
      <c r="FS376">
        <v>0</v>
      </c>
      <c r="FT376">
        <v>0</v>
      </c>
      <c r="FU376">
        <v>0</v>
      </c>
      <c r="FV376">
        <v>0</v>
      </c>
      <c r="FW376">
        <v>0</v>
      </c>
      <c r="FX376">
        <v>0</v>
      </c>
      <c r="FY376">
        <v>0</v>
      </c>
      <c r="FZ376">
        <v>0</v>
      </c>
      <c r="GA376">
        <v>0</v>
      </c>
      <c r="GB376">
        <v>0</v>
      </c>
      <c r="GC376">
        <v>-61.5600095238095</v>
      </c>
      <c r="GD376">
        <v>-3.1525636363637</v>
      </c>
      <c r="GE376">
        <v>0.619905906765399</v>
      </c>
      <c r="GF376">
        <v>0</v>
      </c>
      <c r="GG376">
        <v>1106.80029411765</v>
      </c>
      <c r="GH376">
        <v>4.41726508214129</v>
      </c>
      <c r="GI376">
        <v>0.483531648055516</v>
      </c>
      <c r="GJ376">
        <v>-1</v>
      </c>
      <c r="GK376">
        <v>5.69334095238095</v>
      </c>
      <c r="GL376">
        <v>-0.66296493506494</v>
      </c>
      <c r="GM376">
        <v>0.0683954454000698</v>
      </c>
      <c r="GN376">
        <v>0</v>
      </c>
      <c r="GO376">
        <v>0</v>
      </c>
      <c r="GP376">
        <v>2</v>
      </c>
      <c r="GQ376" t="s">
        <v>463</v>
      </c>
      <c r="GR376">
        <v>3.13131</v>
      </c>
      <c r="GS376">
        <v>2.71211</v>
      </c>
      <c r="GT376">
        <v>0.178011</v>
      </c>
      <c r="GU376">
        <v>0.18441</v>
      </c>
      <c r="GV376">
        <v>0.101777</v>
      </c>
      <c r="GW376">
        <v>0.0842947</v>
      </c>
      <c r="GX376">
        <v>30927.9</v>
      </c>
      <c r="GY376">
        <v>32876.3</v>
      </c>
      <c r="GZ376">
        <v>34045</v>
      </c>
      <c r="HA376">
        <v>36500.6</v>
      </c>
      <c r="HB376">
        <v>43204.6</v>
      </c>
      <c r="HC376">
        <v>48012.5</v>
      </c>
      <c r="HD376">
        <v>53116.4</v>
      </c>
      <c r="HE376">
        <v>58345.3</v>
      </c>
      <c r="HF376">
        <v>1.95077</v>
      </c>
      <c r="HG376">
        <v>1.77922</v>
      </c>
      <c r="HH376">
        <v>0.129789</v>
      </c>
      <c r="HI376">
        <v>0</v>
      </c>
      <c r="HJ376">
        <v>27.9181</v>
      </c>
      <c r="HK376">
        <v>999.9</v>
      </c>
      <c r="HL376">
        <v>41.692</v>
      </c>
      <c r="HM376">
        <v>31.048</v>
      </c>
      <c r="HN376">
        <v>20.8079</v>
      </c>
      <c r="HO376">
        <v>54.7258</v>
      </c>
      <c r="HP376">
        <v>45.4167</v>
      </c>
      <c r="HQ376">
        <v>1</v>
      </c>
      <c r="HR376">
        <v>0.114886</v>
      </c>
      <c r="HS376">
        <v>0.646585</v>
      </c>
      <c r="HT376">
        <v>20.1102</v>
      </c>
      <c r="HU376">
        <v>5.19677</v>
      </c>
      <c r="HV376">
        <v>12.004</v>
      </c>
      <c r="HW376">
        <v>4.9749</v>
      </c>
      <c r="HX376">
        <v>3.29395</v>
      </c>
      <c r="HY376">
        <v>999.9</v>
      </c>
      <c r="HZ376">
        <v>9999</v>
      </c>
      <c r="IA376">
        <v>9999</v>
      </c>
      <c r="IB376">
        <v>9999</v>
      </c>
      <c r="IC376">
        <v>1.86325</v>
      </c>
      <c r="ID376">
        <v>1.86813</v>
      </c>
      <c r="IE376">
        <v>1.86791</v>
      </c>
      <c r="IF376">
        <v>1.86905</v>
      </c>
      <c r="IG376">
        <v>1.86991</v>
      </c>
      <c r="IH376">
        <v>1.86592</v>
      </c>
      <c r="II376">
        <v>1.86707</v>
      </c>
      <c r="IJ376">
        <v>1.86844</v>
      </c>
      <c r="IK376">
        <v>5</v>
      </c>
      <c r="IL376">
        <v>0</v>
      </c>
      <c r="IM376">
        <v>0</v>
      </c>
      <c r="IN376">
        <v>0</v>
      </c>
      <c r="IO376" t="s">
        <v>441</v>
      </c>
      <c r="IP376" t="s">
        <v>442</v>
      </c>
      <c r="IQ376" t="s">
        <v>443</v>
      </c>
      <c r="IR376" t="s">
        <v>443</v>
      </c>
      <c r="IS376" t="s">
        <v>443</v>
      </c>
      <c r="IT376" t="s">
        <v>443</v>
      </c>
      <c r="IU376">
        <v>0</v>
      </c>
      <c r="IV376">
        <v>100</v>
      </c>
      <c r="IW376">
        <v>100</v>
      </c>
      <c r="IX376">
        <v>4.41</v>
      </c>
      <c r="IY376">
        <v>0.3403</v>
      </c>
      <c r="IZ376">
        <v>0.735386519928015</v>
      </c>
      <c r="JA376">
        <v>0.00382527381972642</v>
      </c>
      <c r="JB376">
        <v>-7.52988299776221e-07</v>
      </c>
      <c r="JC376">
        <v>2.3530235652091e-10</v>
      </c>
      <c r="JD376">
        <v>-0.102343420517576</v>
      </c>
      <c r="JE376">
        <v>-0.0169045395245839</v>
      </c>
      <c r="JF376">
        <v>0.00204458040624254</v>
      </c>
      <c r="JG376">
        <v>-2.13992253470799e-05</v>
      </c>
      <c r="JH376">
        <v>5</v>
      </c>
      <c r="JI376">
        <v>2167</v>
      </c>
      <c r="JJ376">
        <v>1</v>
      </c>
      <c r="JK376">
        <v>29</v>
      </c>
      <c r="JL376">
        <v>29323902.3</v>
      </c>
      <c r="JM376">
        <v>29323902.3</v>
      </c>
      <c r="JN376">
        <v>2.33765</v>
      </c>
      <c r="JO376">
        <v>2.62939</v>
      </c>
      <c r="JP376">
        <v>1.54785</v>
      </c>
      <c r="JQ376">
        <v>2.31079</v>
      </c>
      <c r="JR376">
        <v>1.64673</v>
      </c>
      <c r="JS376">
        <v>2.26318</v>
      </c>
      <c r="JT376">
        <v>34.715</v>
      </c>
      <c r="JU376">
        <v>24.1838</v>
      </c>
      <c r="JV376">
        <v>18</v>
      </c>
      <c r="JW376">
        <v>507.703</v>
      </c>
      <c r="JX376">
        <v>397.212</v>
      </c>
      <c r="JY376">
        <v>26.981</v>
      </c>
      <c r="JZ376">
        <v>28.8614</v>
      </c>
      <c r="KA376">
        <v>30.0001</v>
      </c>
      <c r="KB376">
        <v>28.8161</v>
      </c>
      <c r="KC376">
        <v>28.7649</v>
      </c>
      <c r="KD376">
        <v>46.9078</v>
      </c>
      <c r="KE376">
        <v>9.03957</v>
      </c>
      <c r="KF376">
        <v>27.2094</v>
      </c>
      <c r="KG376">
        <v>26.9748</v>
      </c>
      <c r="KH376">
        <v>1209.64</v>
      </c>
      <c r="KI376">
        <v>17.9558</v>
      </c>
      <c r="KJ376">
        <v>96.5499</v>
      </c>
      <c r="KK376">
        <v>94.5264</v>
      </c>
    </row>
    <row r="377" spans="1:297">
      <c r="A377">
        <v>361</v>
      </c>
      <c r="B377">
        <v>1759434140.1</v>
      </c>
      <c r="C377">
        <v>14920</v>
      </c>
      <c r="D377" t="s">
        <v>1167</v>
      </c>
      <c r="E377" t="s">
        <v>1168</v>
      </c>
      <c r="F377">
        <v>5</v>
      </c>
      <c r="G377" t="s">
        <v>1024</v>
      </c>
      <c r="H377" t="s">
        <v>436</v>
      </c>
      <c r="I377">
        <v>1759434131.94615</v>
      </c>
      <c r="J377">
        <f>(K377)/1000</f>
        <v>0</v>
      </c>
      <c r="K377">
        <f>IF(DP377, AN377, AH377)</f>
        <v>0</v>
      </c>
      <c r="L377">
        <f>IF(DP377, AI377, AG377)</f>
        <v>0</v>
      </c>
      <c r="M377">
        <f>DR377 - IF(AU377&gt;1, L377*DL377*100.0/(AW377), 0)</f>
        <v>0</v>
      </c>
      <c r="N377">
        <f>((T377-J377/2)*M377-L377)/(T377+J377/2)</f>
        <v>0</v>
      </c>
      <c r="O377">
        <f>N377*(DY377+DZ377)/1000.0</f>
        <v>0</v>
      </c>
      <c r="P377">
        <f>(DR377 - IF(AU377&gt;1, L377*DL377*100.0/(AW377), 0))*(DY377+DZ377)/1000.0</f>
        <v>0</v>
      </c>
      <c r="Q377">
        <f>2.0/((1/S377-1/R377)+SIGN(S377)*SQRT((1/S377-1/R377)*(1/S377-1/R377) + 4*DM377/((DM377+1)*(DM377+1))*(2*1/S377*1/R377-1/R377*1/R377)))</f>
        <v>0</v>
      </c>
      <c r="R377">
        <f>IF(LEFT(DN377,1)&lt;&gt;"0",IF(LEFT(DN377,1)="1",3.0,DO377),$D$5+$E$5*(EF377*DY377/($K$5*1000))+$F$5*(EF377*DY377/($K$5*1000))*MAX(MIN(DL377,$J$5),$I$5)*MAX(MIN(DL377,$J$5),$I$5)+$G$5*MAX(MIN(DL377,$J$5),$I$5)*(EF377*DY377/($K$5*1000))+$H$5*(EF377*DY377/($K$5*1000))*(EF377*DY377/($K$5*1000)))</f>
        <v>0</v>
      </c>
      <c r="S377">
        <f>J377*(1000-(1000*0.61365*exp(17.502*W377/(240.97+W377))/(DY377+DZ377)+DT377)/2)/(1000*0.61365*exp(17.502*W377/(240.97+W377))/(DY377+DZ377)-DT377)</f>
        <v>0</v>
      </c>
      <c r="T377">
        <f>1/((DM377+1)/(Q377/1.6)+1/(R377/1.37)) + DM377/((DM377+1)/(Q377/1.6) + DM377/(R377/1.37))</f>
        <v>0</v>
      </c>
      <c r="U377">
        <f>(DH377*DK377)</f>
        <v>0</v>
      </c>
      <c r="V377">
        <f>(EA377+(U377+2*0.95*5.67E-8*(((EA377+$B$7)+273)^4-(EA377+273)^4)-44100*J377)/(1.84*29.3*R377+8*0.95*5.67E-8*(EA377+273)^3))</f>
        <v>0</v>
      </c>
      <c r="W377">
        <f>($C$7*EB377+$D$7*EC377+$E$7*V377)</f>
        <v>0</v>
      </c>
      <c r="X377">
        <f>0.61365*exp(17.502*W377/(240.97+W377))</f>
        <v>0</v>
      </c>
      <c r="Y377">
        <f>(Z377/AA377*100)</f>
        <v>0</v>
      </c>
      <c r="Z377">
        <f>DT377*(DY377+DZ377)/1000</f>
        <v>0</v>
      </c>
      <c r="AA377">
        <f>0.61365*exp(17.502*EA377/(240.97+EA377))</f>
        <v>0</v>
      </c>
      <c r="AB377">
        <f>(X377-DT377*(DY377+DZ377)/1000)</f>
        <v>0</v>
      </c>
      <c r="AC377">
        <f>(-J377*44100)</f>
        <v>0</v>
      </c>
      <c r="AD377">
        <f>2*29.3*R377*0.92*(EA377-W377)</f>
        <v>0</v>
      </c>
      <c r="AE377">
        <f>2*0.95*5.67E-8*(((EA377+$B$7)+273)^4-(W377+273)^4)</f>
        <v>0</v>
      </c>
      <c r="AF377">
        <f>U377+AE377+AC377+AD377</f>
        <v>0</v>
      </c>
      <c r="AG377">
        <f>DX377*AU377*(DS377-DR377*(1000-AU377*DU377)/(1000-AU377*DT377))/(100*DL377)</f>
        <v>0</v>
      </c>
      <c r="AH377">
        <f>1000*DX377*AU377*(DT377-DU377)/(100*DL377*(1000-AU377*DT377))</f>
        <v>0</v>
      </c>
      <c r="AI377">
        <f>(AJ377 - AK377 - DY377*1E3/(8.314*(EA377+273.15)) * AM377/DX377 * AL377) * DX377/(100*DL377) * (1000 - DU377)/1000</f>
        <v>0</v>
      </c>
      <c r="AJ377">
        <v>1214.18301273485</v>
      </c>
      <c r="AK377">
        <v>1165.85515151515</v>
      </c>
      <c r="AL377">
        <v>3.3311787878787</v>
      </c>
      <c r="AM377">
        <v>64.6</v>
      </c>
      <c r="AN377">
        <f>(AP377 - AO377 + DY377*1E3/(8.314*(EA377+273.15)) * AR377/DX377 * AQ377) * DX377/(100*DL377) * 1000/(1000 - AP377)</f>
        <v>0</v>
      </c>
      <c r="AO377">
        <v>17.9956180968238</v>
      </c>
      <c r="AP377">
        <v>23.5592248484848</v>
      </c>
      <c r="AQ377">
        <v>-0.000148614351128899</v>
      </c>
      <c r="AR377">
        <v>120.659579915445</v>
      </c>
      <c r="AS377">
        <v>0</v>
      </c>
      <c r="AT377">
        <v>0</v>
      </c>
      <c r="AU377">
        <f>IF(AS377*$H$13&gt;=AW377,1.0,(AW377/(AW377-AS377*$H$13)))</f>
        <v>0</v>
      </c>
      <c r="AV377">
        <f>(AU377-1)*100</f>
        <v>0</v>
      </c>
      <c r="AW377">
        <f>MAX(0,($B$13+$C$13*EF377)/(1+$D$13*EF377)*DY377/(EA377+273)*$E$13)</f>
        <v>0</v>
      </c>
      <c r="AX377" t="s">
        <v>437</v>
      </c>
      <c r="AY377" t="s">
        <v>437</v>
      </c>
      <c r="AZ377">
        <v>0</v>
      </c>
      <c r="BA377">
        <v>0</v>
      </c>
      <c r="BB377">
        <f>1-AZ377/BA377</f>
        <v>0</v>
      </c>
      <c r="BC377">
        <v>0</v>
      </c>
      <c r="BD377" t="s">
        <v>437</v>
      </c>
      <c r="BE377" t="s">
        <v>437</v>
      </c>
      <c r="BF377">
        <v>0</v>
      </c>
      <c r="BG377">
        <v>0</v>
      </c>
      <c r="BH377">
        <f>1-BF377/BG377</f>
        <v>0</v>
      </c>
      <c r="BI377">
        <v>0.5</v>
      </c>
      <c r="BJ377">
        <f>DI377</f>
        <v>0</v>
      </c>
      <c r="BK377">
        <f>L377</f>
        <v>0</v>
      </c>
      <c r="BL377">
        <f>BH377*BI377*BJ377</f>
        <v>0</v>
      </c>
      <c r="BM377">
        <f>(BK377-BC377)/BJ377</f>
        <v>0</v>
      </c>
      <c r="BN377">
        <f>(BA377-BG377)/BG377</f>
        <v>0</v>
      </c>
      <c r="BO377">
        <f>AZ377/(BB377+AZ377/BG377)</f>
        <v>0</v>
      </c>
      <c r="BP377" t="s">
        <v>437</v>
      </c>
      <c r="BQ377">
        <v>0</v>
      </c>
      <c r="BR377">
        <f>IF(BQ377&lt;&gt;0, BQ377, BO377)</f>
        <v>0</v>
      </c>
      <c r="BS377">
        <f>1-BR377/BG377</f>
        <v>0</v>
      </c>
      <c r="BT377">
        <f>(BG377-BF377)/(BG377-BR377)</f>
        <v>0</v>
      </c>
      <c r="BU377">
        <f>(BA377-BG377)/(BA377-BR377)</f>
        <v>0</v>
      </c>
      <c r="BV377">
        <f>(BG377-BF377)/(BG377-AZ377)</f>
        <v>0</v>
      </c>
      <c r="BW377">
        <f>(BA377-BG377)/(BA377-AZ377)</f>
        <v>0</v>
      </c>
      <c r="BX377">
        <f>(BT377*BR377/BF377)</f>
        <v>0</v>
      </c>
      <c r="BY377">
        <f>(1-BX377)</f>
        <v>0</v>
      </c>
      <c r="DH377">
        <f>$B$11*EG377+$C$11*EH377+$F$11*ES377*(1-EV377)</f>
        <v>0</v>
      </c>
      <c r="DI377">
        <f>DH377*DJ377</f>
        <v>0</v>
      </c>
      <c r="DJ377">
        <f>($B$11*$D$9+$C$11*$D$9+$F$11*((FF377+EX377)/MAX(FF377+EX377+FG377, 0.1)*$I$9+FG377/MAX(FF377+EX377+FG377, 0.1)*$J$9))/($B$11+$C$11+$F$11)</f>
        <v>0</v>
      </c>
      <c r="DK377">
        <f>($B$11*$K$9+$C$11*$K$9+$F$11*((FF377+EX377)/MAX(FF377+EX377+FG377, 0.1)*$P$9+FG377/MAX(FF377+EX377+FG377, 0.1)*$Q$9))/($B$11+$C$11+$F$11)</f>
        <v>0</v>
      </c>
      <c r="DL377">
        <v>6</v>
      </c>
      <c r="DM377">
        <v>0.5</v>
      </c>
      <c r="DN377" t="s">
        <v>438</v>
      </c>
      <c r="DO377">
        <v>2</v>
      </c>
      <c r="DP377" t="b">
        <v>1</v>
      </c>
      <c r="DQ377">
        <v>1759434131.94615</v>
      </c>
      <c r="DR377">
        <v>1114.80230769231</v>
      </c>
      <c r="DS377">
        <v>1176.52153846154</v>
      </c>
      <c r="DT377">
        <v>23.5717538461539</v>
      </c>
      <c r="DU377">
        <v>17.9597692307692</v>
      </c>
      <c r="DV377">
        <v>1110.42538461538</v>
      </c>
      <c r="DW377">
        <v>23.2316307692308</v>
      </c>
      <c r="DX377">
        <v>499.99</v>
      </c>
      <c r="DY377">
        <v>90.6544153846154</v>
      </c>
      <c r="DZ377">
        <v>0.0342457846153846</v>
      </c>
      <c r="EA377">
        <v>30.0971076923077</v>
      </c>
      <c r="EB377">
        <v>30.0378384615385</v>
      </c>
      <c r="EC377">
        <v>999.9</v>
      </c>
      <c r="ED377">
        <v>0</v>
      </c>
      <c r="EE377">
        <v>0</v>
      </c>
      <c r="EF377">
        <v>9997.98230769231</v>
      </c>
      <c r="EG377">
        <v>0</v>
      </c>
      <c r="EH377">
        <v>14.3978</v>
      </c>
      <c r="EI377">
        <v>-61.7196538461538</v>
      </c>
      <c r="EJ377">
        <v>1141.71538461538</v>
      </c>
      <c r="EK377">
        <v>1198.03923076923</v>
      </c>
      <c r="EL377">
        <v>5.61195230769231</v>
      </c>
      <c r="EM377">
        <v>1176.52153846154</v>
      </c>
      <c r="EN377">
        <v>17.9597692307692</v>
      </c>
      <c r="EO377">
        <v>2.13688</v>
      </c>
      <c r="EP377">
        <v>1.62813307692308</v>
      </c>
      <c r="EQ377">
        <v>18.4968230769231</v>
      </c>
      <c r="ER377">
        <v>14.2276692307692</v>
      </c>
      <c r="ES377">
        <v>2000.03538461538</v>
      </c>
      <c r="ET377">
        <v>0.980003846153846</v>
      </c>
      <c r="EU377">
        <v>0.0199961307692308</v>
      </c>
      <c r="EV377">
        <v>0</v>
      </c>
      <c r="EW377">
        <v>1107.37769230769</v>
      </c>
      <c r="EX377">
        <v>5.00059</v>
      </c>
      <c r="EY377">
        <v>22280.4307692308</v>
      </c>
      <c r="EZ377">
        <v>17360.6538461538</v>
      </c>
      <c r="FA377">
        <v>41.9322307692308</v>
      </c>
      <c r="FB377">
        <v>41.6679230769231</v>
      </c>
      <c r="FC377">
        <v>41.3072307692308</v>
      </c>
      <c r="FD377">
        <v>41.187</v>
      </c>
      <c r="FE377">
        <v>42.812</v>
      </c>
      <c r="FF377">
        <v>1955.14538461538</v>
      </c>
      <c r="FG377">
        <v>39.89</v>
      </c>
      <c r="FH377">
        <v>0</v>
      </c>
      <c r="FI377">
        <v>1759434138.4</v>
      </c>
      <c r="FJ377">
        <v>0</v>
      </c>
      <c r="FK377">
        <v>1107.42423076923</v>
      </c>
      <c r="FL377">
        <v>5.2967521467077</v>
      </c>
      <c r="FM377">
        <v>121.535042690893</v>
      </c>
      <c r="FN377">
        <v>22280.7653846154</v>
      </c>
      <c r="FO377">
        <v>15</v>
      </c>
      <c r="FP377">
        <v>0</v>
      </c>
      <c r="FQ377" t="s">
        <v>439</v>
      </c>
      <c r="FR377">
        <v>0</v>
      </c>
      <c r="FS377">
        <v>0</v>
      </c>
      <c r="FT377">
        <v>0</v>
      </c>
      <c r="FU377">
        <v>0</v>
      </c>
      <c r="FV377">
        <v>0</v>
      </c>
      <c r="FW377">
        <v>0</v>
      </c>
      <c r="FX377">
        <v>0</v>
      </c>
      <c r="FY377">
        <v>0</v>
      </c>
      <c r="FZ377">
        <v>0</v>
      </c>
      <c r="GA377">
        <v>0</v>
      </c>
      <c r="GB377">
        <v>0</v>
      </c>
      <c r="GC377">
        <v>-61.793465</v>
      </c>
      <c r="GD377">
        <v>-0.100353383458625</v>
      </c>
      <c r="GE377">
        <v>0.494219934113346</v>
      </c>
      <c r="GF377">
        <v>1</v>
      </c>
      <c r="GG377">
        <v>1107.18823529412</v>
      </c>
      <c r="GH377">
        <v>4.35813598284317</v>
      </c>
      <c r="GI377">
        <v>0.466378226892127</v>
      </c>
      <c r="GJ377">
        <v>-1</v>
      </c>
      <c r="GK377">
        <v>5.639425</v>
      </c>
      <c r="GL377">
        <v>-0.59501323308271</v>
      </c>
      <c r="GM377">
        <v>0.0591836915458979</v>
      </c>
      <c r="GN377">
        <v>0</v>
      </c>
      <c r="GO377">
        <v>1</v>
      </c>
      <c r="GP377">
        <v>2</v>
      </c>
      <c r="GQ377" t="s">
        <v>448</v>
      </c>
      <c r="GR377">
        <v>3.13129</v>
      </c>
      <c r="GS377">
        <v>2.71273</v>
      </c>
      <c r="GT377">
        <v>0.179671</v>
      </c>
      <c r="GU377">
        <v>0.186157</v>
      </c>
      <c r="GV377">
        <v>0.101717</v>
      </c>
      <c r="GW377">
        <v>0.0844102</v>
      </c>
      <c r="GX377">
        <v>30865.6</v>
      </c>
      <c r="GY377">
        <v>32806.1</v>
      </c>
      <c r="GZ377">
        <v>34045.1</v>
      </c>
      <c r="HA377">
        <v>36500.9</v>
      </c>
      <c r="HB377">
        <v>43207.5</v>
      </c>
      <c r="HC377">
        <v>48006.6</v>
      </c>
      <c r="HD377">
        <v>53116.1</v>
      </c>
      <c r="HE377">
        <v>58345.4</v>
      </c>
      <c r="HF377">
        <v>1.95028</v>
      </c>
      <c r="HG377">
        <v>1.7796</v>
      </c>
      <c r="HH377">
        <v>0.12923</v>
      </c>
      <c r="HI377">
        <v>0</v>
      </c>
      <c r="HJ377">
        <v>27.9109</v>
      </c>
      <c r="HK377">
        <v>999.9</v>
      </c>
      <c r="HL377">
        <v>41.717</v>
      </c>
      <c r="HM377">
        <v>31.048</v>
      </c>
      <c r="HN377">
        <v>20.8175</v>
      </c>
      <c r="HO377">
        <v>54.7058</v>
      </c>
      <c r="HP377">
        <v>45.7212</v>
      </c>
      <c r="HQ377">
        <v>1</v>
      </c>
      <c r="HR377">
        <v>0.115102</v>
      </c>
      <c r="HS377">
        <v>0.626511</v>
      </c>
      <c r="HT377">
        <v>20.1103</v>
      </c>
      <c r="HU377">
        <v>5.19767</v>
      </c>
      <c r="HV377">
        <v>12.004</v>
      </c>
      <c r="HW377">
        <v>4.97495</v>
      </c>
      <c r="HX377">
        <v>3.294</v>
      </c>
      <c r="HY377">
        <v>999.9</v>
      </c>
      <c r="HZ377">
        <v>9999</v>
      </c>
      <c r="IA377">
        <v>9999</v>
      </c>
      <c r="IB377">
        <v>9999</v>
      </c>
      <c r="IC377">
        <v>1.86325</v>
      </c>
      <c r="ID377">
        <v>1.86813</v>
      </c>
      <c r="IE377">
        <v>1.86788</v>
      </c>
      <c r="IF377">
        <v>1.86905</v>
      </c>
      <c r="IG377">
        <v>1.8699</v>
      </c>
      <c r="IH377">
        <v>1.8659</v>
      </c>
      <c r="II377">
        <v>1.86706</v>
      </c>
      <c r="IJ377">
        <v>1.86844</v>
      </c>
      <c r="IK377">
        <v>5</v>
      </c>
      <c r="IL377">
        <v>0</v>
      </c>
      <c r="IM377">
        <v>0</v>
      </c>
      <c r="IN377">
        <v>0</v>
      </c>
      <c r="IO377" t="s">
        <v>441</v>
      </c>
      <c r="IP377" t="s">
        <v>442</v>
      </c>
      <c r="IQ377" t="s">
        <v>443</v>
      </c>
      <c r="IR377" t="s">
        <v>443</v>
      </c>
      <c r="IS377" t="s">
        <v>443</v>
      </c>
      <c r="IT377" t="s">
        <v>443</v>
      </c>
      <c r="IU377">
        <v>0</v>
      </c>
      <c r="IV377">
        <v>100</v>
      </c>
      <c r="IW377">
        <v>100</v>
      </c>
      <c r="IX377">
        <v>4.45</v>
      </c>
      <c r="IY377">
        <v>0.3395</v>
      </c>
      <c r="IZ377">
        <v>0.735386519928015</v>
      </c>
      <c r="JA377">
        <v>0.00382527381972642</v>
      </c>
      <c r="JB377">
        <v>-7.52988299776221e-07</v>
      </c>
      <c r="JC377">
        <v>2.3530235652091e-10</v>
      </c>
      <c r="JD377">
        <v>-0.102343420517576</v>
      </c>
      <c r="JE377">
        <v>-0.0169045395245839</v>
      </c>
      <c r="JF377">
        <v>0.00204458040624254</v>
      </c>
      <c r="JG377">
        <v>-2.13992253470799e-05</v>
      </c>
      <c r="JH377">
        <v>5</v>
      </c>
      <c r="JI377">
        <v>2167</v>
      </c>
      <c r="JJ377">
        <v>1</v>
      </c>
      <c r="JK377">
        <v>29</v>
      </c>
      <c r="JL377">
        <v>29323902.3</v>
      </c>
      <c r="JM377">
        <v>29323902.3</v>
      </c>
      <c r="JN377">
        <v>2.36816</v>
      </c>
      <c r="JO377">
        <v>2.62085</v>
      </c>
      <c r="JP377">
        <v>1.54785</v>
      </c>
      <c r="JQ377">
        <v>2.31079</v>
      </c>
      <c r="JR377">
        <v>1.64673</v>
      </c>
      <c r="JS377">
        <v>2.35107</v>
      </c>
      <c r="JT377">
        <v>34.715</v>
      </c>
      <c r="JU377">
        <v>24.1926</v>
      </c>
      <c r="JV377">
        <v>18</v>
      </c>
      <c r="JW377">
        <v>507.37</v>
      </c>
      <c r="JX377">
        <v>397.407</v>
      </c>
      <c r="JY377">
        <v>26.9404</v>
      </c>
      <c r="JZ377">
        <v>28.8602</v>
      </c>
      <c r="KA377">
        <v>30.0001</v>
      </c>
      <c r="KB377">
        <v>28.8161</v>
      </c>
      <c r="KC377">
        <v>28.7636</v>
      </c>
      <c r="KD377">
        <v>47.4248</v>
      </c>
      <c r="KE377">
        <v>9.03957</v>
      </c>
      <c r="KF377">
        <v>27.2094</v>
      </c>
      <c r="KG377">
        <v>26.9381</v>
      </c>
      <c r="KH377">
        <v>1223.16</v>
      </c>
      <c r="KI377">
        <v>17.9861</v>
      </c>
      <c r="KJ377">
        <v>96.5497</v>
      </c>
      <c r="KK377">
        <v>94.5268</v>
      </c>
    </row>
    <row r="378" spans="1:297">
      <c r="A378">
        <v>362</v>
      </c>
      <c r="B378">
        <v>1759434145.1</v>
      </c>
      <c r="C378">
        <v>14925</v>
      </c>
      <c r="D378" t="s">
        <v>1169</v>
      </c>
      <c r="E378" t="s">
        <v>1170</v>
      </c>
      <c r="F378">
        <v>5</v>
      </c>
      <c r="G378" t="s">
        <v>1024</v>
      </c>
      <c r="H378" t="s">
        <v>436</v>
      </c>
      <c r="I378">
        <v>1759434136.94615</v>
      </c>
      <c r="J378">
        <f>(K378)/1000</f>
        <v>0</v>
      </c>
      <c r="K378">
        <f>IF(DP378, AN378, AH378)</f>
        <v>0</v>
      </c>
      <c r="L378">
        <f>IF(DP378, AI378, AG378)</f>
        <v>0</v>
      </c>
      <c r="M378">
        <f>DR378 - IF(AU378&gt;1, L378*DL378*100.0/(AW378), 0)</f>
        <v>0</v>
      </c>
      <c r="N378">
        <f>((T378-J378/2)*M378-L378)/(T378+J378/2)</f>
        <v>0</v>
      </c>
      <c r="O378">
        <f>N378*(DY378+DZ378)/1000.0</f>
        <v>0</v>
      </c>
      <c r="P378">
        <f>(DR378 - IF(AU378&gt;1, L378*DL378*100.0/(AW378), 0))*(DY378+DZ378)/1000.0</f>
        <v>0</v>
      </c>
      <c r="Q378">
        <f>2.0/((1/S378-1/R378)+SIGN(S378)*SQRT((1/S378-1/R378)*(1/S378-1/R378) + 4*DM378/((DM378+1)*(DM378+1))*(2*1/S378*1/R378-1/R378*1/R378)))</f>
        <v>0</v>
      </c>
      <c r="R378">
        <f>IF(LEFT(DN378,1)&lt;&gt;"0",IF(LEFT(DN378,1)="1",3.0,DO378),$D$5+$E$5*(EF378*DY378/($K$5*1000))+$F$5*(EF378*DY378/($K$5*1000))*MAX(MIN(DL378,$J$5),$I$5)*MAX(MIN(DL378,$J$5),$I$5)+$G$5*MAX(MIN(DL378,$J$5),$I$5)*(EF378*DY378/($K$5*1000))+$H$5*(EF378*DY378/($K$5*1000))*(EF378*DY378/($K$5*1000)))</f>
        <v>0</v>
      </c>
      <c r="S378">
        <f>J378*(1000-(1000*0.61365*exp(17.502*W378/(240.97+W378))/(DY378+DZ378)+DT378)/2)/(1000*0.61365*exp(17.502*W378/(240.97+W378))/(DY378+DZ378)-DT378)</f>
        <v>0</v>
      </c>
      <c r="T378">
        <f>1/((DM378+1)/(Q378/1.6)+1/(R378/1.37)) + DM378/((DM378+1)/(Q378/1.6) + DM378/(R378/1.37))</f>
        <v>0</v>
      </c>
      <c r="U378">
        <f>(DH378*DK378)</f>
        <v>0</v>
      </c>
      <c r="V378">
        <f>(EA378+(U378+2*0.95*5.67E-8*(((EA378+$B$7)+273)^4-(EA378+273)^4)-44100*J378)/(1.84*29.3*R378+8*0.95*5.67E-8*(EA378+273)^3))</f>
        <v>0</v>
      </c>
      <c r="W378">
        <f>($C$7*EB378+$D$7*EC378+$E$7*V378)</f>
        <v>0</v>
      </c>
      <c r="X378">
        <f>0.61365*exp(17.502*W378/(240.97+W378))</f>
        <v>0</v>
      </c>
      <c r="Y378">
        <f>(Z378/AA378*100)</f>
        <v>0</v>
      </c>
      <c r="Z378">
        <f>DT378*(DY378+DZ378)/1000</f>
        <v>0</v>
      </c>
      <c r="AA378">
        <f>0.61365*exp(17.502*EA378/(240.97+EA378))</f>
        <v>0</v>
      </c>
      <c r="AB378">
        <f>(X378-DT378*(DY378+DZ378)/1000)</f>
        <v>0</v>
      </c>
      <c r="AC378">
        <f>(-J378*44100)</f>
        <v>0</v>
      </c>
      <c r="AD378">
        <f>2*29.3*R378*0.92*(EA378-W378)</f>
        <v>0</v>
      </c>
      <c r="AE378">
        <f>2*0.95*5.67E-8*(((EA378+$B$7)+273)^4-(W378+273)^4)</f>
        <v>0</v>
      </c>
      <c r="AF378">
        <f>U378+AE378+AC378+AD378</f>
        <v>0</v>
      </c>
      <c r="AG378">
        <f>DX378*AU378*(DS378-DR378*(1000-AU378*DU378)/(1000-AU378*DT378))/(100*DL378)</f>
        <v>0</v>
      </c>
      <c r="AH378">
        <f>1000*DX378*AU378*(DT378-DU378)/(100*DL378*(1000-AU378*DT378))</f>
        <v>0</v>
      </c>
      <c r="AI378">
        <f>(AJ378 - AK378 - DY378*1E3/(8.314*(EA378+273.15)) * AM378/DX378 * AL378) * DX378/(100*DL378) * (1000 - DU378)/1000</f>
        <v>0</v>
      </c>
      <c r="AJ378">
        <v>1232.49813307684</v>
      </c>
      <c r="AK378">
        <v>1183.48824242424</v>
      </c>
      <c r="AL378">
        <v>3.52402272727249</v>
      </c>
      <c r="AM378">
        <v>64.6</v>
      </c>
      <c r="AN378">
        <f>(AP378 - AO378 + DY378*1E3/(8.314*(EA378+273.15)) * AR378/DX378 * AQ378) * DX378/(100*DL378) * 1000/(1000 - AP378)</f>
        <v>0</v>
      </c>
      <c r="AO378">
        <v>18.0473583368047</v>
      </c>
      <c r="AP378">
        <v>23.5482751515152</v>
      </c>
      <c r="AQ378">
        <v>-6.46692261898024e-05</v>
      </c>
      <c r="AR378">
        <v>120.659579915445</v>
      </c>
      <c r="AS378">
        <v>0</v>
      </c>
      <c r="AT378">
        <v>0</v>
      </c>
      <c r="AU378">
        <f>IF(AS378*$H$13&gt;=AW378,1.0,(AW378/(AW378-AS378*$H$13)))</f>
        <v>0</v>
      </c>
      <c r="AV378">
        <f>(AU378-1)*100</f>
        <v>0</v>
      </c>
      <c r="AW378">
        <f>MAX(0,($B$13+$C$13*EF378)/(1+$D$13*EF378)*DY378/(EA378+273)*$E$13)</f>
        <v>0</v>
      </c>
      <c r="AX378" t="s">
        <v>437</v>
      </c>
      <c r="AY378" t="s">
        <v>437</v>
      </c>
      <c r="AZ378">
        <v>0</v>
      </c>
      <c r="BA378">
        <v>0</v>
      </c>
      <c r="BB378">
        <f>1-AZ378/BA378</f>
        <v>0</v>
      </c>
      <c r="BC378">
        <v>0</v>
      </c>
      <c r="BD378" t="s">
        <v>437</v>
      </c>
      <c r="BE378" t="s">
        <v>437</v>
      </c>
      <c r="BF378">
        <v>0</v>
      </c>
      <c r="BG378">
        <v>0</v>
      </c>
      <c r="BH378">
        <f>1-BF378/BG378</f>
        <v>0</v>
      </c>
      <c r="BI378">
        <v>0.5</v>
      </c>
      <c r="BJ378">
        <f>DI378</f>
        <v>0</v>
      </c>
      <c r="BK378">
        <f>L378</f>
        <v>0</v>
      </c>
      <c r="BL378">
        <f>BH378*BI378*BJ378</f>
        <v>0</v>
      </c>
      <c r="BM378">
        <f>(BK378-BC378)/BJ378</f>
        <v>0</v>
      </c>
      <c r="BN378">
        <f>(BA378-BG378)/BG378</f>
        <v>0</v>
      </c>
      <c r="BO378">
        <f>AZ378/(BB378+AZ378/BG378)</f>
        <v>0</v>
      </c>
      <c r="BP378" t="s">
        <v>437</v>
      </c>
      <c r="BQ378">
        <v>0</v>
      </c>
      <c r="BR378">
        <f>IF(BQ378&lt;&gt;0, BQ378, BO378)</f>
        <v>0</v>
      </c>
      <c r="BS378">
        <f>1-BR378/BG378</f>
        <v>0</v>
      </c>
      <c r="BT378">
        <f>(BG378-BF378)/(BG378-BR378)</f>
        <v>0</v>
      </c>
      <c r="BU378">
        <f>(BA378-BG378)/(BA378-BR378)</f>
        <v>0</v>
      </c>
      <c r="BV378">
        <f>(BG378-BF378)/(BG378-AZ378)</f>
        <v>0</v>
      </c>
      <c r="BW378">
        <f>(BA378-BG378)/(BA378-AZ378)</f>
        <v>0</v>
      </c>
      <c r="BX378">
        <f>(BT378*BR378/BF378)</f>
        <v>0</v>
      </c>
      <c r="BY378">
        <f>(1-BX378)</f>
        <v>0</v>
      </c>
      <c r="DH378">
        <f>$B$11*EG378+$C$11*EH378+$F$11*ES378*(1-EV378)</f>
        <v>0</v>
      </c>
      <c r="DI378">
        <f>DH378*DJ378</f>
        <v>0</v>
      </c>
      <c r="DJ378">
        <f>($B$11*$D$9+$C$11*$D$9+$F$11*((FF378+EX378)/MAX(FF378+EX378+FG378, 0.1)*$I$9+FG378/MAX(FF378+EX378+FG378, 0.1)*$J$9))/($B$11+$C$11+$F$11)</f>
        <v>0</v>
      </c>
      <c r="DK378">
        <f>($B$11*$K$9+$C$11*$K$9+$F$11*((FF378+EX378)/MAX(FF378+EX378+FG378, 0.1)*$P$9+FG378/MAX(FF378+EX378+FG378, 0.1)*$Q$9))/($B$11+$C$11+$F$11)</f>
        <v>0</v>
      </c>
      <c r="DL378">
        <v>6</v>
      </c>
      <c r="DM378">
        <v>0.5</v>
      </c>
      <c r="DN378" t="s">
        <v>438</v>
      </c>
      <c r="DO378">
        <v>2</v>
      </c>
      <c r="DP378" t="b">
        <v>1</v>
      </c>
      <c r="DQ378">
        <v>1759434136.94615</v>
      </c>
      <c r="DR378">
        <v>1131.47461538462</v>
      </c>
      <c r="DS378">
        <v>1193.65384615385</v>
      </c>
      <c r="DT378">
        <v>23.5650615384615</v>
      </c>
      <c r="DU378">
        <v>17.9997230769231</v>
      </c>
      <c r="DV378">
        <v>1127.04769230769</v>
      </c>
      <c r="DW378">
        <v>23.2252153846154</v>
      </c>
      <c r="DX378">
        <v>500.009769230769</v>
      </c>
      <c r="DY378">
        <v>90.6524615384615</v>
      </c>
      <c r="DZ378">
        <v>0.0342735538461538</v>
      </c>
      <c r="EA378">
        <v>30.0839692307692</v>
      </c>
      <c r="EB378">
        <v>30.0288461538462</v>
      </c>
      <c r="EC378">
        <v>999.9</v>
      </c>
      <c r="ED378">
        <v>0</v>
      </c>
      <c r="EE378">
        <v>0</v>
      </c>
      <c r="EF378">
        <v>10004.8038461538</v>
      </c>
      <c r="EG378">
        <v>0</v>
      </c>
      <c r="EH378">
        <v>14.3978</v>
      </c>
      <c r="EI378">
        <v>-62.1803153846154</v>
      </c>
      <c r="EJ378">
        <v>1158.78153846154</v>
      </c>
      <c r="EK378">
        <v>1215.53461538462</v>
      </c>
      <c r="EL378">
        <v>5.56531307692308</v>
      </c>
      <c r="EM378">
        <v>1193.65384615385</v>
      </c>
      <c r="EN378">
        <v>17.9997230769231</v>
      </c>
      <c r="EO378">
        <v>2.13622692307692</v>
      </c>
      <c r="EP378">
        <v>1.63172</v>
      </c>
      <c r="EQ378">
        <v>18.4919307692308</v>
      </c>
      <c r="ER378">
        <v>14.2616615384615</v>
      </c>
      <c r="ES378">
        <v>2000.04</v>
      </c>
      <c r="ET378">
        <v>0.980003846153846</v>
      </c>
      <c r="EU378">
        <v>0.0199961384615385</v>
      </c>
      <c r="EV378">
        <v>0</v>
      </c>
      <c r="EW378">
        <v>1107.89692307692</v>
      </c>
      <c r="EX378">
        <v>5.00059</v>
      </c>
      <c r="EY378">
        <v>22290.6923076923</v>
      </c>
      <c r="EZ378">
        <v>17360.7</v>
      </c>
      <c r="FA378">
        <v>41.9131538461538</v>
      </c>
      <c r="FB378">
        <v>41.6488461538462</v>
      </c>
      <c r="FC378">
        <v>41.3072307692308</v>
      </c>
      <c r="FD378">
        <v>41.187</v>
      </c>
      <c r="FE378">
        <v>42.812</v>
      </c>
      <c r="FF378">
        <v>1955.15</v>
      </c>
      <c r="FG378">
        <v>39.89</v>
      </c>
      <c r="FH378">
        <v>0</v>
      </c>
      <c r="FI378">
        <v>1759434143.8</v>
      </c>
      <c r="FJ378">
        <v>0</v>
      </c>
      <c r="FK378">
        <v>1108.0192</v>
      </c>
      <c r="FL378">
        <v>6.88846155151119</v>
      </c>
      <c r="FM378">
        <v>139.43846179037</v>
      </c>
      <c r="FN378">
        <v>22293.072</v>
      </c>
      <c r="FO378">
        <v>15</v>
      </c>
      <c r="FP378">
        <v>0</v>
      </c>
      <c r="FQ378" t="s">
        <v>439</v>
      </c>
      <c r="FR378">
        <v>0</v>
      </c>
      <c r="FS378">
        <v>0</v>
      </c>
      <c r="FT378">
        <v>0</v>
      </c>
      <c r="FU378">
        <v>0</v>
      </c>
      <c r="FV378">
        <v>0</v>
      </c>
      <c r="FW378">
        <v>0</v>
      </c>
      <c r="FX378">
        <v>0</v>
      </c>
      <c r="FY378">
        <v>0</v>
      </c>
      <c r="FZ378">
        <v>0</v>
      </c>
      <c r="GA378">
        <v>0</v>
      </c>
      <c r="GB378">
        <v>0</v>
      </c>
      <c r="GC378">
        <v>-61.9158</v>
      </c>
      <c r="GD378">
        <v>-4.81135939849616</v>
      </c>
      <c r="GE378">
        <v>0.635704703459082</v>
      </c>
      <c r="GF378">
        <v>0</v>
      </c>
      <c r="GG378">
        <v>1107.58058823529</v>
      </c>
      <c r="GH378">
        <v>5.76592819292765</v>
      </c>
      <c r="GI378">
        <v>0.604872087481759</v>
      </c>
      <c r="GJ378">
        <v>-1</v>
      </c>
      <c r="GK378">
        <v>5.5945025</v>
      </c>
      <c r="GL378">
        <v>-0.527486165413524</v>
      </c>
      <c r="GM378">
        <v>0.0515288592805042</v>
      </c>
      <c r="GN378">
        <v>0</v>
      </c>
      <c r="GO378">
        <v>0</v>
      </c>
      <c r="GP378">
        <v>2</v>
      </c>
      <c r="GQ378" t="s">
        <v>463</v>
      </c>
      <c r="GR378">
        <v>3.13132</v>
      </c>
      <c r="GS378">
        <v>2.71211</v>
      </c>
      <c r="GT378">
        <v>0.181372</v>
      </c>
      <c r="GU378">
        <v>0.187731</v>
      </c>
      <c r="GV378">
        <v>0.101692</v>
      </c>
      <c r="GW378">
        <v>0.0845517</v>
      </c>
      <c r="GX378">
        <v>30801.5</v>
      </c>
      <c r="GY378">
        <v>32742.9</v>
      </c>
      <c r="GZ378">
        <v>34045</v>
      </c>
      <c r="HA378">
        <v>36501.1</v>
      </c>
      <c r="HB378">
        <v>43208.8</v>
      </c>
      <c r="HC378">
        <v>47999.6</v>
      </c>
      <c r="HD378">
        <v>53116</v>
      </c>
      <c r="HE378">
        <v>58345.8</v>
      </c>
      <c r="HF378">
        <v>1.9505</v>
      </c>
      <c r="HG378">
        <v>1.7795</v>
      </c>
      <c r="HH378">
        <v>0.129834</v>
      </c>
      <c r="HI378">
        <v>0</v>
      </c>
      <c r="HJ378">
        <v>27.9037</v>
      </c>
      <c r="HK378">
        <v>999.9</v>
      </c>
      <c r="HL378">
        <v>41.741</v>
      </c>
      <c r="HM378">
        <v>31.048</v>
      </c>
      <c r="HN378">
        <v>20.8295</v>
      </c>
      <c r="HO378">
        <v>54.8658</v>
      </c>
      <c r="HP378">
        <v>45.6891</v>
      </c>
      <c r="HQ378">
        <v>1</v>
      </c>
      <c r="HR378">
        <v>0.114842</v>
      </c>
      <c r="HS378">
        <v>0.570686</v>
      </c>
      <c r="HT378">
        <v>20.1106</v>
      </c>
      <c r="HU378">
        <v>5.19737</v>
      </c>
      <c r="HV378">
        <v>12.004</v>
      </c>
      <c r="HW378">
        <v>4.975</v>
      </c>
      <c r="HX378">
        <v>3.29398</v>
      </c>
      <c r="HY378">
        <v>999.9</v>
      </c>
      <c r="HZ378">
        <v>9999</v>
      </c>
      <c r="IA378">
        <v>9999</v>
      </c>
      <c r="IB378">
        <v>9999</v>
      </c>
      <c r="IC378">
        <v>1.86325</v>
      </c>
      <c r="ID378">
        <v>1.86813</v>
      </c>
      <c r="IE378">
        <v>1.86789</v>
      </c>
      <c r="IF378">
        <v>1.86905</v>
      </c>
      <c r="IG378">
        <v>1.86992</v>
      </c>
      <c r="IH378">
        <v>1.86592</v>
      </c>
      <c r="II378">
        <v>1.86707</v>
      </c>
      <c r="IJ378">
        <v>1.86844</v>
      </c>
      <c r="IK378">
        <v>5</v>
      </c>
      <c r="IL378">
        <v>0</v>
      </c>
      <c r="IM378">
        <v>0</v>
      </c>
      <c r="IN378">
        <v>0</v>
      </c>
      <c r="IO378" t="s">
        <v>441</v>
      </c>
      <c r="IP378" t="s">
        <v>442</v>
      </c>
      <c r="IQ378" t="s">
        <v>443</v>
      </c>
      <c r="IR378" t="s">
        <v>443</v>
      </c>
      <c r="IS378" t="s">
        <v>443</v>
      </c>
      <c r="IT378" t="s">
        <v>443</v>
      </c>
      <c r="IU378">
        <v>0</v>
      </c>
      <c r="IV378">
        <v>100</v>
      </c>
      <c r="IW378">
        <v>100</v>
      </c>
      <c r="IX378">
        <v>4.51</v>
      </c>
      <c r="IY378">
        <v>0.3391</v>
      </c>
      <c r="IZ378">
        <v>0.735386519928015</v>
      </c>
      <c r="JA378">
        <v>0.00382527381972642</v>
      </c>
      <c r="JB378">
        <v>-7.52988299776221e-07</v>
      </c>
      <c r="JC378">
        <v>2.3530235652091e-10</v>
      </c>
      <c r="JD378">
        <v>-0.102343420517576</v>
      </c>
      <c r="JE378">
        <v>-0.0169045395245839</v>
      </c>
      <c r="JF378">
        <v>0.00204458040624254</v>
      </c>
      <c r="JG378">
        <v>-2.13992253470799e-05</v>
      </c>
      <c r="JH378">
        <v>5</v>
      </c>
      <c r="JI378">
        <v>2167</v>
      </c>
      <c r="JJ378">
        <v>1</v>
      </c>
      <c r="JK378">
        <v>29</v>
      </c>
      <c r="JL378">
        <v>29323902.4</v>
      </c>
      <c r="JM378">
        <v>29323902.4</v>
      </c>
      <c r="JN378">
        <v>2.39136</v>
      </c>
      <c r="JO378">
        <v>2.62207</v>
      </c>
      <c r="JP378">
        <v>1.54785</v>
      </c>
      <c r="JQ378">
        <v>2.31079</v>
      </c>
      <c r="JR378">
        <v>1.64551</v>
      </c>
      <c r="JS378">
        <v>2.32056</v>
      </c>
      <c r="JT378">
        <v>34.715</v>
      </c>
      <c r="JU378">
        <v>24.1838</v>
      </c>
      <c r="JV378">
        <v>18</v>
      </c>
      <c r="JW378">
        <v>507.52</v>
      </c>
      <c r="JX378">
        <v>397.353</v>
      </c>
      <c r="JY378">
        <v>26.9124</v>
      </c>
      <c r="JZ378">
        <v>28.8602</v>
      </c>
      <c r="KA378">
        <v>30.0001</v>
      </c>
      <c r="KB378">
        <v>28.8161</v>
      </c>
      <c r="KC378">
        <v>28.7636</v>
      </c>
      <c r="KD378">
        <v>47.9817</v>
      </c>
      <c r="KE378">
        <v>9.03957</v>
      </c>
      <c r="KF378">
        <v>27.2094</v>
      </c>
      <c r="KG378">
        <v>26.9159</v>
      </c>
      <c r="KH378">
        <v>1243.38</v>
      </c>
      <c r="KI378">
        <v>18.0138</v>
      </c>
      <c r="KJ378">
        <v>96.5494</v>
      </c>
      <c r="KK378">
        <v>94.5275</v>
      </c>
    </row>
    <row r="379" spans="1:297">
      <c r="A379">
        <v>363</v>
      </c>
      <c r="B379">
        <v>1759434150.1</v>
      </c>
      <c r="C379">
        <v>14930</v>
      </c>
      <c r="D379" t="s">
        <v>1171</v>
      </c>
      <c r="E379" t="s">
        <v>1172</v>
      </c>
      <c r="F379">
        <v>5</v>
      </c>
      <c r="G379" t="s">
        <v>1024</v>
      </c>
      <c r="H379" t="s">
        <v>436</v>
      </c>
      <c r="I379">
        <v>1759434141.94615</v>
      </c>
      <c r="J379">
        <f>(K379)/1000</f>
        <v>0</v>
      </c>
      <c r="K379">
        <f>IF(DP379, AN379, AH379)</f>
        <v>0</v>
      </c>
      <c r="L379">
        <f>IF(DP379, AI379, AG379)</f>
        <v>0</v>
      </c>
      <c r="M379">
        <f>DR379 - IF(AU379&gt;1, L379*DL379*100.0/(AW379), 0)</f>
        <v>0</v>
      </c>
      <c r="N379">
        <f>((T379-J379/2)*M379-L379)/(T379+J379/2)</f>
        <v>0</v>
      </c>
      <c r="O379">
        <f>N379*(DY379+DZ379)/1000.0</f>
        <v>0</v>
      </c>
      <c r="P379">
        <f>(DR379 - IF(AU379&gt;1, L379*DL379*100.0/(AW379), 0))*(DY379+DZ379)/1000.0</f>
        <v>0</v>
      </c>
      <c r="Q379">
        <f>2.0/((1/S379-1/R379)+SIGN(S379)*SQRT((1/S379-1/R379)*(1/S379-1/R379) + 4*DM379/((DM379+1)*(DM379+1))*(2*1/S379*1/R379-1/R379*1/R379)))</f>
        <v>0</v>
      </c>
      <c r="R379">
        <f>IF(LEFT(DN379,1)&lt;&gt;"0",IF(LEFT(DN379,1)="1",3.0,DO379),$D$5+$E$5*(EF379*DY379/($K$5*1000))+$F$5*(EF379*DY379/($K$5*1000))*MAX(MIN(DL379,$J$5),$I$5)*MAX(MIN(DL379,$J$5),$I$5)+$G$5*MAX(MIN(DL379,$J$5),$I$5)*(EF379*DY379/($K$5*1000))+$H$5*(EF379*DY379/($K$5*1000))*(EF379*DY379/($K$5*1000)))</f>
        <v>0</v>
      </c>
      <c r="S379">
        <f>J379*(1000-(1000*0.61365*exp(17.502*W379/(240.97+W379))/(DY379+DZ379)+DT379)/2)/(1000*0.61365*exp(17.502*W379/(240.97+W379))/(DY379+DZ379)-DT379)</f>
        <v>0</v>
      </c>
      <c r="T379">
        <f>1/((DM379+1)/(Q379/1.6)+1/(R379/1.37)) + DM379/((DM379+1)/(Q379/1.6) + DM379/(R379/1.37))</f>
        <v>0</v>
      </c>
      <c r="U379">
        <f>(DH379*DK379)</f>
        <v>0</v>
      </c>
      <c r="V379">
        <f>(EA379+(U379+2*0.95*5.67E-8*(((EA379+$B$7)+273)^4-(EA379+273)^4)-44100*J379)/(1.84*29.3*R379+8*0.95*5.67E-8*(EA379+273)^3))</f>
        <v>0</v>
      </c>
      <c r="W379">
        <f>($C$7*EB379+$D$7*EC379+$E$7*V379)</f>
        <v>0</v>
      </c>
      <c r="X379">
        <f>0.61365*exp(17.502*W379/(240.97+W379))</f>
        <v>0</v>
      </c>
      <c r="Y379">
        <f>(Z379/AA379*100)</f>
        <v>0</v>
      </c>
      <c r="Z379">
        <f>DT379*(DY379+DZ379)/1000</f>
        <v>0</v>
      </c>
      <c r="AA379">
        <f>0.61365*exp(17.502*EA379/(240.97+EA379))</f>
        <v>0</v>
      </c>
      <c r="AB379">
        <f>(X379-DT379*(DY379+DZ379)/1000)</f>
        <v>0</v>
      </c>
      <c r="AC379">
        <f>(-J379*44100)</f>
        <v>0</v>
      </c>
      <c r="AD379">
        <f>2*29.3*R379*0.92*(EA379-W379)</f>
        <v>0</v>
      </c>
      <c r="AE379">
        <f>2*0.95*5.67E-8*(((EA379+$B$7)+273)^4-(W379+273)^4)</f>
        <v>0</v>
      </c>
      <c r="AF379">
        <f>U379+AE379+AC379+AD379</f>
        <v>0</v>
      </c>
      <c r="AG379">
        <f>DX379*AU379*(DS379-DR379*(1000-AU379*DU379)/(1000-AU379*DT379))/(100*DL379)</f>
        <v>0</v>
      </c>
      <c r="AH379">
        <f>1000*DX379*AU379*(DT379-DU379)/(100*DL379*(1000-AU379*DT379))</f>
        <v>0</v>
      </c>
      <c r="AI379">
        <f>(AJ379 - AK379 - DY379*1E3/(8.314*(EA379+273.15)) * AM379/DX379 * AL379) * DX379/(100*DL379) * (1000 - DU379)/1000</f>
        <v>0</v>
      </c>
      <c r="AJ379">
        <v>1248.87918582359</v>
      </c>
      <c r="AK379">
        <v>1200.2403030303</v>
      </c>
      <c r="AL379">
        <v>3.33672424242416</v>
      </c>
      <c r="AM379">
        <v>64.6</v>
      </c>
      <c r="AN379">
        <f>(AP379 - AO379 + DY379*1E3/(8.314*(EA379+273.15)) * AR379/DX379 * AQ379) * DX379/(100*DL379) * 1000/(1000 - AP379)</f>
        <v>0</v>
      </c>
      <c r="AO379">
        <v>18.0662021067586</v>
      </c>
      <c r="AP379">
        <v>23.5308339393939</v>
      </c>
      <c r="AQ379">
        <v>-0.00014241800855402</v>
      </c>
      <c r="AR379">
        <v>120.659579915445</v>
      </c>
      <c r="AS379">
        <v>0</v>
      </c>
      <c r="AT379">
        <v>0</v>
      </c>
      <c r="AU379">
        <f>IF(AS379*$H$13&gt;=AW379,1.0,(AW379/(AW379-AS379*$H$13)))</f>
        <v>0</v>
      </c>
      <c r="AV379">
        <f>(AU379-1)*100</f>
        <v>0</v>
      </c>
      <c r="AW379">
        <f>MAX(0,($B$13+$C$13*EF379)/(1+$D$13*EF379)*DY379/(EA379+273)*$E$13)</f>
        <v>0</v>
      </c>
      <c r="AX379" t="s">
        <v>437</v>
      </c>
      <c r="AY379" t="s">
        <v>437</v>
      </c>
      <c r="AZ379">
        <v>0</v>
      </c>
      <c r="BA379">
        <v>0</v>
      </c>
      <c r="BB379">
        <f>1-AZ379/BA379</f>
        <v>0</v>
      </c>
      <c r="BC379">
        <v>0</v>
      </c>
      <c r="BD379" t="s">
        <v>437</v>
      </c>
      <c r="BE379" t="s">
        <v>437</v>
      </c>
      <c r="BF379">
        <v>0</v>
      </c>
      <c r="BG379">
        <v>0</v>
      </c>
      <c r="BH379">
        <f>1-BF379/BG379</f>
        <v>0</v>
      </c>
      <c r="BI379">
        <v>0.5</v>
      </c>
      <c r="BJ379">
        <f>DI379</f>
        <v>0</v>
      </c>
      <c r="BK379">
        <f>L379</f>
        <v>0</v>
      </c>
      <c r="BL379">
        <f>BH379*BI379*BJ379</f>
        <v>0</v>
      </c>
      <c r="BM379">
        <f>(BK379-BC379)/BJ379</f>
        <v>0</v>
      </c>
      <c r="BN379">
        <f>(BA379-BG379)/BG379</f>
        <v>0</v>
      </c>
      <c r="BO379">
        <f>AZ379/(BB379+AZ379/BG379)</f>
        <v>0</v>
      </c>
      <c r="BP379" t="s">
        <v>437</v>
      </c>
      <c r="BQ379">
        <v>0</v>
      </c>
      <c r="BR379">
        <f>IF(BQ379&lt;&gt;0, BQ379, BO379)</f>
        <v>0</v>
      </c>
      <c r="BS379">
        <f>1-BR379/BG379</f>
        <v>0</v>
      </c>
      <c r="BT379">
        <f>(BG379-BF379)/(BG379-BR379)</f>
        <v>0</v>
      </c>
      <c r="BU379">
        <f>(BA379-BG379)/(BA379-BR379)</f>
        <v>0</v>
      </c>
      <c r="BV379">
        <f>(BG379-BF379)/(BG379-AZ379)</f>
        <v>0</v>
      </c>
      <c r="BW379">
        <f>(BA379-BG379)/(BA379-AZ379)</f>
        <v>0</v>
      </c>
      <c r="BX379">
        <f>(BT379*BR379/BF379)</f>
        <v>0</v>
      </c>
      <c r="BY379">
        <f>(1-BX379)</f>
        <v>0</v>
      </c>
      <c r="DH379">
        <f>$B$11*EG379+$C$11*EH379+$F$11*ES379*(1-EV379)</f>
        <v>0</v>
      </c>
      <c r="DI379">
        <f>DH379*DJ379</f>
        <v>0</v>
      </c>
      <c r="DJ379">
        <f>($B$11*$D$9+$C$11*$D$9+$F$11*((FF379+EX379)/MAX(FF379+EX379+FG379, 0.1)*$I$9+FG379/MAX(FF379+EX379+FG379, 0.1)*$J$9))/($B$11+$C$11+$F$11)</f>
        <v>0</v>
      </c>
      <c r="DK379">
        <f>($B$11*$K$9+$C$11*$K$9+$F$11*((FF379+EX379)/MAX(FF379+EX379+FG379, 0.1)*$P$9+FG379/MAX(FF379+EX379+FG379, 0.1)*$Q$9))/($B$11+$C$11+$F$11)</f>
        <v>0</v>
      </c>
      <c r="DL379">
        <v>6</v>
      </c>
      <c r="DM379">
        <v>0.5</v>
      </c>
      <c r="DN379" t="s">
        <v>438</v>
      </c>
      <c r="DO379">
        <v>2</v>
      </c>
      <c r="DP379" t="b">
        <v>1</v>
      </c>
      <c r="DQ379">
        <v>1759434141.94615</v>
      </c>
      <c r="DR379">
        <v>1148.18461538462</v>
      </c>
      <c r="DS379">
        <v>1210.36153846154</v>
      </c>
      <c r="DT379">
        <v>23.5531307692308</v>
      </c>
      <c r="DU379">
        <v>18.0312692307692</v>
      </c>
      <c r="DV379">
        <v>1143.70692307692</v>
      </c>
      <c r="DW379">
        <v>23.2137769230769</v>
      </c>
      <c r="DX379">
        <v>500.030846153846</v>
      </c>
      <c r="DY379">
        <v>90.6524153846154</v>
      </c>
      <c r="DZ379">
        <v>0.0341904</v>
      </c>
      <c r="EA379">
        <v>30.0710384615385</v>
      </c>
      <c r="EB379">
        <v>30.0224230769231</v>
      </c>
      <c r="EC379">
        <v>999.9</v>
      </c>
      <c r="ED379">
        <v>0</v>
      </c>
      <c r="EE379">
        <v>0</v>
      </c>
      <c r="EF379">
        <v>10010.3861538462</v>
      </c>
      <c r="EG379">
        <v>0</v>
      </c>
      <c r="EH379">
        <v>14.3978</v>
      </c>
      <c r="EI379">
        <v>-62.1777615384615</v>
      </c>
      <c r="EJ379">
        <v>1175.88</v>
      </c>
      <c r="EK379">
        <v>1232.58769230769</v>
      </c>
      <c r="EL379">
        <v>5.52182923076923</v>
      </c>
      <c r="EM379">
        <v>1210.36153846154</v>
      </c>
      <c r="EN379">
        <v>18.0312692307692</v>
      </c>
      <c r="EO379">
        <v>2.13514461538462</v>
      </c>
      <c r="EP379">
        <v>1.63457923076923</v>
      </c>
      <c r="EQ379">
        <v>18.4838307692308</v>
      </c>
      <c r="ER379">
        <v>14.2886923076923</v>
      </c>
      <c r="ES379">
        <v>2000.01538461538</v>
      </c>
      <c r="ET379">
        <v>0.980003538461539</v>
      </c>
      <c r="EU379">
        <v>0.0199964</v>
      </c>
      <c r="EV379">
        <v>0</v>
      </c>
      <c r="EW379">
        <v>1108.48230769231</v>
      </c>
      <c r="EX379">
        <v>5.00059</v>
      </c>
      <c r="EY379">
        <v>22302.1307692308</v>
      </c>
      <c r="EZ379">
        <v>17360.4923076923</v>
      </c>
      <c r="FA379">
        <v>41.8940769230769</v>
      </c>
      <c r="FB379">
        <v>41.6345384615385</v>
      </c>
      <c r="FC379">
        <v>41.2881538461538</v>
      </c>
      <c r="FD379">
        <v>41.187</v>
      </c>
      <c r="FE379">
        <v>42.812</v>
      </c>
      <c r="FF379">
        <v>1955.12538461538</v>
      </c>
      <c r="FG379">
        <v>39.89</v>
      </c>
      <c r="FH379">
        <v>0</v>
      </c>
      <c r="FI379">
        <v>1759434148.6</v>
      </c>
      <c r="FJ379">
        <v>0</v>
      </c>
      <c r="FK379">
        <v>1108.5712</v>
      </c>
      <c r="FL379">
        <v>7.81692309880026</v>
      </c>
      <c r="FM379">
        <v>152.376923264517</v>
      </c>
      <c r="FN379">
        <v>22304.576</v>
      </c>
      <c r="FO379">
        <v>15</v>
      </c>
      <c r="FP379">
        <v>0</v>
      </c>
      <c r="FQ379" t="s">
        <v>439</v>
      </c>
      <c r="FR379">
        <v>0</v>
      </c>
      <c r="FS379">
        <v>0</v>
      </c>
      <c r="FT379">
        <v>0</v>
      </c>
      <c r="FU379">
        <v>0</v>
      </c>
      <c r="FV379">
        <v>0</v>
      </c>
      <c r="FW379">
        <v>0</v>
      </c>
      <c r="FX379">
        <v>0</v>
      </c>
      <c r="FY379">
        <v>0</v>
      </c>
      <c r="FZ379">
        <v>0</v>
      </c>
      <c r="GA379">
        <v>0</v>
      </c>
      <c r="GB379">
        <v>0</v>
      </c>
      <c r="GC379">
        <v>-62.147355</v>
      </c>
      <c r="GD379">
        <v>-1.44182706766903</v>
      </c>
      <c r="GE379">
        <v>0.490595818851935</v>
      </c>
      <c r="GF379">
        <v>0</v>
      </c>
      <c r="GG379">
        <v>1108.21147058824</v>
      </c>
      <c r="GH379">
        <v>7.06203208795845</v>
      </c>
      <c r="GI379">
        <v>0.724837232653537</v>
      </c>
      <c r="GJ379">
        <v>-1</v>
      </c>
      <c r="GK379">
        <v>5.542229</v>
      </c>
      <c r="GL379">
        <v>-0.554935939849628</v>
      </c>
      <c r="GM379">
        <v>0.0539885057118643</v>
      </c>
      <c r="GN379">
        <v>0</v>
      </c>
      <c r="GO379">
        <v>0</v>
      </c>
      <c r="GP379">
        <v>2</v>
      </c>
      <c r="GQ379" t="s">
        <v>463</v>
      </c>
      <c r="GR379">
        <v>3.13143</v>
      </c>
      <c r="GS379">
        <v>2.71174</v>
      </c>
      <c r="GT379">
        <v>0.182997</v>
      </c>
      <c r="GU379">
        <v>0.189401</v>
      </c>
      <c r="GV379">
        <v>0.101627</v>
      </c>
      <c r="GW379">
        <v>0.0845755</v>
      </c>
      <c r="GX379">
        <v>30740.6</v>
      </c>
      <c r="GY379">
        <v>32675.7</v>
      </c>
      <c r="GZ379">
        <v>34045.3</v>
      </c>
      <c r="HA379">
        <v>36501.2</v>
      </c>
      <c r="HB379">
        <v>43212.5</v>
      </c>
      <c r="HC379">
        <v>47998.8</v>
      </c>
      <c r="HD379">
        <v>53116.4</v>
      </c>
      <c r="HE379">
        <v>58346.1</v>
      </c>
      <c r="HF379">
        <v>1.95058</v>
      </c>
      <c r="HG379">
        <v>1.77965</v>
      </c>
      <c r="HH379">
        <v>0.130087</v>
      </c>
      <c r="HI379">
        <v>0</v>
      </c>
      <c r="HJ379">
        <v>27.8956</v>
      </c>
      <c r="HK379">
        <v>999.9</v>
      </c>
      <c r="HL379">
        <v>41.741</v>
      </c>
      <c r="HM379">
        <v>31.048</v>
      </c>
      <c r="HN379">
        <v>20.83</v>
      </c>
      <c r="HO379">
        <v>54.2758</v>
      </c>
      <c r="HP379">
        <v>45.3966</v>
      </c>
      <c r="HQ379">
        <v>1</v>
      </c>
      <c r="HR379">
        <v>0.11484</v>
      </c>
      <c r="HS379">
        <v>0.532307</v>
      </c>
      <c r="HT379">
        <v>20.111</v>
      </c>
      <c r="HU379">
        <v>5.19752</v>
      </c>
      <c r="HV379">
        <v>12.004</v>
      </c>
      <c r="HW379">
        <v>4.97495</v>
      </c>
      <c r="HX379">
        <v>3.2939</v>
      </c>
      <c r="HY379">
        <v>999.9</v>
      </c>
      <c r="HZ379">
        <v>9999</v>
      </c>
      <c r="IA379">
        <v>9999</v>
      </c>
      <c r="IB379">
        <v>9999</v>
      </c>
      <c r="IC379">
        <v>1.86326</v>
      </c>
      <c r="ID379">
        <v>1.86813</v>
      </c>
      <c r="IE379">
        <v>1.86791</v>
      </c>
      <c r="IF379">
        <v>1.86905</v>
      </c>
      <c r="IG379">
        <v>1.86988</v>
      </c>
      <c r="IH379">
        <v>1.86589</v>
      </c>
      <c r="II379">
        <v>1.86706</v>
      </c>
      <c r="IJ379">
        <v>1.86844</v>
      </c>
      <c r="IK379">
        <v>5</v>
      </c>
      <c r="IL379">
        <v>0</v>
      </c>
      <c r="IM379">
        <v>0</v>
      </c>
      <c r="IN379">
        <v>0</v>
      </c>
      <c r="IO379" t="s">
        <v>441</v>
      </c>
      <c r="IP379" t="s">
        <v>442</v>
      </c>
      <c r="IQ379" t="s">
        <v>443</v>
      </c>
      <c r="IR379" t="s">
        <v>443</v>
      </c>
      <c r="IS379" t="s">
        <v>443</v>
      </c>
      <c r="IT379" t="s">
        <v>443</v>
      </c>
      <c r="IU379">
        <v>0</v>
      </c>
      <c r="IV379">
        <v>100</v>
      </c>
      <c r="IW379">
        <v>100</v>
      </c>
      <c r="IX379">
        <v>4.56</v>
      </c>
      <c r="IY379">
        <v>0.3382</v>
      </c>
      <c r="IZ379">
        <v>0.735386519928015</v>
      </c>
      <c r="JA379">
        <v>0.00382527381972642</v>
      </c>
      <c r="JB379">
        <v>-7.52988299776221e-07</v>
      </c>
      <c r="JC379">
        <v>2.3530235652091e-10</v>
      </c>
      <c r="JD379">
        <v>-0.102343420517576</v>
      </c>
      <c r="JE379">
        <v>-0.0169045395245839</v>
      </c>
      <c r="JF379">
        <v>0.00204458040624254</v>
      </c>
      <c r="JG379">
        <v>-2.13992253470799e-05</v>
      </c>
      <c r="JH379">
        <v>5</v>
      </c>
      <c r="JI379">
        <v>2167</v>
      </c>
      <c r="JJ379">
        <v>1</v>
      </c>
      <c r="JK379">
        <v>29</v>
      </c>
      <c r="JL379">
        <v>29323902.5</v>
      </c>
      <c r="JM379">
        <v>29323902.5</v>
      </c>
      <c r="JN379">
        <v>2.42065</v>
      </c>
      <c r="JO379">
        <v>2.63062</v>
      </c>
      <c r="JP379">
        <v>1.54785</v>
      </c>
      <c r="JQ379">
        <v>2.31079</v>
      </c>
      <c r="JR379">
        <v>1.64673</v>
      </c>
      <c r="JS379">
        <v>2.28149</v>
      </c>
      <c r="JT379">
        <v>34.715</v>
      </c>
      <c r="JU379">
        <v>24.1838</v>
      </c>
      <c r="JV379">
        <v>18</v>
      </c>
      <c r="JW379">
        <v>507.57</v>
      </c>
      <c r="JX379">
        <v>397.435</v>
      </c>
      <c r="JY379">
        <v>26.893</v>
      </c>
      <c r="JZ379">
        <v>28.8596</v>
      </c>
      <c r="KA379">
        <v>30.0001</v>
      </c>
      <c r="KB379">
        <v>28.8161</v>
      </c>
      <c r="KC379">
        <v>28.7636</v>
      </c>
      <c r="KD379">
        <v>48.4784</v>
      </c>
      <c r="KE379">
        <v>9.03957</v>
      </c>
      <c r="KF379">
        <v>27.593</v>
      </c>
      <c r="KG379">
        <v>26.8983</v>
      </c>
      <c r="KH379">
        <v>1256.96</v>
      </c>
      <c r="KI379">
        <v>18.0541</v>
      </c>
      <c r="KJ379">
        <v>96.5502</v>
      </c>
      <c r="KK379">
        <v>94.5278</v>
      </c>
    </row>
    <row r="380" spans="1:297">
      <c r="A380">
        <v>364</v>
      </c>
      <c r="B380">
        <v>1759434155.1</v>
      </c>
      <c r="C380">
        <v>14935</v>
      </c>
      <c r="D380" t="s">
        <v>1173</v>
      </c>
      <c r="E380" t="s">
        <v>1174</v>
      </c>
      <c r="F380">
        <v>5</v>
      </c>
      <c r="G380" t="s">
        <v>1024</v>
      </c>
      <c r="H380" t="s">
        <v>436</v>
      </c>
      <c r="I380">
        <v>1759434146.94615</v>
      </c>
      <c r="J380">
        <f>(K380)/1000</f>
        <v>0</v>
      </c>
      <c r="K380">
        <f>IF(DP380, AN380, AH380)</f>
        <v>0</v>
      </c>
      <c r="L380">
        <f>IF(DP380, AI380, AG380)</f>
        <v>0</v>
      </c>
      <c r="M380">
        <f>DR380 - IF(AU380&gt;1, L380*DL380*100.0/(AW380), 0)</f>
        <v>0</v>
      </c>
      <c r="N380">
        <f>((T380-J380/2)*M380-L380)/(T380+J380/2)</f>
        <v>0</v>
      </c>
      <c r="O380">
        <f>N380*(DY380+DZ380)/1000.0</f>
        <v>0</v>
      </c>
      <c r="P380">
        <f>(DR380 - IF(AU380&gt;1, L380*DL380*100.0/(AW380), 0))*(DY380+DZ380)/1000.0</f>
        <v>0</v>
      </c>
      <c r="Q380">
        <f>2.0/((1/S380-1/R380)+SIGN(S380)*SQRT((1/S380-1/R380)*(1/S380-1/R380) + 4*DM380/((DM380+1)*(DM380+1))*(2*1/S380*1/R380-1/R380*1/R380)))</f>
        <v>0</v>
      </c>
      <c r="R380">
        <f>IF(LEFT(DN380,1)&lt;&gt;"0",IF(LEFT(DN380,1)="1",3.0,DO380),$D$5+$E$5*(EF380*DY380/($K$5*1000))+$F$5*(EF380*DY380/($K$5*1000))*MAX(MIN(DL380,$J$5),$I$5)*MAX(MIN(DL380,$J$5),$I$5)+$G$5*MAX(MIN(DL380,$J$5),$I$5)*(EF380*DY380/($K$5*1000))+$H$5*(EF380*DY380/($K$5*1000))*(EF380*DY380/($K$5*1000)))</f>
        <v>0</v>
      </c>
      <c r="S380">
        <f>J380*(1000-(1000*0.61365*exp(17.502*W380/(240.97+W380))/(DY380+DZ380)+DT380)/2)/(1000*0.61365*exp(17.502*W380/(240.97+W380))/(DY380+DZ380)-DT380)</f>
        <v>0</v>
      </c>
      <c r="T380">
        <f>1/((DM380+1)/(Q380/1.6)+1/(R380/1.37)) + DM380/((DM380+1)/(Q380/1.6) + DM380/(R380/1.37))</f>
        <v>0</v>
      </c>
      <c r="U380">
        <f>(DH380*DK380)</f>
        <v>0</v>
      </c>
      <c r="V380">
        <f>(EA380+(U380+2*0.95*5.67E-8*(((EA380+$B$7)+273)^4-(EA380+273)^4)-44100*J380)/(1.84*29.3*R380+8*0.95*5.67E-8*(EA380+273)^3))</f>
        <v>0</v>
      </c>
      <c r="W380">
        <f>($C$7*EB380+$D$7*EC380+$E$7*V380)</f>
        <v>0</v>
      </c>
      <c r="X380">
        <f>0.61365*exp(17.502*W380/(240.97+W380))</f>
        <v>0</v>
      </c>
      <c r="Y380">
        <f>(Z380/AA380*100)</f>
        <v>0</v>
      </c>
      <c r="Z380">
        <f>DT380*(DY380+DZ380)/1000</f>
        <v>0</v>
      </c>
      <c r="AA380">
        <f>0.61365*exp(17.502*EA380/(240.97+EA380))</f>
        <v>0</v>
      </c>
      <c r="AB380">
        <f>(X380-DT380*(DY380+DZ380)/1000)</f>
        <v>0</v>
      </c>
      <c r="AC380">
        <f>(-J380*44100)</f>
        <v>0</v>
      </c>
      <c r="AD380">
        <f>2*29.3*R380*0.92*(EA380-W380)</f>
        <v>0</v>
      </c>
      <c r="AE380">
        <f>2*0.95*5.67E-8*(((EA380+$B$7)+273)^4-(W380+273)^4)</f>
        <v>0</v>
      </c>
      <c r="AF380">
        <f>U380+AE380+AC380+AD380</f>
        <v>0</v>
      </c>
      <c r="AG380">
        <f>DX380*AU380*(DS380-DR380*(1000-AU380*DU380)/(1000-AU380*DT380))/(100*DL380)</f>
        <v>0</v>
      </c>
      <c r="AH380">
        <f>1000*DX380*AU380*(DT380-DU380)/(100*DL380*(1000-AU380*DT380))</f>
        <v>0</v>
      </c>
      <c r="AI380">
        <f>(AJ380 - AK380 - DY380*1E3/(8.314*(EA380+273.15)) * AM380/DX380 * AL380) * DX380/(100*DL380) * (1000 - DU380)/1000</f>
        <v>0</v>
      </c>
      <c r="AJ380">
        <v>1266.70868265152</v>
      </c>
      <c r="AK380">
        <v>1217.54745454545</v>
      </c>
      <c r="AL380">
        <v>3.46458636363617</v>
      </c>
      <c r="AM380">
        <v>64.6</v>
      </c>
      <c r="AN380">
        <f>(AP380 - AO380 + DY380*1E3/(8.314*(EA380+273.15)) * AR380/DX380 * AQ380) * DX380/(100*DL380) * 1000/(1000 - AP380)</f>
        <v>0</v>
      </c>
      <c r="AO380">
        <v>18.0852671900941</v>
      </c>
      <c r="AP380">
        <v>23.5009284848485</v>
      </c>
      <c r="AQ380">
        <v>-0.00603909559384385</v>
      </c>
      <c r="AR380">
        <v>120.659579915445</v>
      </c>
      <c r="AS380">
        <v>0</v>
      </c>
      <c r="AT380">
        <v>0</v>
      </c>
      <c r="AU380">
        <f>IF(AS380*$H$13&gt;=AW380,1.0,(AW380/(AW380-AS380*$H$13)))</f>
        <v>0</v>
      </c>
      <c r="AV380">
        <f>(AU380-1)*100</f>
        <v>0</v>
      </c>
      <c r="AW380">
        <f>MAX(0,($B$13+$C$13*EF380)/(1+$D$13*EF380)*DY380/(EA380+273)*$E$13)</f>
        <v>0</v>
      </c>
      <c r="AX380" t="s">
        <v>437</v>
      </c>
      <c r="AY380" t="s">
        <v>437</v>
      </c>
      <c r="AZ380">
        <v>0</v>
      </c>
      <c r="BA380">
        <v>0</v>
      </c>
      <c r="BB380">
        <f>1-AZ380/BA380</f>
        <v>0</v>
      </c>
      <c r="BC380">
        <v>0</v>
      </c>
      <c r="BD380" t="s">
        <v>437</v>
      </c>
      <c r="BE380" t="s">
        <v>437</v>
      </c>
      <c r="BF380">
        <v>0</v>
      </c>
      <c r="BG380">
        <v>0</v>
      </c>
      <c r="BH380">
        <f>1-BF380/BG380</f>
        <v>0</v>
      </c>
      <c r="BI380">
        <v>0.5</v>
      </c>
      <c r="BJ380">
        <f>DI380</f>
        <v>0</v>
      </c>
      <c r="BK380">
        <f>L380</f>
        <v>0</v>
      </c>
      <c r="BL380">
        <f>BH380*BI380*BJ380</f>
        <v>0</v>
      </c>
      <c r="BM380">
        <f>(BK380-BC380)/BJ380</f>
        <v>0</v>
      </c>
      <c r="BN380">
        <f>(BA380-BG380)/BG380</f>
        <v>0</v>
      </c>
      <c r="BO380">
        <f>AZ380/(BB380+AZ380/BG380)</f>
        <v>0</v>
      </c>
      <c r="BP380" t="s">
        <v>437</v>
      </c>
      <c r="BQ380">
        <v>0</v>
      </c>
      <c r="BR380">
        <f>IF(BQ380&lt;&gt;0, BQ380, BO380)</f>
        <v>0</v>
      </c>
      <c r="BS380">
        <f>1-BR380/BG380</f>
        <v>0</v>
      </c>
      <c r="BT380">
        <f>(BG380-BF380)/(BG380-BR380)</f>
        <v>0</v>
      </c>
      <c r="BU380">
        <f>(BA380-BG380)/(BA380-BR380)</f>
        <v>0</v>
      </c>
      <c r="BV380">
        <f>(BG380-BF380)/(BG380-AZ380)</f>
        <v>0</v>
      </c>
      <c r="BW380">
        <f>(BA380-BG380)/(BA380-AZ380)</f>
        <v>0</v>
      </c>
      <c r="BX380">
        <f>(BT380*BR380/BF380)</f>
        <v>0</v>
      </c>
      <c r="BY380">
        <f>(1-BX380)</f>
        <v>0</v>
      </c>
      <c r="DH380">
        <f>$B$11*EG380+$C$11*EH380+$F$11*ES380*(1-EV380)</f>
        <v>0</v>
      </c>
      <c r="DI380">
        <f>DH380*DJ380</f>
        <v>0</v>
      </c>
      <c r="DJ380">
        <f>($B$11*$D$9+$C$11*$D$9+$F$11*((FF380+EX380)/MAX(FF380+EX380+FG380, 0.1)*$I$9+FG380/MAX(FF380+EX380+FG380, 0.1)*$J$9))/($B$11+$C$11+$F$11)</f>
        <v>0</v>
      </c>
      <c r="DK380">
        <f>($B$11*$K$9+$C$11*$K$9+$F$11*((FF380+EX380)/MAX(FF380+EX380+FG380, 0.1)*$P$9+FG380/MAX(FF380+EX380+FG380, 0.1)*$Q$9))/($B$11+$C$11+$F$11)</f>
        <v>0</v>
      </c>
      <c r="DL380">
        <v>6</v>
      </c>
      <c r="DM380">
        <v>0.5</v>
      </c>
      <c r="DN380" t="s">
        <v>438</v>
      </c>
      <c r="DO380">
        <v>2</v>
      </c>
      <c r="DP380" t="b">
        <v>1</v>
      </c>
      <c r="DQ380">
        <v>1759434146.94615</v>
      </c>
      <c r="DR380">
        <v>1164.92923076923</v>
      </c>
      <c r="DS380">
        <v>1227.46923076923</v>
      </c>
      <c r="DT380">
        <v>23.5346307692308</v>
      </c>
      <c r="DU380">
        <v>18.0607923076923</v>
      </c>
      <c r="DV380">
        <v>1160.40076923077</v>
      </c>
      <c r="DW380">
        <v>23.1960461538462</v>
      </c>
      <c r="DX380">
        <v>500.040615384615</v>
      </c>
      <c r="DY380">
        <v>90.6522307692308</v>
      </c>
      <c r="DZ380">
        <v>0.0339387076923077</v>
      </c>
      <c r="EA380">
        <v>30.0587384615385</v>
      </c>
      <c r="EB380">
        <v>30.0189846153846</v>
      </c>
      <c r="EC380">
        <v>999.9</v>
      </c>
      <c r="ED380">
        <v>0</v>
      </c>
      <c r="EE380">
        <v>0</v>
      </c>
      <c r="EF380">
        <v>10018.9923076923</v>
      </c>
      <c r="EG380">
        <v>0</v>
      </c>
      <c r="EH380">
        <v>14.3978</v>
      </c>
      <c r="EI380">
        <v>-62.5409846153846</v>
      </c>
      <c r="EJ380">
        <v>1193.00538461538</v>
      </c>
      <c r="EK380">
        <v>1250.04692307692</v>
      </c>
      <c r="EL380">
        <v>5.47381076923077</v>
      </c>
      <c r="EM380">
        <v>1227.46923076923</v>
      </c>
      <c r="EN380">
        <v>18.0607923076923</v>
      </c>
      <c r="EO380">
        <v>2.13346384615385</v>
      </c>
      <c r="EP380">
        <v>1.63725230769231</v>
      </c>
      <c r="EQ380">
        <v>18.4712384615385</v>
      </c>
      <c r="ER380">
        <v>14.3139461538462</v>
      </c>
      <c r="ES380">
        <v>2000.01230769231</v>
      </c>
      <c r="ET380">
        <v>0.980003538461539</v>
      </c>
      <c r="EU380">
        <v>0.0199964</v>
      </c>
      <c r="EV380">
        <v>0</v>
      </c>
      <c r="EW380">
        <v>1109.21153846154</v>
      </c>
      <c r="EX380">
        <v>5.00059</v>
      </c>
      <c r="EY380">
        <v>22315.0153846154</v>
      </c>
      <c r="EZ380">
        <v>17360.4461538462</v>
      </c>
      <c r="FA380">
        <v>41.875</v>
      </c>
      <c r="FB380">
        <v>41.625</v>
      </c>
      <c r="FC380">
        <v>41.2690769230769</v>
      </c>
      <c r="FD380">
        <v>41.187</v>
      </c>
      <c r="FE380">
        <v>42.812</v>
      </c>
      <c r="FF380">
        <v>1955.12230769231</v>
      </c>
      <c r="FG380">
        <v>39.89</v>
      </c>
      <c r="FH380">
        <v>0</v>
      </c>
      <c r="FI380">
        <v>1759434154</v>
      </c>
      <c r="FJ380">
        <v>0</v>
      </c>
      <c r="FK380">
        <v>1109.33346153846</v>
      </c>
      <c r="FL380">
        <v>8.91384614685639</v>
      </c>
      <c r="FM380">
        <v>162.386324571725</v>
      </c>
      <c r="FN380">
        <v>22317.7923076923</v>
      </c>
      <c r="FO380">
        <v>15</v>
      </c>
      <c r="FP380">
        <v>0</v>
      </c>
      <c r="FQ380" t="s">
        <v>439</v>
      </c>
      <c r="FR380">
        <v>0</v>
      </c>
      <c r="FS380">
        <v>0</v>
      </c>
      <c r="FT380">
        <v>0</v>
      </c>
      <c r="FU380">
        <v>0</v>
      </c>
      <c r="FV380">
        <v>0</v>
      </c>
      <c r="FW380">
        <v>0</v>
      </c>
      <c r="FX380">
        <v>0</v>
      </c>
      <c r="FY380">
        <v>0</v>
      </c>
      <c r="FZ380">
        <v>0</v>
      </c>
      <c r="GA380">
        <v>0</v>
      </c>
      <c r="GB380">
        <v>0</v>
      </c>
      <c r="GC380">
        <v>-62.321219047619</v>
      </c>
      <c r="GD380">
        <v>-3.23971948051944</v>
      </c>
      <c r="GE380">
        <v>0.56844844605968</v>
      </c>
      <c r="GF380">
        <v>0</v>
      </c>
      <c r="GG380">
        <v>1108.82764705882</v>
      </c>
      <c r="GH380">
        <v>8.83025210568337</v>
      </c>
      <c r="GI380">
        <v>0.891119780763406</v>
      </c>
      <c r="GJ380">
        <v>-1</v>
      </c>
      <c r="GK380">
        <v>5.50276523809524</v>
      </c>
      <c r="GL380">
        <v>-0.556816363636365</v>
      </c>
      <c r="GM380">
        <v>0.0569361842114693</v>
      </c>
      <c r="GN380">
        <v>0</v>
      </c>
      <c r="GO380">
        <v>0</v>
      </c>
      <c r="GP380">
        <v>2</v>
      </c>
      <c r="GQ380" t="s">
        <v>463</v>
      </c>
      <c r="GR380">
        <v>3.13134</v>
      </c>
      <c r="GS380">
        <v>2.71195</v>
      </c>
      <c r="GT380">
        <v>0.184652</v>
      </c>
      <c r="GU380">
        <v>0.19091</v>
      </c>
      <c r="GV380">
        <v>0.101542</v>
      </c>
      <c r="GW380">
        <v>0.0847387</v>
      </c>
      <c r="GX380">
        <v>30678.3</v>
      </c>
      <c r="GY380">
        <v>32615</v>
      </c>
      <c r="GZ380">
        <v>34045.2</v>
      </c>
      <c r="HA380">
        <v>36501.4</v>
      </c>
      <c r="HB380">
        <v>43216.7</v>
      </c>
      <c r="HC380">
        <v>47990.3</v>
      </c>
      <c r="HD380">
        <v>53116.2</v>
      </c>
      <c r="HE380">
        <v>58346.1</v>
      </c>
      <c r="HF380">
        <v>1.95033</v>
      </c>
      <c r="HG380">
        <v>1.78</v>
      </c>
      <c r="HH380">
        <v>0.130497</v>
      </c>
      <c r="HI380">
        <v>0</v>
      </c>
      <c r="HJ380">
        <v>27.8901</v>
      </c>
      <c r="HK380">
        <v>999.9</v>
      </c>
      <c r="HL380">
        <v>41.765</v>
      </c>
      <c r="HM380">
        <v>31.048</v>
      </c>
      <c r="HN380">
        <v>20.8414</v>
      </c>
      <c r="HO380">
        <v>54.3458</v>
      </c>
      <c r="HP380">
        <v>45.3365</v>
      </c>
      <c r="HQ380">
        <v>1</v>
      </c>
      <c r="HR380">
        <v>0.114835</v>
      </c>
      <c r="HS380">
        <v>0.532304</v>
      </c>
      <c r="HT380">
        <v>20.1108</v>
      </c>
      <c r="HU380">
        <v>5.19737</v>
      </c>
      <c r="HV380">
        <v>12.004</v>
      </c>
      <c r="HW380">
        <v>4.97515</v>
      </c>
      <c r="HX380">
        <v>3.294</v>
      </c>
      <c r="HY380">
        <v>999.9</v>
      </c>
      <c r="HZ380">
        <v>9999</v>
      </c>
      <c r="IA380">
        <v>9999</v>
      </c>
      <c r="IB380">
        <v>9999</v>
      </c>
      <c r="IC380">
        <v>1.86325</v>
      </c>
      <c r="ID380">
        <v>1.86813</v>
      </c>
      <c r="IE380">
        <v>1.86789</v>
      </c>
      <c r="IF380">
        <v>1.86905</v>
      </c>
      <c r="IG380">
        <v>1.86989</v>
      </c>
      <c r="IH380">
        <v>1.86591</v>
      </c>
      <c r="II380">
        <v>1.86707</v>
      </c>
      <c r="IJ380">
        <v>1.86844</v>
      </c>
      <c r="IK380">
        <v>5</v>
      </c>
      <c r="IL380">
        <v>0</v>
      </c>
      <c r="IM380">
        <v>0</v>
      </c>
      <c r="IN380">
        <v>0</v>
      </c>
      <c r="IO380" t="s">
        <v>441</v>
      </c>
      <c r="IP380" t="s">
        <v>442</v>
      </c>
      <c r="IQ380" t="s">
        <v>443</v>
      </c>
      <c r="IR380" t="s">
        <v>443</v>
      </c>
      <c r="IS380" t="s">
        <v>443</v>
      </c>
      <c r="IT380" t="s">
        <v>443</v>
      </c>
      <c r="IU380">
        <v>0</v>
      </c>
      <c r="IV380">
        <v>100</v>
      </c>
      <c r="IW380">
        <v>100</v>
      </c>
      <c r="IX380">
        <v>4.61</v>
      </c>
      <c r="IY380">
        <v>0.3371</v>
      </c>
      <c r="IZ380">
        <v>0.735386519928015</v>
      </c>
      <c r="JA380">
        <v>0.00382527381972642</v>
      </c>
      <c r="JB380">
        <v>-7.52988299776221e-07</v>
      </c>
      <c r="JC380">
        <v>2.3530235652091e-10</v>
      </c>
      <c r="JD380">
        <v>-0.102343420517576</v>
      </c>
      <c r="JE380">
        <v>-0.0169045395245839</v>
      </c>
      <c r="JF380">
        <v>0.00204458040624254</v>
      </c>
      <c r="JG380">
        <v>-2.13992253470799e-05</v>
      </c>
      <c r="JH380">
        <v>5</v>
      </c>
      <c r="JI380">
        <v>2167</v>
      </c>
      <c r="JJ380">
        <v>1</v>
      </c>
      <c r="JK380">
        <v>29</v>
      </c>
      <c r="JL380">
        <v>29323902.6</v>
      </c>
      <c r="JM380">
        <v>29323902.6</v>
      </c>
      <c r="JN380">
        <v>2.44629</v>
      </c>
      <c r="JO380">
        <v>2.61353</v>
      </c>
      <c r="JP380">
        <v>1.54785</v>
      </c>
      <c r="JQ380">
        <v>2.31079</v>
      </c>
      <c r="JR380">
        <v>1.64673</v>
      </c>
      <c r="JS380">
        <v>2.38281</v>
      </c>
      <c r="JT380">
        <v>34.715</v>
      </c>
      <c r="JU380">
        <v>24.1926</v>
      </c>
      <c r="JV380">
        <v>18</v>
      </c>
      <c r="JW380">
        <v>507.388</v>
      </c>
      <c r="JX380">
        <v>397.626</v>
      </c>
      <c r="JY380">
        <v>26.8788</v>
      </c>
      <c r="JZ380">
        <v>28.8577</v>
      </c>
      <c r="KA380">
        <v>30.0001</v>
      </c>
      <c r="KB380">
        <v>28.8143</v>
      </c>
      <c r="KC380">
        <v>28.7636</v>
      </c>
      <c r="KD380">
        <v>48.9538</v>
      </c>
      <c r="KE380">
        <v>9.03957</v>
      </c>
      <c r="KF380">
        <v>27.593</v>
      </c>
      <c r="KG380">
        <v>26.8788</v>
      </c>
      <c r="KH380">
        <v>1277.23</v>
      </c>
      <c r="KI380">
        <v>18.1118</v>
      </c>
      <c r="KJ380">
        <v>96.55</v>
      </c>
      <c r="KK380">
        <v>94.528</v>
      </c>
    </row>
    <row r="381" spans="1:297">
      <c r="A381">
        <v>365</v>
      </c>
      <c r="B381">
        <v>1759434160.1</v>
      </c>
      <c r="C381">
        <v>14940</v>
      </c>
      <c r="D381" t="s">
        <v>1175</v>
      </c>
      <c r="E381" t="s">
        <v>1176</v>
      </c>
      <c r="F381">
        <v>5</v>
      </c>
      <c r="G381" t="s">
        <v>1024</v>
      </c>
      <c r="H381" t="s">
        <v>436</v>
      </c>
      <c r="I381">
        <v>1759434151.94615</v>
      </c>
      <c r="J381">
        <f>(K381)/1000</f>
        <v>0</v>
      </c>
      <c r="K381">
        <f>IF(DP381, AN381, AH381)</f>
        <v>0</v>
      </c>
      <c r="L381">
        <f>IF(DP381, AI381, AG381)</f>
        <v>0</v>
      </c>
      <c r="M381">
        <f>DR381 - IF(AU381&gt;1, L381*DL381*100.0/(AW381), 0)</f>
        <v>0</v>
      </c>
      <c r="N381">
        <f>((T381-J381/2)*M381-L381)/(T381+J381/2)</f>
        <v>0</v>
      </c>
      <c r="O381">
        <f>N381*(DY381+DZ381)/1000.0</f>
        <v>0</v>
      </c>
      <c r="P381">
        <f>(DR381 - IF(AU381&gt;1, L381*DL381*100.0/(AW381), 0))*(DY381+DZ381)/1000.0</f>
        <v>0</v>
      </c>
      <c r="Q381">
        <f>2.0/((1/S381-1/R381)+SIGN(S381)*SQRT((1/S381-1/R381)*(1/S381-1/R381) + 4*DM381/((DM381+1)*(DM381+1))*(2*1/S381*1/R381-1/R381*1/R381)))</f>
        <v>0</v>
      </c>
      <c r="R381">
        <f>IF(LEFT(DN381,1)&lt;&gt;"0",IF(LEFT(DN381,1)="1",3.0,DO381),$D$5+$E$5*(EF381*DY381/($K$5*1000))+$F$5*(EF381*DY381/($K$5*1000))*MAX(MIN(DL381,$J$5),$I$5)*MAX(MIN(DL381,$J$5),$I$5)+$G$5*MAX(MIN(DL381,$J$5),$I$5)*(EF381*DY381/($K$5*1000))+$H$5*(EF381*DY381/($K$5*1000))*(EF381*DY381/($K$5*1000)))</f>
        <v>0</v>
      </c>
      <c r="S381">
        <f>J381*(1000-(1000*0.61365*exp(17.502*W381/(240.97+W381))/(DY381+DZ381)+DT381)/2)/(1000*0.61365*exp(17.502*W381/(240.97+W381))/(DY381+DZ381)-DT381)</f>
        <v>0</v>
      </c>
      <c r="T381">
        <f>1/((DM381+1)/(Q381/1.6)+1/(R381/1.37)) + DM381/((DM381+1)/(Q381/1.6) + DM381/(R381/1.37))</f>
        <v>0</v>
      </c>
      <c r="U381">
        <f>(DH381*DK381)</f>
        <v>0</v>
      </c>
      <c r="V381">
        <f>(EA381+(U381+2*0.95*5.67E-8*(((EA381+$B$7)+273)^4-(EA381+273)^4)-44100*J381)/(1.84*29.3*R381+8*0.95*5.67E-8*(EA381+273)^3))</f>
        <v>0</v>
      </c>
      <c r="W381">
        <f>($C$7*EB381+$D$7*EC381+$E$7*V381)</f>
        <v>0</v>
      </c>
      <c r="X381">
        <f>0.61365*exp(17.502*W381/(240.97+W381))</f>
        <v>0</v>
      </c>
      <c r="Y381">
        <f>(Z381/AA381*100)</f>
        <v>0</v>
      </c>
      <c r="Z381">
        <f>DT381*(DY381+DZ381)/1000</f>
        <v>0</v>
      </c>
      <c r="AA381">
        <f>0.61365*exp(17.502*EA381/(240.97+EA381))</f>
        <v>0</v>
      </c>
      <c r="AB381">
        <f>(X381-DT381*(DY381+DZ381)/1000)</f>
        <v>0</v>
      </c>
      <c r="AC381">
        <f>(-J381*44100)</f>
        <v>0</v>
      </c>
      <c r="AD381">
        <f>2*29.3*R381*0.92*(EA381-W381)</f>
        <v>0</v>
      </c>
      <c r="AE381">
        <f>2*0.95*5.67E-8*(((EA381+$B$7)+273)^4-(W381+273)^4)</f>
        <v>0</v>
      </c>
      <c r="AF381">
        <f>U381+AE381+AC381+AD381</f>
        <v>0</v>
      </c>
      <c r="AG381">
        <f>DX381*AU381*(DS381-DR381*(1000-AU381*DU381)/(1000-AU381*DT381))/(100*DL381)</f>
        <v>0</v>
      </c>
      <c r="AH381">
        <f>1000*DX381*AU381*(DT381-DU381)/(100*DL381*(1000-AU381*DT381))</f>
        <v>0</v>
      </c>
      <c r="AI381">
        <f>(AJ381 - AK381 - DY381*1E3/(8.314*(EA381+273.15)) * AM381/DX381 * AL381) * DX381/(100*DL381) * (1000 - DU381)/1000</f>
        <v>0</v>
      </c>
      <c r="AJ381">
        <v>1282.59108023918</v>
      </c>
      <c r="AK381">
        <v>1233.9756969697</v>
      </c>
      <c r="AL381">
        <v>3.26479242424234</v>
      </c>
      <c r="AM381">
        <v>64.6</v>
      </c>
      <c r="AN381">
        <f>(AP381 - AO381 + DY381*1E3/(8.314*(EA381+273.15)) * AR381/DX381 * AQ381) * DX381/(100*DL381) * 1000/(1000 - AP381)</f>
        <v>0</v>
      </c>
      <c r="AO381">
        <v>18.1292532505817</v>
      </c>
      <c r="AP381">
        <v>23.4822636363636</v>
      </c>
      <c r="AQ381">
        <v>-0.00198910538353776</v>
      </c>
      <c r="AR381">
        <v>120.659579915445</v>
      </c>
      <c r="AS381">
        <v>0</v>
      </c>
      <c r="AT381">
        <v>0</v>
      </c>
      <c r="AU381">
        <f>IF(AS381*$H$13&gt;=AW381,1.0,(AW381/(AW381-AS381*$H$13)))</f>
        <v>0</v>
      </c>
      <c r="AV381">
        <f>(AU381-1)*100</f>
        <v>0</v>
      </c>
      <c r="AW381">
        <f>MAX(0,($B$13+$C$13*EF381)/(1+$D$13*EF381)*DY381/(EA381+273)*$E$13)</f>
        <v>0</v>
      </c>
      <c r="AX381" t="s">
        <v>437</v>
      </c>
      <c r="AY381" t="s">
        <v>437</v>
      </c>
      <c r="AZ381">
        <v>0</v>
      </c>
      <c r="BA381">
        <v>0</v>
      </c>
      <c r="BB381">
        <f>1-AZ381/BA381</f>
        <v>0</v>
      </c>
      <c r="BC381">
        <v>0</v>
      </c>
      <c r="BD381" t="s">
        <v>437</v>
      </c>
      <c r="BE381" t="s">
        <v>437</v>
      </c>
      <c r="BF381">
        <v>0</v>
      </c>
      <c r="BG381">
        <v>0</v>
      </c>
      <c r="BH381">
        <f>1-BF381/BG381</f>
        <v>0</v>
      </c>
      <c r="BI381">
        <v>0.5</v>
      </c>
      <c r="BJ381">
        <f>DI381</f>
        <v>0</v>
      </c>
      <c r="BK381">
        <f>L381</f>
        <v>0</v>
      </c>
      <c r="BL381">
        <f>BH381*BI381*BJ381</f>
        <v>0</v>
      </c>
      <c r="BM381">
        <f>(BK381-BC381)/BJ381</f>
        <v>0</v>
      </c>
      <c r="BN381">
        <f>(BA381-BG381)/BG381</f>
        <v>0</v>
      </c>
      <c r="BO381">
        <f>AZ381/(BB381+AZ381/BG381)</f>
        <v>0</v>
      </c>
      <c r="BP381" t="s">
        <v>437</v>
      </c>
      <c r="BQ381">
        <v>0</v>
      </c>
      <c r="BR381">
        <f>IF(BQ381&lt;&gt;0, BQ381, BO381)</f>
        <v>0</v>
      </c>
      <c r="BS381">
        <f>1-BR381/BG381</f>
        <v>0</v>
      </c>
      <c r="BT381">
        <f>(BG381-BF381)/(BG381-BR381)</f>
        <v>0</v>
      </c>
      <c r="BU381">
        <f>(BA381-BG381)/(BA381-BR381)</f>
        <v>0</v>
      </c>
      <c r="BV381">
        <f>(BG381-BF381)/(BG381-AZ381)</f>
        <v>0</v>
      </c>
      <c r="BW381">
        <f>(BA381-BG381)/(BA381-AZ381)</f>
        <v>0</v>
      </c>
      <c r="BX381">
        <f>(BT381*BR381/BF381)</f>
        <v>0</v>
      </c>
      <c r="BY381">
        <f>(1-BX381)</f>
        <v>0</v>
      </c>
      <c r="DH381">
        <f>$B$11*EG381+$C$11*EH381+$F$11*ES381*(1-EV381)</f>
        <v>0</v>
      </c>
      <c r="DI381">
        <f>DH381*DJ381</f>
        <v>0</v>
      </c>
      <c r="DJ381">
        <f>($B$11*$D$9+$C$11*$D$9+$F$11*((FF381+EX381)/MAX(FF381+EX381+FG381, 0.1)*$I$9+FG381/MAX(FF381+EX381+FG381, 0.1)*$J$9))/($B$11+$C$11+$F$11)</f>
        <v>0</v>
      </c>
      <c r="DK381">
        <f>($B$11*$K$9+$C$11*$K$9+$F$11*((FF381+EX381)/MAX(FF381+EX381+FG381, 0.1)*$P$9+FG381/MAX(FF381+EX381+FG381, 0.1)*$Q$9))/($B$11+$C$11+$F$11)</f>
        <v>0</v>
      </c>
      <c r="DL381">
        <v>6</v>
      </c>
      <c r="DM381">
        <v>0.5</v>
      </c>
      <c r="DN381" t="s">
        <v>438</v>
      </c>
      <c r="DO381">
        <v>2</v>
      </c>
      <c r="DP381" t="b">
        <v>1</v>
      </c>
      <c r="DQ381">
        <v>1759434151.94615</v>
      </c>
      <c r="DR381">
        <v>1181.57384615385</v>
      </c>
      <c r="DS381">
        <v>1243.83538461538</v>
      </c>
      <c r="DT381">
        <v>23.5148615384615</v>
      </c>
      <c r="DU381">
        <v>18.0896846153846</v>
      </c>
      <c r="DV381">
        <v>1176.99615384615</v>
      </c>
      <c r="DW381">
        <v>23.1770923076923</v>
      </c>
      <c r="DX381">
        <v>500.036461538461</v>
      </c>
      <c r="DY381">
        <v>90.6521692307692</v>
      </c>
      <c r="DZ381">
        <v>0.0337873</v>
      </c>
      <c r="EA381">
        <v>30.0480230769231</v>
      </c>
      <c r="EB381">
        <v>30.0202923076923</v>
      </c>
      <c r="EC381">
        <v>999.9</v>
      </c>
      <c r="ED381">
        <v>0</v>
      </c>
      <c r="EE381">
        <v>0</v>
      </c>
      <c r="EF381">
        <v>10011.8284615385</v>
      </c>
      <c r="EG381">
        <v>0</v>
      </c>
      <c r="EH381">
        <v>14.3978</v>
      </c>
      <c r="EI381">
        <v>-62.2619153846154</v>
      </c>
      <c r="EJ381">
        <v>1210.02692307692</v>
      </c>
      <c r="EK381">
        <v>1266.75</v>
      </c>
      <c r="EL381">
        <v>5.42515230769231</v>
      </c>
      <c r="EM381">
        <v>1243.83538461538</v>
      </c>
      <c r="EN381">
        <v>18.0896846153846</v>
      </c>
      <c r="EO381">
        <v>2.13167153846154</v>
      </c>
      <c r="EP381">
        <v>1.63987</v>
      </c>
      <c r="EQ381">
        <v>18.4578153846154</v>
      </c>
      <c r="ER381">
        <v>14.3386230769231</v>
      </c>
      <c r="ES381">
        <v>2000.03153846154</v>
      </c>
      <c r="ET381">
        <v>0.980003846153846</v>
      </c>
      <c r="EU381">
        <v>0.0199961538461538</v>
      </c>
      <c r="EV381">
        <v>0</v>
      </c>
      <c r="EW381">
        <v>1109.86769230769</v>
      </c>
      <c r="EX381">
        <v>5.00059</v>
      </c>
      <c r="EY381">
        <v>22329.0461538462</v>
      </c>
      <c r="EZ381">
        <v>17360.6153846154</v>
      </c>
      <c r="FA381">
        <v>41.875</v>
      </c>
      <c r="FB381">
        <v>41.625</v>
      </c>
      <c r="FC381">
        <v>41.2547692307692</v>
      </c>
      <c r="FD381">
        <v>41.187</v>
      </c>
      <c r="FE381">
        <v>42.812</v>
      </c>
      <c r="FF381">
        <v>1955.14153846154</v>
      </c>
      <c r="FG381">
        <v>39.89</v>
      </c>
      <c r="FH381">
        <v>0</v>
      </c>
      <c r="FI381">
        <v>1759434158.8</v>
      </c>
      <c r="FJ381">
        <v>0</v>
      </c>
      <c r="FK381">
        <v>1109.95076923077</v>
      </c>
      <c r="FL381">
        <v>8.02256411954795</v>
      </c>
      <c r="FM381">
        <v>174.362393222144</v>
      </c>
      <c r="FN381">
        <v>22331.3192307692</v>
      </c>
      <c r="FO381">
        <v>15</v>
      </c>
      <c r="FP381">
        <v>0</v>
      </c>
      <c r="FQ381" t="s">
        <v>439</v>
      </c>
      <c r="FR381">
        <v>0</v>
      </c>
      <c r="FS381">
        <v>0</v>
      </c>
      <c r="FT381">
        <v>0</v>
      </c>
      <c r="FU381">
        <v>0</v>
      </c>
      <c r="FV381">
        <v>0</v>
      </c>
      <c r="FW381">
        <v>0</v>
      </c>
      <c r="FX381">
        <v>0</v>
      </c>
      <c r="FY381">
        <v>0</v>
      </c>
      <c r="FZ381">
        <v>0</v>
      </c>
      <c r="GA381">
        <v>0</v>
      </c>
      <c r="GB381">
        <v>0</v>
      </c>
      <c r="GC381">
        <v>-62.3650857142857</v>
      </c>
      <c r="GD381">
        <v>1.69992467532456</v>
      </c>
      <c r="GE381">
        <v>0.508944851803092</v>
      </c>
      <c r="GF381">
        <v>0</v>
      </c>
      <c r="GG381">
        <v>1109.30970588235</v>
      </c>
      <c r="GH381">
        <v>8.46401833413404</v>
      </c>
      <c r="GI381">
        <v>0.860798142950243</v>
      </c>
      <c r="GJ381">
        <v>-1</v>
      </c>
      <c r="GK381">
        <v>5.46120380952381</v>
      </c>
      <c r="GL381">
        <v>-0.586361298701301</v>
      </c>
      <c r="GM381">
        <v>0.0600822069752047</v>
      </c>
      <c r="GN381">
        <v>0</v>
      </c>
      <c r="GO381">
        <v>0</v>
      </c>
      <c r="GP381">
        <v>2</v>
      </c>
      <c r="GQ381" t="s">
        <v>463</v>
      </c>
      <c r="GR381">
        <v>3.13118</v>
      </c>
      <c r="GS381">
        <v>2.71213</v>
      </c>
      <c r="GT381">
        <v>0.186219</v>
      </c>
      <c r="GU381">
        <v>0.192507</v>
      </c>
      <c r="GV381">
        <v>0.101475</v>
      </c>
      <c r="GW381">
        <v>0.0848045</v>
      </c>
      <c r="GX381">
        <v>30619.3</v>
      </c>
      <c r="GY381">
        <v>32550.8</v>
      </c>
      <c r="GZ381">
        <v>34045.2</v>
      </c>
      <c r="HA381">
        <v>36501.5</v>
      </c>
      <c r="HB381">
        <v>43220.2</v>
      </c>
      <c r="HC381">
        <v>47986.9</v>
      </c>
      <c r="HD381">
        <v>53116.2</v>
      </c>
      <c r="HE381">
        <v>58345.9</v>
      </c>
      <c r="HF381">
        <v>1.95028</v>
      </c>
      <c r="HG381">
        <v>1.78027</v>
      </c>
      <c r="HH381">
        <v>0.131167</v>
      </c>
      <c r="HI381">
        <v>0</v>
      </c>
      <c r="HJ381">
        <v>27.8843</v>
      </c>
      <c r="HK381">
        <v>999.9</v>
      </c>
      <c r="HL381">
        <v>41.79</v>
      </c>
      <c r="HM381">
        <v>31.058</v>
      </c>
      <c r="HN381">
        <v>20.8656</v>
      </c>
      <c r="HO381">
        <v>54.6558</v>
      </c>
      <c r="HP381">
        <v>45.625</v>
      </c>
      <c r="HQ381">
        <v>1</v>
      </c>
      <c r="HR381">
        <v>0.114794</v>
      </c>
      <c r="HS381">
        <v>0.542026</v>
      </c>
      <c r="HT381">
        <v>20.1109</v>
      </c>
      <c r="HU381">
        <v>5.19692</v>
      </c>
      <c r="HV381">
        <v>12.004</v>
      </c>
      <c r="HW381">
        <v>4.97485</v>
      </c>
      <c r="HX381">
        <v>3.29393</v>
      </c>
      <c r="HY381">
        <v>999.9</v>
      </c>
      <c r="HZ381">
        <v>9999</v>
      </c>
      <c r="IA381">
        <v>9999</v>
      </c>
      <c r="IB381">
        <v>9999</v>
      </c>
      <c r="IC381">
        <v>1.86325</v>
      </c>
      <c r="ID381">
        <v>1.86813</v>
      </c>
      <c r="IE381">
        <v>1.86787</v>
      </c>
      <c r="IF381">
        <v>1.86905</v>
      </c>
      <c r="IG381">
        <v>1.86987</v>
      </c>
      <c r="IH381">
        <v>1.86591</v>
      </c>
      <c r="II381">
        <v>1.86705</v>
      </c>
      <c r="IJ381">
        <v>1.86844</v>
      </c>
      <c r="IK381">
        <v>5</v>
      </c>
      <c r="IL381">
        <v>0</v>
      </c>
      <c r="IM381">
        <v>0</v>
      </c>
      <c r="IN381">
        <v>0</v>
      </c>
      <c r="IO381" t="s">
        <v>441</v>
      </c>
      <c r="IP381" t="s">
        <v>442</v>
      </c>
      <c r="IQ381" t="s">
        <v>443</v>
      </c>
      <c r="IR381" t="s">
        <v>443</v>
      </c>
      <c r="IS381" t="s">
        <v>443</v>
      </c>
      <c r="IT381" t="s">
        <v>443</v>
      </c>
      <c r="IU381">
        <v>0</v>
      </c>
      <c r="IV381">
        <v>100</v>
      </c>
      <c r="IW381">
        <v>100</v>
      </c>
      <c r="IX381">
        <v>4.66</v>
      </c>
      <c r="IY381">
        <v>0.3361</v>
      </c>
      <c r="IZ381">
        <v>0.735386519928015</v>
      </c>
      <c r="JA381">
        <v>0.00382527381972642</v>
      </c>
      <c r="JB381">
        <v>-7.52988299776221e-07</v>
      </c>
      <c r="JC381">
        <v>2.3530235652091e-10</v>
      </c>
      <c r="JD381">
        <v>-0.102343420517576</v>
      </c>
      <c r="JE381">
        <v>-0.0169045395245839</v>
      </c>
      <c r="JF381">
        <v>0.00204458040624254</v>
      </c>
      <c r="JG381">
        <v>-2.13992253470799e-05</v>
      </c>
      <c r="JH381">
        <v>5</v>
      </c>
      <c r="JI381">
        <v>2167</v>
      </c>
      <c r="JJ381">
        <v>1</v>
      </c>
      <c r="JK381">
        <v>29</v>
      </c>
      <c r="JL381">
        <v>29323902.7</v>
      </c>
      <c r="JM381">
        <v>29323902.7</v>
      </c>
      <c r="JN381">
        <v>2.4707</v>
      </c>
      <c r="JO381">
        <v>2.61353</v>
      </c>
      <c r="JP381">
        <v>1.54785</v>
      </c>
      <c r="JQ381">
        <v>2.31079</v>
      </c>
      <c r="JR381">
        <v>1.64673</v>
      </c>
      <c r="JS381">
        <v>2.37427</v>
      </c>
      <c r="JT381">
        <v>34.715</v>
      </c>
      <c r="JU381">
        <v>24.1926</v>
      </c>
      <c r="JV381">
        <v>18</v>
      </c>
      <c r="JW381">
        <v>507.348</v>
      </c>
      <c r="JX381">
        <v>397.777</v>
      </c>
      <c r="JY381">
        <v>26.8618</v>
      </c>
      <c r="JZ381">
        <v>28.8577</v>
      </c>
      <c r="KA381">
        <v>30</v>
      </c>
      <c r="KB381">
        <v>28.8136</v>
      </c>
      <c r="KC381">
        <v>28.7636</v>
      </c>
      <c r="KD381">
        <v>49.4991</v>
      </c>
      <c r="KE381">
        <v>9.03957</v>
      </c>
      <c r="KF381">
        <v>27.9687</v>
      </c>
      <c r="KG381">
        <v>26.8595</v>
      </c>
      <c r="KH381">
        <v>1290.72</v>
      </c>
      <c r="KI381">
        <v>18.1712</v>
      </c>
      <c r="KJ381">
        <v>96.5499</v>
      </c>
      <c r="KK381">
        <v>94.528</v>
      </c>
    </row>
    <row r="382" spans="1:297">
      <c r="A382">
        <v>366</v>
      </c>
      <c r="B382">
        <v>1759434165.1</v>
      </c>
      <c r="C382">
        <v>14945</v>
      </c>
      <c r="D382" t="s">
        <v>1177</v>
      </c>
      <c r="E382" t="s">
        <v>1178</v>
      </c>
      <c r="F382">
        <v>5</v>
      </c>
      <c r="G382" t="s">
        <v>1024</v>
      </c>
      <c r="H382" t="s">
        <v>436</v>
      </c>
      <c r="I382">
        <v>1759434156.94615</v>
      </c>
      <c r="J382">
        <f>(K382)/1000</f>
        <v>0</v>
      </c>
      <c r="K382">
        <f>IF(DP382, AN382, AH382)</f>
        <v>0</v>
      </c>
      <c r="L382">
        <f>IF(DP382, AI382, AG382)</f>
        <v>0</v>
      </c>
      <c r="M382">
        <f>DR382 - IF(AU382&gt;1, L382*DL382*100.0/(AW382), 0)</f>
        <v>0</v>
      </c>
      <c r="N382">
        <f>((T382-J382/2)*M382-L382)/(T382+J382/2)</f>
        <v>0</v>
      </c>
      <c r="O382">
        <f>N382*(DY382+DZ382)/1000.0</f>
        <v>0</v>
      </c>
      <c r="P382">
        <f>(DR382 - IF(AU382&gt;1, L382*DL382*100.0/(AW382), 0))*(DY382+DZ382)/1000.0</f>
        <v>0</v>
      </c>
      <c r="Q382">
        <f>2.0/((1/S382-1/R382)+SIGN(S382)*SQRT((1/S382-1/R382)*(1/S382-1/R382) + 4*DM382/((DM382+1)*(DM382+1))*(2*1/S382*1/R382-1/R382*1/R382)))</f>
        <v>0</v>
      </c>
      <c r="R382">
        <f>IF(LEFT(DN382,1)&lt;&gt;"0",IF(LEFT(DN382,1)="1",3.0,DO382),$D$5+$E$5*(EF382*DY382/($K$5*1000))+$F$5*(EF382*DY382/($K$5*1000))*MAX(MIN(DL382,$J$5),$I$5)*MAX(MIN(DL382,$J$5),$I$5)+$G$5*MAX(MIN(DL382,$J$5),$I$5)*(EF382*DY382/($K$5*1000))+$H$5*(EF382*DY382/($K$5*1000))*(EF382*DY382/($K$5*1000)))</f>
        <v>0</v>
      </c>
      <c r="S382">
        <f>J382*(1000-(1000*0.61365*exp(17.502*W382/(240.97+W382))/(DY382+DZ382)+DT382)/2)/(1000*0.61365*exp(17.502*W382/(240.97+W382))/(DY382+DZ382)-DT382)</f>
        <v>0</v>
      </c>
      <c r="T382">
        <f>1/((DM382+1)/(Q382/1.6)+1/(R382/1.37)) + DM382/((DM382+1)/(Q382/1.6) + DM382/(R382/1.37))</f>
        <v>0</v>
      </c>
      <c r="U382">
        <f>(DH382*DK382)</f>
        <v>0</v>
      </c>
      <c r="V382">
        <f>(EA382+(U382+2*0.95*5.67E-8*(((EA382+$B$7)+273)^4-(EA382+273)^4)-44100*J382)/(1.84*29.3*R382+8*0.95*5.67E-8*(EA382+273)^3))</f>
        <v>0</v>
      </c>
      <c r="W382">
        <f>($C$7*EB382+$D$7*EC382+$E$7*V382)</f>
        <v>0</v>
      </c>
      <c r="X382">
        <f>0.61365*exp(17.502*W382/(240.97+W382))</f>
        <v>0</v>
      </c>
      <c r="Y382">
        <f>(Z382/AA382*100)</f>
        <v>0</v>
      </c>
      <c r="Z382">
        <f>DT382*(DY382+DZ382)/1000</f>
        <v>0</v>
      </c>
      <c r="AA382">
        <f>0.61365*exp(17.502*EA382/(240.97+EA382))</f>
        <v>0</v>
      </c>
      <c r="AB382">
        <f>(X382-DT382*(DY382+DZ382)/1000)</f>
        <v>0</v>
      </c>
      <c r="AC382">
        <f>(-J382*44100)</f>
        <v>0</v>
      </c>
      <c r="AD382">
        <f>2*29.3*R382*0.92*(EA382-W382)</f>
        <v>0</v>
      </c>
      <c r="AE382">
        <f>2*0.95*5.67E-8*(((EA382+$B$7)+273)^4-(W382+273)^4)</f>
        <v>0</v>
      </c>
      <c r="AF382">
        <f>U382+AE382+AC382+AD382</f>
        <v>0</v>
      </c>
      <c r="AG382">
        <f>DX382*AU382*(DS382-DR382*(1000-AU382*DU382)/(1000-AU382*DT382))/(100*DL382)</f>
        <v>0</v>
      </c>
      <c r="AH382">
        <f>1000*DX382*AU382*(DT382-DU382)/(100*DL382*(1000-AU382*DT382))</f>
        <v>0</v>
      </c>
      <c r="AI382">
        <f>(AJ382 - AK382 - DY382*1E3/(8.314*(EA382+273.15)) * AM382/DX382 * AL382) * DX382/(100*DL382) * (1000 - DU382)/1000</f>
        <v>0</v>
      </c>
      <c r="AJ382">
        <v>1299.88065553139</v>
      </c>
      <c r="AK382">
        <v>1250.8746060606</v>
      </c>
      <c r="AL382">
        <v>3.38613181818152</v>
      </c>
      <c r="AM382">
        <v>64.6</v>
      </c>
      <c r="AN382">
        <f>(AP382 - AO382 + DY382*1E3/(8.314*(EA382+273.15)) * AR382/DX382 * AQ382) * DX382/(100*DL382) * 1000/(1000 - AP382)</f>
        <v>0</v>
      </c>
      <c r="AO382">
        <v>18.1524807264306</v>
      </c>
      <c r="AP382">
        <v>23.4553951515151</v>
      </c>
      <c r="AQ382">
        <v>-0.00511699403223044</v>
      </c>
      <c r="AR382">
        <v>120.659579915445</v>
      </c>
      <c r="AS382">
        <v>0</v>
      </c>
      <c r="AT382">
        <v>0</v>
      </c>
      <c r="AU382">
        <f>IF(AS382*$H$13&gt;=AW382,1.0,(AW382/(AW382-AS382*$H$13)))</f>
        <v>0</v>
      </c>
      <c r="AV382">
        <f>(AU382-1)*100</f>
        <v>0</v>
      </c>
      <c r="AW382">
        <f>MAX(0,($B$13+$C$13*EF382)/(1+$D$13*EF382)*DY382/(EA382+273)*$E$13)</f>
        <v>0</v>
      </c>
      <c r="AX382" t="s">
        <v>437</v>
      </c>
      <c r="AY382" t="s">
        <v>437</v>
      </c>
      <c r="AZ382">
        <v>0</v>
      </c>
      <c r="BA382">
        <v>0</v>
      </c>
      <c r="BB382">
        <f>1-AZ382/BA382</f>
        <v>0</v>
      </c>
      <c r="BC382">
        <v>0</v>
      </c>
      <c r="BD382" t="s">
        <v>437</v>
      </c>
      <c r="BE382" t="s">
        <v>437</v>
      </c>
      <c r="BF382">
        <v>0</v>
      </c>
      <c r="BG382">
        <v>0</v>
      </c>
      <c r="BH382">
        <f>1-BF382/BG382</f>
        <v>0</v>
      </c>
      <c r="BI382">
        <v>0.5</v>
      </c>
      <c r="BJ382">
        <f>DI382</f>
        <v>0</v>
      </c>
      <c r="BK382">
        <f>L382</f>
        <v>0</v>
      </c>
      <c r="BL382">
        <f>BH382*BI382*BJ382</f>
        <v>0</v>
      </c>
      <c r="BM382">
        <f>(BK382-BC382)/BJ382</f>
        <v>0</v>
      </c>
      <c r="BN382">
        <f>(BA382-BG382)/BG382</f>
        <v>0</v>
      </c>
      <c r="BO382">
        <f>AZ382/(BB382+AZ382/BG382)</f>
        <v>0</v>
      </c>
      <c r="BP382" t="s">
        <v>437</v>
      </c>
      <c r="BQ382">
        <v>0</v>
      </c>
      <c r="BR382">
        <f>IF(BQ382&lt;&gt;0, BQ382, BO382)</f>
        <v>0</v>
      </c>
      <c r="BS382">
        <f>1-BR382/BG382</f>
        <v>0</v>
      </c>
      <c r="BT382">
        <f>(BG382-BF382)/(BG382-BR382)</f>
        <v>0</v>
      </c>
      <c r="BU382">
        <f>(BA382-BG382)/(BA382-BR382)</f>
        <v>0</v>
      </c>
      <c r="BV382">
        <f>(BG382-BF382)/(BG382-AZ382)</f>
        <v>0</v>
      </c>
      <c r="BW382">
        <f>(BA382-BG382)/(BA382-AZ382)</f>
        <v>0</v>
      </c>
      <c r="BX382">
        <f>(BT382*BR382/BF382)</f>
        <v>0</v>
      </c>
      <c r="BY382">
        <f>(1-BX382)</f>
        <v>0</v>
      </c>
      <c r="DH382">
        <f>$B$11*EG382+$C$11*EH382+$F$11*ES382*(1-EV382)</f>
        <v>0</v>
      </c>
      <c r="DI382">
        <f>DH382*DJ382</f>
        <v>0</v>
      </c>
      <c r="DJ382">
        <f>($B$11*$D$9+$C$11*$D$9+$F$11*((FF382+EX382)/MAX(FF382+EX382+FG382, 0.1)*$I$9+FG382/MAX(FF382+EX382+FG382, 0.1)*$J$9))/($B$11+$C$11+$F$11)</f>
        <v>0</v>
      </c>
      <c r="DK382">
        <f>($B$11*$K$9+$C$11*$K$9+$F$11*((FF382+EX382)/MAX(FF382+EX382+FG382, 0.1)*$P$9+FG382/MAX(FF382+EX382+FG382, 0.1)*$Q$9))/($B$11+$C$11+$F$11)</f>
        <v>0</v>
      </c>
      <c r="DL382">
        <v>6</v>
      </c>
      <c r="DM382">
        <v>0.5</v>
      </c>
      <c r="DN382" t="s">
        <v>438</v>
      </c>
      <c r="DO382">
        <v>2</v>
      </c>
      <c r="DP382" t="b">
        <v>1</v>
      </c>
      <c r="DQ382">
        <v>1759434156.94615</v>
      </c>
      <c r="DR382">
        <v>1198.04384615385</v>
      </c>
      <c r="DS382">
        <v>1260.48076923077</v>
      </c>
      <c r="DT382">
        <v>23.4905</v>
      </c>
      <c r="DU382">
        <v>18.1169307692308</v>
      </c>
      <c r="DV382">
        <v>1193.41615384615</v>
      </c>
      <c r="DW382">
        <v>23.1537538461538</v>
      </c>
      <c r="DX382">
        <v>500.012230769231</v>
      </c>
      <c r="DY382">
        <v>90.6513923076923</v>
      </c>
      <c r="DZ382">
        <v>0.0337902</v>
      </c>
      <c r="EA382">
        <v>30.0372307692308</v>
      </c>
      <c r="EB382">
        <v>30.0202923076923</v>
      </c>
      <c r="EC382">
        <v>999.9</v>
      </c>
      <c r="ED382">
        <v>0</v>
      </c>
      <c r="EE382">
        <v>0</v>
      </c>
      <c r="EF382">
        <v>10012.7415384615</v>
      </c>
      <c r="EG382">
        <v>0</v>
      </c>
      <c r="EH382">
        <v>14.3978</v>
      </c>
      <c r="EI382">
        <v>-62.4373846153846</v>
      </c>
      <c r="EJ382">
        <v>1226.86384615385</v>
      </c>
      <c r="EK382">
        <v>1283.73923076923</v>
      </c>
      <c r="EL382">
        <v>5.37355230769231</v>
      </c>
      <c r="EM382">
        <v>1260.48076923077</v>
      </c>
      <c r="EN382">
        <v>18.1169307692308</v>
      </c>
      <c r="EO382">
        <v>2.12944538461538</v>
      </c>
      <c r="EP382">
        <v>1.64232615384615</v>
      </c>
      <c r="EQ382">
        <v>18.4411538461538</v>
      </c>
      <c r="ER382">
        <v>14.3617538461538</v>
      </c>
      <c r="ES382">
        <v>2000.05384615385</v>
      </c>
      <c r="ET382">
        <v>0.980004230769231</v>
      </c>
      <c r="EU382">
        <v>0.0199958923076923</v>
      </c>
      <c r="EV382">
        <v>0</v>
      </c>
      <c r="EW382">
        <v>1110.58384615385</v>
      </c>
      <c r="EX382">
        <v>5.00059</v>
      </c>
      <c r="EY382">
        <v>22343.9076923077</v>
      </c>
      <c r="EZ382">
        <v>17360.8076923077</v>
      </c>
      <c r="FA382">
        <v>41.875</v>
      </c>
      <c r="FB382">
        <v>41.625</v>
      </c>
      <c r="FC382">
        <v>41.25</v>
      </c>
      <c r="FD382">
        <v>41.1726923076923</v>
      </c>
      <c r="FE382">
        <v>42.8072307692308</v>
      </c>
      <c r="FF382">
        <v>1955.16384615385</v>
      </c>
      <c r="FG382">
        <v>39.89</v>
      </c>
      <c r="FH382">
        <v>0</v>
      </c>
      <c r="FI382">
        <v>1759434163.6</v>
      </c>
      <c r="FJ382">
        <v>0</v>
      </c>
      <c r="FK382">
        <v>1110.66346153846</v>
      </c>
      <c r="FL382">
        <v>8.12547009718961</v>
      </c>
      <c r="FM382">
        <v>177.347008561918</v>
      </c>
      <c r="FN382">
        <v>22345.1769230769</v>
      </c>
      <c r="FO382">
        <v>15</v>
      </c>
      <c r="FP382">
        <v>0</v>
      </c>
      <c r="FQ382" t="s">
        <v>439</v>
      </c>
      <c r="FR382">
        <v>0</v>
      </c>
      <c r="FS382">
        <v>0</v>
      </c>
      <c r="FT382">
        <v>0</v>
      </c>
      <c r="FU382">
        <v>0</v>
      </c>
      <c r="FV382">
        <v>0</v>
      </c>
      <c r="FW382">
        <v>0</v>
      </c>
      <c r="FX382">
        <v>0</v>
      </c>
      <c r="FY382">
        <v>0</v>
      </c>
      <c r="FZ382">
        <v>0</v>
      </c>
      <c r="GA382">
        <v>0</v>
      </c>
      <c r="GB382">
        <v>0</v>
      </c>
      <c r="GC382">
        <v>-62.3431</v>
      </c>
      <c r="GD382">
        <v>-0.713914285714315</v>
      </c>
      <c r="GE382">
        <v>0.478820612596847</v>
      </c>
      <c r="GF382">
        <v>0</v>
      </c>
      <c r="GG382">
        <v>1110.12911764706</v>
      </c>
      <c r="GH382">
        <v>8.41634835754808</v>
      </c>
      <c r="GI382">
        <v>0.853902348897877</v>
      </c>
      <c r="GJ382">
        <v>-1</v>
      </c>
      <c r="GK382">
        <v>5.40211857142857</v>
      </c>
      <c r="GL382">
        <v>-0.632678181818174</v>
      </c>
      <c r="GM382">
        <v>0.064423650366388</v>
      </c>
      <c r="GN382">
        <v>0</v>
      </c>
      <c r="GO382">
        <v>0</v>
      </c>
      <c r="GP382">
        <v>2</v>
      </c>
      <c r="GQ382" t="s">
        <v>463</v>
      </c>
      <c r="GR382">
        <v>3.13135</v>
      </c>
      <c r="GS382">
        <v>2.71183</v>
      </c>
      <c r="GT382">
        <v>0.187807</v>
      </c>
      <c r="GU382">
        <v>0.194023</v>
      </c>
      <c r="GV382">
        <v>0.101397</v>
      </c>
      <c r="GW382">
        <v>0.0849665</v>
      </c>
      <c r="GX382">
        <v>30559.6</v>
      </c>
      <c r="GY382">
        <v>32490.4</v>
      </c>
      <c r="GZ382">
        <v>34045.1</v>
      </c>
      <c r="HA382">
        <v>36502.3</v>
      </c>
      <c r="HB382">
        <v>43224.3</v>
      </c>
      <c r="HC382">
        <v>47979.2</v>
      </c>
      <c r="HD382">
        <v>53116.3</v>
      </c>
      <c r="HE382">
        <v>58346.8</v>
      </c>
      <c r="HF382">
        <v>1.95055</v>
      </c>
      <c r="HG382">
        <v>1.78017</v>
      </c>
      <c r="HH382">
        <v>0.131279</v>
      </c>
      <c r="HI382">
        <v>0</v>
      </c>
      <c r="HJ382">
        <v>27.8777</v>
      </c>
      <c r="HK382">
        <v>999.9</v>
      </c>
      <c r="HL382">
        <v>41.863</v>
      </c>
      <c r="HM382">
        <v>31.058</v>
      </c>
      <c r="HN382">
        <v>20.9038</v>
      </c>
      <c r="HO382">
        <v>54.7858</v>
      </c>
      <c r="HP382">
        <v>45.3446</v>
      </c>
      <c r="HQ382">
        <v>1</v>
      </c>
      <c r="HR382">
        <v>0.114713</v>
      </c>
      <c r="HS382">
        <v>0.560929</v>
      </c>
      <c r="HT382">
        <v>20.1109</v>
      </c>
      <c r="HU382">
        <v>5.19737</v>
      </c>
      <c r="HV382">
        <v>12.004</v>
      </c>
      <c r="HW382">
        <v>4.9751</v>
      </c>
      <c r="HX382">
        <v>3.2939</v>
      </c>
      <c r="HY382">
        <v>999.9</v>
      </c>
      <c r="HZ382">
        <v>9999</v>
      </c>
      <c r="IA382">
        <v>9999</v>
      </c>
      <c r="IB382">
        <v>9999</v>
      </c>
      <c r="IC382">
        <v>1.86327</v>
      </c>
      <c r="ID382">
        <v>1.86813</v>
      </c>
      <c r="IE382">
        <v>1.86787</v>
      </c>
      <c r="IF382">
        <v>1.86905</v>
      </c>
      <c r="IG382">
        <v>1.86989</v>
      </c>
      <c r="IH382">
        <v>1.86592</v>
      </c>
      <c r="II382">
        <v>1.86704</v>
      </c>
      <c r="IJ382">
        <v>1.86844</v>
      </c>
      <c r="IK382">
        <v>5</v>
      </c>
      <c r="IL382">
        <v>0</v>
      </c>
      <c r="IM382">
        <v>0</v>
      </c>
      <c r="IN382">
        <v>0</v>
      </c>
      <c r="IO382" t="s">
        <v>441</v>
      </c>
      <c r="IP382" t="s">
        <v>442</v>
      </c>
      <c r="IQ382" t="s">
        <v>443</v>
      </c>
      <c r="IR382" t="s">
        <v>443</v>
      </c>
      <c r="IS382" t="s">
        <v>443</v>
      </c>
      <c r="IT382" t="s">
        <v>443</v>
      </c>
      <c r="IU382">
        <v>0</v>
      </c>
      <c r="IV382">
        <v>100</v>
      </c>
      <c r="IW382">
        <v>100</v>
      </c>
      <c r="IX382">
        <v>4.71</v>
      </c>
      <c r="IY382">
        <v>0.3351</v>
      </c>
      <c r="IZ382">
        <v>0.735386519928015</v>
      </c>
      <c r="JA382">
        <v>0.00382527381972642</v>
      </c>
      <c r="JB382">
        <v>-7.52988299776221e-07</v>
      </c>
      <c r="JC382">
        <v>2.3530235652091e-10</v>
      </c>
      <c r="JD382">
        <v>-0.102343420517576</v>
      </c>
      <c r="JE382">
        <v>-0.0169045395245839</v>
      </c>
      <c r="JF382">
        <v>0.00204458040624254</v>
      </c>
      <c r="JG382">
        <v>-2.13992253470799e-05</v>
      </c>
      <c r="JH382">
        <v>5</v>
      </c>
      <c r="JI382">
        <v>2167</v>
      </c>
      <c r="JJ382">
        <v>1</v>
      </c>
      <c r="JK382">
        <v>29</v>
      </c>
      <c r="JL382">
        <v>29323902.8</v>
      </c>
      <c r="JM382">
        <v>29323902.8</v>
      </c>
      <c r="JN382">
        <v>2.49634</v>
      </c>
      <c r="JO382">
        <v>2.62451</v>
      </c>
      <c r="JP382">
        <v>1.54785</v>
      </c>
      <c r="JQ382">
        <v>2.30957</v>
      </c>
      <c r="JR382">
        <v>1.64673</v>
      </c>
      <c r="JS382">
        <v>2.28394</v>
      </c>
      <c r="JT382">
        <v>34.715</v>
      </c>
      <c r="JU382">
        <v>24.1838</v>
      </c>
      <c r="JV382">
        <v>18</v>
      </c>
      <c r="JW382">
        <v>507.532</v>
      </c>
      <c r="JX382">
        <v>397.719</v>
      </c>
      <c r="JY382">
        <v>26.8419</v>
      </c>
      <c r="JZ382">
        <v>28.8559</v>
      </c>
      <c r="KA382">
        <v>30</v>
      </c>
      <c r="KB382">
        <v>28.8136</v>
      </c>
      <c r="KC382">
        <v>28.7631</v>
      </c>
      <c r="KD382">
        <v>49.9965</v>
      </c>
      <c r="KE382">
        <v>9.03957</v>
      </c>
      <c r="KF382">
        <v>27.9687</v>
      </c>
      <c r="KG382">
        <v>26.8369</v>
      </c>
      <c r="KH382">
        <v>1304.22</v>
      </c>
      <c r="KI382">
        <v>18.2413</v>
      </c>
      <c r="KJ382">
        <v>96.55</v>
      </c>
      <c r="KK382">
        <v>94.5296</v>
      </c>
    </row>
    <row r="383" spans="1:297">
      <c r="A383">
        <v>367</v>
      </c>
      <c r="B383">
        <v>1759434170.1</v>
      </c>
      <c r="C383">
        <v>14950</v>
      </c>
      <c r="D383" t="s">
        <v>1179</v>
      </c>
      <c r="E383" t="s">
        <v>1180</v>
      </c>
      <c r="F383">
        <v>5</v>
      </c>
      <c r="G383" t="s">
        <v>1024</v>
      </c>
      <c r="H383" t="s">
        <v>436</v>
      </c>
      <c r="I383">
        <v>1759434161.94615</v>
      </c>
      <c r="J383">
        <f>(K383)/1000</f>
        <v>0</v>
      </c>
      <c r="K383">
        <f>IF(DP383, AN383, AH383)</f>
        <v>0</v>
      </c>
      <c r="L383">
        <f>IF(DP383, AI383, AG383)</f>
        <v>0</v>
      </c>
      <c r="M383">
        <f>DR383 - IF(AU383&gt;1, L383*DL383*100.0/(AW383), 0)</f>
        <v>0</v>
      </c>
      <c r="N383">
        <f>((T383-J383/2)*M383-L383)/(T383+J383/2)</f>
        <v>0</v>
      </c>
      <c r="O383">
        <f>N383*(DY383+DZ383)/1000.0</f>
        <v>0</v>
      </c>
      <c r="P383">
        <f>(DR383 - IF(AU383&gt;1, L383*DL383*100.0/(AW383), 0))*(DY383+DZ383)/1000.0</f>
        <v>0</v>
      </c>
      <c r="Q383">
        <f>2.0/((1/S383-1/R383)+SIGN(S383)*SQRT((1/S383-1/R383)*(1/S383-1/R383) + 4*DM383/((DM383+1)*(DM383+1))*(2*1/S383*1/R383-1/R383*1/R383)))</f>
        <v>0</v>
      </c>
      <c r="R383">
        <f>IF(LEFT(DN383,1)&lt;&gt;"0",IF(LEFT(DN383,1)="1",3.0,DO383),$D$5+$E$5*(EF383*DY383/($K$5*1000))+$F$5*(EF383*DY383/($K$5*1000))*MAX(MIN(DL383,$J$5),$I$5)*MAX(MIN(DL383,$J$5),$I$5)+$G$5*MAX(MIN(DL383,$J$5),$I$5)*(EF383*DY383/($K$5*1000))+$H$5*(EF383*DY383/($K$5*1000))*(EF383*DY383/($K$5*1000)))</f>
        <v>0</v>
      </c>
      <c r="S383">
        <f>J383*(1000-(1000*0.61365*exp(17.502*W383/(240.97+W383))/(DY383+DZ383)+DT383)/2)/(1000*0.61365*exp(17.502*W383/(240.97+W383))/(DY383+DZ383)-DT383)</f>
        <v>0</v>
      </c>
      <c r="T383">
        <f>1/((DM383+1)/(Q383/1.6)+1/(R383/1.37)) + DM383/((DM383+1)/(Q383/1.6) + DM383/(R383/1.37))</f>
        <v>0</v>
      </c>
      <c r="U383">
        <f>(DH383*DK383)</f>
        <v>0</v>
      </c>
      <c r="V383">
        <f>(EA383+(U383+2*0.95*5.67E-8*(((EA383+$B$7)+273)^4-(EA383+273)^4)-44100*J383)/(1.84*29.3*R383+8*0.95*5.67E-8*(EA383+273)^3))</f>
        <v>0</v>
      </c>
      <c r="W383">
        <f>($C$7*EB383+$D$7*EC383+$E$7*V383)</f>
        <v>0</v>
      </c>
      <c r="X383">
        <f>0.61365*exp(17.502*W383/(240.97+W383))</f>
        <v>0</v>
      </c>
      <c r="Y383">
        <f>(Z383/AA383*100)</f>
        <v>0</v>
      </c>
      <c r="Z383">
        <f>DT383*(DY383+DZ383)/1000</f>
        <v>0</v>
      </c>
      <c r="AA383">
        <f>0.61365*exp(17.502*EA383/(240.97+EA383))</f>
        <v>0</v>
      </c>
      <c r="AB383">
        <f>(X383-DT383*(DY383+DZ383)/1000)</f>
        <v>0</v>
      </c>
      <c r="AC383">
        <f>(-J383*44100)</f>
        <v>0</v>
      </c>
      <c r="AD383">
        <f>2*29.3*R383*0.92*(EA383-W383)</f>
        <v>0</v>
      </c>
      <c r="AE383">
        <f>2*0.95*5.67E-8*(((EA383+$B$7)+273)^4-(W383+273)^4)</f>
        <v>0</v>
      </c>
      <c r="AF383">
        <f>U383+AE383+AC383+AD383</f>
        <v>0</v>
      </c>
      <c r="AG383">
        <f>DX383*AU383*(DS383-DR383*(1000-AU383*DU383)/(1000-AU383*DT383))/(100*DL383)</f>
        <v>0</v>
      </c>
      <c r="AH383">
        <f>1000*DX383*AU383*(DT383-DU383)/(100*DL383*(1000-AU383*DT383))</f>
        <v>0</v>
      </c>
      <c r="AI383">
        <f>(AJ383 - AK383 - DY383*1E3/(8.314*(EA383+273.15)) * AM383/DX383 * AL383) * DX383/(100*DL383) * (1000 - DU383)/1000</f>
        <v>0</v>
      </c>
      <c r="AJ383">
        <v>1316.65353725216</v>
      </c>
      <c r="AK383">
        <v>1267.56333333333</v>
      </c>
      <c r="AL383">
        <v>3.35198333333315</v>
      </c>
      <c r="AM383">
        <v>64.6</v>
      </c>
      <c r="AN383">
        <f>(AP383 - AO383 + DY383*1E3/(8.314*(EA383+273.15)) * AR383/DX383 * AQ383) * DX383/(100*DL383) * 1000/(1000 - AP383)</f>
        <v>0</v>
      </c>
      <c r="AO383">
        <v>18.1981020284072</v>
      </c>
      <c r="AP383">
        <v>23.4331242424242</v>
      </c>
      <c r="AQ383">
        <v>-0.00200330943791551</v>
      </c>
      <c r="AR383">
        <v>120.659579915445</v>
      </c>
      <c r="AS383">
        <v>0</v>
      </c>
      <c r="AT383">
        <v>0</v>
      </c>
      <c r="AU383">
        <f>IF(AS383*$H$13&gt;=AW383,1.0,(AW383/(AW383-AS383*$H$13)))</f>
        <v>0</v>
      </c>
      <c r="AV383">
        <f>(AU383-1)*100</f>
        <v>0</v>
      </c>
      <c r="AW383">
        <f>MAX(0,($B$13+$C$13*EF383)/(1+$D$13*EF383)*DY383/(EA383+273)*$E$13)</f>
        <v>0</v>
      </c>
      <c r="AX383" t="s">
        <v>437</v>
      </c>
      <c r="AY383" t="s">
        <v>437</v>
      </c>
      <c r="AZ383">
        <v>0</v>
      </c>
      <c r="BA383">
        <v>0</v>
      </c>
      <c r="BB383">
        <f>1-AZ383/BA383</f>
        <v>0</v>
      </c>
      <c r="BC383">
        <v>0</v>
      </c>
      <c r="BD383" t="s">
        <v>437</v>
      </c>
      <c r="BE383" t="s">
        <v>437</v>
      </c>
      <c r="BF383">
        <v>0</v>
      </c>
      <c r="BG383">
        <v>0</v>
      </c>
      <c r="BH383">
        <f>1-BF383/BG383</f>
        <v>0</v>
      </c>
      <c r="BI383">
        <v>0.5</v>
      </c>
      <c r="BJ383">
        <f>DI383</f>
        <v>0</v>
      </c>
      <c r="BK383">
        <f>L383</f>
        <v>0</v>
      </c>
      <c r="BL383">
        <f>BH383*BI383*BJ383</f>
        <v>0</v>
      </c>
      <c r="BM383">
        <f>(BK383-BC383)/BJ383</f>
        <v>0</v>
      </c>
      <c r="BN383">
        <f>(BA383-BG383)/BG383</f>
        <v>0</v>
      </c>
      <c r="BO383">
        <f>AZ383/(BB383+AZ383/BG383)</f>
        <v>0</v>
      </c>
      <c r="BP383" t="s">
        <v>437</v>
      </c>
      <c r="BQ383">
        <v>0</v>
      </c>
      <c r="BR383">
        <f>IF(BQ383&lt;&gt;0, BQ383, BO383)</f>
        <v>0</v>
      </c>
      <c r="BS383">
        <f>1-BR383/BG383</f>
        <v>0</v>
      </c>
      <c r="BT383">
        <f>(BG383-BF383)/(BG383-BR383)</f>
        <v>0</v>
      </c>
      <c r="BU383">
        <f>(BA383-BG383)/(BA383-BR383)</f>
        <v>0</v>
      </c>
      <c r="BV383">
        <f>(BG383-BF383)/(BG383-AZ383)</f>
        <v>0</v>
      </c>
      <c r="BW383">
        <f>(BA383-BG383)/(BA383-AZ383)</f>
        <v>0</v>
      </c>
      <c r="BX383">
        <f>(BT383*BR383/BF383)</f>
        <v>0</v>
      </c>
      <c r="BY383">
        <f>(1-BX383)</f>
        <v>0</v>
      </c>
      <c r="DH383">
        <f>$B$11*EG383+$C$11*EH383+$F$11*ES383*(1-EV383)</f>
        <v>0</v>
      </c>
      <c r="DI383">
        <f>DH383*DJ383</f>
        <v>0</v>
      </c>
      <c r="DJ383">
        <f>($B$11*$D$9+$C$11*$D$9+$F$11*((FF383+EX383)/MAX(FF383+EX383+FG383, 0.1)*$I$9+FG383/MAX(FF383+EX383+FG383, 0.1)*$J$9))/($B$11+$C$11+$F$11)</f>
        <v>0</v>
      </c>
      <c r="DK383">
        <f>($B$11*$K$9+$C$11*$K$9+$F$11*((FF383+EX383)/MAX(FF383+EX383+FG383, 0.1)*$P$9+FG383/MAX(FF383+EX383+FG383, 0.1)*$Q$9))/($B$11+$C$11+$F$11)</f>
        <v>0</v>
      </c>
      <c r="DL383">
        <v>6</v>
      </c>
      <c r="DM383">
        <v>0.5</v>
      </c>
      <c r="DN383" t="s">
        <v>438</v>
      </c>
      <c r="DO383">
        <v>2</v>
      </c>
      <c r="DP383" t="b">
        <v>1</v>
      </c>
      <c r="DQ383">
        <v>1759434161.94615</v>
      </c>
      <c r="DR383">
        <v>1214.44923076923</v>
      </c>
      <c r="DS383">
        <v>1276.86769230769</v>
      </c>
      <c r="DT383">
        <v>23.4666923076923</v>
      </c>
      <c r="DU383">
        <v>18.1543769230769</v>
      </c>
      <c r="DV383">
        <v>1209.77307692308</v>
      </c>
      <c r="DW383">
        <v>23.1309384615385</v>
      </c>
      <c r="DX383">
        <v>500.009230769231</v>
      </c>
      <c r="DY383">
        <v>90.6508307692308</v>
      </c>
      <c r="DZ383">
        <v>0.0338427230769231</v>
      </c>
      <c r="EA383">
        <v>30.0272384615385</v>
      </c>
      <c r="EB383">
        <v>30.0195153846154</v>
      </c>
      <c r="EC383">
        <v>999.9</v>
      </c>
      <c r="ED383">
        <v>0</v>
      </c>
      <c r="EE383">
        <v>0</v>
      </c>
      <c r="EF383">
        <v>10004.3261538462</v>
      </c>
      <c r="EG383">
        <v>0</v>
      </c>
      <c r="EH383">
        <v>14.3978</v>
      </c>
      <c r="EI383">
        <v>-62.4182230769231</v>
      </c>
      <c r="EJ383">
        <v>1243.63384615385</v>
      </c>
      <c r="EK383">
        <v>1300.47769230769</v>
      </c>
      <c r="EL383">
        <v>5.31228307692308</v>
      </c>
      <c r="EM383">
        <v>1276.86769230769</v>
      </c>
      <c r="EN383">
        <v>18.1543769230769</v>
      </c>
      <c r="EO383">
        <v>2.12727384615385</v>
      </c>
      <c r="EP383">
        <v>1.64571230769231</v>
      </c>
      <c r="EQ383">
        <v>18.4248846153846</v>
      </c>
      <c r="ER383">
        <v>14.3935923076923</v>
      </c>
      <c r="ES383">
        <v>2000.02692307692</v>
      </c>
      <c r="ET383">
        <v>0.980004</v>
      </c>
      <c r="EU383">
        <v>0.0199961230769231</v>
      </c>
      <c r="EV383">
        <v>0</v>
      </c>
      <c r="EW383">
        <v>1111.26538461538</v>
      </c>
      <c r="EX383">
        <v>5.00059</v>
      </c>
      <c r="EY383">
        <v>22358.8</v>
      </c>
      <c r="EZ383">
        <v>17360.5846153846</v>
      </c>
      <c r="FA383">
        <v>41.875</v>
      </c>
      <c r="FB383">
        <v>41.625</v>
      </c>
      <c r="FC383">
        <v>41.25</v>
      </c>
      <c r="FD383">
        <v>41.1583846153846</v>
      </c>
      <c r="FE383">
        <v>42.7976923076923</v>
      </c>
      <c r="FF383">
        <v>1955.13692307692</v>
      </c>
      <c r="FG383">
        <v>39.89</v>
      </c>
      <c r="FH383">
        <v>0</v>
      </c>
      <c r="FI383">
        <v>1759434168.4</v>
      </c>
      <c r="FJ383">
        <v>0</v>
      </c>
      <c r="FK383">
        <v>1111.31384615385</v>
      </c>
      <c r="FL383">
        <v>9.59931625079504</v>
      </c>
      <c r="FM383">
        <v>180.287179527687</v>
      </c>
      <c r="FN383">
        <v>22359.7769230769</v>
      </c>
      <c r="FO383">
        <v>15</v>
      </c>
      <c r="FP383">
        <v>0</v>
      </c>
      <c r="FQ383" t="s">
        <v>439</v>
      </c>
      <c r="FR383">
        <v>0</v>
      </c>
      <c r="FS383">
        <v>0</v>
      </c>
      <c r="FT383">
        <v>0</v>
      </c>
      <c r="FU383">
        <v>0</v>
      </c>
      <c r="FV383">
        <v>0</v>
      </c>
      <c r="FW383">
        <v>0</v>
      </c>
      <c r="FX383">
        <v>0</v>
      </c>
      <c r="FY383">
        <v>0</v>
      </c>
      <c r="FZ383">
        <v>0</v>
      </c>
      <c r="GA383">
        <v>0</v>
      </c>
      <c r="GB383">
        <v>0</v>
      </c>
      <c r="GC383">
        <v>-62.512065</v>
      </c>
      <c r="GD383">
        <v>-0.636428571428519</v>
      </c>
      <c r="GE383">
        <v>0.474908273538165</v>
      </c>
      <c r="GF383">
        <v>0</v>
      </c>
      <c r="GG383">
        <v>1110.91441176471</v>
      </c>
      <c r="GH383">
        <v>8.36562261821359</v>
      </c>
      <c r="GI383">
        <v>0.851393982127412</v>
      </c>
      <c r="GJ383">
        <v>-1</v>
      </c>
      <c r="GK383">
        <v>5.3407745</v>
      </c>
      <c r="GL383">
        <v>-0.718213984962402</v>
      </c>
      <c r="GM383">
        <v>0.0693645181252635</v>
      </c>
      <c r="GN383">
        <v>0</v>
      </c>
      <c r="GO383">
        <v>0</v>
      </c>
      <c r="GP383">
        <v>2</v>
      </c>
      <c r="GQ383" t="s">
        <v>463</v>
      </c>
      <c r="GR383">
        <v>3.13141</v>
      </c>
      <c r="GS383">
        <v>2.71191</v>
      </c>
      <c r="GT383">
        <v>0.189393</v>
      </c>
      <c r="GU383">
        <v>0.195664</v>
      </c>
      <c r="GV383">
        <v>0.101322</v>
      </c>
      <c r="GW383">
        <v>0.0850354</v>
      </c>
      <c r="GX383">
        <v>30500.2</v>
      </c>
      <c r="GY383">
        <v>32424.7</v>
      </c>
      <c r="GZ383">
        <v>34045.4</v>
      </c>
      <c r="HA383">
        <v>36502.8</v>
      </c>
      <c r="HB383">
        <v>43228.5</v>
      </c>
      <c r="HC383">
        <v>47976.3</v>
      </c>
      <c r="HD383">
        <v>53116.8</v>
      </c>
      <c r="HE383">
        <v>58347.5</v>
      </c>
      <c r="HF383">
        <v>1.95023</v>
      </c>
      <c r="HG383">
        <v>1.78067</v>
      </c>
      <c r="HH383">
        <v>0.131689</v>
      </c>
      <c r="HI383">
        <v>0</v>
      </c>
      <c r="HJ383">
        <v>27.8717</v>
      </c>
      <c r="HK383">
        <v>999.9</v>
      </c>
      <c r="HL383">
        <v>41.887</v>
      </c>
      <c r="HM383">
        <v>31.058</v>
      </c>
      <c r="HN383">
        <v>20.9122</v>
      </c>
      <c r="HO383">
        <v>54.8258</v>
      </c>
      <c r="HP383">
        <v>45.645</v>
      </c>
      <c r="HQ383">
        <v>1</v>
      </c>
      <c r="HR383">
        <v>0.114634</v>
      </c>
      <c r="HS383">
        <v>0.562503</v>
      </c>
      <c r="HT383">
        <v>20.1109</v>
      </c>
      <c r="HU383">
        <v>5.19677</v>
      </c>
      <c r="HV383">
        <v>12.004</v>
      </c>
      <c r="HW383">
        <v>4.97505</v>
      </c>
      <c r="HX383">
        <v>3.294</v>
      </c>
      <c r="HY383">
        <v>999.9</v>
      </c>
      <c r="HZ383">
        <v>9999</v>
      </c>
      <c r="IA383">
        <v>9999</v>
      </c>
      <c r="IB383">
        <v>9999</v>
      </c>
      <c r="IC383">
        <v>1.86326</v>
      </c>
      <c r="ID383">
        <v>1.86813</v>
      </c>
      <c r="IE383">
        <v>1.86786</v>
      </c>
      <c r="IF383">
        <v>1.86905</v>
      </c>
      <c r="IG383">
        <v>1.86988</v>
      </c>
      <c r="IH383">
        <v>1.86592</v>
      </c>
      <c r="II383">
        <v>1.86704</v>
      </c>
      <c r="IJ383">
        <v>1.86844</v>
      </c>
      <c r="IK383">
        <v>5</v>
      </c>
      <c r="IL383">
        <v>0</v>
      </c>
      <c r="IM383">
        <v>0</v>
      </c>
      <c r="IN383">
        <v>0</v>
      </c>
      <c r="IO383" t="s">
        <v>441</v>
      </c>
      <c r="IP383" t="s">
        <v>442</v>
      </c>
      <c r="IQ383" t="s">
        <v>443</v>
      </c>
      <c r="IR383" t="s">
        <v>443</v>
      </c>
      <c r="IS383" t="s">
        <v>443</v>
      </c>
      <c r="IT383" t="s">
        <v>443</v>
      </c>
      <c r="IU383">
        <v>0</v>
      </c>
      <c r="IV383">
        <v>100</v>
      </c>
      <c r="IW383">
        <v>100</v>
      </c>
      <c r="IX383">
        <v>4.76</v>
      </c>
      <c r="IY383">
        <v>0.3341</v>
      </c>
      <c r="IZ383">
        <v>0.735386519928015</v>
      </c>
      <c r="JA383">
        <v>0.00382527381972642</v>
      </c>
      <c r="JB383">
        <v>-7.52988299776221e-07</v>
      </c>
      <c r="JC383">
        <v>2.3530235652091e-10</v>
      </c>
      <c r="JD383">
        <v>-0.102343420517576</v>
      </c>
      <c r="JE383">
        <v>-0.0169045395245839</v>
      </c>
      <c r="JF383">
        <v>0.00204458040624254</v>
      </c>
      <c r="JG383">
        <v>-2.13992253470799e-05</v>
      </c>
      <c r="JH383">
        <v>5</v>
      </c>
      <c r="JI383">
        <v>2167</v>
      </c>
      <c r="JJ383">
        <v>1</v>
      </c>
      <c r="JK383">
        <v>29</v>
      </c>
      <c r="JL383">
        <v>29323902.8</v>
      </c>
      <c r="JM383">
        <v>29323902.8</v>
      </c>
      <c r="JN383">
        <v>2.52075</v>
      </c>
      <c r="JO383">
        <v>2.61719</v>
      </c>
      <c r="JP383">
        <v>1.54785</v>
      </c>
      <c r="JQ383">
        <v>2.31079</v>
      </c>
      <c r="JR383">
        <v>1.64673</v>
      </c>
      <c r="JS383">
        <v>2.39258</v>
      </c>
      <c r="JT383">
        <v>34.715</v>
      </c>
      <c r="JU383">
        <v>24.1926</v>
      </c>
      <c r="JV383">
        <v>18</v>
      </c>
      <c r="JW383">
        <v>507.316</v>
      </c>
      <c r="JX383">
        <v>397.981</v>
      </c>
      <c r="JY383">
        <v>26.8217</v>
      </c>
      <c r="JZ383">
        <v>28.8553</v>
      </c>
      <c r="KA383">
        <v>29.9999</v>
      </c>
      <c r="KB383">
        <v>28.8136</v>
      </c>
      <c r="KC383">
        <v>28.7613</v>
      </c>
      <c r="KD383">
        <v>50.5372</v>
      </c>
      <c r="KE383">
        <v>9.03957</v>
      </c>
      <c r="KF383">
        <v>27.9687</v>
      </c>
      <c r="KG383">
        <v>26.8182</v>
      </c>
      <c r="KH383">
        <v>1324.39</v>
      </c>
      <c r="KI383">
        <v>18.2069</v>
      </c>
      <c r="KJ383">
        <v>96.5508</v>
      </c>
      <c r="KK383">
        <v>94.5308</v>
      </c>
    </row>
    <row r="384" spans="1:297">
      <c r="A384">
        <v>368</v>
      </c>
      <c r="B384">
        <v>1759434175.1</v>
      </c>
      <c r="C384">
        <v>14955</v>
      </c>
      <c r="D384" t="s">
        <v>1181</v>
      </c>
      <c r="E384" t="s">
        <v>1182</v>
      </c>
      <c r="F384">
        <v>5</v>
      </c>
      <c r="G384" t="s">
        <v>1024</v>
      </c>
      <c r="H384" t="s">
        <v>436</v>
      </c>
      <c r="I384">
        <v>1759434166.94615</v>
      </c>
      <c r="J384">
        <f>(K384)/1000</f>
        <v>0</v>
      </c>
      <c r="K384">
        <f>IF(DP384, AN384, AH384)</f>
        <v>0</v>
      </c>
      <c r="L384">
        <f>IF(DP384, AI384, AG384)</f>
        <v>0</v>
      </c>
      <c r="M384">
        <f>DR384 - IF(AU384&gt;1, L384*DL384*100.0/(AW384), 0)</f>
        <v>0</v>
      </c>
      <c r="N384">
        <f>((T384-J384/2)*M384-L384)/(T384+J384/2)</f>
        <v>0</v>
      </c>
      <c r="O384">
        <f>N384*(DY384+DZ384)/1000.0</f>
        <v>0</v>
      </c>
      <c r="P384">
        <f>(DR384 - IF(AU384&gt;1, L384*DL384*100.0/(AW384), 0))*(DY384+DZ384)/1000.0</f>
        <v>0</v>
      </c>
      <c r="Q384">
        <f>2.0/((1/S384-1/R384)+SIGN(S384)*SQRT((1/S384-1/R384)*(1/S384-1/R384) + 4*DM384/((DM384+1)*(DM384+1))*(2*1/S384*1/R384-1/R384*1/R384)))</f>
        <v>0</v>
      </c>
      <c r="R384">
        <f>IF(LEFT(DN384,1)&lt;&gt;"0",IF(LEFT(DN384,1)="1",3.0,DO384),$D$5+$E$5*(EF384*DY384/($K$5*1000))+$F$5*(EF384*DY384/($K$5*1000))*MAX(MIN(DL384,$J$5),$I$5)*MAX(MIN(DL384,$J$5),$I$5)+$G$5*MAX(MIN(DL384,$J$5),$I$5)*(EF384*DY384/($K$5*1000))+$H$5*(EF384*DY384/($K$5*1000))*(EF384*DY384/($K$5*1000)))</f>
        <v>0</v>
      </c>
      <c r="S384">
        <f>J384*(1000-(1000*0.61365*exp(17.502*W384/(240.97+W384))/(DY384+DZ384)+DT384)/2)/(1000*0.61365*exp(17.502*W384/(240.97+W384))/(DY384+DZ384)-DT384)</f>
        <v>0</v>
      </c>
      <c r="T384">
        <f>1/((DM384+1)/(Q384/1.6)+1/(R384/1.37)) + DM384/((DM384+1)/(Q384/1.6) + DM384/(R384/1.37))</f>
        <v>0</v>
      </c>
      <c r="U384">
        <f>(DH384*DK384)</f>
        <v>0</v>
      </c>
      <c r="V384">
        <f>(EA384+(U384+2*0.95*5.67E-8*(((EA384+$B$7)+273)^4-(EA384+273)^4)-44100*J384)/(1.84*29.3*R384+8*0.95*5.67E-8*(EA384+273)^3))</f>
        <v>0</v>
      </c>
      <c r="W384">
        <f>($C$7*EB384+$D$7*EC384+$E$7*V384)</f>
        <v>0</v>
      </c>
      <c r="X384">
        <f>0.61365*exp(17.502*W384/(240.97+W384))</f>
        <v>0</v>
      </c>
      <c r="Y384">
        <f>(Z384/AA384*100)</f>
        <v>0</v>
      </c>
      <c r="Z384">
        <f>DT384*(DY384+DZ384)/1000</f>
        <v>0</v>
      </c>
      <c r="AA384">
        <f>0.61365*exp(17.502*EA384/(240.97+EA384))</f>
        <v>0</v>
      </c>
      <c r="AB384">
        <f>(X384-DT384*(DY384+DZ384)/1000)</f>
        <v>0</v>
      </c>
      <c r="AC384">
        <f>(-J384*44100)</f>
        <v>0</v>
      </c>
      <c r="AD384">
        <f>2*29.3*R384*0.92*(EA384-W384)</f>
        <v>0</v>
      </c>
      <c r="AE384">
        <f>2*0.95*5.67E-8*(((EA384+$B$7)+273)^4-(W384+273)^4)</f>
        <v>0</v>
      </c>
      <c r="AF384">
        <f>U384+AE384+AC384+AD384</f>
        <v>0</v>
      </c>
      <c r="AG384">
        <f>DX384*AU384*(DS384-DR384*(1000-AU384*DU384)/(1000-AU384*DT384))/(100*DL384)</f>
        <v>0</v>
      </c>
      <c r="AH384">
        <f>1000*DX384*AU384*(DT384-DU384)/(100*DL384*(1000-AU384*DT384))</f>
        <v>0</v>
      </c>
      <c r="AI384">
        <f>(AJ384 - AK384 - DY384*1E3/(8.314*(EA384+273.15)) * AM384/DX384 * AL384) * DX384/(100*DL384) * (1000 - DU384)/1000</f>
        <v>0</v>
      </c>
      <c r="AJ384">
        <v>1334.37133009524</v>
      </c>
      <c r="AK384">
        <v>1284.84672727273</v>
      </c>
      <c r="AL384">
        <v>3.45163484848471</v>
      </c>
      <c r="AM384">
        <v>64.6</v>
      </c>
      <c r="AN384">
        <f>(AP384 - AO384 + DY384*1E3/(8.314*(EA384+273.15)) * AR384/DX384 * AQ384) * DX384/(100*DL384) * 1000/(1000 - AP384)</f>
        <v>0</v>
      </c>
      <c r="AO384">
        <v>18.2078696252601</v>
      </c>
      <c r="AP384">
        <v>23.3981563636364</v>
      </c>
      <c r="AQ384">
        <v>-0.00713914070447065</v>
      </c>
      <c r="AR384">
        <v>120.659579915445</v>
      </c>
      <c r="AS384">
        <v>0</v>
      </c>
      <c r="AT384">
        <v>0</v>
      </c>
      <c r="AU384">
        <f>IF(AS384*$H$13&gt;=AW384,1.0,(AW384/(AW384-AS384*$H$13)))</f>
        <v>0</v>
      </c>
      <c r="AV384">
        <f>(AU384-1)*100</f>
        <v>0</v>
      </c>
      <c r="AW384">
        <f>MAX(0,($B$13+$C$13*EF384)/(1+$D$13*EF384)*DY384/(EA384+273)*$E$13)</f>
        <v>0</v>
      </c>
      <c r="AX384" t="s">
        <v>437</v>
      </c>
      <c r="AY384" t="s">
        <v>437</v>
      </c>
      <c r="AZ384">
        <v>0</v>
      </c>
      <c r="BA384">
        <v>0</v>
      </c>
      <c r="BB384">
        <f>1-AZ384/BA384</f>
        <v>0</v>
      </c>
      <c r="BC384">
        <v>0</v>
      </c>
      <c r="BD384" t="s">
        <v>437</v>
      </c>
      <c r="BE384" t="s">
        <v>437</v>
      </c>
      <c r="BF384">
        <v>0</v>
      </c>
      <c r="BG384">
        <v>0</v>
      </c>
      <c r="BH384">
        <f>1-BF384/BG384</f>
        <v>0</v>
      </c>
      <c r="BI384">
        <v>0.5</v>
      </c>
      <c r="BJ384">
        <f>DI384</f>
        <v>0</v>
      </c>
      <c r="BK384">
        <f>L384</f>
        <v>0</v>
      </c>
      <c r="BL384">
        <f>BH384*BI384*BJ384</f>
        <v>0</v>
      </c>
      <c r="BM384">
        <f>(BK384-BC384)/BJ384</f>
        <v>0</v>
      </c>
      <c r="BN384">
        <f>(BA384-BG384)/BG384</f>
        <v>0</v>
      </c>
      <c r="BO384">
        <f>AZ384/(BB384+AZ384/BG384)</f>
        <v>0</v>
      </c>
      <c r="BP384" t="s">
        <v>437</v>
      </c>
      <c r="BQ384">
        <v>0</v>
      </c>
      <c r="BR384">
        <f>IF(BQ384&lt;&gt;0, BQ384, BO384)</f>
        <v>0</v>
      </c>
      <c r="BS384">
        <f>1-BR384/BG384</f>
        <v>0</v>
      </c>
      <c r="BT384">
        <f>(BG384-BF384)/(BG384-BR384)</f>
        <v>0</v>
      </c>
      <c r="BU384">
        <f>(BA384-BG384)/(BA384-BR384)</f>
        <v>0</v>
      </c>
      <c r="BV384">
        <f>(BG384-BF384)/(BG384-AZ384)</f>
        <v>0</v>
      </c>
      <c r="BW384">
        <f>(BA384-BG384)/(BA384-AZ384)</f>
        <v>0</v>
      </c>
      <c r="BX384">
        <f>(BT384*BR384/BF384)</f>
        <v>0</v>
      </c>
      <c r="BY384">
        <f>(1-BX384)</f>
        <v>0</v>
      </c>
      <c r="DH384">
        <f>$B$11*EG384+$C$11*EH384+$F$11*ES384*(1-EV384)</f>
        <v>0</v>
      </c>
      <c r="DI384">
        <f>DH384*DJ384</f>
        <v>0</v>
      </c>
      <c r="DJ384">
        <f>($B$11*$D$9+$C$11*$D$9+$F$11*((FF384+EX384)/MAX(FF384+EX384+FG384, 0.1)*$I$9+FG384/MAX(FF384+EX384+FG384, 0.1)*$J$9))/($B$11+$C$11+$F$11)</f>
        <v>0</v>
      </c>
      <c r="DK384">
        <f>($B$11*$K$9+$C$11*$K$9+$F$11*((FF384+EX384)/MAX(FF384+EX384+FG384, 0.1)*$P$9+FG384/MAX(FF384+EX384+FG384, 0.1)*$Q$9))/($B$11+$C$11+$F$11)</f>
        <v>0</v>
      </c>
      <c r="DL384">
        <v>6</v>
      </c>
      <c r="DM384">
        <v>0.5</v>
      </c>
      <c r="DN384" t="s">
        <v>438</v>
      </c>
      <c r="DO384">
        <v>2</v>
      </c>
      <c r="DP384" t="b">
        <v>1</v>
      </c>
      <c r="DQ384">
        <v>1759434166.94615</v>
      </c>
      <c r="DR384">
        <v>1230.90923076923</v>
      </c>
      <c r="DS384">
        <v>1293.71307692308</v>
      </c>
      <c r="DT384">
        <v>23.4408692307692</v>
      </c>
      <c r="DU384">
        <v>18.1809692307692</v>
      </c>
      <c r="DV384">
        <v>1226.18230769231</v>
      </c>
      <c r="DW384">
        <v>23.1062</v>
      </c>
      <c r="DX384">
        <v>499.994461538462</v>
      </c>
      <c r="DY384">
        <v>90.6504615384615</v>
      </c>
      <c r="DZ384">
        <v>0.0338240846153846</v>
      </c>
      <c r="EA384">
        <v>30.0163230769231</v>
      </c>
      <c r="EB384">
        <v>30.0209923076923</v>
      </c>
      <c r="EC384">
        <v>999.9</v>
      </c>
      <c r="ED384">
        <v>0</v>
      </c>
      <c r="EE384">
        <v>0</v>
      </c>
      <c r="EF384">
        <v>10012.5438461538</v>
      </c>
      <c r="EG384">
        <v>0</v>
      </c>
      <c r="EH384">
        <v>14.3978</v>
      </c>
      <c r="EI384">
        <v>-62.8042923076923</v>
      </c>
      <c r="EJ384">
        <v>1260.45461538462</v>
      </c>
      <c r="EK384">
        <v>1317.67076923077</v>
      </c>
      <c r="EL384">
        <v>5.25988538461538</v>
      </c>
      <c r="EM384">
        <v>1293.71307692308</v>
      </c>
      <c r="EN384">
        <v>18.1809692307692</v>
      </c>
      <c r="EO384">
        <v>2.12492538461538</v>
      </c>
      <c r="EP384">
        <v>1.64811461538462</v>
      </c>
      <c r="EQ384">
        <v>18.4072615384615</v>
      </c>
      <c r="ER384">
        <v>14.4161615384615</v>
      </c>
      <c r="ES384">
        <v>2000.00692307692</v>
      </c>
      <c r="ET384">
        <v>0.980003692307692</v>
      </c>
      <c r="EU384">
        <v>0.0199963615384615</v>
      </c>
      <c r="EV384">
        <v>0</v>
      </c>
      <c r="EW384">
        <v>1112.13538461538</v>
      </c>
      <c r="EX384">
        <v>5.00059</v>
      </c>
      <c r="EY384">
        <v>22373.7076923077</v>
      </c>
      <c r="EZ384">
        <v>17360.4076923077</v>
      </c>
      <c r="FA384">
        <v>41.875</v>
      </c>
      <c r="FB384">
        <v>41.625</v>
      </c>
      <c r="FC384">
        <v>41.25</v>
      </c>
      <c r="FD384">
        <v>41.1393076923077</v>
      </c>
      <c r="FE384">
        <v>42.7833846153846</v>
      </c>
      <c r="FF384">
        <v>1955.11692307692</v>
      </c>
      <c r="FG384">
        <v>39.89</v>
      </c>
      <c r="FH384">
        <v>0</v>
      </c>
      <c r="FI384">
        <v>1759434173.8</v>
      </c>
      <c r="FJ384">
        <v>0</v>
      </c>
      <c r="FK384">
        <v>1112.2736</v>
      </c>
      <c r="FL384">
        <v>9.72769232581417</v>
      </c>
      <c r="FM384">
        <v>182.169231099837</v>
      </c>
      <c r="FN384">
        <v>22376.732</v>
      </c>
      <c r="FO384">
        <v>15</v>
      </c>
      <c r="FP384">
        <v>0</v>
      </c>
      <c r="FQ384" t="s">
        <v>439</v>
      </c>
      <c r="FR384">
        <v>0</v>
      </c>
      <c r="FS384">
        <v>0</v>
      </c>
      <c r="FT384">
        <v>0</v>
      </c>
      <c r="FU384">
        <v>0</v>
      </c>
      <c r="FV384">
        <v>0</v>
      </c>
      <c r="FW384">
        <v>0</v>
      </c>
      <c r="FX384">
        <v>0</v>
      </c>
      <c r="FY384">
        <v>0</v>
      </c>
      <c r="FZ384">
        <v>0</v>
      </c>
      <c r="GA384">
        <v>0</v>
      </c>
      <c r="GB384">
        <v>0</v>
      </c>
      <c r="GC384">
        <v>-62.5883714285714</v>
      </c>
      <c r="GD384">
        <v>-4.14822857142862</v>
      </c>
      <c r="GE384">
        <v>0.54319914627787</v>
      </c>
      <c r="GF384">
        <v>0</v>
      </c>
      <c r="GG384">
        <v>1111.65676470588</v>
      </c>
      <c r="GH384">
        <v>10.0478227726888</v>
      </c>
      <c r="GI384">
        <v>1.01216053303648</v>
      </c>
      <c r="GJ384">
        <v>-1</v>
      </c>
      <c r="GK384">
        <v>5.28983428571429</v>
      </c>
      <c r="GL384">
        <v>-0.650999999999997</v>
      </c>
      <c r="GM384">
        <v>0.0660638194022538</v>
      </c>
      <c r="GN384">
        <v>0</v>
      </c>
      <c r="GO384">
        <v>0</v>
      </c>
      <c r="GP384">
        <v>2</v>
      </c>
      <c r="GQ384" t="s">
        <v>463</v>
      </c>
      <c r="GR384">
        <v>3.13138</v>
      </c>
      <c r="GS384">
        <v>2.71178</v>
      </c>
      <c r="GT384">
        <v>0.190995</v>
      </c>
      <c r="GU384">
        <v>0.197123</v>
      </c>
      <c r="GV384">
        <v>0.101215</v>
      </c>
      <c r="GW384">
        <v>0.0851158</v>
      </c>
      <c r="GX384">
        <v>30439.8</v>
      </c>
      <c r="GY384">
        <v>32365.8</v>
      </c>
      <c r="GZ384">
        <v>34045.3</v>
      </c>
      <c r="HA384">
        <v>36502.6</v>
      </c>
      <c r="HB384">
        <v>43233.7</v>
      </c>
      <c r="HC384">
        <v>47972.3</v>
      </c>
      <c r="HD384">
        <v>53116.5</v>
      </c>
      <c r="HE384">
        <v>58347.5</v>
      </c>
      <c r="HF384">
        <v>1.95058</v>
      </c>
      <c r="HG384">
        <v>1.78035</v>
      </c>
      <c r="HH384">
        <v>0.13236</v>
      </c>
      <c r="HI384">
        <v>0</v>
      </c>
      <c r="HJ384">
        <v>27.8646</v>
      </c>
      <c r="HK384">
        <v>999.9</v>
      </c>
      <c r="HL384">
        <v>41.912</v>
      </c>
      <c r="HM384">
        <v>31.058</v>
      </c>
      <c r="HN384">
        <v>20.927</v>
      </c>
      <c r="HO384">
        <v>54.4758</v>
      </c>
      <c r="HP384">
        <v>45.4127</v>
      </c>
      <c r="HQ384">
        <v>1</v>
      </c>
      <c r="HR384">
        <v>0.114599</v>
      </c>
      <c r="HS384">
        <v>0.556296</v>
      </c>
      <c r="HT384">
        <v>20.1109</v>
      </c>
      <c r="HU384">
        <v>5.19707</v>
      </c>
      <c r="HV384">
        <v>12.004</v>
      </c>
      <c r="HW384">
        <v>4.97495</v>
      </c>
      <c r="HX384">
        <v>3.2939</v>
      </c>
      <c r="HY384">
        <v>999.9</v>
      </c>
      <c r="HZ384">
        <v>9999</v>
      </c>
      <c r="IA384">
        <v>9999</v>
      </c>
      <c r="IB384">
        <v>9999</v>
      </c>
      <c r="IC384">
        <v>1.86325</v>
      </c>
      <c r="ID384">
        <v>1.86813</v>
      </c>
      <c r="IE384">
        <v>1.8679</v>
      </c>
      <c r="IF384">
        <v>1.86905</v>
      </c>
      <c r="IG384">
        <v>1.86991</v>
      </c>
      <c r="IH384">
        <v>1.86591</v>
      </c>
      <c r="II384">
        <v>1.86707</v>
      </c>
      <c r="IJ384">
        <v>1.86844</v>
      </c>
      <c r="IK384">
        <v>5</v>
      </c>
      <c r="IL384">
        <v>0</v>
      </c>
      <c r="IM384">
        <v>0</v>
      </c>
      <c r="IN384">
        <v>0</v>
      </c>
      <c r="IO384" t="s">
        <v>441</v>
      </c>
      <c r="IP384" t="s">
        <v>442</v>
      </c>
      <c r="IQ384" t="s">
        <v>443</v>
      </c>
      <c r="IR384" t="s">
        <v>443</v>
      </c>
      <c r="IS384" t="s">
        <v>443</v>
      </c>
      <c r="IT384" t="s">
        <v>443</v>
      </c>
      <c r="IU384">
        <v>0</v>
      </c>
      <c r="IV384">
        <v>100</v>
      </c>
      <c r="IW384">
        <v>100</v>
      </c>
      <c r="IX384">
        <v>4.81</v>
      </c>
      <c r="IY384">
        <v>0.3326</v>
      </c>
      <c r="IZ384">
        <v>0.735386519928015</v>
      </c>
      <c r="JA384">
        <v>0.00382527381972642</v>
      </c>
      <c r="JB384">
        <v>-7.52988299776221e-07</v>
      </c>
      <c r="JC384">
        <v>2.3530235652091e-10</v>
      </c>
      <c r="JD384">
        <v>-0.102343420517576</v>
      </c>
      <c r="JE384">
        <v>-0.0169045395245839</v>
      </c>
      <c r="JF384">
        <v>0.00204458040624254</v>
      </c>
      <c r="JG384">
        <v>-2.13992253470799e-05</v>
      </c>
      <c r="JH384">
        <v>5</v>
      </c>
      <c r="JI384">
        <v>2167</v>
      </c>
      <c r="JJ384">
        <v>1</v>
      </c>
      <c r="JK384">
        <v>29</v>
      </c>
      <c r="JL384">
        <v>29323902.9</v>
      </c>
      <c r="JM384">
        <v>29323902.9</v>
      </c>
      <c r="JN384">
        <v>2.54761</v>
      </c>
      <c r="JO384">
        <v>2.61841</v>
      </c>
      <c r="JP384">
        <v>1.54785</v>
      </c>
      <c r="JQ384">
        <v>2.31079</v>
      </c>
      <c r="JR384">
        <v>1.64673</v>
      </c>
      <c r="JS384">
        <v>2.31812</v>
      </c>
      <c r="JT384">
        <v>34.715</v>
      </c>
      <c r="JU384">
        <v>24.1838</v>
      </c>
      <c r="JV384">
        <v>18</v>
      </c>
      <c r="JW384">
        <v>507.538</v>
      </c>
      <c r="JX384">
        <v>397.802</v>
      </c>
      <c r="JY384">
        <v>26.8022</v>
      </c>
      <c r="JZ384">
        <v>28.8534</v>
      </c>
      <c r="KA384">
        <v>29.9999</v>
      </c>
      <c r="KB384">
        <v>28.8124</v>
      </c>
      <c r="KC384">
        <v>28.7612</v>
      </c>
      <c r="KD384">
        <v>51.0259</v>
      </c>
      <c r="KE384">
        <v>9.03957</v>
      </c>
      <c r="KF384">
        <v>28.375</v>
      </c>
      <c r="KG384">
        <v>26.8005</v>
      </c>
      <c r="KH384">
        <v>1338.01</v>
      </c>
      <c r="KI384">
        <v>18.2651</v>
      </c>
      <c r="KJ384">
        <v>96.5504</v>
      </c>
      <c r="KK384">
        <v>94.5307</v>
      </c>
    </row>
    <row r="385" spans="1:297">
      <c r="A385">
        <v>369</v>
      </c>
      <c r="B385">
        <v>1759434180.1</v>
      </c>
      <c r="C385">
        <v>14960</v>
      </c>
      <c r="D385" t="s">
        <v>1183</v>
      </c>
      <c r="E385" t="s">
        <v>1184</v>
      </c>
      <c r="F385">
        <v>5</v>
      </c>
      <c r="G385" t="s">
        <v>1024</v>
      </c>
      <c r="H385" t="s">
        <v>436</v>
      </c>
      <c r="I385">
        <v>1759434171.94615</v>
      </c>
      <c r="J385">
        <f>(K385)/1000</f>
        <v>0</v>
      </c>
      <c r="K385">
        <f>IF(DP385, AN385, AH385)</f>
        <v>0</v>
      </c>
      <c r="L385">
        <f>IF(DP385, AI385, AG385)</f>
        <v>0</v>
      </c>
      <c r="M385">
        <f>DR385 - IF(AU385&gt;1, L385*DL385*100.0/(AW385), 0)</f>
        <v>0</v>
      </c>
      <c r="N385">
        <f>((T385-J385/2)*M385-L385)/(T385+J385/2)</f>
        <v>0</v>
      </c>
      <c r="O385">
        <f>N385*(DY385+DZ385)/1000.0</f>
        <v>0</v>
      </c>
      <c r="P385">
        <f>(DR385 - IF(AU385&gt;1, L385*DL385*100.0/(AW385), 0))*(DY385+DZ385)/1000.0</f>
        <v>0</v>
      </c>
      <c r="Q385">
        <f>2.0/((1/S385-1/R385)+SIGN(S385)*SQRT((1/S385-1/R385)*(1/S385-1/R385) + 4*DM385/((DM385+1)*(DM385+1))*(2*1/S385*1/R385-1/R385*1/R385)))</f>
        <v>0</v>
      </c>
      <c r="R385">
        <f>IF(LEFT(DN385,1)&lt;&gt;"0",IF(LEFT(DN385,1)="1",3.0,DO385),$D$5+$E$5*(EF385*DY385/($K$5*1000))+$F$5*(EF385*DY385/($K$5*1000))*MAX(MIN(DL385,$J$5),$I$5)*MAX(MIN(DL385,$J$5),$I$5)+$G$5*MAX(MIN(DL385,$J$5),$I$5)*(EF385*DY385/($K$5*1000))+$H$5*(EF385*DY385/($K$5*1000))*(EF385*DY385/($K$5*1000)))</f>
        <v>0</v>
      </c>
      <c r="S385">
        <f>J385*(1000-(1000*0.61365*exp(17.502*W385/(240.97+W385))/(DY385+DZ385)+DT385)/2)/(1000*0.61365*exp(17.502*W385/(240.97+W385))/(DY385+DZ385)-DT385)</f>
        <v>0</v>
      </c>
      <c r="T385">
        <f>1/((DM385+1)/(Q385/1.6)+1/(R385/1.37)) + DM385/((DM385+1)/(Q385/1.6) + DM385/(R385/1.37))</f>
        <v>0</v>
      </c>
      <c r="U385">
        <f>(DH385*DK385)</f>
        <v>0</v>
      </c>
      <c r="V385">
        <f>(EA385+(U385+2*0.95*5.67E-8*(((EA385+$B$7)+273)^4-(EA385+273)^4)-44100*J385)/(1.84*29.3*R385+8*0.95*5.67E-8*(EA385+273)^3))</f>
        <v>0</v>
      </c>
      <c r="W385">
        <f>($C$7*EB385+$D$7*EC385+$E$7*V385)</f>
        <v>0</v>
      </c>
      <c r="X385">
        <f>0.61365*exp(17.502*W385/(240.97+W385))</f>
        <v>0</v>
      </c>
      <c r="Y385">
        <f>(Z385/AA385*100)</f>
        <v>0</v>
      </c>
      <c r="Z385">
        <f>DT385*(DY385+DZ385)/1000</f>
        <v>0</v>
      </c>
      <c r="AA385">
        <f>0.61365*exp(17.502*EA385/(240.97+EA385))</f>
        <v>0</v>
      </c>
      <c r="AB385">
        <f>(X385-DT385*(DY385+DZ385)/1000)</f>
        <v>0</v>
      </c>
      <c r="AC385">
        <f>(-J385*44100)</f>
        <v>0</v>
      </c>
      <c r="AD385">
        <f>2*29.3*R385*0.92*(EA385-W385)</f>
        <v>0</v>
      </c>
      <c r="AE385">
        <f>2*0.95*5.67E-8*(((EA385+$B$7)+273)^4-(W385+273)^4)</f>
        <v>0</v>
      </c>
      <c r="AF385">
        <f>U385+AE385+AC385+AD385</f>
        <v>0</v>
      </c>
      <c r="AG385">
        <f>DX385*AU385*(DS385-DR385*(1000-AU385*DU385)/(1000-AU385*DT385))/(100*DL385)</f>
        <v>0</v>
      </c>
      <c r="AH385">
        <f>1000*DX385*AU385*(DT385-DU385)/(100*DL385*(1000-AU385*DT385))</f>
        <v>0</v>
      </c>
      <c r="AI385">
        <f>(AJ385 - AK385 - DY385*1E3/(8.314*(EA385+273.15)) * AM385/DX385 * AL385) * DX385/(100*DL385) * (1000 - DU385)/1000</f>
        <v>0</v>
      </c>
      <c r="AJ385">
        <v>1350.25589907576</v>
      </c>
      <c r="AK385">
        <v>1301.368</v>
      </c>
      <c r="AL385">
        <v>3.30056666666657</v>
      </c>
      <c r="AM385">
        <v>64.6</v>
      </c>
      <c r="AN385">
        <f>(AP385 - AO385 + DY385*1E3/(8.314*(EA385+273.15)) * AR385/DX385 * AQ385) * DX385/(100*DL385) * 1000/(1000 - AP385)</f>
        <v>0</v>
      </c>
      <c r="AO385">
        <v>18.2544547382989</v>
      </c>
      <c r="AP385">
        <v>23.3683206060606</v>
      </c>
      <c r="AQ385">
        <v>-0.00558673636897802</v>
      </c>
      <c r="AR385">
        <v>120.659579915445</v>
      </c>
      <c r="AS385">
        <v>0</v>
      </c>
      <c r="AT385">
        <v>0</v>
      </c>
      <c r="AU385">
        <f>IF(AS385*$H$13&gt;=AW385,1.0,(AW385/(AW385-AS385*$H$13)))</f>
        <v>0</v>
      </c>
      <c r="AV385">
        <f>(AU385-1)*100</f>
        <v>0</v>
      </c>
      <c r="AW385">
        <f>MAX(0,($B$13+$C$13*EF385)/(1+$D$13*EF385)*DY385/(EA385+273)*$E$13)</f>
        <v>0</v>
      </c>
      <c r="AX385" t="s">
        <v>437</v>
      </c>
      <c r="AY385" t="s">
        <v>437</v>
      </c>
      <c r="AZ385">
        <v>0</v>
      </c>
      <c r="BA385">
        <v>0</v>
      </c>
      <c r="BB385">
        <f>1-AZ385/BA385</f>
        <v>0</v>
      </c>
      <c r="BC385">
        <v>0</v>
      </c>
      <c r="BD385" t="s">
        <v>437</v>
      </c>
      <c r="BE385" t="s">
        <v>437</v>
      </c>
      <c r="BF385">
        <v>0</v>
      </c>
      <c r="BG385">
        <v>0</v>
      </c>
      <c r="BH385">
        <f>1-BF385/BG385</f>
        <v>0</v>
      </c>
      <c r="BI385">
        <v>0.5</v>
      </c>
      <c r="BJ385">
        <f>DI385</f>
        <v>0</v>
      </c>
      <c r="BK385">
        <f>L385</f>
        <v>0</v>
      </c>
      <c r="BL385">
        <f>BH385*BI385*BJ385</f>
        <v>0</v>
      </c>
      <c r="BM385">
        <f>(BK385-BC385)/BJ385</f>
        <v>0</v>
      </c>
      <c r="BN385">
        <f>(BA385-BG385)/BG385</f>
        <v>0</v>
      </c>
      <c r="BO385">
        <f>AZ385/(BB385+AZ385/BG385)</f>
        <v>0</v>
      </c>
      <c r="BP385" t="s">
        <v>437</v>
      </c>
      <c r="BQ385">
        <v>0</v>
      </c>
      <c r="BR385">
        <f>IF(BQ385&lt;&gt;0, BQ385, BO385)</f>
        <v>0</v>
      </c>
      <c r="BS385">
        <f>1-BR385/BG385</f>
        <v>0</v>
      </c>
      <c r="BT385">
        <f>(BG385-BF385)/(BG385-BR385)</f>
        <v>0</v>
      </c>
      <c r="BU385">
        <f>(BA385-BG385)/(BA385-BR385)</f>
        <v>0</v>
      </c>
      <c r="BV385">
        <f>(BG385-BF385)/(BG385-AZ385)</f>
        <v>0</v>
      </c>
      <c r="BW385">
        <f>(BA385-BG385)/(BA385-AZ385)</f>
        <v>0</v>
      </c>
      <c r="BX385">
        <f>(BT385*BR385/BF385)</f>
        <v>0</v>
      </c>
      <c r="BY385">
        <f>(1-BX385)</f>
        <v>0</v>
      </c>
      <c r="DH385">
        <f>$B$11*EG385+$C$11*EH385+$F$11*ES385*(1-EV385)</f>
        <v>0</v>
      </c>
      <c r="DI385">
        <f>DH385*DJ385</f>
        <v>0</v>
      </c>
      <c r="DJ385">
        <f>($B$11*$D$9+$C$11*$D$9+$F$11*((FF385+EX385)/MAX(FF385+EX385+FG385, 0.1)*$I$9+FG385/MAX(FF385+EX385+FG385, 0.1)*$J$9))/($B$11+$C$11+$F$11)</f>
        <v>0</v>
      </c>
      <c r="DK385">
        <f>($B$11*$K$9+$C$11*$K$9+$F$11*((FF385+EX385)/MAX(FF385+EX385+FG385, 0.1)*$P$9+FG385/MAX(FF385+EX385+FG385, 0.1)*$Q$9))/($B$11+$C$11+$F$11)</f>
        <v>0</v>
      </c>
      <c r="DL385">
        <v>6</v>
      </c>
      <c r="DM385">
        <v>0.5</v>
      </c>
      <c r="DN385" t="s">
        <v>438</v>
      </c>
      <c r="DO385">
        <v>2</v>
      </c>
      <c r="DP385" t="b">
        <v>1</v>
      </c>
      <c r="DQ385">
        <v>1759434171.94615</v>
      </c>
      <c r="DR385">
        <v>1247.43384615385</v>
      </c>
      <c r="DS385">
        <v>1310.13</v>
      </c>
      <c r="DT385">
        <v>23.4120692307692</v>
      </c>
      <c r="DU385">
        <v>18.2157538461538</v>
      </c>
      <c r="DV385">
        <v>1242.65692307692</v>
      </c>
      <c r="DW385">
        <v>23.0785923076923</v>
      </c>
      <c r="DX385">
        <v>500.028615384615</v>
      </c>
      <c r="DY385">
        <v>90.6508076923077</v>
      </c>
      <c r="DZ385">
        <v>0.0337654846153846</v>
      </c>
      <c r="EA385">
        <v>30.0071076923077</v>
      </c>
      <c r="EB385">
        <v>30.0193076923077</v>
      </c>
      <c r="EC385">
        <v>999.9</v>
      </c>
      <c r="ED385">
        <v>0</v>
      </c>
      <c r="EE385">
        <v>0</v>
      </c>
      <c r="EF385">
        <v>10010.7615384615</v>
      </c>
      <c r="EG385">
        <v>0</v>
      </c>
      <c r="EH385">
        <v>14.3978</v>
      </c>
      <c r="EI385">
        <v>-62.6972538461538</v>
      </c>
      <c r="EJ385">
        <v>1277.33769230769</v>
      </c>
      <c r="EK385">
        <v>1334.43846153846</v>
      </c>
      <c r="EL385">
        <v>5.19630923076923</v>
      </c>
      <c r="EM385">
        <v>1310.13</v>
      </c>
      <c r="EN385">
        <v>18.2157538461538</v>
      </c>
      <c r="EO385">
        <v>2.12232230769231</v>
      </c>
      <c r="EP385">
        <v>1.65127384615385</v>
      </c>
      <c r="EQ385">
        <v>18.3877153846154</v>
      </c>
      <c r="ER385">
        <v>14.4457692307692</v>
      </c>
      <c r="ES385">
        <v>1999.96230769231</v>
      </c>
      <c r="ET385">
        <v>0.980003076923077</v>
      </c>
      <c r="EU385">
        <v>0.0199968461538462</v>
      </c>
      <c r="EV385">
        <v>0</v>
      </c>
      <c r="EW385">
        <v>1112.96384615385</v>
      </c>
      <c r="EX385">
        <v>5.00059</v>
      </c>
      <c r="EY385">
        <v>22388.4307692308</v>
      </c>
      <c r="EZ385">
        <v>17360.0153846154</v>
      </c>
      <c r="FA385">
        <v>41.875</v>
      </c>
      <c r="FB385">
        <v>41.625</v>
      </c>
      <c r="FC385">
        <v>41.25</v>
      </c>
      <c r="FD385">
        <v>41.1297692307692</v>
      </c>
      <c r="FE385">
        <v>42.7690769230769</v>
      </c>
      <c r="FF385">
        <v>1955.07230769231</v>
      </c>
      <c r="FG385">
        <v>39.89</v>
      </c>
      <c r="FH385">
        <v>0</v>
      </c>
      <c r="FI385">
        <v>1759434178.6</v>
      </c>
      <c r="FJ385">
        <v>0</v>
      </c>
      <c r="FK385">
        <v>1113.0328</v>
      </c>
      <c r="FL385">
        <v>9.58769232758664</v>
      </c>
      <c r="FM385">
        <v>180.338461816406</v>
      </c>
      <c r="FN385">
        <v>22391.432</v>
      </c>
      <c r="FO385">
        <v>15</v>
      </c>
      <c r="FP385">
        <v>0</v>
      </c>
      <c r="FQ385" t="s">
        <v>439</v>
      </c>
      <c r="FR385">
        <v>0</v>
      </c>
      <c r="FS385">
        <v>0</v>
      </c>
      <c r="FT385">
        <v>0</v>
      </c>
      <c r="FU385">
        <v>0</v>
      </c>
      <c r="FV385">
        <v>0</v>
      </c>
      <c r="FW385">
        <v>0</v>
      </c>
      <c r="FX385">
        <v>0</v>
      </c>
      <c r="FY385">
        <v>0</v>
      </c>
      <c r="FZ385">
        <v>0</v>
      </c>
      <c r="GA385">
        <v>0</v>
      </c>
      <c r="GB385">
        <v>0</v>
      </c>
      <c r="GC385">
        <v>-62.69346</v>
      </c>
      <c r="GD385">
        <v>0.621374436090146</v>
      </c>
      <c r="GE385">
        <v>0.401248031023206</v>
      </c>
      <c r="GF385">
        <v>0</v>
      </c>
      <c r="GG385">
        <v>1112.39852941176</v>
      </c>
      <c r="GH385">
        <v>9.99526355235684</v>
      </c>
      <c r="GI385">
        <v>1.01875971984664</v>
      </c>
      <c r="GJ385">
        <v>-1</v>
      </c>
      <c r="GK385">
        <v>5.225658</v>
      </c>
      <c r="GL385">
        <v>-0.726050526315789</v>
      </c>
      <c r="GM385">
        <v>0.0703333480363334</v>
      </c>
      <c r="GN385">
        <v>0</v>
      </c>
      <c r="GO385">
        <v>0</v>
      </c>
      <c r="GP385">
        <v>2</v>
      </c>
      <c r="GQ385" t="s">
        <v>463</v>
      </c>
      <c r="GR385">
        <v>3.13132</v>
      </c>
      <c r="GS385">
        <v>2.71191</v>
      </c>
      <c r="GT385">
        <v>0.192525</v>
      </c>
      <c r="GU385">
        <v>0.198564</v>
      </c>
      <c r="GV385">
        <v>0.101135</v>
      </c>
      <c r="GW385">
        <v>0.0852666</v>
      </c>
      <c r="GX385">
        <v>30382.8</v>
      </c>
      <c r="GY385">
        <v>32307.9</v>
      </c>
      <c r="GZ385">
        <v>34045.9</v>
      </c>
      <c r="HA385">
        <v>36502.9</v>
      </c>
      <c r="HB385">
        <v>43238.2</v>
      </c>
      <c r="HC385">
        <v>47964.7</v>
      </c>
      <c r="HD385">
        <v>53117.1</v>
      </c>
      <c r="HE385">
        <v>58347.8</v>
      </c>
      <c r="HF385">
        <v>1.95035</v>
      </c>
      <c r="HG385">
        <v>1.78087</v>
      </c>
      <c r="HH385">
        <v>0.132173</v>
      </c>
      <c r="HI385">
        <v>0</v>
      </c>
      <c r="HJ385">
        <v>27.8569</v>
      </c>
      <c r="HK385">
        <v>999.9</v>
      </c>
      <c r="HL385">
        <v>41.936</v>
      </c>
      <c r="HM385">
        <v>31.058</v>
      </c>
      <c r="HN385">
        <v>20.94</v>
      </c>
      <c r="HO385">
        <v>54.2158</v>
      </c>
      <c r="HP385">
        <v>45.3486</v>
      </c>
      <c r="HQ385">
        <v>1</v>
      </c>
      <c r="HR385">
        <v>0.114042</v>
      </c>
      <c r="HS385">
        <v>0.580961</v>
      </c>
      <c r="HT385">
        <v>20.1107</v>
      </c>
      <c r="HU385">
        <v>5.19677</v>
      </c>
      <c r="HV385">
        <v>12.004</v>
      </c>
      <c r="HW385">
        <v>4.97495</v>
      </c>
      <c r="HX385">
        <v>3.29393</v>
      </c>
      <c r="HY385">
        <v>999.9</v>
      </c>
      <c r="HZ385">
        <v>9999</v>
      </c>
      <c r="IA385">
        <v>9999</v>
      </c>
      <c r="IB385">
        <v>9999</v>
      </c>
      <c r="IC385">
        <v>1.86326</v>
      </c>
      <c r="ID385">
        <v>1.86813</v>
      </c>
      <c r="IE385">
        <v>1.86794</v>
      </c>
      <c r="IF385">
        <v>1.86905</v>
      </c>
      <c r="IG385">
        <v>1.86991</v>
      </c>
      <c r="IH385">
        <v>1.86597</v>
      </c>
      <c r="II385">
        <v>1.86707</v>
      </c>
      <c r="IJ385">
        <v>1.86844</v>
      </c>
      <c r="IK385">
        <v>5</v>
      </c>
      <c r="IL385">
        <v>0</v>
      </c>
      <c r="IM385">
        <v>0</v>
      </c>
      <c r="IN385">
        <v>0</v>
      </c>
      <c r="IO385" t="s">
        <v>441</v>
      </c>
      <c r="IP385" t="s">
        <v>442</v>
      </c>
      <c r="IQ385" t="s">
        <v>443</v>
      </c>
      <c r="IR385" t="s">
        <v>443</v>
      </c>
      <c r="IS385" t="s">
        <v>443</v>
      </c>
      <c r="IT385" t="s">
        <v>443</v>
      </c>
      <c r="IU385">
        <v>0</v>
      </c>
      <c r="IV385">
        <v>100</v>
      </c>
      <c r="IW385">
        <v>100</v>
      </c>
      <c r="IX385">
        <v>4.85</v>
      </c>
      <c r="IY385">
        <v>0.3315</v>
      </c>
      <c r="IZ385">
        <v>0.735386519928015</v>
      </c>
      <c r="JA385">
        <v>0.00382527381972642</v>
      </c>
      <c r="JB385">
        <v>-7.52988299776221e-07</v>
      </c>
      <c r="JC385">
        <v>2.3530235652091e-10</v>
      </c>
      <c r="JD385">
        <v>-0.102343420517576</v>
      </c>
      <c r="JE385">
        <v>-0.0169045395245839</v>
      </c>
      <c r="JF385">
        <v>0.00204458040624254</v>
      </c>
      <c r="JG385">
        <v>-2.13992253470799e-05</v>
      </c>
      <c r="JH385">
        <v>5</v>
      </c>
      <c r="JI385">
        <v>2167</v>
      </c>
      <c r="JJ385">
        <v>1</v>
      </c>
      <c r="JK385">
        <v>29</v>
      </c>
      <c r="JL385">
        <v>29323903</v>
      </c>
      <c r="JM385">
        <v>29323903</v>
      </c>
      <c r="JN385">
        <v>2.57202</v>
      </c>
      <c r="JO385">
        <v>2.62451</v>
      </c>
      <c r="JP385">
        <v>1.54785</v>
      </c>
      <c r="JQ385">
        <v>2.31079</v>
      </c>
      <c r="JR385">
        <v>1.64673</v>
      </c>
      <c r="JS385">
        <v>2.31934</v>
      </c>
      <c r="JT385">
        <v>34.715</v>
      </c>
      <c r="JU385">
        <v>24.1838</v>
      </c>
      <c r="JV385">
        <v>18</v>
      </c>
      <c r="JW385">
        <v>507.377</v>
      </c>
      <c r="JX385">
        <v>398.089</v>
      </c>
      <c r="JY385">
        <v>26.7827</v>
      </c>
      <c r="JZ385">
        <v>28.8528</v>
      </c>
      <c r="KA385">
        <v>29.9999</v>
      </c>
      <c r="KB385">
        <v>28.8112</v>
      </c>
      <c r="KC385">
        <v>28.7612</v>
      </c>
      <c r="KD385">
        <v>51.5701</v>
      </c>
      <c r="KE385">
        <v>9.03957</v>
      </c>
      <c r="KF385">
        <v>28.7848</v>
      </c>
      <c r="KG385">
        <v>26.7773</v>
      </c>
      <c r="KH385">
        <v>1358.3</v>
      </c>
      <c r="KI385">
        <v>18.322</v>
      </c>
      <c r="KJ385">
        <v>96.5517</v>
      </c>
      <c r="KK385">
        <v>94.5312</v>
      </c>
    </row>
    <row r="386" spans="1:297">
      <c r="A386">
        <v>370</v>
      </c>
      <c r="B386">
        <v>1759434185.1</v>
      </c>
      <c r="C386">
        <v>14965</v>
      </c>
      <c r="D386" t="s">
        <v>1185</v>
      </c>
      <c r="E386" t="s">
        <v>1186</v>
      </c>
      <c r="F386">
        <v>5</v>
      </c>
      <c r="G386" t="s">
        <v>1024</v>
      </c>
      <c r="H386" t="s">
        <v>436</v>
      </c>
      <c r="I386">
        <v>1759434176.94615</v>
      </c>
      <c r="J386">
        <f>(K386)/1000</f>
        <v>0</v>
      </c>
      <c r="K386">
        <f>IF(DP386, AN386, AH386)</f>
        <v>0</v>
      </c>
      <c r="L386">
        <f>IF(DP386, AI386, AG386)</f>
        <v>0</v>
      </c>
      <c r="M386">
        <f>DR386 - IF(AU386&gt;1, L386*DL386*100.0/(AW386), 0)</f>
        <v>0</v>
      </c>
      <c r="N386">
        <f>((T386-J386/2)*M386-L386)/(T386+J386/2)</f>
        <v>0</v>
      </c>
      <c r="O386">
        <f>N386*(DY386+DZ386)/1000.0</f>
        <v>0</v>
      </c>
      <c r="P386">
        <f>(DR386 - IF(AU386&gt;1, L386*DL386*100.0/(AW386), 0))*(DY386+DZ386)/1000.0</f>
        <v>0</v>
      </c>
      <c r="Q386">
        <f>2.0/((1/S386-1/R386)+SIGN(S386)*SQRT((1/S386-1/R386)*(1/S386-1/R386) + 4*DM386/((DM386+1)*(DM386+1))*(2*1/S386*1/R386-1/R386*1/R386)))</f>
        <v>0</v>
      </c>
      <c r="R386">
        <f>IF(LEFT(DN386,1)&lt;&gt;"0",IF(LEFT(DN386,1)="1",3.0,DO386),$D$5+$E$5*(EF386*DY386/($K$5*1000))+$F$5*(EF386*DY386/($K$5*1000))*MAX(MIN(DL386,$J$5),$I$5)*MAX(MIN(DL386,$J$5),$I$5)+$G$5*MAX(MIN(DL386,$J$5),$I$5)*(EF386*DY386/($K$5*1000))+$H$5*(EF386*DY386/($K$5*1000))*(EF386*DY386/($K$5*1000)))</f>
        <v>0</v>
      </c>
      <c r="S386">
        <f>J386*(1000-(1000*0.61365*exp(17.502*W386/(240.97+W386))/(DY386+DZ386)+DT386)/2)/(1000*0.61365*exp(17.502*W386/(240.97+W386))/(DY386+DZ386)-DT386)</f>
        <v>0</v>
      </c>
      <c r="T386">
        <f>1/((DM386+1)/(Q386/1.6)+1/(R386/1.37)) + DM386/((DM386+1)/(Q386/1.6) + DM386/(R386/1.37))</f>
        <v>0</v>
      </c>
      <c r="U386">
        <f>(DH386*DK386)</f>
        <v>0</v>
      </c>
      <c r="V386">
        <f>(EA386+(U386+2*0.95*5.67E-8*(((EA386+$B$7)+273)^4-(EA386+273)^4)-44100*J386)/(1.84*29.3*R386+8*0.95*5.67E-8*(EA386+273)^3))</f>
        <v>0</v>
      </c>
      <c r="W386">
        <f>($C$7*EB386+$D$7*EC386+$E$7*V386)</f>
        <v>0</v>
      </c>
      <c r="X386">
        <f>0.61365*exp(17.502*W386/(240.97+W386))</f>
        <v>0</v>
      </c>
      <c r="Y386">
        <f>(Z386/AA386*100)</f>
        <v>0</v>
      </c>
      <c r="Z386">
        <f>DT386*(DY386+DZ386)/1000</f>
        <v>0</v>
      </c>
      <c r="AA386">
        <f>0.61365*exp(17.502*EA386/(240.97+EA386))</f>
        <v>0</v>
      </c>
      <c r="AB386">
        <f>(X386-DT386*(DY386+DZ386)/1000)</f>
        <v>0</v>
      </c>
      <c r="AC386">
        <f>(-J386*44100)</f>
        <v>0</v>
      </c>
      <c r="AD386">
        <f>2*29.3*R386*0.92*(EA386-W386)</f>
        <v>0</v>
      </c>
      <c r="AE386">
        <f>2*0.95*5.67E-8*(((EA386+$B$7)+273)^4-(W386+273)^4)</f>
        <v>0</v>
      </c>
      <c r="AF386">
        <f>U386+AE386+AC386+AD386</f>
        <v>0</v>
      </c>
      <c r="AG386">
        <f>DX386*AU386*(DS386-DR386*(1000-AU386*DU386)/(1000-AU386*DT386))/(100*DL386)</f>
        <v>0</v>
      </c>
      <c r="AH386">
        <f>1000*DX386*AU386*(DT386-DU386)/(100*DL386*(1000-AU386*DT386))</f>
        <v>0</v>
      </c>
      <c r="AI386">
        <f>(AJ386 - AK386 - DY386*1E3/(8.314*(EA386+273.15)) * AM386/DX386 * AL386) * DX386/(100*DL386) * (1000 - DU386)/1000</f>
        <v>0</v>
      </c>
      <c r="AJ386">
        <v>1366.49923755952</v>
      </c>
      <c r="AK386">
        <v>1317.56860606061</v>
      </c>
      <c r="AL386">
        <v>3.23033181818177</v>
      </c>
      <c r="AM386">
        <v>64.6</v>
      </c>
      <c r="AN386">
        <f>(AP386 - AO386 + DY386*1E3/(8.314*(EA386+273.15)) * AR386/DX386 * AQ386) * DX386/(100*DL386) * 1000/(1000 - AP386)</f>
        <v>0</v>
      </c>
      <c r="AO386">
        <v>18.2814281367855</v>
      </c>
      <c r="AP386">
        <v>23.3382018181818</v>
      </c>
      <c r="AQ386">
        <v>-0.00659676190021384</v>
      </c>
      <c r="AR386">
        <v>120.659579915445</v>
      </c>
      <c r="AS386">
        <v>0</v>
      </c>
      <c r="AT386">
        <v>0</v>
      </c>
      <c r="AU386">
        <f>IF(AS386*$H$13&gt;=AW386,1.0,(AW386/(AW386-AS386*$H$13)))</f>
        <v>0</v>
      </c>
      <c r="AV386">
        <f>(AU386-1)*100</f>
        <v>0</v>
      </c>
      <c r="AW386">
        <f>MAX(0,($B$13+$C$13*EF386)/(1+$D$13*EF386)*DY386/(EA386+273)*$E$13)</f>
        <v>0</v>
      </c>
      <c r="AX386" t="s">
        <v>437</v>
      </c>
      <c r="AY386" t="s">
        <v>437</v>
      </c>
      <c r="AZ386">
        <v>0</v>
      </c>
      <c r="BA386">
        <v>0</v>
      </c>
      <c r="BB386">
        <f>1-AZ386/BA386</f>
        <v>0</v>
      </c>
      <c r="BC386">
        <v>0</v>
      </c>
      <c r="BD386" t="s">
        <v>437</v>
      </c>
      <c r="BE386" t="s">
        <v>437</v>
      </c>
      <c r="BF386">
        <v>0</v>
      </c>
      <c r="BG386">
        <v>0</v>
      </c>
      <c r="BH386">
        <f>1-BF386/BG386</f>
        <v>0</v>
      </c>
      <c r="BI386">
        <v>0.5</v>
      </c>
      <c r="BJ386">
        <f>DI386</f>
        <v>0</v>
      </c>
      <c r="BK386">
        <f>L386</f>
        <v>0</v>
      </c>
      <c r="BL386">
        <f>BH386*BI386*BJ386</f>
        <v>0</v>
      </c>
      <c r="BM386">
        <f>(BK386-BC386)/BJ386</f>
        <v>0</v>
      </c>
      <c r="BN386">
        <f>(BA386-BG386)/BG386</f>
        <v>0</v>
      </c>
      <c r="BO386">
        <f>AZ386/(BB386+AZ386/BG386)</f>
        <v>0</v>
      </c>
      <c r="BP386" t="s">
        <v>437</v>
      </c>
      <c r="BQ386">
        <v>0</v>
      </c>
      <c r="BR386">
        <f>IF(BQ386&lt;&gt;0, BQ386, BO386)</f>
        <v>0</v>
      </c>
      <c r="BS386">
        <f>1-BR386/BG386</f>
        <v>0</v>
      </c>
      <c r="BT386">
        <f>(BG386-BF386)/(BG386-BR386)</f>
        <v>0</v>
      </c>
      <c r="BU386">
        <f>(BA386-BG386)/(BA386-BR386)</f>
        <v>0</v>
      </c>
      <c r="BV386">
        <f>(BG386-BF386)/(BG386-AZ386)</f>
        <v>0</v>
      </c>
      <c r="BW386">
        <f>(BA386-BG386)/(BA386-AZ386)</f>
        <v>0</v>
      </c>
      <c r="BX386">
        <f>(BT386*BR386/BF386)</f>
        <v>0</v>
      </c>
      <c r="BY386">
        <f>(1-BX386)</f>
        <v>0</v>
      </c>
      <c r="DH386">
        <f>$B$11*EG386+$C$11*EH386+$F$11*ES386*(1-EV386)</f>
        <v>0</v>
      </c>
      <c r="DI386">
        <f>DH386*DJ386</f>
        <v>0</v>
      </c>
      <c r="DJ386">
        <f>($B$11*$D$9+$C$11*$D$9+$F$11*((FF386+EX386)/MAX(FF386+EX386+FG386, 0.1)*$I$9+FG386/MAX(FF386+EX386+FG386, 0.1)*$J$9))/($B$11+$C$11+$F$11)</f>
        <v>0</v>
      </c>
      <c r="DK386">
        <f>($B$11*$K$9+$C$11*$K$9+$F$11*((FF386+EX386)/MAX(FF386+EX386+FG386, 0.1)*$P$9+FG386/MAX(FF386+EX386+FG386, 0.1)*$Q$9))/($B$11+$C$11+$F$11)</f>
        <v>0</v>
      </c>
      <c r="DL386">
        <v>6</v>
      </c>
      <c r="DM386">
        <v>0.5</v>
      </c>
      <c r="DN386" t="s">
        <v>438</v>
      </c>
      <c r="DO386">
        <v>2</v>
      </c>
      <c r="DP386" t="b">
        <v>1</v>
      </c>
      <c r="DQ386">
        <v>1759434176.94615</v>
      </c>
      <c r="DR386">
        <v>1263.81692307692</v>
      </c>
      <c r="DS386">
        <v>1326.45307692308</v>
      </c>
      <c r="DT386">
        <v>23.3823076923077</v>
      </c>
      <c r="DU386">
        <v>18.2434769230769</v>
      </c>
      <c r="DV386">
        <v>1258.98923076923</v>
      </c>
      <c r="DW386">
        <v>23.0500461538462</v>
      </c>
      <c r="DX386">
        <v>500.029615384615</v>
      </c>
      <c r="DY386">
        <v>90.6514923076923</v>
      </c>
      <c r="DZ386">
        <v>0.0338852</v>
      </c>
      <c r="EA386">
        <v>29.9965461538462</v>
      </c>
      <c r="EB386">
        <v>30.0198846153846</v>
      </c>
      <c r="EC386">
        <v>999.9</v>
      </c>
      <c r="ED386">
        <v>0</v>
      </c>
      <c r="EE386">
        <v>0</v>
      </c>
      <c r="EF386">
        <v>10001.19</v>
      </c>
      <c r="EG386">
        <v>0</v>
      </c>
      <c r="EH386">
        <v>14.3978</v>
      </c>
      <c r="EI386">
        <v>-62.6384076923077</v>
      </c>
      <c r="EJ386">
        <v>1294.07230769231</v>
      </c>
      <c r="EK386">
        <v>1351.10307692308</v>
      </c>
      <c r="EL386">
        <v>5.13883538461539</v>
      </c>
      <c r="EM386">
        <v>1326.45307692308</v>
      </c>
      <c r="EN386">
        <v>18.2434769230769</v>
      </c>
      <c r="EO386">
        <v>2.11964</v>
      </c>
      <c r="EP386">
        <v>1.65379769230769</v>
      </c>
      <c r="EQ386">
        <v>18.3675461538462</v>
      </c>
      <c r="ER386">
        <v>14.4694</v>
      </c>
      <c r="ES386">
        <v>1999.96692307692</v>
      </c>
      <c r="ET386">
        <v>0.980002923076923</v>
      </c>
      <c r="EU386">
        <v>0.0199968615384615</v>
      </c>
      <c r="EV386">
        <v>0</v>
      </c>
      <c r="EW386">
        <v>1113.68153846154</v>
      </c>
      <c r="EX386">
        <v>5.00059</v>
      </c>
      <c r="EY386">
        <v>22403.5230769231</v>
      </c>
      <c r="EZ386">
        <v>17360.0615384615</v>
      </c>
      <c r="FA386">
        <v>41.875</v>
      </c>
      <c r="FB386">
        <v>41.625</v>
      </c>
      <c r="FC386">
        <v>41.25</v>
      </c>
      <c r="FD386">
        <v>41.1297692307692</v>
      </c>
      <c r="FE386">
        <v>42.7643076923077</v>
      </c>
      <c r="FF386">
        <v>1955.07692307692</v>
      </c>
      <c r="FG386">
        <v>39.89</v>
      </c>
      <c r="FH386">
        <v>0</v>
      </c>
      <c r="FI386">
        <v>1759434183.4</v>
      </c>
      <c r="FJ386">
        <v>0</v>
      </c>
      <c r="FK386">
        <v>1113.758</v>
      </c>
      <c r="FL386">
        <v>7.6546153763829</v>
      </c>
      <c r="FM386">
        <v>181.369230482647</v>
      </c>
      <c r="FN386">
        <v>22405.616</v>
      </c>
      <c r="FO386">
        <v>15</v>
      </c>
      <c r="FP386">
        <v>0</v>
      </c>
      <c r="FQ386" t="s">
        <v>439</v>
      </c>
      <c r="FR386">
        <v>0</v>
      </c>
      <c r="FS386">
        <v>0</v>
      </c>
      <c r="FT386">
        <v>0</v>
      </c>
      <c r="FU386">
        <v>0</v>
      </c>
      <c r="FV386">
        <v>0</v>
      </c>
      <c r="FW386">
        <v>0</v>
      </c>
      <c r="FX386">
        <v>0</v>
      </c>
      <c r="FY386">
        <v>0</v>
      </c>
      <c r="FZ386">
        <v>0</v>
      </c>
      <c r="GA386">
        <v>0</v>
      </c>
      <c r="GB386">
        <v>0</v>
      </c>
      <c r="GC386">
        <v>-62.6131047619048</v>
      </c>
      <c r="GD386">
        <v>1.73474805194786</v>
      </c>
      <c r="GE386">
        <v>0.50258005803974</v>
      </c>
      <c r="GF386">
        <v>0</v>
      </c>
      <c r="GG386">
        <v>1113.25294117647</v>
      </c>
      <c r="GH386">
        <v>9.13796791935619</v>
      </c>
      <c r="GI386">
        <v>0.948408975482148</v>
      </c>
      <c r="GJ386">
        <v>-1</v>
      </c>
      <c r="GK386">
        <v>5.17071095238095</v>
      </c>
      <c r="GL386">
        <v>-0.711927272727265</v>
      </c>
      <c r="GM386">
        <v>0.07236043518419</v>
      </c>
      <c r="GN386">
        <v>0</v>
      </c>
      <c r="GO386">
        <v>0</v>
      </c>
      <c r="GP386">
        <v>2</v>
      </c>
      <c r="GQ386" t="s">
        <v>463</v>
      </c>
      <c r="GR386">
        <v>3.13127</v>
      </c>
      <c r="GS386">
        <v>2.71205</v>
      </c>
      <c r="GT386">
        <v>0.194036</v>
      </c>
      <c r="GU386">
        <v>0.200177</v>
      </c>
      <c r="GV386">
        <v>0.101031</v>
      </c>
      <c r="GW386">
        <v>0.0854093</v>
      </c>
      <c r="GX386">
        <v>30326</v>
      </c>
      <c r="GY386">
        <v>32243.3</v>
      </c>
      <c r="GZ386">
        <v>34046</v>
      </c>
      <c r="HA386">
        <v>36503.3</v>
      </c>
      <c r="HB386">
        <v>43243.7</v>
      </c>
      <c r="HC386">
        <v>47957.6</v>
      </c>
      <c r="HD386">
        <v>53117.3</v>
      </c>
      <c r="HE386">
        <v>58348.2</v>
      </c>
      <c r="HF386">
        <v>1.9505</v>
      </c>
      <c r="HG386">
        <v>1.78065</v>
      </c>
      <c r="HH386">
        <v>0.133328</v>
      </c>
      <c r="HI386">
        <v>0</v>
      </c>
      <c r="HJ386">
        <v>27.8481</v>
      </c>
      <c r="HK386">
        <v>999.9</v>
      </c>
      <c r="HL386">
        <v>41.961</v>
      </c>
      <c r="HM386">
        <v>31.048</v>
      </c>
      <c r="HN386">
        <v>20.9414</v>
      </c>
      <c r="HO386">
        <v>54.9158</v>
      </c>
      <c r="HP386">
        <v>45.6731</v>
      </c>
      <c r="HQ386">
        <v>1</v>
      </c>
      <c r="HR386">
        <v>0.114088</v>
      </c>
      <c r="HS386">
        <v>0.560586</v>
      </c>
      <c r="HT386">
        <v>20.1109</v>
      </c>
      <c r="HU386">
        <v>5.19722</v>
      </c>
      <c r="HV386">
        <v>12.004</v>
      </c>
      <c r="HW386">
        <v>4.975</v>
      </c>
      <c r="HX386">
        <v>3.29393</v>
      </c>
      <c r="HY386">
        <v>999.9</v>
      </c>
      <c r="HZ386">
        <v>9999</v>
      </c>
      <c r="IA386">
        <v>9999</v>
      </c>
      <c r="IB386">
        <v>9999</v>
      </c>
      <c r="IC386">
        <v>1.86325</v>
      </c>
      <c r="ID386">
        <v>1.86813</v>
      </c>
      <c r="IE386">
        <v>1.86791</v>
      </c>
      <c r="IF386">
        <v>1.86905</v>
      </c>
      <c r="IG386">
        <v>1.86989</v>
      </c>
      <c r="IH386">
        <v>1.86591</v>
      </c>
      <c r="II386">
        <v>1.86707</v>
      </c>
      <c r="IJ386">
        <v>1.86844</v>
      </c>
      <c r="IK386">
        <v>5</v>
      </c>
      <c r="IL386">
        <v>0</v>
      </c>
      <c r="IM386">
        <v>0</v>
      </c>
      <c r="IN386">
        <v>0</v>
      </c>
      <c r="IO386" t="s">
        <v>441</v>
      </c>
      <c r="IP386" t="s">
        <v>442</v>
      </c>
      <c r="IQ386" t="s">
        <v>443</v>
      </c>
      <c r="IR386" t="s">
        <v>443</v>
      </c>
      <c r="IS386" t="s">
        <v>443</v>
      </c>
      <c r="IT386" t="s">
        <v>443</v>
      </c>
      <c r="IU386">
        <v>0</v>
      </c>
      <c r="IV386">
        <v>100</v>
      </c>
      <c r="IW386">
        <v>100</v>
      </c>
      <c r="IX386">
        <v>4.91</v>
      </c>
      <c r="IY386">
        <v>0.33</v>
      </c>
      <c r="IZ386">
        <v>0.735386519928015</v>
      </c>
      <c r="JA386">
        <v>0.00382527381972642</v>
      </c>
      <c r="JB386">
        <v>-7.52988299776221e-07</v>
      </c>
      <c r="JC386">
        <v>2.3530235652091e-10</v>
      </c>
      <c r="JD386">
        <v>-0.102343420517576</v>
      </c>
      <c r="JE386">
        <v>-0.0169045395245839</v>
      </c>
      <c r="JF386">
        <v>0.00204458040624254</v>
      </c>
      <c r="JG386">
        <v>-2.13992253470799e-05</v>
      </c>
      <c r="JH386">
        <v>5</v>
      </c>
      <c r="JI386">
        <v>2167</v>
      </c>
      <c r="JJ386">
        <v>1</v>
      </c>
      <c r="JK386">
        <v>29</v>
      </c>
      <c r="JL386">
        <v>29323903.1</v>
      </c>
      <c r="JM386">
        <v>29323903.1</v>
      </c>
      <c r="JN386">
        <v>2.6001</v>
      </c>
      <c r="JO386">
        <v>2.60742</v>
      </c>
      <c r="JP386">
        <v>1.54785</v>
      </c>
      <c r="JQ386">
        <v>2.31079</v>
      </c>
      <c r="JR386">
        <v>1.64551</v>
      </c>
      <c r="JS386">
        <v>2.35596</v>
      </c>
      <c r="JT386">
        <v>34.7379</v>
      </c>
      <c r="JU386">
        <v>24.1926</v>
      </c>
      <c r="JV386">
        <v>18</v>
      </c>
      <c r="JW386">
        <v>507.477</v>
      </c>
      <c r="JX386">
        <v>397.959</v>
      </c>
      <c r="JY386">
        <v>26.7623</v>
      </c>
      <c r="JZ386">
        <v>28.8521</v>
      </c>
      <c r="KA386">
        <v>30</v>
      </c>
      <c r="KB386">
        <v>28.8112</v>
      </c>
      <c r="KC386">
        <v>28.7601</v>
      </c>
      <c r="KD386">
        <v>52.0741</v>
      </c>
      <c r="KE386">
        <v>9.03957</v>
      </c>
      <c r="KF386">
        <v>28.7848</v>
      </c>
      <c r="KG386">
        <v>26.7618</v>
      </c>
      <c r="KH386">
        <v>1371.86</v>
      </c>
      <c r="KI386">
        <v>18.3935</v>
      </c>
      <c r="KJ386">
        <v>96.552</v>
      </c>
      <c r="KK386">
        <v>94.532</v>
      </c>
    </row>
    <row r="387" spans="1:297">
      <c r="A387">
        <v>371</v>
      </c>
      <c r="B387">
        <v>1759434190.1</v>
      </c>
      <c r="C387">
        <v>14970</v>
      </c>
      <c r="D387" t="s">
        <v>1187</v>
      </c>
      <c r="E387" t="s">
        <v>1188</v>
      </c>
      <c r="F387">
        <v>5</v>
      </c>
      <c r="G387" t="s">
        <v>1024</v>
      </c>
      <c r="H387" t="s">
        <v>436</v>
      </c>
      <c r="I387">
        <v>1759434181.94615</v>
      </c>
      <c r="J387">
        <f>(K387)/1000</f>
        <v>0</v>
      </c>
      <c r="K387">
        <f>IF(DP387, AN387, AH387)</f>
        <v>0</v>
      </c>
      <c r="L387">
        <f>IF(DP387, AI387, AG387)</f>
        <v>0</v>
      </c>
      <c r="M387">
        <f>DR387 - IF(AU387&gt;1, L387*DL387*100.0/(AW387), 0)</f>
        <v>0</v>
      </c>
      <c r="N387">
        <f>((T387-J387/2)*M387-L387)/(T387+J387/2)</f>
        <v>0</v>
      </c>
      <c r="O387">
        <f>N387*(DY387+DZ387)/1000.0</f>
        <v>0</v>
      </c>
      <c r="P387">
        <f>(DR387 - IF(AU387&gt;1, L387*DL387*100.0/(AW387), 0))*(DY387+DZ387)/1000.0</f>
        <v>0</v>
      </c>
      <c r="Q387">
        <f>2.0/((1/S387-1/R387)+SIGN(S387)*SQRT((1/S387-1/R387)*(1/S387-1/R387) + 4*DM387/((DM387+1)*(DM387+1))*(2*1/S387*1/R387-1/R387*1/R387)))</f>
        <v>0</v>
      </c>
      <c r="R387">
        <f>IF(LEFT(DN387,1)&lt;&gt;"0",IF(LEFT(DN387,1)="1",3.0,DO387),$D$5+$E$5*(EF387*DY387/($K$5*1000))+$F$5*(EF387*DY387/($K$5*1000))*MAX(MIN(DL387,$J$5),$I$5)*MAX(MIN(DL387,$J$5),$I$5)+$G$5*MAX(MIN(DL387,$J$5),$I$5)*(EF387*DY387/($K$5*1000))+$H$5*(EF387*DY387/($K$5*1000))*(EF387*DY387/($K$5*1000)))</f>
        <v>0</v>
      </c>
      <c r="S387">
        <f>J387*(1000-(1000*0.61365*exp(17.502*W387/(240.97+W387))/(DY387+DZ387)+DT387)/2)/(1000*0.61365*exp(17.502*W387/(240.97+W387))/(DY387+DZ387)-DT387)</f>
        <v>0</v>
      </c>
      <c r="T387">
        <f>1/((DM387+1)/(Q387/1.6)+1/(R387/1.37)) + DM387/((DM387+1)/(Q387/1.6) + DM387/(R387/1.37))</f>
        <v>0</v>
      </c>
      <c r="U387">
        <f>(DH387*DK387)</f>
        <v>0</v>
      </c>
      <c r="V387">
        <f>(EA387+(U387+2*0.95*5.67E-8*(((EA387+$B$7)+273)^4-(EA387+273)^4)-44100*J387)/(1.84*29.3*R387+8*0.95*5.67E-8*(EA387+273)^3))</f>
        <v>0</v>
      </c>
      <c r="W387">
        <f>($C$7*EB387+$D$7*EC387+$E$7*V387)</f>
        <v>0</v>
      </c>
      <c r="X387">
        <f>0.61365*exp(17.502*W387/(240.97+W387))</f>
        <v>0</v>
      </c>
      <c r="Y387">
        <f>(Z387/AA387*100)</f>
        <v>0</v>
      </c>
      <c r="Z387">
        <f>DT387*(DY387+DZ387)/1000</f>
        <v>0</v>
      </c>
      <c r="AA387">
        <f>0.61365*exp(17.502*EA387/(240.97+EA387))</f>
        <v>0</v>
      </c>
      <c r="AB387">
        <f>(X387-DT387*(DY387+DZ387)/1000)</f>
        <v>0</v>
      </c>
      <c r="AC387">
        <f>(-J387*44100)</f>
        <v>0</v>
      </c>
      <c r="AD387">
        <f>2*29.3*R387*0.92*(EA387-W387)</f>
        <v>0</v>
      </c>
      <c r="AE387">
        <f>2*0.95*5.67E-8*(((EA387+$B$7)+273)^4-(W387+273)^4)</f>
        <v>0</v>
      </c>
      <c r="AF387">
        <f>U387+AE387+AC387+AD387</f>
        <v>0</v>
      </c>
      <c r="AG387">
        <f>DX387*AU387*(DS387-DR387*(1000-AU387*DU387)/(1000-AU387*DT387))/(100*DL387)</f>
        <v>0</v>
      </c>
      <c r="AH387">
        <f>1000*DX387*AU387*(DT387-DU387)/(100*DL387*(1000-AU387*DT387))</f>
        <v>0</v>
      </c>
      <c r="AI387">
        <f>(AJ387 - AK387 - DY387*1E3/(8.314*(EA387+273.15)) * AM387/DX387 * AL387) * DX387/(100*DL387) * (1000 - DU387)/1000</f>
        <v>0</v>
      </c>
      <c r="AJ387">
        <v>1384.66391888853</v>
      </c>
      <c r="AK387">
        <v>1334.87951515151</v>
      </c>
      <c r="AL387">
        <v>3.47122121212106</v>
      </c>
      <c r="AM387">
        <v>64.6</v>
      </c>
      <c r="AN387">
        <f>(AP387 - AO387 + DY387*1E3/(8.314*(EA387+273.15)) * AR387/DX387 * AQ387) * DX387/(100*DL387) * 1000/(1000 - AP387)</f>
        <v>0</v>
      </c>
      <c r="AO387">
        <v>18.3473867315376</v>
      </c>
      <c r="AP387">
        <v>23.3136878787879</v>
      </c>
      <c r="AQ387">
        <v>-0.00324172874092605</v>
      </c>
      <c r="AR387">
        <v>120.659579915445</v>
      </c>
      <c r="AS387">
        <v>0</v>
      </c>
      <c r="AT387">
        <v>0</v>
      </c>
      <c r="AU387">
        <f>IF(AS387*$H$13&gt;=AW387,1.0,(AW387/(AW387-AS387*$H$13)))</f>
        <v>0</v>
      </c>
      <c r="AV387">
        <f>(AU387-1)*100</f>
        <v>0</v>
      </c>
      <c r="AW387">
        <f>MAX(0,($B$13+$C$13*EF387)/(1+$D$13*EF387)*DY387/(EA387+273)*$E$13)</f>
        <v>0</v>
      </c>
      <c r="AX387" t="s">
        <v>437</v>
      </c>
      <c r="AY387" t="s">
        <v>437</v>
      </c>
      <c r="AZ387">
        <v>0</v>
      </c>
      <c r="BA387">
        <v>0</v>
      </c>
      <c r="BB387">
        <f>1-AZ387/BA387</f>
        <v>0</v>
      </c>
      <c r="BC387">
        <v>0</v>
      </c>
      <c r="BD387" t="s">
        <v>437</v>
      </c>
      <c r="BE387" t="s">
        <v>437</v>
      </c>
      <c r="BF387">
        <v>0</v>
      </c>
      <c r="BG387">
        <v>0</v>
      </c>
      <c r="BH387">
        <f>1-BF387/BG387</f>
        <v>0</v>
      </c>
      <c r="BI387">
        <v>0.5</v>
      </c>
      <c r="BJ387">
        <f>DI387</f>
        <v>0</v>
      </c>
      <c r="BK387">
        <f>L387</f>
        <v>0</v>
      </c>
      <c r="BL387">
        <f>BH387*BI387*BJ387</f>
        <v>0</v>
      </c>
      <c r="BM387">
        <f>(BK387-BC387)/BJ387</f>
        <v>0</v>
      </c>
      <c r="BN387">
        <f>(BA387-BG387)/BG387</f>
        <v>0</v>
      </c>
      <c r="BO387">
        <f>AZ387/(BB387+AZ387/BG387)</f>
        <v>0</v>
      </c>
      <c r="BP387" t="s">
        <v>437</v>
      </c>
      <c r="BQ387">
        <v>0</v>
      </c>
      <c r="BR387">
        <f>IF(BQ387&lt;&gt;0, BQ387, BO387)</f>
        <v>0</v>
      </c>
      <c r="BS387">
        <f>1-BR387/BG387</f>
        <v>0</v>
      </c>
      <c r="BT387">
        <f>(BG387-BF387)/(BG387-BR387)</f>
        <v>0</v>
      </c>
      <c r="BU387">
        <f>(BA387-BG387)/(BA387-BR387)</f>
        <v>0</v>
      </c>
      <c r="BV387">
        <f>(BG387-BF387)/(BG387-AZ387)</f>
        <v>0</v>
      </c>
      <c r="BW387">
        <f>(BA387-BG387)/(BA387-AZ387)</f>
        <v>0</v>
      </c>
      <c r="BX387">
        <f>(BT387*BR387/BF387)</f>
        <v>0</v>
      </c>
      <c r="BY387">
        <f>(1-BX387)</f>
        <v>0</v>
      </c>
      <c r="DH387">
        <f>$B$11*EG387+$C$11*EH387+$F$11*ES387*(1-EV387)</f>
        <v>0</v>
      </c>
      <c r="DI387">
        <f>DH387*DJ387</f>
        <v>0</v>
      </c>
      <c r="DJ387">
        <f>($B$11*$D$9+$C$11*$D$9+$F$11*((FF387+EX387)/MAX(FF387+EX387+FG387, 0.1)*$I$9+FG387/MAX(FF387+EX387+FG387, 0.1)*$J$9))/($B$11+$C$11+$F$11)</f>
        <v>0</v>
      </c>
      <c r="DK387">
        <f>($B$11*$K$9+$C$11*$K$9+$F$11*((FF387+EX387)/MAX(FF387+EX387+FG387, 0.1)*$P$9+FG387/MAX(FF387+EX387+FG387, 0.1)*$Q$9))/($B$11+$C$11+$F$11)</f>
        <v>0</v>
      </c>
      <c r="DL387">
        <v>6</v>
      </c>
      <c r="DM387">
        <v>0.5</v>
      </c>
      <c r="DN387" t="s">
        <v>438</v>
      </c>
      <c r="DO387">
        <v>2</v>
      </c>
      <c r="DP387" t="b">
        <v>1</v>
      </c>
      <c r="DQ387">
        <v>1759434181.94615</v>
      </c>
      <c r="DR387">
        <v>1280.16461538462</v>
      </c>
      <c r="DS387">
        <v>1342.89307692308</v>
      </c>
      <c r="DT387">
        <v>23.3516384615385</v>
      </c>
      <c r="DU387">
        <v>18.2878076923077</v>
      </c>
      <c r="DV387">
        <v>1275.28769230769</v>
      </c>
      <c r="DW387">
        <v>23.0206615384615</v>
      </c>
      <c r="DX387">
        <v>500.003076923077</v>
      </c>
      <c r="DY387">
        <v>90.6521307692308</v>
      </c>
      <c r="DZ387">
        <v>0.0340214230769231</v>
      </c>
      <c r="EA387">
        <v>29.9860384615385</v>
      </c>
      <c r="EB387">
        <v>30.0198538461538</v>
      </c>
      <c r="EC387">
        <v>999.9</v>
      </c>
      <c r="ED387">
        <v>0</v>
      </c>
      <c r="EE387">
        <v>0</v>
      </c>
      <c r="EF387">
        <v>9991.00923076923</v>
      </c>
      <c r="EG387">
        <v>0</v>
      </c>
      <c r="EH387">
        <v>14.3978</v>
      </c>
      <c r="EI387">
        <v>-62.7293</v>
      </c>
      <c r="EJ387">
        <v>1310.77153846154</v>
      </c>
      <c r="EK387">
        <v>1367.91</v>
      </c>
      <c r="EL387">
        <v>5.06384692307692</v>
      </c>
      <c r="EM387">
        <v>1342.89307692308</v>
      </c>
      <c r="EN387">
        <v>18.2878076923077</v>
      </c>
      <c r="EO387">
        <v>2.11687538461538</v>
      </c>
      <c r="EP387">
        <v>1.65782846153846</v>
      </c>
      <c r="EQ387">
        <v>18.3467384615385</v>
      </c>
      <c r="ER387">
        <v>14.5070307692308</v>
      </c>
      <c r="ES387">
        <v>1999.97307692308</v>
      </c>
      <c r="ET387">
        <v>0.980003</v>
      </c>
      <c r="EU387">
        <v>0.0199968538461538</v>
      </c>
      <c r="EV387">
        <v>0</v>
      </c>
      <c r="EW387">
        <v>1114.35846153846</v>
      </c>
      <c r="EX387">
        <v>5.00059</v>
      </c>
      <c r="EY387">
        <v>22418.1615384615</v>
      </c>
      <c r="EZ387">
        <v>17360.1</v>
      </c>
      <c r="FA387">
        <v>41.875</v>
      </c>
      <c r="FB387">
        <v>41.625</v>
      </c>
      <c r="FC387">
        <v>41.25</v>
      </c>
      <c r="FD387">
        <v>41.125</v>
      </c>
      <c r="FE387">
        <v>42.7547692307692</v>
      </c>
      <c r="FF387">
        <v>1955.08307692308</v>
      </c>
      <c r="FG387">
        <v>39.89</v>
      </c>
      <c r="FH387">
        <v>0</v>
      </c>
      <c r="FI387">
        <v>1759434188.8</v>
      </c>
      <c r="FJ387">
        <v>0</v>
      </c>
      <c r="FK387">
        <v>1114.49307692308</v>
      </c>
      <c r="FL387">
        <v>9.16444445370306</v>
      </c>
      <c r="FM387">
        <v>170.752136859572</v>
      </c>
      <c r="FN387">
        <v>22420.3961538462</v>
      </c>
      <c r="FO387">
        <v>15</v>
      </c>
      <c r="FP387">
        <v>0</v>
      </c>
      <c r="FQ387" t="s">
        <v>439</v>
      </c>
      <c r="FR387">
        <v>0</v>
      </c>
      <c r="FS387">
        <v>0</v>
      </c>
      <c r="FT387">
        <v>0</v>
      </c>
      <c r="FU387">
        <v>0</v>
      </c>
      <c r="FV387">
        <v>0</v>
      </c>
      <c r="FW387">
        <v>0</v>
      </c>
      <c r="FX387">
        <v>0</v>
      </c>
      <c r="FY387">
        <v>0</v>
      </c>
      <c r="FZ387">
        <v>0</v>
      </c>
      <c r="GA387">
        <v>0</v>
      </c>
      <c r="GB387">
        <v>0</v>
      </c>
      <c r="GC387">
        <v>-62.818265</v>
      </c>
      <c r="GD387">
        <v>-1.30649774436088</v>
      </c>
      <c r="GE387">
        <v>0.631806249791025</v>
      </c>
      <c r="GF387">
        <v>0</v>
      </c>
      <c r="GG387">
        <v>1113.96117647059</v>
      </c>
      <c r="GH387">
        <v>8.34377387855489</v>
      </c>
      <c r="GI387">
        <v>0.878289663814847</v>
      </c>
      <c r="GJ387">
        <v>-1</v>
      </c>
      <c r="GK387">
        <v>5.0979405</v>
      </c>
      <c r="GL387">
        <v>-0.877161654135328</v>
      </c>
      <c r="GM387">
        <v>0.0849047591407573</v>
      </c>
      <c r="GN387">
        <v>0</v>
      </c>
      <c r="GO387">
        <v>0</v>
      </c>
      <c r="GP387">
        <v>2</v>
      </c>
      <c r="GQ387" t="s">
        <v>463</v>
      </c>
      <c r="GR387">
        <v>3.13141</v>
      </c>
      <c r="GS387">
        <v>2.71194</v>
      </c>
      <c r="GT387">
        <v>0.195615</v>
      </c>
      <c r="GU387">
        <v>0.201648</v>
      </c>
      <c r="GV387">
        <v>0.100977</v>
      </c>
      <c r="GW387">
        <v>0.085589</v>
      </c>
      <c r="GX387">
        <v>30266.6</v>
      </c>
      <c r="GY387">
        <v>32183.7</v>
      </c>
      <c r="GZ387">
        <v>34046</v>
      </c>
      <c r="HA387">
        <v>36503</v>
      </c>
      <c r="HB387">
        <v>43246.6</v>
      </c>
      <c r="HC387">
        <v>47948.1</v>
      </c>
      <c r="HD387">
        <v>53117.3</v>
      </c>
      <c r="HE387">
        <v>58348</v>
      </c>
      <c r="HF387">
        <v>1.9504</v>
      </c>
      <c r="HG387">
        <v>1.78067</v>
      </c>
      <c r="HH387">
        <v>0.133961</v>
      </c>
      <c r="HI387">
        <v>0</v>
      </c>
      <c r="HJ387">
        <v>27.8392</v>
      </c>
      <c r="HK387">
        <v>999.9</v>
      </c>
      <c r="HL387">
        <v>42.01</v>
      </c>
      <c r="HM387">
        <v>31.058</v>
      </c>
      <c r="HN387">
        <v>20.9751</v>
      </c>
      <c r="HO387">
        <v>53.8757</v>
      </c>
      <c r="HP387">
        <v>45.4647</v>
      </c>
      <c r="HQ387">
        <v>1</v>
      </c>
      <c r="HR387">
        <v>0.114055</v>
      </c>
      <c r="HS387">
        <v>0.581119</v>
      </c>
      <c r="HT387">
        <v>20.1109</v>
      </c>
      <c r="HU387">
        <v>5.19692</v>
      </c>
      <c r="HV387">
        <v>12.004</v>
      </c>
      <c r="HW387">
        <v>4.97505</v>
      </c>
      <c r="HX387">
        <v>3.294</v>
      </c>
      <c r="HY387">
        <v>999.9</v>
      </c>
      <c r="HZ387">
        <v>9999</v>
      </c>
      <c r="IA387">
        <v>9999</v>
      </c>
      <c r="IB387">
        <v>9999</v>
      </c>
      <c r="IC387">
        <v>1.86325</v>
      </c>
      <c r="ID387">
        <v>1.86813</v>
      </c>
      <c r="IE387">
        <v>1.86788</v>
      </c>
      <c r="IF387">
        <v>1.86905</v>
      </c>
      <c r="IG387">
        <v>1.86986</v>
      </c>
      <c r="IH387">
        <v>1.86591</v>
      </c>
      <c r="II387">
        <v>1.86706</v>
      </c>
      <c r="IJ387">
        <v>1.86844</v>
      </c>
      <c r="IK387">
        <v>5</v>
      </c>
      <c r="IL387">
        <v>0</v>
      </c>
      <c r="IM387">
        <v>0</v>
      </c>
      <c r="IN387">
        <v>0</v>
      </c>
      <c r="IO387" t="s">
        <v>441</v>
      </c>
      <c r="IP387" t="s">
        <v>442</v>
      </c>
      <c r="IQ387" t="s">
        <v>443</v>
      </c>
      <c r="IR387" t="s">
        <v>443</v>
      </c>
      <c r="IS387" t="s">
        <v>443</v>
      </c>
      <c r="IT387" t="s">
        <v>443</v>
      </c>
      <c r="IU387">
        <v>0</v>
      </c>
      <c r="IV387">
        <v>100</v>
      </c>
      <c r="IW387">
        <v>100</v>
      </c>
      <c r="IX387">
        <v>4.96</v>
      </c>
      <c r="IY387">
        <v>0.3293</v>
      </c>
      <c r="IZ387">
        <v>0.735386519928015</v>
      </c>
      <c r="JA387">
        <v>0.00382527381972642</v>
      </c>
      <c r="JB387">
        <v>-7.52988299776221e-07</v>
      </c>
      <c r="JC387">
        <v>2.3530235652091e-10</v>
      </c>
      <c r="JD387">
        <v>-0.102343420517576</v>
      </c>
      <c r="JE387">
        <v>-0.0169045395245839</v>
      </c>
      <c r="JF387">
        <v>0.00204458040624254</v>
      </c>
      <c r="JG387">
        <v>-2.13992253470799e-05</v>
      </c>
      <c r="JH387">
        <v>5</v>
      </c>
      <c r="JI387">
        <v>2167</v>
      </c>
      <c r="JJ387">
        <v>1</v>
      </c>
      <c r="JK387">
        <v>29</v>
      </c>
      <c r="JL387">
        <v>29323903.2</v>
      </c>
      <c r="JM387">
        <v>29323903.2</v>
      </c>
      <c r="JN387">
        <v>2.62329</v>
      </c>
      <c r="JO387">
        <v>2.62085</v>
      </c>
      <c r="JP387">
        <v>1.54785</v>
      </c>
      <c r="JQ387">
        <v>2.31079</v>
      </c>
      <c r="JR387">
        <v>1.64673</v>
      </c>
      <c r="JS387">
        <v>2.2937</v>
      </c>
      <c r="JT387">
        <v>34.7379</v>
      </c>
      <c r="JU387">
        <v>24.1838</v>
      </c>
      <c r="JV387">
        <v>18</v>
      </c>
      <c r="JW387">
        <v>507.41</v>
      </c>
      <c r="JX387">
        <v>397.963</v>
      </c>
      <c r="JY387">
        <v>26.7455</v>
      </c>
      <c r="JZ387">
        <v>28.8503</v>
      </c>
      <c r="KA387">
        <v>29.9999</v>
      </c>
      <c r="KB387">
        <v>28.8112</v>
      </c>
      <c r="KC387">
        <v>28.7587</v>
      </c>
      <c r="KD387">
        <v>52.6223</v>
      </c>
      <c r="KE387">
        <v>9.03957</v>
      </c>
      <c r="KF387">
        <v>29.1562</v>
      </c>
      <c r="KG387">
        <v>26.7412</v>
      </c>
      <c r="KH387">
        <v>1392.17</v>
      </c>
      <c r="KI387">
        <v>18.4645</v>
      </c>
      <c r="KJ387">
        <v>96.5521</v>
      </c>
      <c r="KK387">
        <v>94.5315</v>
      </c>
    </row>
    <row r="388" spans="1:297">
      <c r="A388">
        <v>372</v>
      </c>
      <c r="B388">
        <v>1759434195.1</v>
      </c>
      <c r="C388">
        <v>14975</v>
      </c>
      <c r="D388" t="s">
        <v>1189</v>
      </c>
      <c r="E388" t="s">
        <v>1190</v>
      </c>
      <c r="F388">
        <v>5</v>
      </c>
      <c r="G388" t="s">
        <v>1024</v>
      </c>
      <c r="H388" t="s">
        <v>436</v>
      </c>
      <c r="I388">
        <v>1759434186.94615</v>
      </c>
      <c r="J388">
        <f>(K388)/1000</f>
        <v>0</v>
      </c>
      <c r="K388">
        <f>IF(DP388, AN388, AH388)</f>
        <v>0</v>
      </c>
      <c r="L388">
        <f>IF(DP388, AI388, AG388)</f>
        <v>0</v>
      </c>
      <c r="M388">
        <f>DR388 - IF(AU388&gt;1, L388*DL388*100.0/(AW388), 0)</f>
        <v>0</v>
      </c>
      <c r="N388">
        <f>((T388-J388/2)*M388-L388)/(T388+J388/2)</f>
        <v>0</v>
      </c>
      <c r="O388">
        <f>N388*(DY388+DZ388)/1000.0</f>
        <v>0</v>
      </c>
      <c r="P388">
        <f>(DR388 - IF(AU388&gt;1, L388*DL388*100.0/(AW388), 0))*(DY388+DZ388)/1000.0</f>
        <v>0</v>
      </c>
      <c r="Q388">
        <f>2.0/((1/S388-1/R388)+SIGN(S388)*SQRT((1/S388-1/R388)*(1/S388-1/R388) + 4*DM388/((DM388+1)*(DM388+1))*(2*1/S388*1/R388-1/R388*1/R388)))</f>
        <v>0</v>
      </c>
      <c r="R388">
        <f>IF(LEFT(DN388,1)&lt;&gt;"0",IF(LEFT(DN388,1)="1",3.0,DO388),$D$5+$E$5*(EF388*DY388/($K$5*1000))+$F$5*(EF388*DY388/($K$5*1000))*MAX(MIN(DL388,$J$5),$I$5)*MAX(MIN(DL388,$J$5),$I$5)+$G$5*MAX(MIN(DL388,$J$5),$I$5)*(EF388*DY388/($K$5*1000))+$H$5*(EF388*DY388/($K$5*1000))*(EF388*DY388/($K$5*1000)))</f>
        <v>0</v>
      </c>
      <c r="S388">
        <f>J388*(1000-(1000*0.61365*exp(17.502*W388/(240.97+W388))/(DY388+DZ388)+DT388)/2)/(1000*0.61365*exp(17.502*W388/(240.97+W388))/(DY388+DZ388)-DT388)</f>
        <v>0</v>
      </c>
      <c r="T388">
        <f>1/((DM388+1)/(Q388/1.6)+1/(R388/1.37)) + DM388/((DM388+1)/(Q388/1.6) + DM388/(R388/1.37))</f>
        <v>0</v>
      </c>
      <c r="U388">
        <f>(DH388*DK388)</f>
        <v>0</v>
      </c>
      <c r="V388">
        <f>(EA388+(U388+2*0.95*5.67E-8*(((EA388+$B$7)+273)^4-(EA388+273)^4)-44100*J388)/(1.84*29.3*R388+8*0.95*5.67E-8*(EA388+273)^3))</f>
        <v>0</v>
      </c>
      <c r="W388">
        <f>($C$7*EB388+$D$7*EC388+$E$7*V388)</f>
        <v>0</v>
      </c>
      <c r="X388">
        <f>0.61365*exp(17.502*W388/(240.97+W388))</f>
        <v>0</v>
      </c>
      <c r="Y388">
        <f>(Z388/AA388*100)</f>
        <v>0</v>
      </c>
      <c r="Z388">
        <f>DT388*(DY388+DZ388)/1000</f>
        <v>0</v>
      </c>
      <c r="AA388">
        <f>0.61365*exp(17.502*EA388/(240.97+EA388))</f>
        <v>0</v>
      </c>
      <c r="AB388">
        <f>(X388-DT388*(DY388+DZ388)/1000)</f>
        <v>0</v>
      </c>
      <c r="AC388">
        <f>(-J388*44100)</f>
        <v>0</v>
      </c>
      <c r="AD388">
        <f>2*29.3*R388*0.92*(EA388-W388)</f>
        <v>0</v>
      </c>
      <c r="AE388">
        <f>2*0.95*5.67E-8*(((EA388+$B$7)+273)^4-(W388+273)^4)</f>
        <v>0</v>
      </c>
      <c r="AF388">
        <f>U388+AE388+AC388+AD388</f>
        <v>0</v>
      </c>
      <c r="AG388">
        <f>DX388*AU388*(DS388-DR388*(1000-AU388*DU388)/(1000-AU388*DT388))/(100*DL388)</f>
        <v>0</v>
      </c>
      <c r="AH388">
        <f>1000*DX388*AU388*(DT388-DU388)/(100*DL388*(1000-AU388*DT388))</f>
        <v>0</v>
      </c>
      <c r="AI388">
        <f>(AJ388 - AK388 - DY388*1E3/(8.314*(EA388+273.15)) * AM388/DX388 * AL388) * DX388/(100*DL388) * (1000 - DU388)/1000</f>
        <v>0</v>
      </c>
      <c r="AJ388">
        <v>1401.14727904545</v>
      </c>
      <c r="AK388">
        <v>1351.66545454545</v>
      </c>
      <c r="AL388">
        <v>3.34903636363635</v>
      </c>
      <c r="AM388">
        <v>64.6</v>
      </c>
      <c r="AN388">
        <f>(AP388 - AO388 + DY388*1E3/(8.314*(EA388+273.15)) * AR388/DX388 * AQ388) * DX388/(100*DL388) * 1000/(1000 - AP388)</f>
        <v>0</v>
      </c>
      <c r="AO388">
        <v>18.3844567330567</v>
      </c>
      <c r="AP388">
        <v>23.2914509090909</v>
      </c>
      <c r="AQ388">
        <v>-0.00199860282251703</v>
      </c>
      <c r="AR388">
        <v>120.659579915445</v>
      </c>
      <c r="AS388">
        <v>0</v>
      </c>
      <c r="AT388">
        <v>0</v>
      </c>
      <c r="AU388">
        <f>IF(AS388*$H$13&gt;=AW388,1.0,(AW388/(AW388-AS388*$H$13)))</f>
        <v>0</v>
      </c>
      <c r="AV388">
        <f>(AU388-1)*100</f>
        <v>0</v>
      </c>
      <c r="AW388">
        <f>MAX(0,($B$13+$C$13*EF388)/(1+$D$13*EF388)*DY388/(EA388+273)*$E$13)</f>
        <v>0</v>
      </c>
      <c r="AX388" t="s">
        <v>437</v>
      </c>
      <c r="AY388" t="s">
        <v>437</v>
      </c>
      <c r="AZ388">
        <v>0</v>
      </c>
      <c r="BA388">
        <v>0</v>
      </c>
      <c r="BB388">
        <f>1-AZ388/BA388</f>
        <v>0</v>
      </c>
      <c r="BC388">
        <v>0</v>
      </c>
      <c r="BD388" t="s">
        <v>437</v>
      </c>
      <c r="BE388" t="s">
        <v>437</v>
      </c>
      <c r="BF388">
        <v>0</v>
      </c>
      <c r="BG388">
        <v>0</v>
      </c>
      <c r="BH388">
        <f>1-BF388/BG388</f>
        <v>0</v>
      </c>
      <c r="BI388">
        <v>0.5</v>
      </c>
      <c r="BJ388">
        <f>DI388</f>
        <v>0</v>
      </c>
      <c r="BK388">
        <f>L388</f>
        <v>0</v>
      </c>
      <c r="BL388">
        <f>BH388*BI388*BJ388</f>
        <v>0</v>
      </c>
      <c r="BM388">
        <f>(BK388-BC388)/BJ388</f>
        <v>0</v>
      </c>
      <c r="BN388">
        <f>(BA388-BG388)/BG388</f>
        <v>0</v>
      </c>
      <c r="BO388">
        <f>AZ388/(BB388+AZ388/BG388)</f>
        <v>0</v>
      </c>
      <c r="BP388" t="s">
        <v>437</v>
      </c>
      <c r="BQ388">
        <v>0</v>
      </c>
      <c r="BR388">
        <f>IF(BQ388&lt;&gt;0, BQ388, BO388)</f>
        <v>0</v>
      </c>
      <c r="BS388">
        <f>1-BR388/BG388</f>
        <v>0</v>
      </c>
      <c r="BT388">
        <f>(BG388-BF388)/(BG388-BR388)</f>
        <v>0</v>
      </c>
      <c r="BU388">
        <f>(BA388-BG388)/(BA388-BR388)</f>
        <v>0</v>
      </c>
      <c r="BV388">
        <f>(BG388-BF388)/(BG388-AZ388)</f>
        <v>0</v>
      </c>
      <c r="BW388">
        <f>(BA388-BG388)/(BA388-AZ388)</f>
        <v>0</v>
      </c>
      <c r="BX388">
        <f>(BT388*BR388/BF388)</f>
        <v>0</v>
      </c>
      <c r="BY388">
        <f>(1-BX388)</f>
        <v>0</v>
      </c>
      <c r="DH388">
        <f>$B$11*EG388+$C$11*EH388+$F$11*ES388*(1-EV388)</f>
        <v>0</v>
      </c>
      <c r="DI388">
        <f>DH388*DJ388</f>
        <v>0</v>
      </c>
      <c r="DJ388">
        <f>($B$11*$D$9+$C$11*$D$9+$F$11*((FF388+EX388)/MAX(FF388+EX388+FG388, 0.1)*$I$9+FG388/MAX(FF388+EX388+FG388, 0.1)*$J$9))/($B$11+$C$11+$F$11)</f>
        <v>0</v>
      </c>
      <c r="DK388">
        <f>($B$11*$K$9+$C$11*$K$9+$F$11*((FF388+EX388)/MAX(FF388+EX388+FG388, 0.1)*$P$9+FG388/MAX(FF388+EX388+FG388, 0.1)*$Q$9))/($B$11+$C$11+$F$11)</f>
        <v>0</v>
      </c>
      <c r="DL388">
        <v>6</v>
      </c>
      <c r="DM388">
        <v>0.5</v>
      </c>
      <c r="DN388" t="s">
        <v>438</v>
      </c>
      <c r="DO388">
        <v>2</v>
      </c>
      <c r="DP388" t="b">
        <v>1</v>
      </c>
      <c r="DQ388">
        <v>1759434186.94615</v>
      </c>
      <c r="DR388">
        <v>1296.53923076923</v>
      </c>
      <c r="DS388">
        <v>1359.49076923077</v>
      </c>
      <c r="DT388">
        <v>23.3259307692308</v>
      </c>
      <c r="DU388">
        <v>18.3311923076923</v>
      </c>
      <c r="DV388">
        <v>1291.61230769231</v>
      </c>
      <c r="DW388">
        <v>22.9960076923077</v>
      </c>
      <c r="DX388">
        <v>500.026615384615</v>
      </c>
      <c r="DY388">
        <v>90.6522076923077</v>
      </c>
      <c r="DZ388">
        <v>0.0340581461538462</v>
      </c>
      <c r="EA388">
        <v>29.9739615384615</v>
      </c>
      <c r="EB388">
        <v>30.0202230769231</v>
      </c>
      <c r="EC388">
        <v>999.9</v>
      </c>
      <c r="ED388">
        <v>0</v>
      </c>
      <c r="EE388">
        <v>0</v>
      </c>
      <c r="EF388">
        <v>9996.49</v>
      </c>
      <c r="EG388">
        <v>0</v>
      </c>
      <c r="EH388">
        <v>14.3978</v>
      </c>
      <c r="EI388">
        <v>-62.9530769230769</v>
      </c>
      <c r="EJ388">
        <v>1327.50230769231</v>
      </c>
      <c r="EK388">
        <v>1384.87923076923</v>
      </c>
      <c r="EL388">
        <v>4.99473615384615</v>
      </c>
      <c r="EM388">
        <v>1359.49076923077</v>
      </c>
      <c r="EN388">
        <v>18.3311923076923</v>
      </c>
      <c r="EO388">
        <v>2.11454615384615</v>
      </c>
      <c r="EP388">
        <v>1.66176230769231</v>
      </c>
      <c r="EQ388">
        <v>18.3291846153846</v>
      </c>
      <c r="ER388">
        <v>14.5437307692308</v>
      </c>
      <c r="ES388">
        <v>1999.97538461538</v>
      </c>
      <c r="ET388">
        <v>0.980003</v>
      </c>
      <c r="EU388">
        <v>0.0199968538461538</v>
      </c>
      <c r="EV388">
        <v>0</v>
      </c>
      <c r="EW388">
        <v>1115.01076923077</v>
      </c>
      <c r="EX388">
        <v>5.00059</v>
      </c>
      <c r="EY388">
        <v>22431.9538461538</v>
      </c>
      <c r="EZ388">
        <v>17360.1153846154</v>
      </c>
      <c r="FA388">
        <v>41.875</v>
      </c>
      <c r="FB388">
        <v>41.625</v>
      </c>
      <c r="FC388">
        <v>41.25</v>
      </c>
      <c r="FD388">
        <v>41.125</v>
      </c>
      <c r="FE388">
        <v>42.75</v>
      </c>
      <c r="FF388">
        <v>1955.08538461538</v>
      </c>
      <c r="FG388">
        <v>39.89</v>
      </c>
      <c r="FH388">
        <v>0</v>
      </c>
      <c r="FI388">
        <v>1759434193.6</v>
      </c>
      <c r="FJ388">
        <v>0</v>
      </c>
      <c r="FK388">
        <v>1115.13115384615</v>
      </c>
      <c r="FL388">
        <v>8.36888888835419</v>
      </c>
      <c r="FM388">
        <v>163.172649525969</v>
      </c>
      <c r="FN388">
        <v>22433.5153846154</v>
      </c>
      <c r="FO388">
        <v>15</v>
      </c>
      <c r="FP388">
        <v>0</v>
      </c>
      <c r="FQ388" t="s">
        <v>439</v>
      </c>
      <c r="FR388">
        <v>0</v>
      </c>
      <c r="FS388">
        <v>0</v>
      </c>
      <c r="FT388">
        <v>0</v>
      </c>
      <c r="FU388">
        <v>0</v>
      </c>
      <c r="FV388">
        <v>0</v>
      </c>
      <c r="FW388">
        <v>0</v>
      </c>
      <c r="FX388">
        <v>0</v>
      </c>
      <c r="FY388">
        <v>0</v>
      </c>
      <c r="FZ388">
        <v>0</v>
      </c>
      <c r="GA388">
        <v>0</v>
      </c>
      <c r="GB388">
        <v>0</v>
      </c>
      <c r="GC388">
        <v>-62.7806095238095</v>
      </c>
      <c r="GD388">
        <v>-3.907348051948</v>
      </c>
      <c r="GE388">
        <v>0.639475887258845</v>
      </c>
      <c r="GF388">
        <v>0</v>
      </c>
      <c r="GG388">
        <v>1114.63941176471</v>
      </c>
      <c r="GH388">
        <v>8.45164246563748</v>
      </c>
      <c r="GI388">
        <v>0.883715222883291</v>
      </c>
      <c r="GJ388">
        <v>-1</v>
      </c>
      <c r="GK388">
        <v>5.0346</v>
      </c>
      <c r="GL388">
        <v>-0.863385974025965</v>
      </c>
      <c r="GM388">
        <v>0.0876803336259729</v>
      </c>
      <c r="GN388">
        <v>0</v>
      </c>
      <c r="GO388">
        <v>0</v>
      </c>
      <c r="GP388">
        <v>2</v>
      </c>
      <c r="GQ388" t="s">
        <v>463</v>
      </c>
      <c r="GR388">
        <v>3.13151</v>
      </c>
      <c r="GS388">
        <v>2.71195</v>
      </c>
      <c r="GT388">
        <v>0.197147</v>
      </c>
      <c r="GU388">
        <v>0.203261</v>
      </c>
      <c r="GV388">
        <v>0.10089</v>
      </c>
      <c r="GW388">
        <v>0.0857224</v>
      </c>
      <c r="GX388">
        <v>30208.9</v>
      </c>
      <c r="GY388">
        <v>32119</v>
      </c>
      <c r="GZ388">
        <v>34045.9</v>
      </c>
      <c r="HA388">
        <v>36503.3</v>
      </c>
      <c r="HB388">
        <v>43250.7</v>
      </c>
      <c r="HC388">
        <v>47941.6</v>
      </c>
      <c r="HD388">
        <v>53116.9</v>
      </c>
      <c r="HE388">
        <v>58348.5</v>
      </c>
      <c r="HF388">
        <v>1.95033</v>
      </c>
      <c r="HG388">
        <v>1.78083</v>
      </c>
      <c r="HH388">
        <v>0.134408</v>
      </c>
      <c r="HI388">
        <v>0</v>
      </c>
      <c r="HJ388">
        <v>27.8321</v>
      </c>
      <c r="HK388">
        <v>999.9</v>
      </c>
      <c r="HL388">
        <v>42.058</v>
      </c>
      <c r="HM388">
        <v>31.058</v>
      </c>
      <c r="HN388">
        <v>21.0003</v>
      </c>
      <c r="HO388">
        <v>54.3657</v>
      </c>
      <c r="HP388">
        <v>45.3045</v>
      </c>
      <c r="HQ388">
        <v>1</v>
      </c>
      <c r="HR388">
        <v>0.113521</v>
      </c>
      <c r="HS388">
        <v>0.601612</v>
      </c>
      <c r="HT388">
        <v>20.111</v>
      </c>
      <c r="HU388">
        <v>5.19722</v>
      </c>
      <c r="HV388">
        <v>12.004</v>
      </c>
      <c r="HW388">
        <v>4.9751</v>
      </c>
      <c r="HX388">
        <v>3.2939</v>
      </c>
      <c r="HY388">
        <v>999.9</v>
      </c>
      <c r="HZ388">
        <v>9999</v>
      </c>
      <c r="IA388">
        <v>9999</v>
      </c>
      <c r="IB388">
        <v>9999</v>
      </c>
      <c r="IC388">
        <v>1.86325</v>
      </c>
      <c r="ID388">
        <v>1.86813</v>
      </c>
      <c r="IE388">
        <v>1.8679</v>
      </c>
      <c r="IF388">
        <v>1.86905</v>
      </c>
      <c r="IG388">
        <v>1.86988</v>
      </c>
      <c r="IH388">
        <v>1.86591</v>
      </c>
      <c r="II388">
        <v>1.86705</v>
      </c>
      <c r="IJ388">
        <v>1.86844</v>
      </c>
      <c r="IK388">
        <v>5</v>
      </c>
      <c r="IL388">
        <v>0</v>
      </c>
      <c r="IM388">
        <v>0</v>
      </c>
      <c r="IN388">
        <v>0</v>
      </c>
      <c r="IO388" t="s">
        <v>441</v>
      </c>
      <c r="IP388" t="s">
        <v>442</v>
      </c>
      <c r="IQ388" t="s">
        <v>443</v>
      </c>
      <c r="IR388" t="s">
        <v>443</v>
      </c>
      <c r="IS388" t="s">
        <v>443</v>
      </c>
      <c r="IT388" t="s">
        <v>443</v>
      </c>
      <c r="IU388">
        <v>0</v>
      </c>
      <c r="IV388">
        <v>100</v>
      </c>
      <c r="IW388">
        <v>100</v>
      </c>
      <c r="IX388">
        <v>5.01</v>
      </c>
      <c r="IY388">
        <v>0.3281</v>
      </c>
      <c r="IZ388">
        <v>0.735386519928015</v>
      </c>
      <c r="JA388">
        <v>0.00382527381972642</v>
      </c>
      <c r="JB388">
        <v>-7.52988299776221e-07</v>
      </c>
      <c r="JC388">
        <v>2.3530235652091e-10</v>
      </c>
      <c r="JD388">
        <v>-0.102343420517576</v>
      </c>
      <c r="JE388">
        <v>-0.0169045395245839</v>
      </c>
      <c r="JF388">
        <v>0.00204458040624254</v>
      </c>
      <c r="JG388">
        <v>-2.13992253470799e-05</v>
      </c>
      <c r="JH388">
        <v>5</v>
      </c>
      <c r="JI388">
        <v>2167</v>
      </c>
      <c r="JJ388">
        <v>1</v>
      </c>
      <c r="JK388">
        <v>29</v>
      </c>
      <c r="JL388">
        <v>29323903.3</v>
      </c>
      <c r="JM388">
        <v>29323903.3</v>
      </c>
      <c r="JN388">
        <v>2.65259</v>
      </c>
      <c r="JO388">
        <v>2.62085</v>
      </c>
      <c r="JP388">
        <v>1.54785</v>
      </c>
      <c r="JQ388">
        <v>2.31079</v>
      </c>
      <c r="JR388">
        <v>1.64673</v>
      </c>
      <c r="JS388">
        <v>2.30347</v>
      </c>
      <c r="JT388">
        <v>34.7379</v>
      </c>
      <c r="JU388">
        <v>24.1838</v>
      </c>
      <c r="JV388">
        <v>18</v>
      </c>
      <c r="JW388">
        <v>507.339</v>
      </c>
      <c r="JX388">
        <v>398.045</v>
      </c>
      <c r="JY388">
        <v>26.7243</v>
      </c>
      <c r="JZ388">
        <v>28.8485</v>
      </c>
      <c r="KA388">
        <v>29.9999</v>
      </c>
      <c r="KB388">
        <v>28.8088</v>
      </c>
      <c r="KC388">
        <v>28.7587</v>
      </c>
      <c r="KD388">
        <v>53.1153</v>
      </c>
      <c r="KE388">
        <v>8.76809</v>
      </c>
      <c r="KF388">
        <v>29.5583</v>
      </c>
      <c r="KG388">
        <v>26.7188</v>
      </c>
      <c r="KH388">
        <v>1405.62</v>
      </c>
      <c r="KI388">
        <v>18.5543</v>
      </c>
      <c r="KJ388">
        <v>96.5515</v>
      </c>
      <c r="KK388">
        <v>94.5323</v>
      </c>
    </row>
    <row r="389" spans="1:297">
      <c r="A389">
        <v>373</v>
      </c>
      <c r="B389">
        <v>1759434200.1</v>
      </c>
      <c r="C389">
        <v>14980</v>
      </c>
      <c r="D389" t="s">
        <v>1191</v>
      </c>
      <c r="E389" t="s">
        <v>1192</v>
      </c>
      <c r="F389">
        <v>5</v>
      </c>
      <c r="G389" t="s">
        <v>1024</v>
      </c>
      <c r="H389" t="s">
        <v>436</v>
      </c>
      <c r="I389">
        <v>1759434191.94615</v>
      </c>
      <c r="J389">
        <f>(K389)/1000</f>
        <v>0</v>
      </c>
      <c r="K389">
        <f>IF(DP389, AN389, AH389)</f>
        <v>0</v>
      </c>
      <c r="L389">
        <f>IF(DP389, AI389, AG389)</f>
        <v>0</v>
      </c>
      <c r="M389">
        <f>DR389 - IF(AU389&gt;1, L389*DL389*100.0/(AW389), 0)</f>
        <v>0</v>
      </c>
      <c r="N389">
        <f>((T389-J389/2)*M389-L389)/(T389+J389/2)</f>
        <v>0</v>
      </c>
      <c r="O389">
        <f>N389*(DY389+DZ389)/1000.0</f>
        <v>0</v>
      </c>
      <c r="P389">
        <f>(DR389 - IF(AU389&gt;1, L389*DL389*100.0/(AW389), 0))*(DY389+DZ389)/1000.0</f>
        <v>0</v>
      </c>
      <c r="Q389">
        <f>2.0/((1/S389-1/R389)+SIGN(S389)*SQRT((1/S389-1/R389)*(1/S389-1/R389) + 4*DM389/((DM389+1)*(DM389+1))*(2*1/S389*1/R389-1/R389*1/R389)))</f>
        <v>0</v>
      </c>
      <c r="R389">
        <f>IF(LEFT(DN389,1)&lt;&gt;"0",IF(LEFT(DN389,1)="1",3.0,DO389),$D$5+$E$5*(EF389*DY389/($K$5*1000))+$F$5*(EF389*DY389/($K$5*1000))*MAX(MIN(DL389,$J$5),$I$5)*MAX(MIN(DL389,$J$5),$I$5)+$G$5*MAX(MIN(DL389,$J$5),$I$5)*(EF389*DY389/($K$5*1000))+$H$5*(EF389*DY389/($K$5*1000))*(EF389*DY389/($K$5*1000)))</f>
        <v>0</v>
      </c>
      <c r="S389">
        <f>J389*(1000-(1000*0.61365*exp(17.502*W389/(240.97+W389))/(DY389+DZ389)+DT389)/2)/(1000*0.61365*exp(17.502*W389/(240.97+W389))/(DY389+DZ389)-DT389)</f>
        <v>0</v>
      </c>
      <c r="T389">
        <f>1/((DM389+1)/(Q389/1.6)+1/(R389/1.37)) + DM389/((DM389+1)/(Q389/1.6) + DM389/(R389/1.37))</f>
        <v>0</v>
      </c>
      <c r="U389">
        <f>(DH389*DK389)</f>
        <v>0</v>
      </c>
      <c r="V389">
        <f>(EA389+(U389+2*0.95*5.67E-8*(((EA389+$B$7)+273)^4-(EA389+273)^4)-44100*J389)/(1.84*29.3*R389+8*0.95*5.67E-8*(EA389+273)^3))</f>
        <v>0</v>
      </c>
      <c r="W389">
        <f>($C$7*EB389+$D$7*EC389+$E$7*V389)</f>
        <v>0</v>
      </c>
      <c r="X389">
        <f>0.61365*exp(17.502*W389/(240.97+W389))</f>
        <v>0</v>
      </c>
      <c r="Y389">
        <f>(Z389/AA389*100)</f>
        <v>0</v>
      </c>
      <c r="Z389">
        <f>DT389*(DY389+DZ389)/1000</f>
        <v>0</v>
      </c>
      <c r="AA389">
        <f>0.61365*exp(17.502*EA389/(240.97+EA389))</f>
        <v>0</v>
      </c>
      <c r="AB389">
        <f>(X389-DT389*(DY389+DZ389)/1000)</f>
        <v>0</v>
      </c>
      <c r="AC389">
        <f>(-J389*44100)</f>
        <v>0</v>
      </c>
      <c r="AD389">
        <f>2*29.3*R389*0.92*(EA389-W389)</f>
        <v>0</v>
      </c>
      <c r="AE389">
        <f>2*0.95*5.67E-8*(((EA389+$B$7)+273)^4-(W389+273)^4)</f>
        <v>0</v>
      </c>
      <c r="AF389">
        <f>U389+AE389+AC389+AD389</f>
        <v>0</v>
      </c>
      <c r="AG389">
        <f>DX389*AU389*(DS389-DR389*(1000-AU389*DU389)/(1000-AU389*DT389))/(100*DL389)</f>
        <v>0</v>
      </c>
      <c r="AH389">
        <f>1000*DX389*AU389*(DT389-DU389)/(100*DL389*(1000-AU389*DT389))</f>
        <v>0</v>
      </c>
      <c r="AI389">
        <f>(AJ389 - AK389 - DY389*1E3/(8.314*(EA389+273.15)) * AM389/DX389 * AL389) * DX389/(100*DL389) * (1000 - DU389)/1000</f>
        <v>0</v>
      </c>
      <c r="AJ389">
        <v>1419.48829341017</v>
      </c>
      <c r="AK389">
        <v>1369.42642424242</v>
      </c>
      <c r="AL389">
        <v>3.55812727272703</v>
      </c>
      <c r="AM389">
        <v>64.6</v>
      </c>
      <c r="AN389">
        <f>(AP389 - AO389 + DY389*1E3/(8.314*(EA389+273.15)) * AR389/DX389 * AQ389) * DX389/(100*DL389) * 1000/(1000 - AP389)</f>
        <v>0</v>
      </c>
      <c r="AO389">
        <v>18.4267821107187</v>
      </c>
      <c r="AP389">
        <v>23.2571363636364</v>
      </c>
      <c r="AQ389">
        <v>-0.00672388813180566</v>
      </c>
      <c r="AR389">
        <v>120.659579915445</v>
      </c>
      <c r="AS389">
        <v>0</v>
      </c>
      <c r="AT389">
        <v>0</v>
      </c>
      <c r="AU389">
        <f>IF(AS389*$H$13&gt;=AW389,1.0,(AW389/(AW389-AS389*$H$13)))</f>
        <v>0</v>
      </c>
      <c r="AV389">
        <f>(AU389-1)*100</f>
        <v>0</v>
      </c>
      <c r="AW389">
        <f>MAX(0,($B$13+$C$13*EF389)/(1+$D$13*EF389)*DY389/(EA389+273)*$E$13)</f>
        <v>0</v>
      </c>
      <c r="AX389" t="s">
        <v>437</v>
      </c>
      <c r="AY389" t="s">
        <v>437</v>
      </c>
      <c r="AZ389">
        <v>0</v>
      </c>
      <c r="BA389">
        <v>0</v>
      </c>
      <c r="BB389">
        <f>1-AZ389/BA389</f>
        <v>0</v>
      </c>
      <c r="BC389">
        <v>0</v>
      </c>
      <c r="BD389" t="s">
        <v>437</v>
      </c>
      <c r="BE389" t="s">
        <v>437</v>
      </c>
      <c r="BF389">
        <v>0</v>
      </c>
      <c r="BG389">
        <v>0</v>
      </c>
      <c r="BH389">
        <f>1-BF389/BG389</f>
        <v>0</v>
      </c>
      <c r="BI389">
        <v>0.5</v>
      </c>
      <c r="BJ389">
        <f>DI389</f>
        <v>0</v>
      </c>
      <c r="BK389">
        <f>L389</f>
        <v>0</v>
      </c>
      <c r="BL389">
        <f>BH389*BI389*BJ389</f>
        <v>0</v>
      </c>
      <c r="BM389">
        <f>(BK389-BC389)/BJ389</f>
        <v>0</v>
      </c>
      <c r="BN389">
        <f>(BA389-BG389)/BG389</f>
        <v>0</v>
      </c>
      <c r="BO389">
        <f>AZ389/(BB389+AZ389/BG389)</f>
        <v>0</v>
      </c>
      <c r="BP389" t="s">
        <v>437</v>
      </c>
      <c r="BQ389">
        <v>0</v>
      </c>
      <c r="BR389">
        <f>IF(BQ389&lt;&gt;0, BQ389, BO389)</f>
        <v>0</v>
      </c>
      <c r="BS389">
        <f>1-BR389/BG389</f>
        <v>0</v>
      </c>
      <c r="BT389">
        <f>(BG389-BF389)/(BG389-BR389)</f>
        <v>0</v>
      </c>
      <c r="BU389">
        <f>(BA389-BG389)/(BA389-BR389)</f>
        <v>0</v>
      </c>
      <c r="BV389">
        <f>(BG389-BF389)/(BG389-AZ389)</f>
        <v>0</v>
      </c>
      <c r="BW389">
        <f>(BA389-BG389)/(BA389-AZ389)</f>
        <v>0</v>
      </c>
      <c r="BX389">
        <f>(BT389*BR389/BF389)</f>
        <v>0</v>
      </c>
      <c r="BY389">
        <f>(1-BX389)</f>
        <v>0</v>
      </c>
      <c r="DH389">
        <f>$B$11*EG389+$C$11*EH389+$F$11*ES389*(1-EV389)</f>
        <v>0</v>
      </c>
      <c r="DI389">
        <f>DH389*DJ389</f>
        <v>0</v>
      </c>
      <c r="DJ389">
        <f>($B$11*$D$9+$C$11*$D$9+$F$11*((FF389+EX389)/MAX(FF389+EX389+FG389, 0.1)*$I$9+FG389/MAX(FF389+EX389+FG389, 0.1)*$J$9))/($B$11+$C$11+$F$11)</f>
        <v>0</v>
      </c>
      <c r="DK389">
        <f>($B$11*$K$9+$C$11*$K$9+$F$11*((FF389+EX389)/MAX(FF389+EX389+FG389, 0.1)*$P$9+FG389/MAX(FF389+EX389+FG389, 0.1)*$Q$9))/($B$11+$C$11+$F$11)</f>
        <v>0</v>
      </c>
      <c r="DL389">
        <v>6</v>
      </c>
      <c r="DM389">
        <v>0.5</v>
      </c>
      <c r="DN389" t="s">
        <v>438</v>
      </c>
      <c r="DO389">
        <v>2</v>
      </c>
      <c r="DP389" t="b">
        <v>1</v>
      </c>
      <c r="DQ389">
        <v>1759434191.94615</v>
      </c>
      <c r="DR389">
        <v>1313.22307692308</v>
      </c>
      <c r="DS389">
        <v>1376.71230769231</v>
      </c>
      <c r="DT389">
        <v>23.2983461538462</v>
      </c>
      <c r="DU389">
        <v>18.3778076923077</v>
      </c>
      <c r="DV389">
        <v>1308.24538461538</v>
      </c>
      <c r="DW389">
        <v>22.9695846153846</v>
      </c>
      <c r="DX389">
        <v>500.017615384615</v>
      </c>
      <c r="DY389">
        <v>90.6520923076923</v>
      </c>
      <c r="DZ389">
        <v>0.0339919</v>
      </c>
      <c r="EA389">
        <v>29.9632538461538</v>
      </c>
      <c r="EB389">
        <v>30.0223230769231</v>
      </c>
      <c r="EC389">
        <v>999.9</v>
      </c>
      <c r="ED389">
        <v>0</v>
      </c>
      <c r="EE389">
        <v>0</v>
      </c>
      <c r="EF389">
        <v>10002.0169230769</v>
      </c>
      <c r="EG389">
        <v>0</v>
      </c>
      <c r="EH389">
        <v>14.3978</v>
      </c>
      <c r="EI389">
        <v>-63.4903846153846</v>
      </c>
      <c r="EJ389">
        <v>1344.54692307692</v>
      </c>
      <c r="EK389">
        <v>1402.48846153846</v>
      </c>
      <c r="EL389">
        <v>4.92053230769231</v>
      </c>
      <c r="EM389">
        <v>1376.71230769231</v>
      </c>
      <c r="EN389">
        <v>18.3778076923077</v>
      </c>
      <c r="EO389">
        <v>2.11204384615385</v>
      </c>
      <c r="EP389">
        <v>1.66598692307692</v>
      </c>
      <c r="EQ389">
        <v>18.3103076923077</v>
      </c>
      <c r="ER389">
        <v>14.5830538461538</v>
      </c>
      <c r="ES389">
        <v>2000.02461538462</v>
      </c>
      <c r="ET389">
        <v>0.980003615384615</v>
      </c>
      <c r="EU389">
        <v>0.0199963692307692</v>
      </c>
      <c r="EV389">
        <v>0</v>
      </c>
      <c r="EW389">
        <v>1115.70307692308</v>
      </c>
      <c r="EX389">
        <v>5.00059</v>
      </c>
      <c r="EY389">
        <v>22445.5923076923</v>
      </c>
      <c r="EZ389">
        <v>17360.5461538462</v>
      </c>
      <c r="FA389">
        <v>41.875</v>
      </c>
      <c r="FB389">
        <v>41.6153076923077</v>
      </c>
      <c r="FC389">
        <v>41.25</v>
      </c>
      <c r="FD389">
        <v>41.125</v>
      </c>
      <c r="FE389">
        <v>42.75</v>
      </c>
      <c r="FF389">
        <v>1955.13461538462</v>
      </c>
      <c r="FG389">
        <v>39.89</v>
      </c>
      <c r="FH389">
        <v>0</v>
      </c>
      <c r="FI389">
        <v>1759434198.4</v>
      </c>
      <c r="FJ389">
        <v>0</v>
      </c>
      <c r="FK389">
        <v>1115.77923076923</v>
      </c>
      <c r="FL389">
        <v>7.85299143919977</v>
      </c>
      <c r="FM389">
        <v>156.895726407073</v>
      </c>
      <c r="FN389">
        <v>22446.2076923077</v>
      </c>
      <c r="FO389">
        <v>15</v>
      </c>
      <c r="FP389">
        <v>0</v>
      </c>
      <c r="FQ389" t="s">
        <v>439</v>
      </c>
      <c r="FR389">
        <v>0</v>
      </c>
      <c r="FS389">
        <v>0</v>
      </c>
      <c r="FT389">
        <v>0</v>
      </c>
      <c r="FU389">
        <v>0</v>
      </c>
      <c r="FV389">
        <v>0</v>
      </c>
      <c r="FW389">
        <v>0</v>
      </c>
      <c r="FX389">
        <v>0</v>
      </c>
      <c r="FY389">
        <v>0</v>
      </c>
      <c r="FZ389">
        <v>0</v>
      </c>
      <c r="GA389">
        <v>0</v>
      </c>
      <c r="GB389">
        <v>0</v>
      </c>
      <c r="GC389">
        <v>-63.196425</v>
      </c>
      <c r="GD389">
        <v>-5.39953533834586</v>
      </c>
      <c r="GE389">
        <v>0.729206848483337</v>
      </c>
      <c r="GF389">
        <v>0</v>
      </c>
      <c r="GG389">
        <v>1115.38382352941</v>
      </c>
      <c r="GH389">
        <v>8.13399541621925</v>
      </c>
      <c r="GI389">
        <v>0.838945467995335</v>
      </c>
      <c r="GJ389">
        <v>-1</v>
      </c>
      <c r="GK389">
        <v>4.9572895</v>
      </c>
      <c r="GL389">
        <v>-0.875908421052636</v>
      </c>
      <c r="GM389">
        <v>0.084746447682189</v>
      </c>
      <c r="GN389">
        <v>0</v>
      </c>
      <c r="GO389">
        <v>0</v>
      </c>
      <c r="GP389">
        <v>2</v>
      </c>
      <c r="GQ389" t="s">
        <v>463</v>
      </c>
      <c r="GR389">
        <v>3.13123</v>
      </c>
      <c r="GS389">
        <v>2.71178</v>
      </c>
      <c r="GT389">
        <v>0.198733</v>
      </c>
      <c r="GU389">
        <v>0.204694</v>
      </c>
      <c r="GV389">
        <v>0.100794</v>
      </c>
      <c r="GW389">
        <v>0.0859769</v>
      </c>
      <c r="GX389">
        <v>30149.5</v>
      </c>
      <c r="GY389">
        <v>32061.2</v>
      </c>
      <c r="GZ389">
        <v>34046.2</v>
      </c>
      <c r="HA389">
        <v>36503.2</v>
      </c>
      <c r="HB389">
        <v>43255.9</v>
      </c>
      <c r="HC389">
        <v>47928.3</v>
      </c>
      <c r="HD389">
        <v>53117.4</v>
      </c>
      <c r="HE389">
        <v>58348.6</v>
      </c>
      <c r="HF389">
        <v>1.94998</v>
      </c>
      <c r="HG389">
        <v>1.78142</v>
      </c>
      <c r="HH389">
        <v>0.134893</v>
      </c>
      <c r="HI389">
        <v>0</v>
      </c>
      <c r="HJ389">
        <v>27.8254</v>
      </c>
      <c r="HK389">
        <v>999.9</v>
      </c>
      <c r="HL389">
        <v>42.107</v>
      </c>
      <c r="HM389">
        <v>31.058</v>
      </c>
      <c r="HN389">
        <v>21.0235</v>
      </c>
      <c r="HO389">
        <v>54.8257</v>
      </c>
      <c r="HP389">
        <v>45.641</v>
      </c>
      <c r="HQ389">
        <v>1</v>
      </c>
      <c r="HR389">
        <v>0.113575</v>
      </c>
      <c r="HS389">
        <v>0.607516</v>
      </c>
      <c r="HT389">
        <v>20.1108</v>
      </c>
      <c r="HU389">
        <v>5.19677</v>
      </c>
      <c r="HV389">
        <v>12.004</v>
      </c>
      <c r="HW389">
        <v>4.97485</v>
      </c>
      <c r="HX389">
        <v>3.29383</v>
      </c>
      <c r="HY389">
        <v>999.9</v>
      </c>
      <c r="HZ389">
        <v>9999</v>
      </c>
      <c r="IA389">
        <v>9999</v>
      </c>
      <c r="IB389">
        <v>9999</v>
      </c>
      <c r="IC389">
        <v>1.86325</v>
      </c>
      <c r="ID389">
        <v>1.86813</v>
      </c>
      <c r="IE389">
        <v>1.8679</v>
      </c>
      <c r="IF389">
        <v>1.86905</v>
      </c>
      <c r="IG389">
        <v>1.86992</v>
      </c>
      <c r="IH389">
        <v>1.86592</v>
      </c>
      <c r="II389">
        <v>1.86705</v>
      </c>
      <c r="IJ389">
        <v>1.86844</v>
      </c>
      <c r="IK389">
        <v>5</v>
      </c>
      <c r="IL389">
        <v>0</v>
      </c>
      <c r="IM389">
        <v>0</v>
      </c>
      <c r="IN389">
        <v>0</v>
      </c>
      <c r="IO389" t="s">
        <v>441</v>
      </c>
      <c r="IP389" t="s">
        <v>442</v>
      </c>
      <c r="IQ389" t="s">
        <v>443</v>
      </c>
      <c r="IR389" t="s">
        <v>443</v>
      </c>
      <c r="IS389" t="s">
        <v>443</v>
      </c>
      <c r="IT389" t="s">
        <v>443</v>
      </c>
      <c r="IU389">
        <v>0</v>
      </c>
      <c r="IV389">
        <v>100</v>
      </c>
      <c r="IW389">
        <v>100</v>
      </c>
      <c r="IX389">
        <v>5.06</v>
      </c>
      <c r="IY389">
        <v>0.3269</v>
      </c>
      <c r="IZ389">
        <v>0.735386519928015</v>
      </c>
      <c r="JA389">
        <v>0.00382527381972642</v>
      </c>
      <c r="JB389">
        <v>-7.52988299776221e-07</v>
      </c>
      <c r="JC389">
        <v>2.3530235652091e-10</v>
      </c>
      <c r="JD389">
        <v>-0.102343420517576</v>
      </c>
      <c r="JE389">
        <v>-0.0169045395245839</v>
      </c>
      <c r="JF389">
        <v>0.00204458040624254</v>
      </c>
      <c r="JG389">
        <v>-2.13992253470799e-05</v>
      </c>
      <c r="JH389">
        <v>5</v>
      </c>
      <c r="JI389">
        <v>2167</v>
      </c>
      <c r="JJ389">
        <v>1</v>
      </c>
      <c r="JK389">
        <v>29</v>
      </c>
      <c r="JL389">
        <v>29323903.3</v>
      </c>
      <c r="JM389">
        <v>29323903.3</v>
      </c>
      <c r="JN389">
        <v>2.67578</v>
      </c>
      <c r="JO389">
        <v>2.60742</v>
      </c>
      <c r="JP389">
        <v>1.54785</v>
      </c>
      <c r="JQ389">
        <v>2.31079</v>
      </c>
      <c r="JR389">
        <v>1.64673</v>
      </c>
      <c r="JS389">
        <v>2.37427</v>
      </c>
      <c r="JT389">
        <v>34.7379</v>
      </c>
      <c r="JU389">
        <v>24.1926</v>
      </c>
      <c r="JV389">
        <v>18</v>
      </c>
      <c r="JW389">
        <v>507.106</v>
      </c>
      <c r="JX389">
        <v>398.374</v>
      </c>
      <c r="JY389">
        <v>26.7017</v>
      </c>
      <c r="JZ389">
        <v>28.8479</v>
      </c>
      <c r="KA389">
        <v>30</v>
      </c>
      <c r="KB389">
        <v>28.8088</v>
      </c>
      <c r="KC389">
        <v>28.7587</v>
      </c>
      <c r="KD389">
        <v>53.6607</v>
      </c>
      <c r="KE389">
        <v>8.17746</v>
      </c>
      <c r="KF389">
        <v>29.5583</v>
      </c>
      <c r="KG389">
        <v>26.6972</v>
      </c>
      <c r="KH389">
        <v>1425.93</v>
      </c>
      <c r="KI389">
        <v>18.6459</v>
      </c>
      <c r="KJ389">
        <v>96.5524</v>
      </c>
      <c r="KK389">
        <v>94.5323</v>
      </c>
    </row>
    <row r="390" spans="1:297">
      <c r="A390">
        <v>374</v>
      </c>
      <c r="B390">
        <v>1759434205.1</v>
      </c>
      <c r="C390">
        <v>14985</v>
      </c>
      <c r="D390" t="s">
        <v>1193</v>
      </c>
      <c r="E390" t="s">
        <v>1194</v>
      </c>
      <c r="F390">
        <v>5</v>
      </c>
      <c r="G390" t="s">
        <v>1024</v>
      </c>
      <c r="H390" t="s">
        <v>436</v>
      </c>
      <c r="I390">
        <v>1759434196.94615</v>
      </c>
      <c r="J390">
        <f>(K390)/1000</f>
        <v>0</v>
      </c>
      <c r="K390">
        <f>IF(DP390, AN390, AH390)</f>
        <v>0</v>
      </c>
      <c r="L390">
        <f>IF(DP390, AI390, AG390)</f>
        <v>0</v>
      </c>
      <c r="M390">
        <f>DR390 - IF(AU390&gt;1, L390*DL390*100.0/(AW390), 0)</f>
        <v>0</v>
      </c>
      <c r="N390">
        <f>((T390-J390/2)*M390-L390)/(T390+J390/2)</f>
        <v>0</v>
      </c>
      <c r="O390">
        <f>N390*(DY390+DZ390)/1000.0</f>
        <v>0</v>
      </c>
      <c r="P390">
        <f>(DR390 - IF(AU390&gt;1, L390*DL390*100.0/(AW390), 0))*(DY390+DZ390)/1000.0</f>
        <v>0</v>
      </c>
      <c r="Q390">
        <f>2.0/((1/S390-1/R390)+SIGN(S390)*SQRT((1/S390-1/R390)*(1/S390-1/R390) + 4*DM390/((DM390+1)*(DM390+1))*(2*1/S390*1/R390-1/R390*1/R390)))</f>
        <v>0</v>
      </c>
      <c r="R390">
        <f>IF(LEFT(DN390,1)&lt;&gt;"0",IF(LEFT(DN390,1)="1",3.0,DO390),$D$5+$E$5*(EF390*DY390/($K$5*1000))+$F$5*(EF390*DY390/($K$5*1000))*MAX(MIN(DL390,$J$5),$I$5)*MAX(MIN(DL390,$J$5),$I$5)+$G$5*MAX(MIN(DL390,$J$5),$I$5)*(EF390*DY390/($K$5*1000))+$H$5*(EF390*DY390/($K$5*1000))*(EF390*DY390/($K$5*1000)))</f>
        <v>0</v>
      </c>
      <c r="S390">
        <f>J390*(1000-(1000*0.61365*exp(17.502*W390/(240.97+W390))/(DY390+DZ390)+DT390)/2)/(1000*0.61365*exp(17.502*W390/(240.97+W390))/(DY390+DZ390)-DT390)</f>
        <v>0</v>
      </c>
      <c r="T390">
        <f>1/((DM390+1)/(Q390/1.6)+1/(R390/1.37)) + DM390/((DM390+1)/(Q390/1.6) + DM390/(R390/1.37))</f>
        <v>0</v>
      </c>
      <c r="U390">
        <f>(DH390*DK390)</f>
        <v>0</v>
      </c>
      <c r="V390">
        <f>(EA390+(U390+2*0.95*5.67E-8*(((EA390+$B$7)+273)^4-(EA390+273)^4)-44100*J390)/(1.84*29.3*R390+8*0.95*5.67E-8*(EA390+273)^3))</f>
        <v>0</v>
      </c>
      <c r="W390">
        <f>($C$7*EB390+$D$7*EC390+$E$7*V390)</f>
        <v>0</v>
      </c>
      <c r="X390">
        <f>0.61365*exp(17.502*W390/(240.97+W390))</f>
        <v>0</v>
      </c>
      <c r="Y390">
        <f>(Z390/AA390*100)</f>
        <v>0</v>
      </c>
      <c r="Z390">
        <f>DT390*(DY390+DZ390)/1000</f>
        <v>0</v>
      </c>
      <c r="AA390">
        <f>0.61365*exp(17.502*EA390/(240.97+EA390))</f>
        <v>0</v>
      </c>
      <c r="AB390">
        <f>(X390-DT390*(DY390+DZ390)/1000)</f>
        <v>0</v>
      </c>
      <c r="AC390">
        <f>(-J390*44100)</f>
        <v>0</v>
      </c>
      <c r="AD390">
        <f>2*29.3*R390*0.92*(EA390-W390)</f>
        <v>0</v>
      </c>
      <c r="AE390">
        <f>2*0.95*5.67E-8*(((EA390+$B$7)+273)^4-(W390+273)^4)</f>
        <v>0</v>
      </c>
      <c r="AF390">
        <f>U390+AE390+AC390+AD390</f>
        <v>0</v>
      </c>
      <c r="AG390">
        <f>DX390*AU390*(DS390-DR390*(1000-AU390*DU390)/(1000-AU390*DT390))/(100*DL390)</f>
        <v>0</v>
      </c>
      <c r="AH390">
        <f>1000*DX390*AU390*(DT390-DU390)/(100*DL390*(1000-AU390*DT390))</f>
        <v>0</v>
      </c>
      <c r="AI390">
        <f>(AJ390 - AK390 - DY390*1E3/(8.314*(EA390+273.15)) * AM390/DX390 * AL390) * DX390/(100*DL390) * (1000 - DU390)/1000</f>
        <v>0</v>
      </c>
      <c r="AJ390">
        <v>1435.69583486688</v>
      </c>
      <c r="AK390">
        <v>1386.0703030303</v>
      </c>
      <c r="AL390">
        <v>3.30954090909053</v>
      </c>
      <c r="AM390">
        <v>64.6</v>
      </c>
      <c r="AN390">
        <f>(AP390 - AO390 + DY390*1E3/(8.314*(EA390+273.15)) * AR390/DX390 * AQ390) * DX390/(100*DL390) * 1000/(1000 - AP390)</f>
        <v>0</v>
      </c>
      <c r="AO390">
        <v>18.5414393156968</v>
      </c>
      <c r="AP390">
        <v>23.2513527272727</v>
      </c>
      <c r="AQ390">
        <v>-0.000238945806908182</v>
      </c>
      <c r="AR390">
        <v>120.659579915445</v>
      </c>
      <c r="AS390">
        <v>0</v>
      </c>
      <c r="AT390">
        <v>0</v>
      </c>
      <c r="AU390">
        <f>IF(AS390*$H$13&gt;=AW390,1.0,(AW390/(AW390-AS390*$H$13)))</f>
        <v>0</v>
      </c>
      <c r="AV390">
        <f>(AU390-1)*100</f>
        <v>0</v>
      </c>
      <c r="AW390">
        <f>MAX(0,($B$13+$C$13*EF390)/(1+$D$13*EF390)*DY390/(EA390+273)*$E$13)</f>
        <v>0</v>
      </c>
      <c r="AX390" t="s">
        <v>437</v>
      </c>
      <c r="AY390" t="s">
        <v>437</v>
      </c>
      <c r="AZ390">
        <v>0</v>
      </c>
      <c r="BA390">
        <v>0</v>
      </c>
      <c r="BB390">
        <f>1-AZ390/BA390</f>
        <v>0</v>
      </c>
      <c r="BC390">
        <v>0</v>
      </c>
      <c r="BD390" t="s">
        <v>437</v>
      </c>
      <c r="BE390" t="s">
        <v>437</v>
      </c>
      <c r="BF390">
        <v>0</v>
      </c>
      <c r="BG390">
        <v>0</v>
      </c>
      <c r="BH390">
        <f>1-BF390/BG390</f>
        <v>0</v>
      </c>
      <c r="BI390">
        <v>0.5</v>
      </c>
      <c r="BJ390">
        <f>DI390</f>
        <v>0</v>
      </c>
      <c r="BK390">
        <f>L390</f>
        <v>0</v>
      </c>
      <c r="BL390">
        <f>BH390*BI390*BJ390</f>
        <v>0</v>
      </c>
      <c r="BM390">
        <f>(BK390-BC390)/BJ390</f>
        <v>0</v>
      </c>
      <c r="BN390">
        <f>(BA390-BG390)/BG390</f>
        <v>0</v>
      </c>
      <c r="BO390">
        <f>AZ390/(BB390+AZ390/BG390)</f>
        <v>0</v>
      </c>
      <c r="BP390" t="s">
        <v>437</v>
      </c>
      <c r="BQ390">
        <v>0</v>
      </c>
      <c r="BR390">
        <f>IF(BQ390&lt;&gt;0, BQ390, BO390)</f>
        <v>0</v>
      </c>
      <c r="BS390">
        <f>1-BR390/BG390</f>
        <v>0</v>
      </c>
      <c r="BT390">
        <f>(BG390-BF390)/(BG390-BR390)</f>
        <v>0</v>
      </c>
      <c r="BU390">
        <f>(BA390-BG390)/(BA390-BR390)</f>
        <v>0</v>
      </c>
      <c r="BV390">
        <f>(BG390-BF390)/(BG390-AZ390)</f>
        <v>0</v>
      </c>
      <c r="BW390">
        <f>(BA390-BG390)/(BA390-AZ390)</f>
        <v>0</v>
      </c>
      <c r="BX390">
        <f>(BT390*BR390/BF390)</f>
        <v>0</v>
      </c>
      <c r="BY390">
        <f>(1-BX390)</f>
        <v>0</v>
      </c>
      <c r="DH390">
        <f>$B$11*EG390+$C$11*EH390+$F$11*ES390*(1-EV390)</f>
        <v>0</v>
      </c>
      <c r="DI390">
        <f>DH390*DJ390</f>
        <v>0</v>
      </c>
      <c r="DJ390">
        <f>($B$11*$D$9+$C$11*$D$9+$F$11*((FF390+EX390)/MAX(FF390+EX390+FG390, 0.1)*$I$9+FG390/MAX(FF390+EX390+FG390, 0.1)*$J$9))/($B$11+$C$11+$F$11)</f>
        <v>0</v>
      </c>
      <c r="DK390">
        <f>($B$11*$K$9+$C$11*$K$9+$F$11*((FF390+EX390)/MAX(FF390+EX390+FG390, 0.1)*$P$9+FG390/MAX(FF390+EX390+FG390, 0.1)*$Q$9))/($B$11+$C$11+$F$11)</f>
        <v>0</v>
      </c>
      <c r="DL390">
        <v>6</v>
      </c>
      <c r="DM390">
        <v>0.5</v>
      </c>
      <c r="DN390" t="s">
        <v>438</v>
      </c>
      <c r="DO390">
        <v>2</v>
      </c>
      <c r="DP390" t="b">
        <v>1</v>
      </c>
      <c r="DQ390">
        <v>1759434196.94615</v>
      </c>
      <c r="DR390">
        <v>1330.02692307692</v>
      </c>
      <c r="DS390">
        <v>1393.33461538462</v>
      </c>
      <c r="DT390">
        <v>23.2756769230769</v>
      </c>
      <c r="DU390">
        <v>18.4424153846154</v>
      </c>
      <c r="DV390">
        <v>1324.99846153846</v>
      </c>
      <c r="DW390">
        <v>22.9478461538462</v>
      </c>
      <c r="DX390">
        <v>500.016076923077</v>
      </c>
      <c r="DY390">
        <v>90.6519230769231</v>
      </c>
      <c r="DZ390">
        <v>0.0339718461538462</v>
      </c>
      <c r="EA390">
        <v>29.9530076923077</v>
      </c>
      <c r="EB390">
        <v>30.0203615384615</v>
      </c>
      <c r="EC390">
        <v>999.9</v>
      </c>
      <c r="ED390">
        <v>0</v>
      </c>
      <c r="EE390">
        <v>0</v>
      </c>
      <c r="EF390">
        <v>10005.6230769231</v>
      </c>
      <c r="EG390">
        <v>0</v>
      </c>
      <c r="EH390">
        <v>14.3978</v>
      </c>
      <c r="EI390">
        <v>-63.3084461538461</v>
      </c>
      <c r="EJ390">
        <v>1361.72076923077</v>
      </c>
      <c r="EK390">
        <v>1419.51538461538</v>
      </c>
      <c r="EL390">
        <v>4.83325</v>
      </c>
      <c r="EM390">
        <v>1393.33461538462</v>
      </c>
      <c r="EN390">
        <v>18.4424153846154</v>
      </c>
      <c r="EO390">
        <v>2.10998461538462</v>
      </c>
      <c r="EP390">
        <v>1.67184</v>
      </c>
      <c r="EQ390">
        <v>18.2947615384615</v>
      </c>
      <c r="ER390">
        <v>14.6373230769231</v>
      </c>
      <c r="ES390">
        <v>2000.02461538462</v>
      </c>
      <c r="ET390">
        <v>0.980003538461539</v>
      </c>
      <c r="EU390">
        <v>0.0199963846153846</v>
      </c>
      <c r="EV390">
        <v>0</v>
      </c>
      <c r="EW390">
        <v>1116.33538461538</v>
      </c>
      <c r="EX390">
        <v>5.00059</v>
      </c>
      <c r="EY390">
        <v>22457.6615384615</v>
      </c>
      <c r="EZ390">
        <v>17360.5461538462</v>
      </c>
      <c r="FA390">
        <v>41.875</v>
      </c>
      <c r="FB390">
        <v>41.6056153846154</v>
      </c>
      <c r="FC390">
        <v>41.25</v>
      </c>
      <c r="FD390">
        <v>41.125</v>
      </c>
      <c r="FE390">
        <v>42.75</v>
      </c>
      <c r="FF390">
        <v>1955.13461538462</v>
      </c>
      <c r="FG390">
        <v>39.89</v>
      </c>
      <c r="FH390">
        <v>0</v>
      </c>
      <c r="FI390">
        <v>1759434203.8</v>
      </c>
      <c r="FJ390">
        <v>0</v>
      </c>
      <c r="FK390">
        <v>1116.4508</v>
      </c>
      <c r="FL390">
        <v>7.11846154542667</v>
      </c>
      <c r="FM390">
        <v>138.653846323385</v>
      </c>
      <c r="FN390">
        <v>22460.072</v>
      </c>
      <c r="FO390">
        <v>15</v>
      </c>
      <c r="FP390">
        <v>0</v>
      </c>
      <c r="FQ390" t="s">
        <v>439</v>
      </c>
      <c r="FR390">
        <v>0</v>
      </c>
      <c r="FS390">
        <v>0</v>
      </c>
      <c r="FT390">
        <v>0</v>
      </c>
      <c r="FU390">
        <v>0</v>
      </c>
      <c r="FV390">
        <v>0</v>
      </c>
      <c r="FW390">
        <v>0</v>
      </c>
      <c r="FX390">
        <v>0</v>
      </c>
      <c r="FY390">
        <v>0</v>
      </c>
      <c r="FZ390">
        <v>0</v>
      </c>
      <c r="GA390">
        <v>0</v>
      </c>
      <c r="GB390">
        <v>0</v>
      </c>
      <c r="GC390">
        <v>-63.3453095238095</v>
      </c>
      <c r="GD390">
        <v>0.433675324675259</v>
      </c>
      <c r="GE390">
        <v>0.559628552749191</v>
      </c>
      <c r="GF390">
        <v>1</v>
      </c>
      <c r="GG390">
        <v>1115.98617647059</v>
      </c>
      <c r="GH390">
        <v>7.51092436757473</v>
      </c>
      <c r="GI390">
        <v>0.768252465802142</v>
      </c>
      <c r="GJ390">
        <v>-1</v>
      </c>
      <c r="GK390">
        <v>4.87749714285714</v>
      </c>
      <c r="GL390">
        <v>-1.01511428571428</v>
      </c>
      <c r="GM390">
        <v>0.104243538986395</v>
      </c>
      <c r="GN390">
        <v>0</v>
      </c>
      <c r="GO390">
        <v>1</v>
      </c>
      <c r="GP390">
        <v>2</v>
      </c>
      <c r="GQ390" t="s">
        <v>448</v>
      </c>
      <c r="GR390">
        <v>3.13153</v>
      </c>
      <c r="GS390">
        <v>2.71224</v>
      </c>
      <c r="GT390">
        <v>0.200234</v>
      </c>
      <c r="GU390">
        <v>0.206288</v>
      </c>
      <c r="GV390">
        <v>0.100793</v>
      </c>
      <c r="GW390">
        <v>0.0863324</v>
      </c>
      <c r="GX390">
        <v>30092.9</v>
      </c>
      <c r="GY390">
        <v>31997.4</v>
      </c>
      <c r="GZ390">
        <v>34046</v>
      </c>
      <c r="HA390">
        <v>36503.7</v>
      </c>
      <c r="HB390">
        <v>43256.1</v>
      </c>
      <c r="HC390">
        <v>47909.9</v>
      </c>
      <c r="HD390">
        <v>53117.4</v>
      </c>
      <c r="HE390">
        <v>58348.8</v>
      </c>
      <c r="HF390">
        <v>1.95023</v>
      </c>
      <c r="HG390">
        <v>1.7816</v>
      </c>
      <c r="HH390">
        <v>0.134893</v>
      </c>
      <c r="HI390">
        <v>0</v>
      </c>
      <c r="HJ390">
        <v>27.8179</v>
      </c>
      <c r="HK390">
        <v>999.9</v>
      </c>
      <c r="HL390">
        <v>42.156</v>
      </c>
      <c r="HM390">
        <v>31.058</v>
      </c>
      <c r="HN390">
        <v>21.0487</v>
      </c>
      <c r="HO390">
        <v>54.5057</v>
      </c>
      <c r="HP390">
        <v>45.5168</v>
      </c>
      <c r="HQ390">
        <v>1</v>
      </c>
      <c r="HR390">
        <v>0.113435</v>
      </c>
      <c r="HS390">
        <v>0.624703</v>
      </c>
      <c r="HT390">
        <v>20.1108</v>
      </c>
      <c r="HU390">
        <v>5.19737</v>
      </c>
      <c r="HV390">
        <v>12.004</v>
      </c>
      <c r="HW390">
        <v>4.97515</v>
      </c>
      <c r="HX390">
        <v>3.29393</v>
      </c>
      <c r="HY390">
        <v>999.9</v>
      </c>
      <c r="HZ390">
        <v>9999</v>
      </c>
      <c r="IA390">
        <v>9999</v>
      </c>
      <c r="IB390">
        <v>9999</v>
      </c>
      <c r="IC390">
        <v>1.86326</v>
      </c>
      <c r="ID390">
        <v>1.86813</v>
      </c>
      <c r="IE390">
        <v>1.86789</v>
      </c>
      <c r="IF390">
        <v>1.86905</v>
      </c>
      <c r="IG390">
        <v>1.86991</v>
      </c>
      <c r="IH390">
        <v>1.8659</v>
      </c>
      <c r="II390">
        <v>1.86706</v>
      </c>
      <c r="IJ390">
        <v>1.86844</v>
      </c>
      <c r="IK390">
        <v>5</v>
      </c>
      <c r="IL390">
        <v>0</v>
      </c>
      <c r="IM390">
        <v>0</v>
      </c>
      <c r="IN390">
        <v>0</v>
      </c>
      <c r="IO390" t="s">
        <v>441</v>
      </c>
      <c r="IP390" t="s">
        <v>442</v>
      </c>
      <c r="IQ390" t="s">
        <v>443</v>
      </c>
      <c r="IR390" t="s">
        <v>443</v>
      </c>
      <c r="IS390" t="s">
        <v>443</v>
      </c>
      <c r="IT390" t="s">
        <v>443</v>
      </c>
      <c r="IU390">
        <v>0</v>
      </c>
      <c r="IV390">
        <v>100</v>
      </c>
      <c r="IW390">
        <v>100</v>
      </c>
      <c r="IX390">
        <v>5.11</v>
      </c>
      <c r="IY390">
        <v>0.3269</v>
      </c>
      <c r="IZ390">
        <v>0.735386519928015</v>
      </c>
      <c r="JA390">
        <v>0.00382527381972642</v>
      </c>
      <c r="JB390">
        <v>-7.52988299776221e-07</v>
      </c>
      <c r="JC390">
        <v>2.3530235652091e-10</v>
      </c>
      <c r="JD390">
        <v>-0.102343420517576</v>
      </c>
      <c r="JE390">
        <v>-0.0169045395245839</v>
      </c>
      <c r="JF390">
        <v>0.00204458040624254</v>
      </c>
      <c r="JG390">
        <v>-2.13992253470799e-05</v>
      </c>
      <c r="JH390">
        <v>5</v>
      </c>
      <c r="JI390">
        <v>2167</v>
      </c>
      <c r="JJ390">
        <v>1</v>
      </c>
      <c r="JK390">
        <v>29</v>
      </c>
      <c r="JL390">
        <v>29323903.4</v>
      </c>
      <c r="JM390">
        <v>29323903.4</v>
      </c>
      <c r="JN390">
        <v>2.70386</v>
      </c>
      <c r="JO390">
        <v>2.61353</v>
      </c>
      <c r="JP390">
        <v>1.54785</v>
      </c>
      <c r="JQ390">
        <v>2.31079</v>
      </c>
      <c r="JR390">
        <v>1.64551</v>
      </c>
      <c r="JS390">
        <v>2.32666</v>
      </c>
      <c r="JT390">
        <v>34.7379</v>
      </c>
      <c r="JU390">
        <v>24.1838</v>
      </c>
      <c r="JV390">
        <v>18</v>
      </c>
      <c r="JW390">
        <v>507.262</v>
      </c>
      <c r="JX390">
        <v>398.458</v>
      </c>
      <c r="JY390">
        <v>26.6795</v>
      </c>
      <c r="JZ390">
        <v>28.8454</v>
      </c>
      <c r="KA390">
        <v>29.9999</v>
      </c>
      <c r="KB390">
        <v>28.8076</v>
      </c>
      <c r="KC390">
        <v>28.757</v>
      </c>
      <c r="KD390">
        <v>54.1523</v>
      </c>
      <c r="KE390">
        <v>7.90278</v>
      </c>
      <c r="KF390">
        <v>29.9626</v>
      </c>
      <c r="KG390">
        <v>26.6742</v>
      </c>
      <c r="KH390">
        <v>1439.47</v>
      </c>
      <c r="KI390">
        <v>18.72</v>
      </c>
      <c r="KJ390">
        <v>96.5521</v>
      </c>
      <c r="KK390">
        <v>94.533</v>
      </c>
    </row>
    <row r="391" spans="1:297">
      <c r="A391">
        <v>375</v>
      </c>
      <c r="B391">
        <v>1759434210.1</v>
      </c>
      <c r="C391">
        <v>14990</v>
      </c>
      <c r="D391" t="s">
        <v>1195</v>
      </c>
      <c r="E391" t="s">
        <v>1196</v>
      </c>
      <c r="F391">
        <v>5</v>
      </c>
      <c r="G391" t="s">
        <v>1024</v>
      </c>
      <c r="H391" t="s">
        <v>436</v>
      </c>
      <c r="I391">
        <v>1759434201.94615</v>
      </c>
      <c r="J391">
        <f>(K391)/1000</f>
        <v>0</v>
      </c>
      <c r="K391">
        <f>IF(DP391, AN391, AH391)</f>
        <v>0</v>
      </c>
      <c r="L391">
        <f>IF(DP391, AI391, AG391)</f>
        <v>0</v>
      </c>
      <c r="M391">
        <f>DR391 - IF(AU391&gt;1, L391*DL391*100.0/(AW391), 0)</f>
        <v>0</v>
      </c>
      <c r="N391">
        <f>((T391-J391/2)*M391-L391)/(T391+J391/2)</f>
        <v>0</v>
      </c>
      <c r="O391">
        <f>N391*(DY391+DZ391)/1000.0</f>
        <v>0</v>
      </c>
      <c r="P391">
        <f>(DR391 - IF(AU391&gt;1, L391*DL391*100.0/(AW391), 0))*(DY391+DZ391)/1000.0</f>
        <v>0</v>
      </c>
      <c r="Q391">
        <f>2.0/((1/S391-1/R391)+SIGN(S391)*SQRT((1/S391-1/R391)*(1/S391-1/R391) + 4*DM391/((DM391+1)*(DM391+1))*(2*1/S391*1/R391-1/R391*1/R391)))</f>
        <v>0</v>
      </c>
      <c r="R391">
        <f>IF(LEFT(DN391,1)&lt;&gt;"0",IF(LEFT(DN391,1)="1",3.0,DO391),$D$5+$E$5*(EF391*DY391/($K$5*1000))+$F$5*(EF391*DY391/($K$5*1000))*MAX(MIN(DL391,$J$5),$I$5)*MAX(MIN(DL391,$J$5),$I$5)+$G$5*MAX(MIN(DL391,$J$5),$I$5)*(EF391*DY391/($K$5*1000))+$H$5*(EF391*DY391/($K$5*1000))*(EF391*DY391/($K$5*1000)))</f>
        <v>0</v>
      </c>
      <c r="S391">
        <f>J391*(1000-(1000*0.61365*exp(17.502*W391/(240.97+W391))/(DY391+DZ391)+DT391)/2)/(1000*0.61365*exp(17.502*W391/(240.97+W391))/(DY391+DZ391)-DT391)</f>
        <v>0</v>
      </c>
      <c r="T391">
        <f>1/((DM391+1)/(Q391/1.6)+1/(R391/1.37)) + DM391/((DM391+1)/(Q391/1.6) + DM391/(R391/1.37))</f>
        <v>0</v>
      </c>
      <c r="U391">
        <f>(DH391*DK391)</f>
        <v>0</v>
      </c>
      <c r="V391">
        <f>(EA391+(U391+2*0.95*5.67E-8*(((EA391+$B$7)+273)^4-(EA391+273)^4)-44100*J391)/(1.84*29.3*R391+8*0.95*5.67E-8*(EA391+273)^3))</f>
        <v>0</v>
      </c>
      <c r="W391">
        <f>($C$7*EB391+$D$7*EC391+$E$7*V391)</f>
        <v>0</v>
      </c>
      <c r="X391">
        <f>0.61365*exp(17.502*W391/(240.97+W391))</f>
        <v>0</v>
      </c>
      <c r="Y391">
        <f>(Z391/AA391*100)</f>
        <v>0</v>
      </c>
      <c r="Z391">
        <f>DT391*(DY391+DZ391)/1000</f>
        <v>0</v>
      </c>
      <c r="AA391">
        <f>0.61365*exp(17.502*EA391/(240.97+EA391))</f>
        <v>0</v>
      </c>
      <c r="AB391">
        <f>(X391-DT391*(DY391+DZ391)/1000)</f>
        <v>0</v>
      </c>
      <c r="AC391">
        <f>(-J391*44100)</f>
        <v>0</v>
      </c>
      <c r="AD391">
        <f>2*29.3*R391*0.92*(EA391-W391)</f>
        <v>0</v>
      </c>
      <c r="AE391">
        <f>2*0.95*5.67E-8*(((EA391+$B$7)+273)^4-(W391+273)^4)</f>
        <v>0</v>
      </c>
      <c r="AF391">
        <f>U391+AE391+AC391+AD391</f>
        <v>0</v>
      </c>
      <c r="AG391">
        <f>DX391*AU391*(DS391-DR391*(1000-AU391*DU391)/(1000-AU391*DT391))/(100*DL391)</f>
        <v>0</v>
      </c>
      <c r="AH391">
        <f>1000*DX391*AU391*(DT391-DU391)/(100*DL391*(1000-AU391*DT391))</f>
        <v>0</v>
      </c>
      <c r="AI391">
        <f>(AJ391 - AK391 - DY391*1E3/(8.314*(EA391+273.15)) * AM391/DX391 * AL391) * DX391/(100*DL391) * (1000 - DU391)/1000</f>
        <v>0</v>
      </c>
      <c r="AJ391">
        <v>1454.18156827597</v>
      </c>
      <c r="AK391">
        <v>1403.94278787879</v>
      </c>
      <c r="AL391">
        <v>3.59388636363635</v>
      </c>
      <c r="AM391">
        <v>64.6</v>
      </c>
      <c r="AN391">
        <f>(AP391 - AO391 + DY391*1E3/(8.314*(EA391+273.15)) * AR391/DX391 * AQ391) * DX391/(100*DL391) * 1000/(1000 - AP391)</f>
        <v>0</v>
      </c>
      <c r="AO391">
        <v>18.6347715235798</v>
      </c>
      <c r="AP391">
        <v>23.2515454545455</v>
      </c>
      <c r="AQ391">
        <v>2.68032517298512e-05</v>
      </c>
      <c r="AR391">
        <v>120.659579915445</v>
      </c>
      <c r="AS391">
        <v>0</v>
      </c>
      <c r="AT391">
        <v>0</v>
      </c>
      <c r="AU391">
        <f>IF(AS391*$H$13&gt;=AW391,1.0,(AW391/(AW391-AS391*$H$13)))</f>
        <v>0</v>
      </c>
      <c r="AV391">
        <f>(AU391-1)*100</f>
        <v>0</v>
      </c>
      <c r="AW391">
        <f>MAX(0,($B$13+$C$13*EF391)/(1+$D$13*EF391)*DY391/(EA391+273)*$E$13)</f>
        <v>0</v>
      </c>
      <c r="AX391" t="s">
        <v>437</v>
      </c>
      <c r="AY391" t="s">
        <v>437</v>
      </c>
      <c r="AZ391">
        <v>0</v>
      </c>
      <c r="BA391">
        <v>0</v>
      </c>
      <c r="BB391">
        <f>1-AZ391/BA391</f>
        <v>0</v>
      </c>
      <c r="BC391">
        <v>0</v>
      </c>
      <c r="BD391" t="s">
        <v>437</v>
      </c>
      <c r="BE391" t="s">
        <v>437</v>
      </c>
      <c r="BF391">
        <v>0</v>
      </c>
      <c r="BG391">
        <v>0</v>
      </c>
      <c r="BH391">
        <f>1-BF391/BG391</f>
        <v>0</v>
      </c>
      <c r="BI391">
        <v>0.5</v>
      </c>
      <c r="BJ391">
        <f>DI391</f>
        <v>0</v>
      </c>
      <c r="BK391">
        <f>L391</f>
        <v>0</v>
      </c>
      <c r="BL391">
        <f>BH391*BI391*BJ391</f>
        <v>0</v>
      </c>
      <c r="BM391">
        <f>(BK391-BC391)/BJ391</f>
        <v>0</v>
      </c>
      <c r="BN391">
        <f>(BA391-BG391)/BG391</f>
        <v>0</v>
      </c>
      <c r="BO391">
        <f>AZ391/(BB391+AZ391/BG391)</f>
        <v>0</v>
      </c>
      <c r="BP391" t="s">
        <v>437</v>
      </c>
      <c r="BQ391">
        <v>0</v>
      </c>
      <c r="BR391">
        <f>IF(BQ391&lt;&gt;0, BQ391, BO391)</f>
        <v>0</v>
      </c>
      <c r="BS391">
        <f>1-BR391/BG391</f>
        <v>0</v>
      </c>
      <c r="BT391">
        <f>(BG391-BF391)/(BG391-BR391)</f>
        <v>0</v>
      </c>
      <c r="BU391">
        <f>(BA391-BG391)/(BA391-BR391)</f>
        <v>0</v>
      </c>
      <c r="BV391">
        <f>(BG391-BF391)/(BG391-AZ391)</f>
        <v>0</v>
      </c>
      <c r="BW391">
        <f>(BA391-BG391)/(BA391-AZ391)</f>
        <v>0</v>
      </c>
      <c r="BX391">
        <f>(BT391*BR391/BF391)</f>
        <v>0</v>
      </c>
      <c r="BY391">
        <f>(1-BX391)</f>
        <v>0</v>
      </c>
      <c r="DH391">
        <f>$B$11*EG391+$C$11*EH391+$F$11*ES391*(1-EV391)</f>
        <v>0</v>
      </c>
      <c r="DI391">
        <f>DH391*DJ391</f>
        <v>0</v>
      </c>
      <c r="DJ391">
        <f>($B$11*$D$9+$C$11*$D$9+$F$11*((FF391+EX391)/MAX(FF391+EX391+FG391, 0.1)*$I$9+FG391/MAX(FF391+EX391+FG391, 0.1)*$J$9))/($B$11+$C$11+$F$11)</f>
        <v>0</v>
      </c>
      <c r="DK391">
        <f>($B$11*$K$9+$C$11*$K$9+$F$11*((FF391+EX391)/MAX(FF391+EX391+FG391, 0.1)*$P$9+FG391/MAX(FF391+EX391+FG391, 0.1)*$Q$9))/($B$11+$C$11+$F$11)</f>
        <v>0</v>
      </c>
      <c r="DL391">
        <v>6</v>
      </c>
      <c r="DM391">
        <v>0.5</v>
      </c>
      <c r="DN391" t="s">
        <v>438</v>
      </c>
      <c r="DO391">
        <v>2</v>
      </c>
      <c r="DP391" t="b">
        <v>1</v>
      </c>
      <c r="DQ391">
        <v>1759434201.94615</v>
      </c>
      <c r="DR391">
        <v>1346.89846153846</v>
      </c>
      <c r="DS391">
        <v>1410.53769230769</v>
      </c>
      <c r="DT391">
        <v>23.2590153846154</v>
      </c>
      <c r="DU391">
        <v>18.5217769230769</v>
      </c>
      <c r="DV391">
        <v>1341.81769230769</v>
      </c>
      <c r="DW391">
        <v>22.9318846153846</v>
      </c>
      <c r="DX391">
        <v>500.014769230769</v>
      </c>
      <c r="DY391">
        <v>90.6517923076923</v>
      </c>
      <c r="DZ391">
        <v>0.0340853769230769</v>
      </c>
      <c r="EA391">
        <v>29.9442307692308</v>
      </c>
      <c r="EB391">
        <v>30.0239615384615</v>
      </c>
      <c r="EC391">
        <v>999.9</v>
      </c>
      <c r="ED391">
        <v>0</v>
      </c>
      <c r="EE391">
        <v>0</v>
      </c>
      <c r="EF391">
        <v>10002.8461538462</v>
      </c>
      <c r="EG391">
        <v>0</v>
      </c>
      <c r="EH391">
        <v>14.3978</v>
      </c>
      <c r="EI391">
        <v>-63.6389923076923</v>
      </c>
      <c r="EJ391">
        <v>1378.97153846154</v>
      </c>
      <c r="EK391">
        <v>1437.15692307692</v>
      </c>
      <c r="EL391">
        <v>4.73722384615385</v>
      </c>
      <c r="EM391">
        <v>1410.53769230769</v>
      </c>
      <c r="EN391">
        <v>18.5217769230769</v>
      </c>
      <c r="EO391">
        <v>2.10847076923077</v>
      </c>
      <c r="EP391">
        <v>1.67903230769231</v>
      </c>
      <c r="EQ391">
        <v>18.2833307692308</v>
      </c>
      <c r="ER391">
        <v>14.7037615384615</v>
      </c>
      <c r="ES391">
        <v>2000.05076923077</v>
      </c>
      <c r="ET391">
        <v>0.980003846153846</v>
      </c>
      <c r="EU391">
        <v>0.0199961384615385</v>
      </c>
      <c r="EV391">
        <v>0</v>
      </c>
      <c r="EW391">
        <v>1116.95846153846</v>
      </c>
      <c r="EX391">
        <v>5.00059</v>
      </c>
      <c r="EY391">
        <v>22468.8769230769</v>
      </c>
      <c r="EZ391">
        <v>17360.7846153846</v>
      </c>
      <c r="FA391">
        <v>41.8653076923077</v>
      </c>
      <c r="FB391">
        <v>41.5862307692308</v>
      </c>
      <c r="FC391">
        <v>41.2403076923077</v>
      </c>
      <c r="FD391">
        <v>41.125</v>
      </c>
      <c r="FE391">
        <v>42.75</v>
      </c>
      <c r="FF391">
        <v>1955.16076923077</v>
      </c>
      <c r="FG391">
        <v>39.89</v>
      </c>
      <c r="FH391">
        <v>0</v>
      </c>
      <c r="FI391">
        <v>1759434208.6</v>
      </c>
      <c r="FJ391">
        <v>0</v>
      </c>
      <c r="FK391">
        <v>1117.0072</v>
      </c>
      <c r="FL391">
        <v>6.12153846007592</v>
      </c>
      <c r="FM391">
        <v>116.34615408927</v>
      </c>
      <c r="FN391">
        <v>22470.432</v>
      </c>
      <c r="FO391">
        <v>15</v>
      </c>
      <c r="FP391">
        <v>0</v>
      </c>
      <c r="FQ391" t="s">
        <v>439</v>
      </c>
      <c r="FR391">
        <v>0</v>
      </c>
      <c r="FS391">
        <v>0</v>
      </c>
      <c r="FT391">
        <v>0</v>
      </c>
      <c r="FU391">
        <v>0</v>
      </c>
      <c r="FV391">
        <v>0</v>
      </c>
      <c r="FW391">
        <v>0</v>
      </c>
      <c r="FX391">
        <v>0</v>
      </c>
      <c r="FY391">
        <v>0</v>
      </c>
      <c r="FZ391">
        <v>0</v>
      </c>
      <c r="GA391">
        <v>0</v>
      </c>
      <c r="GB391">
        <v>0</v>
      </c>
      <c r="GC391">
        <v>-63.48911</v>
      </c>
      <c r="GD391">
        <v>-2.66612030075171</v>
      </c>
      <c r="GE391">
        <v>0.666811570760436</v>
      </c>
      <c r="GF391">
        <v>0</v>
      </c>
      <c r="GG391">
        <v>1116.58794117647</v>
      </c>
      <c r="GH391">
        <v>6.74728799413261</v>
      </c>
      <c r="GI391">
        <v>0.690480563306833</v>
      </c>
      <c r="GJ391">
        <v>-1</v>
      </c>
      <c r="GK391">
        <v>4.781614</v>
      </c>
      <c r="GL391">
        <v>-1.20465383458647</v>
      </c>
      <c r="GM391">
        <v>0.116524339491799</v>
      </c>
      <c r="GN391">
        <v>0</v>
      </c>
      <c r="GO391">
        <v>0</v>
      </c>
      <c r="GP391">
        <v>2</v>
      </c>
      <c r="GQ391" t="s">
        <v>463</v>
      </c>
      <c r="GR391">
        <v>3.13156</v>
      </c>
      <c r="GS391">
        <v>2.71204</v>
      </c>
      <c r="GT391">
        <v>0.201808</v>
      </c>
      <c r="GU391">
        <v>0.207705</v>
      </c>
      <c r="GV391">
        <v>0.100794</v>
      </c>
      <c r="GW391">
        <v>0.0866488</v>
      </c>
      <c r="GX391">
        <v>30033.9</v>
      </c>
      <c r="GY391">
        <v>31940.3</v>
      </c>
      <c r="GZ391">
        <v>34046.3</v>
      </c>
      <c r="HA391">
        <v>36503.7</v>
      </c>
      <c r="HB391">
        <v>43256.3</v>
      </c>
      <c r="HC391">
        <v>47893.3</v>
      </c>
      <c r="HD391">
        <v>53117.5</v>
      </c>
      <c r="HE391">
        <v>58348.9</v>
      </c>
      <c r="HF391">
        <v>1.95035</v>
      </c>
      <c r="HG391">
        <v>1.78177</v>
      </c>
      <c r="HH391">
        <v>0.136644</v>
      </c>
      <c r="HI391">
        <v>0</v>
      </c>
      <c r="HJ391">
        <v>27.8108</v>
      </c>
      <c r="HK391">
        <v>999.9</v>
      </c>
      <c r="HL391">
        <v>42.235</v>
      </c>
      <c r="HM391">
        <v>31.078</v>
      </c>
      <c r="HN391">
        <v>21.11</v>
      </c>
      <c r="HO391">
        <v>54.4257</v>
      </c>
      <c r="HP391">
        <v>45.2604</v>
      </c>
      <c r="HQ391">
        <v>1</v>
      </c>
      <c r="HR391">
        <v>0.113407</v>
      </c>
      <c r="HS391">
        <v>0.607908</v>
      </c>
      <c r="HT391">
        <v>20.1106</v>
      </c>
      <c r="HU391">
        <v>5.19677</v>
      </c>
      <c r="HV391">
        <v>12.004</v>
      </c>
      <c r="HW391">
        <v>4.97485</v>
      </c>
      <c r="HX391">
        <v>3.29395</v>
      </c>
      <c r="HY391">
        <v>999.9</v>
      </c>
      <c r="HZ391">
        <v>9999</v>
      </c>
      <c r="IA391">
        <v>9999</v>
      </c>
      <c r="IB391">
        <v>9999</v>
      </c>
      <c r="IC391">
        <v>1.86325</v>
      </c>
      <c r="ID391">
        <v>1.86813</v>
      </c>
      <c r="IE391">
        <v>1.86791</v>
      </c>
      <c r="IF391">
        <v>1.86905</v>
      </c>
      <c r="IG391">
        <v>1.86988</v>
      </c>
      <c r="IH391">
        <v>1.8659</v>
      </c>
      <c r="II391">
        <v>1.86703</v>
      </c>
      <c r="IJ391">
        <v>1.86844</v>
      </c>
      <c r="IK391">
        <v>5</v>
      </c>
      <c r="IL391">
        <v>0</v>
      </c>
      <c r="IM391">
        <v>0</v>
      </c>
      <c r="IN391">
        <v>0</v>
      </c>
      <c r="IO391" t="s">
        <v>441</v>
      </c>
      <c r="IP391" t="s">
        <v>442</v>
      </c>
      <c r="IQ391" t="s">
        <v>443</v>
      </c>
      <c r="IR391" t="s">
        <v>443</v>
      </c>
      <c r="IS391" t="s">
        <v>443</v>
      </c>
      <c r="IT391" t="s">
        <v>443</v>
      </c>
      <c r="IU391">
        <v>0</v>
      </c>
      <c r="IV391">
        <v>100</v>
      </c>
      <c r="IW391">
        <v>100</v>
      </c>
      <c r="IX391">
        <v>5.17</v>
      </c>
      <c r="IY391">
        <v>0.3269</v>
      </c>
      <c r="IZ391">
        <v>0.735386519928015</v>
      </c>
      <c r="JA391">
        <v>0.00382527381972642</v>
      </c>
      <c r="JB391">
        <v>-7.52988299776221e-07</v>
      </c>
      <c r="JC391">
        <v>2.3530235652091e-10</v>
      </c>
      <c r="JD391">
        <v>-0.102343420517576</v>
      </c>
      <c r="JE391">
        <v>-0.0169045395245839</v>
      </c>
      <c r="JF391">
        <v>0.00204458040624254</v>
      </c>
      <c r="JG391">
        <v>-2.13992253470799e-05</v>
      </c>
      <c r="JH391">
        <v>5</v>
      </c>
      <c r="JI391">
        <v>2167</v>
      </c>
      <c r="JJ391">
        <v>1</v>
      </c>
      <c r="JK391">
        <v>29</v>
      </c>
      <c r="JL391">
        <v>29323903.5</v>
      </c>
      <c r="JM391">
        <v>29323903.5</v>
      </c>
      <c r="JN391">
        <v>2.72827</v>
      </c>
      <c r="JO391">
        <v>2.61963</v>
      </c>
      <c r="JP391">
        <v>1.54785</v>
      </c>
      <c r="JQ391">
        <v>2.31079</v>
      </c>
      <c r="JR391">
        <v>1.64673</v>
      </c>
      <c r="JS391">
        <v>2.28149</v>
      </c>
      <c r="JT391">
        <v>34.7379</v>
      </c>
      <c r="JU391">
        <v>24.1838</v>
      </c>
      <c r="JV391">
        <v>18</v>
      </c>
      <c r="JW391">
        <v>507.334</v>
      </c>
      <c r="JX391">
        <v>398.55</v>
      </c>
      <c r="JY391">
        <v>26.6575</v>
      </c>
      <c r="JZ391">
        <v>28.8448</v>
      </c>
      <c r="KA391">
        <v>29.9999</v>
      </c>
      <c r="KB391">
        <v>28.8064</v>
      </c>
      <c r="KC391">
        <v>28.7564</v>
      </c>
      <c r="KD391">
        <v>54.7001</v>
      </c>
      <c r="KE391">
        <v>7.60378</v>
      </c>
      <c r="KF391">
        <v>30.3518</v>
      </c>
      <c r="KG391">
        <v>26.6564</v>
      </c>
      <c r="KH391">
        <v>1459.78</v>
      </c>
      <c r="KI391">
        <v>18.7969</v>
      </c>
      <c r="KJ391">
        <v>96.5526</v>
      </c>
      <c r="KK391">
        <v>94.5331</v>
      </c>
    </row>
    <row r="392" spans="1:297">
      <c r="A392">
        <v>376</v>
      </c>
      <c r="B392">
        <v>1759434215.1</v>
      </c>
      <c r="C392">
        <v>14995</v>
      </c>
      <c r="D392" t="s">
        <v>1197</v>
      </c>
      <c r="E392" t="s">
        <v>1198</v>
      </c>
      <c r="F392">
        <v>5</v>
      </c>
      <c r="G392" t="s">
        <v>1024</v>
      </c>
      <c r="H392" t="s">
        <v>436</v>
      </c>
      <c r="I392">
        <v>1759434206.94615</v>
      </c>
      <c r="J392">
        <f>(K392)/1000</f>
        <v>0</v>
      </c>
      <c r="K392">
        <f>IF(DP392, AN392, AH392)</f>
        <v>0</v>
      </c>
      <c r="L392">
        <f>IF(DP392, AI392, AG392)</f>
        <v>0</v>
      </c>
      <c r="M392">
        <f>DR392 - IF(AU392&gt;1, L392*DL392*100.0/(AW392), 0)</f>
        <v>0</v>
      </c>
      <c r="N392">
        <f>((T392-J392/2)*M392-L392)/(T392+J392/2)</f>
        <v>0</v>
      </c>
      <c r="O392">
        <f>N392*(DY392+DZ392)/1000.0</f>
        <v>0</v>
      </c>
      <c r="P392">
        <f>(DR392 - IF(AU392&gt;1, L392*DL392*100.0/(AW392), 0))*(DY392+DZ392)/1000.0</f>
        <v>0</v>
      </c>
      <c r="Q392">
        <f>2.0/((1/S392-1/R392)+SIGN(S392)*SQRT((1/S392-1/R392)*(1/S392-1/R392) + 4*DM392/((DM392+1)*(DM392+1))*(2*1/S392*1/R392-1/R392*1/R392)))</f>
        <v>0</v>
      </c>
      <c r="R392">
        <f>IF(LEFT(DN392,1)&lt;&gt;"0",IF(LEFT(DN392,1)="1",3.0,DO392),$D$5+$E$5*(EF392*DY392/($K$5*1000))+$F$5*(EF392*DY392/($K$5*1000))*MAX(MIN(DL392,$J$5),$I$5)*MAX(MIN(DL392,$J$5),$I$5)+$G$5*MAX(MIN(DL392,$J$5),$I$5)*(EF392*DY392/($K$5*1000))+$H$5*(EF392*DY392/($K$5*1000))*(EF392*DY392/($K$5*1000)))</f>
        <v>0</v>
      </c>
      <c r="S392">
        <f>J392*(1000-(1000*0.61365*exp(17.502*W392/(240.97+W392))/(DY392+DZ392)+DT392)/2)/(1000*0.61365*exp(17.502*W392/(240.97+W392))/(DY392+DZ392)-DT392)</f>
        <v>0</v>
      </c>
      <c r="T392">
        <f>1/((DM392+1)/(Q392/1.6)+1/(R392/1.37)) + DM392/((DM392+1)/(Q392/1.6) + DM392/(R392/1.37))</f>
        <v>0</v>
      </c>
      <c r="U392">
        <f>(DH392*DK392)</f>
        <v>0</v>
      </c>
      <c r="V392">
        <f>(EA392+(U392+2*0.95*5.67E-8*(((EA392+$B$7)+273)^4-(EA392+273)^4)-44100*J392)/(1.84*29.3*R392+8*0.95*5.67E-8*(EA392+273)^3))</f>
        <v>0</v>
      </c>
      <c r="W392">
        <f>($C$7*EB392+$D$7*EC392+$E$7*V392)</f>
        <v>0</v>
      </c>
      <c r="X392">
        <f>0.61365*exp(17.502*W392/(240.97+W392))</f>
        <v>0</v>
      </c>
      <c r="Y392">
        <f>(Z392/AA392*100)</f>
        <v>0</v>
      </c>
      <c r="Z392">
        <f>DT392*(DY392+DZ392)/1000</f>
        <v>0</v>
      </c>
      <c r="AA392">
        <f>0.61365*exp(17.502*EA392/(240.97+EA392))</f>
        <v>0</v>
      </c>
      <c r="AB392">
        <f>(X392-DT392*(DY392+DZ392)/1000)</f>
        <v>0</v>
      </c>
      <c r="AC392">
        <f>(-J392*44100)</f>
        <v>0</v>
      </c>
      <c r="AD392">
        <f>2*29.3*R392*0.92*(EA392-W392)</f>
        <v>0</v>
      </c>
      <c r="AE392">
        <f>2*0.95*5.67E-8*(((EA392+$B$7)+273)^4-(W392+273)^4)</f>
        <v>0</v>
      </c>
      <c r="AF392">
        <f>U392+AE392+AC392+AD392</f>
        <v>0</v>
      </c>
      <c r="AG392">
        <f>DX392*AU392*(DS392-DR392*(1000-AU392*DU392)/(1000-AU392*DT392))/(100*DL392)</f>
        <v>0</v>
      </c>
      <c r="AH392">
        <f>1000*DX392*AU392*(DT392-DU392)/(100*DL392*(1000-AU392*DT392))</f>
        <v>0</v>
      </c>
      <c r="AI392">
        <f>(AJ392 - AK392 - DY392*1E3/(8.314*(EA392+273.15)) * AM392/DX392 * AL392) * DX392/(100*DL392) * (1000 - DU392)/1000</f>
        <v>0</v>
      </c>
      <c r="AJ392">
        <v>1470.54594731602</v>
      </c>
      <c r="AK392">
        <v>1420.74709090909</v>
      </c>
      <c r="AL392">
        <v>3.34216060606053</v>
      </c>
      <c r="AM392">
        <v>64.6</v>
      </c>
      <c r="AN392">
        <f>(AP392 - AO392 + DY392*1E3/(8.314*(EA392+273.15)) * AR392/DX392 * AQ392) * DX392/(100*DL392) * 1000/(1000 - AP392)</f>
        <v>0</v>
      </c>
      <c r="AO392">
        <v>18.7119813531614</v>
      </c>
      <c r="AP392">
        <v>23.2557236363636</v>
      </c>
      <c r="AQ392">
        <v>0.000148248230262621</v>
      </c>
      <c r="AR392">
        <v>120.659579915445</v>
      </c>
      <c r="AS392">
        <v>0</v>
      </c>
      <c r="AT392">
        <v>0</v>
      </c>
      <c r="AU392">
        <f>IF(AS392*$H$13&gt;=AW392,1.0,(AW392/(AW392-AS392*$H$13)))</f>
        <v>0</v>
      </c>
      <c r="AV392">
        <f>(AU392-1)*100</f>
        <v>0</v>
      </c>
      <c r="AW392">
        <f>MAX(0,($B$13+$C$13*EF392)/(1+$D$13*EF392)*DY392/(EA392+273)*$E$13)</f>
        <v>0</v>
      </c>
      <c r="AX392" t="s">
        <v>437</v>
      </c>
      <c r="AY392" t="s">
        <v>437</v>
      </c>
      <c r="AZ392">
        <v>0</v>
      </c>
      <c r="BA392">
        <v>0</v>
      </c>
      <c r="BB392">
        <f>1-AZ392/BA392</f>
        <v>0</v>
      </c>
      <c r="BC392">
        <v>0</v>
      </c>
      <c r="BD392" t="s">
        <v>437</v>
      </c>
      <c r="BE392" t="s">
        <v>437</v>
      </c>
      <c r="BF392">
        <v>0</v>
      </c>
      <c r="BG392">
        <v>0</v>
      </c>
      <c r="BH392">
        <f>1-BF392/BG392</f>
        <v>0</v>
      </c>
      <c r="BI392">
        <v>0.5</v>
      </c>
      <c r="BJ392">
        <f>DI392</f>
        <v>0</v>
      </c>
      <c r="BK392">
        <f>L392</f>
        <v>0</v>
      </c>
      <c r="BL392">
        <f>BH392*BI392*BJ392</f>
        <v>0</v>
      </c>
      <c r="BM392">
        <f>(BK392-BC392)/BJ392</f>
        <v>0</v>
      </c>
      <c r="BN392">
        <f>(BA392-BG392)/BG392</f>
        <v>0</v>
      </c>
      <c r="BO392">
        <f>AZ392/(BB392+AZ392/BG392)</f>
        <v>0</v>
      </c>
      <c r="BP392" t="s">
        <v>437</v>
      </c>
      <c r="BQ392">
        <v>0</v>
      </c>
      <c r="BR392">
        <f>IF(BQ392&lt;&gt;0, BQ392, BO392)</f>
        <v>0</v>
      </c>
      <c r="BS392">
        <f>1-BR392/BG392</f>
        <v>0</v>
      </c>
      <c r="BT392">
        <f>(BG392-BF392)/(BG392-BR392)</f>
        <v>0</v>
      </c>
      <c r="BU392">
        <f>(BA392-BG392)/(BA392-BR392)</f>
        <v>0</v>
      </c>
      <c r="BV392">
        <f>(BG392-BF392)/(BG392-AZ392)</f>
        <v>0</v>
      </c>
      <c r="BW392">
        <f>(BA392-BG392)/(BA392-AZ392)</f>
        <v>0</v>
      </c>
      <c r="BX392">
        <f>(BT392*BR392/BF392)</f>
        <v>0</v>
      </c>
      <c r="BY392">
        <f>(1-BX392)</f>
        <v>0</v>
      </c>
      <c r="DH392">
        <f>$B$11*EG392+$C$11*EH392+$F$11*ES392*(1-EV392)</f>
        <v>0</v>
      </c>
      <c r="DI392">
        <f>DH392*DJ392</f>
        <v>0</v>
      </c>
      <c r="DJ392">
        <f>($B$11*$D$9+$C$11*$D$9+$F$11*((FF392+EX392)/MAX(FF392+EX392+FG392, 0.1)*$I$9+FG392/MAX(FF392+EX392+FG392, 0.1)*$J$9))/($B$11+$C$11+$F$11)</f>
        <v>0</v>
      </c>
      <c r="DK392">
        <f>($B$11*$K$9+$C$11*$K$9+$F$11*((FF392+EX392)/MAX(FF392+EX392+FG392, 0.1)*$P$9+FG392/MAX(FF392+EX392+FG392, 0.1)*$Q$9))/($B$11+$C$11+$F$11)</f>
        <v>0</v>
      </c>
      <c r="DL392">
        <v>6</v>
      </c>
      <c r="DM392">
        <v>0.5</v>
      </c>
      <c r="DN392" t="s">
        <v>438</v>
      </c>
      <c r="DO392">
        <v>2</v>
      </c>
      <c r="DP392" t="b">
        <v>1</v>
      </c>
      <c r="DQ392">
        <v>1759434206.94615</v>
      </c>
      <c r="DR392">
        <v>1363.77230769231</v>
      </c>
      <c r="DS392">
        <v>1427.13923076923</v>
      </c>
      <c r="DT392">
        <v>23.2527</v>
      </c>
      <c r="DU392">
        <v>18.6130384615385</v>
      </c>
      <c r="DV392">
        <v>1358.64076923077</v>
      </c>
      <c r="DW392">
        <v>22.9258230769231</v>
      </c>
      <c r="DX392">
        <v>500.008384615385</v>
      </c>
      <c r="DY392">
        <v>90.6511</v>
      </c>
      <c r="DZ392">
        <v>0.0340922384615385</v>
      </c>
      <c r="EA392">
        <v>29.9347153846154</v>
      </c>
      <c r="EB392">
        <v>30.0270307692308</v>
      </c>
      <c r="EC392">
        <v>999.9</v>
      </c>
      <c r="ED392">
        <v>0</v>
      </c>
      <c r="EE392">
        <v>0</v>
      </c>
      <c r="EF392">
        <v>9999.48461538461</v>
      </c>
      <c r="EG392">
        <v>0</v>
      </c>
      <c r="EH392">
        <v>14.3978</v>
      </c>
      <c r="EI392">
        <v>-63.3653769230769</v>
      </c>
      <c r="EJ392">
        <v>1396.24</v>
      </c>
      <c r="EK392">
        <v>1454.20692307692</v>
      </c>
      <c r="EL392">
        <v>4.63964461538462</v>
      </c>
      <c r="EM392">
        <v>1427.13923076923</v>
      </c>
      <c r="EN392">
        <v>18.6130384615385</v>
      </c>
      <c r="EO392">
        <v>2.10788076923077</v>
      </c>
      <c r="EP392">
        <v>1.68729230769231</v>
      </c>
      <c r="EQ392">
        <v>18.2788692307692</v>
      </c>
      <c r="ER392">
        <v>14.7798769230769</v>
      </c>
      <c r="ES392">
        <v>2000.00461538462</v>
      </c>
      <c r="ET392">
        <v>0.980003307692308</v>
      </c>
      <c r="EU392">
        <v>0.0199966153846154</v>
      </c>
      <c r="EV392">
        <v>0</v>
      </c>
      <c r="EW392">
        <v>1117.38692307692</v>
      </c>
      <c r="EX392">
        <v>5.00059</v>
      </c>
      <c r="EY392">
        <v>22478.2615384615</v>
      </c>
      <c r="EZ392">
        <v>17360.3846153846</v>
      </c>
      <c r="FA392">
        <v>41.8604615384615</v>
      </c>
      <c r="FB392">
        <v>41.5716923076923</v>
      </c>
      <c r="FC392">
        <v>41.2306153846154</v>
      </c>
      <c r="FD392">
        <v>41.125</v>
      </c>
      <c r="FE392">
        <v>42.75</v>
      </c>
      <c r="FF392">
        <v>1955.11461538462</v>
      </c>
      <c r="FG392">
        <v>39.89</v>
      </c>
      <c r="FH392">
        <v>0</v>
      </c>
      <c r="FI392">
        <v>1759434213.4</v>
      </c>
      <c r="FJ392">
        <v>0</v>
      </c>
      <c r="FK392">
        <v>1117.3856</v>
      </c>
      <c r="FL392">
        <v>4.05076920903717</v>
      </c>
      <c r="FM392">
        <v>105.561538416411</v>
      </c>
      <c r="FN392">
        <v>22479.56</v>
      </c>
      <c r="FO392">
        <v>15</v>
      </c>
      <c r="FP392">
        <v>0</v>
      </c>
      <c r="FQ392" t="s">
        <v>439</v>
      </c>
      <c r="FR392">
        <v>0</v>
      </c>
      <c r="FS392">
        <v>0</v>
      </c>
      <c r="FT392">
        <v>0</v>
      </c>
      <c r="FU392">
        <v>0</v>
      </c>
      <c r="FV392">
        <v>0</v>
      </c>
      <c r="FW392">
        <v>0</v>
      </c>
      <c r="FX392">
        <v>0</v>
      </c>
      <c r="FY392">
        <v>0</v>
      </c>
      <c r="FZ392">
        <v>0</v>
      </c>
      <c r="GA392">
        <v>0</v>
      </c>
      <c r="GB392">
        <v>0</v>
      </c>
      <c r="GC392">
        <v>-63.5218095238095</v>
      </c>
      <c r="GD392">
        <v>1.48524155844149</v>
      </c>
      <c r="GE392">
        <v>0.641688967012436</v>
      </c>
      <c r="GF392">
        <v>0</v>
      </c>
      <c r="GG392">
        <v>1117.08647058824</v>
      </c>
      <c r="GH392">
        <v>5.23819709207083</v>
      </c>
      <c r="GI392">
        <v>0.558337249723726</v>
      </c>
      <c r="GJ392">
        <v>-1</v>
      </c>
      <c r="GK392">
        <v>4.69890714285714</v>
      </c>
      <c r="GL392">
        <v>-1.17739324675325</v>
      </c>
      <c r="GM392">
        <v>0.11968566549579</v>
      </c>
      <c r="GN392">
        <v>0</v>
      </c>
      <c r="GO392">
        <v>0</v>
      </c>
      <c r="GP392">
        <v>2</v>
      </c>
      <c r="GQ392" t="s">
        <v>463</v>
      </c>
      <c r="GR392">
        <v>3.1314</v>
      </c>
      <c r="GS392">
        <v>2.71186</v>
      </c>
      <c r="GT392">
        <v>0.203295</v>
      </c>
      <c r="GU392">
        <v>0.209246</v>
      </c>
      <c r="GV392">
        <v>0.100799</v>
      </c>
      <c r="GW392">
        <v>0.0869085</v>
      </c>
      <c r="GX392">
        <v>29978</v>
      </c>
      <c r="GY392">
        <v>31878.5</v>
      </c>
      <c r="GZ392">
        <v>34046.3</v>
      </c>
      <c r="HA392">
        <v>36504</v>
      </c>
      <c r="HB392">
        <v>43256.5</v>
      </c>
      <c r="HC392">
        <v>47880.1</v>
      </c>
      <c r="HD392">
        <v>53117.8</v>
      </c>
      <c r="HE392">
        <v>58349.4</v>
      </c>
      <c r="HF392">
        <v>1.94993</v>
      </c>
      <c r="HG392">
        <v>1.78215</v>
      </c>
      <c r="HH392">
        <v>0.136383</v>
      </c>
      <c r="HI392">
        <v>0</v>
      </c>
      <c r="HJ392">
        <v>27.8031</v>
      </c>
      <c r="HK392">
        <v>999.9</v>
      </c>
      <c r="HL392">
        <v>42.309</v>
      </c>
      <c r="HM392">
        <v>31.078</v>
      </c>
      <c r="HN392">
        <v>21.1504</v>
      </c>
      <c r="HO392">
        <v>54.6457</v>
      </c>
      <c r="HP392">
        <v>45.5489</v>
      </c>
      <c r="HQ392">
        <v>1</v>
      </c>
      <c r="HR392">
        <v>0.112957</v>
      </c>
      <c r="HS392">
        <v>0.692674</v>
      </c>
      <c r="HT392">
        <v>20.1104</v>
      </c>
      <c r="HU392">
        <v>5.19722</v>
      </c>
      <c r="HV392">
        <v>12.004</v>
      </c>
      <c r="HW392">
        <v>4.975</v>
      </c>
      <c r="HX392">
        <v>3.29395</v>
      </c>
      <c r="HY392">
        <v>999.9</v>
      </c>
      <c r="HZ392">
        <v>9999</v>
      </c>
      <c r="IA392">
        <v>9999</v>
      </c>
      <c r="IB392">
        <v>9999</v>
      </c>
      <c r="IC392">
        <v>1.86326</v>
      </c>
      <c r="ID392">
        <v>1.86813</v>
      </c>
      <c r="IE392">
        <v>1.86787</v>
      </c>
      <c r="IF392">
        <v>1.86905</v>
      </c>
      <c r="IG392">
        <v>1.86986</v>
      </c>
      <c r="IH392">
        <v>1.8659</v>
      </c>
      <c r="II392">
        <v>1.86703</v>
      </c>
      <c r="IJ392">
        <v>1.86844</v>
      </c>
      <c r="IK392">
        <v>5</v>
      </c>
      <c r="IL392">
        <v>0</v>
      </c>
      <c r="IM392">
        <v>0</v>
      </c>
      <c r="IN392">
        <v>0</v>
      </c>
      <c r="IO392" t="s">
        <v>441</v>
      </c>
      <c r="IP392" t="s">
        <v>442</v>
      </c>
      <c r="IQ392" t="s">
        <v>443</v>
      </c>
      <c r="IR392" t="s">
        <v>443</v>
      </c>
      <c r="IS392" t="s">
        <v>443</v>
      </c>
      <c r="IT392" t="s">
        <v>443</v>
      </c>
      <c r="IU392">
        <v>0</v>
      </c>
      <c r="IV392">
        <v>100</v>
      </c>
      <c r="IW392">
        <v>100</v>
      </c>
      <c r="IX392">
        <v>5.21</v>
      </c>
      <c r="IY392">
        <v>0.3269</v>
      </c>
      <c r="IZ392">
        <v>0.735386519928015</v>
      </c>
      <c r="JA392">
        <v>0.00382527381972642</v>
      </c>
      <c r="JB392">
        <v>-7.52988299776221e-07</v>
      </c>
      <c r="JC392">
        <v>2.3530235652091e-10</v>
      </c>
      <c r="JD392">
        <v>-0.102343420517576</v>
      </c>
      <c r="JE392">
        <v>-0.0169045395245839</v>
      </c>
      <c r="JF392">
        <v>0.00204458040624254</v>
      </c>
      <c r="JG392">
        <v>-2.13992253470799e-05</v>
      </c>
      <c r="JH392">
        <v>5</v>
      </c>
      <c r="JI392">
        <v>2167</v>
      </c>
      <c r="JJ392">
        <v>1</v>
      </c>
      <c r="JK392">
        <v>29</v>
      </c>
      <c r="JL392">
        <v>29323903.6</v>
      </c>
      <c r="JM392">
        <v>29323903.6</v>
      </c>
      <c r="JN392">
        <v>2.75513</v>
      </c>
      <c r="JO392">
        <v>2.6123</v>
      </c>
      <c r="JP392">
        <v>1.54785</v>
      </c>
      <c r="JQ392">
        <v>2.31079</v>
      </c>
      <c r="JR392">
        <v>1.64673</v>
      </c>
      <c r="JS392">
        <v>2.37915</v>
      </c>
      <c r="JT392">
        <v>34.7379</v>
      </c>
      <c r="JU392">
        <v>24.1926</v>
      </c>
      <c r="JV392">
        <v>18</v>
      </c>
      <c r="JW392">
        <v>507.052</v>
      </c>
      <c r="JX392">
        <v>398.756</v>
      </c>
      <c r="JY392">
        <v>26.6339</v>
      </c>
      <c r="JZ392">
        <v>28.8429</v>
      </c>
      <c r="KA392">
        <v>29.9999</v>
      </c>
      <c r="KB392">
        <v>28.8064</v>
      </c>
      <c r="KC392">
        <v>28.7564</v>
      </c>
      <c r="KD392">
        <v>55.1804</v>
      </c>
      <c r="KE392">
        <v>7.60378</v>
      </c>
      <c r="KF392">
        <v>30.3518</v>
      </c>
      <c r="KG392">
        <v>26.6201</v>
      </c>
      <c r="KH392">
        <v>1473.36</v>
      </c>
      <c r="KI392">
        <v>18.7603</v>
      </c>
      <c r="KJ392">
        <v>96.5529</v>
      </c>
      <c r="KK392">
        <v>94.534</v>
      </c>
    </row>
    <row r="393" spans="1:297">
      <c r="A393">
        <v>377</v>
      </c>
      <c r="B393">
        <v>1759434220.1</v>
      </c>
      <c r="C393">
        <v>15000</v>
      </c>
      <c r="D393" t="s">
        <v>1199</v>
      </c>
      <c r="E393" t="s">
        <v>1200</v>
      </c>
      <c r="F393">
        <v>5</v>
      </c>
      <c r="G393" t="s">
        <v>1024</v>
      </c>
      <c r="H393" t="s">
        <v>436</v>
      </c>
      <c r="I393">
        <v>1759434211.94615</v>
      </c>
      <c r="J393">
        <f>(K393)/1000</f>
        <v>0</v>
      </c>
      <c r="K393">
        <f>IF(DP393, AN393, AH393)</f>
        <v>0</v>
      </c>
      <c r="L393">
        <f>IF(DP393, AI393, AG393)</f>
        <v>0</v>
      </c>
      <c r="M393">
        <f>DR393 - IF(AU393&gt;1, L393*DL393*100.0/(AW393), 0)</f>
        <v>0</v>
      </c>
      <c r="N393">
        <f>((T393-J393/2)*M393-L393)/(T393+J393/2)</f>
        <v>0</v>
      </c>
      <c r="O393">
        <f>N393*(DY393+DZ393)/1000.0</f>
        <v>0</v>
      </c>
      <c r="P393">
        <f>(DR393 - IF(AU393&gt;1, L393*DL393*100.0/(AW393), 0))*(DY393+DZ393)/1000.0</f>
        <v>0</v>
      </c>
      <c r="Q393">
        <f>2.0/((1/S393-1/R393)+SIGN(S393)*SQRT((1/S393-1/R393)*(1/S393-1/R393) + 4*DM393/((DM393+1)*(DM393+1))*(2*1/S393*1/R393-1/R393*1/R393)))</f>
        <v>0</v>
      </c>
      <c r="R393">
        <f>IF(LEFT(DN393,1)&lt;&gt;"0",IF(LEFT(DN393,1)="1",3.0,DO393),$D$5+$E$5*(EF393*DY393/($K$5*1000))+$F$5*(EF393*DY393/($K$5*1000))*MAX(MIN(DL393,$J$5),$I$5)*MAX(MIN(DL393,$J$5),$I$5)+$G$5*MAX(MIN(DL393,$J$5),$I$5)*(EF393*DY393/($K$5*1000))+$H$5*(EF393*DY393/($K$5*1000))*(EF393*DY393/($K$5*1000)))</f>
        <v>0</v>
      </c>
      <c r="S393">
        <f>J393*(1000-(1000*0.61365*exp(17.502*W393/(240.97+W393))/(DY393+DZ393)+DT393)/2)/(1000*0.61365*exp(17.502*W393/(240.97+W393))/(DY393+DZ393)-DT393)</f>
        <v>0</v>
      </c>
      <c r="T393">
        <f>1/((DM393+1)/(Q393/1.6)+1/(R393/1.37)) + DM393/((DM393+1)/(Q393/1.6) + DM393/(R393/1.37))</f>
        <v>0</v>
      </c>
      <c r="U393">
        <f>(DH393*DK393)</f>
        <v>0</v>
      </c>
      <c r="V393">
        <f>(EA393+(U393+2*0.95*5.67E-8*(((EA393+$B$7)+273)^4-(EA393+273)^4)-44100*J393)/(1.84*29.3*R393+8*0.95*5.67E-8*(EA393+273)^3))</f>
        <v>0</v>
      </c>
      <c r="W393">
        <f>($C$7*EB393+$D$7*EC393+$E$7*V393)</f>
        <v>0</v>
      </c>
      <c r="X393">
        <f>0.61365*exp(17.502*W393/(240.97+W393))</f>
        <v>0</v>
      </c>
      <c r="Y393">
        <f>(Z393/AA393*100)</f>
        <v>0</v>
      </c>
      <c r="Z393">
        <f>DT393*(DY393+DZ393)/1000</f>
        <v>0</v>
      </c>
      <c r="AA393">
        <f>0.61365*exp(17.502*EA393/(240.97+EA393))</f>
        <v>0</v>
      </c>
      <c r="AB393">
        <f>(X393-DT393*(DY393+DZ393)/1000)</f>
        <v>0</v>
      </c>
      <c r="AC393">
        <f>(-J393*44100)</f>
        <v>0</v>
      </c>
      <c r="AD393">
        <f>2*29.3*R393*0.92*(EA393-W393)</f>
        <v>0</v>
      </c>
      <c r="AE393">
        <f>2*0.95*5.67E-8*(((EA393+$B$7)+273)^4-(W393+273)^4)</f>
        <v>0</v>
      </c>
      <c r="AF393">
        <f>U393+AE393+AC393+AD393</f>
        <v>0</v>
      </c>
      <c r="AG393">
        <f>DX393*AU393*(DS393-DR393*(1000-AU393*DU393)/(1000-AU393*DT393))/(100*DL393)</f>
        <v>0</v>
      </c>
      <c r="AH393">
        <f>1000*DX393*AU393*(DT393-DU393)/(100*DL393*(1000-AU393*DT393))</f>
        <v>0</v>
      </c>
      <c r="AI393">
        <f>(AJ393 - AK393 - DY393*1E3/(8.314*(EA393+273.15)) * AM393/DX393 * AL393) * DX393/(100*DL393) * (1000 - DU393)/1000</f>
        <v>0</v>
      </c>
      <c r="AJ393">
        <v>1488.54381998485</v>
      </c>
      <c r="AK393">
        <v>1438.24357575758</v>
      </c>
      <c r="AL393">
        <v>3.49932272727265</v>
      </c>
      <c r="AM393">
        <v>64.6</v>
      </c>
      <c r="AN393">
        <f>(AP393 - AO393 + DY393*1E3/(8.314*(EA393+273.15)) * AR393/DX393 * AQ393) * DX393/(100*DL393) * 1000/(1000 - AP393)</f>
        <v>0</v>
      </c>
      <c r="AO393">
        <v>18.7780206063982</v>
      </c>
      <c r="AP393">
        <v>23.2483509090909</v>
      </c>
      <c r="AQ393">
        <v>-0.000282041741592627</v>
      </c>
      <c r="AR393">
        <v>120.659579915445</v>
      </c>
      <c r="AS393">
        <v>0</v>
      </c>
      <c r="AT393">
        <v>0</v>
      </c>
      <c r="AU393">
        <f>IF(AS393*$H$13&gt;=AW393,1.0,(AW393/(AW393-AS393*$H$13)))</f>
        <v>0</v>
      </c>
      <c r="AV393">
        <f>(AU393-1)*100</f>
        <v>0</v>
      </c>
      <c r="AW393">
        <f>MAX(0,($B$13+$C$13*EF393)/(1+$D$13*EF393)*DY393/(EA393+273)*$E$13)</f>
        <v>0</v>
      </c>
      <c r="AX393" t="s">
        <v>437</v>
      </c>
      <c r="AY393" t="s">
        <v>437</v>
      </c>
      <c r="AZ393">
        <v>0</v>
      </c>
      <c r="BA393">
        <v>0</v>
      </c>
      <c r="BB393">
        <f>1-AZ393/BA393</f>
        <v>0</v>
      </c>
      <c r="BC393">
        <v>0</v>
      </c>
      <c r="BD393" t="s">
        <v>437</v>
      </c>
      <c r="BE393" t="s">
        <v>437</v>
      </c>
      <c r="BF393">
        <v>0</v>
      </c>
      <c r="BG393">
        <v>0</v>
      </c>
      <c r="BH393">
        <f>1-BF393/BG393</f>
        <v>0</v>
      </c>
      <c r="BI393">
        <v>0.5</v>
      </c>
      <c r="BJ393">
        <f>DI393</f>
        <v>0</v>
      </c>
      <c r="BK393">
        <f>L393</f>
        <v>0</v>
      </c>
      <c r="BL393">
        <f>BH393*BI393*BJ393</f>
        <v>0</v>
      </c>
      <c r="BM393">
        <f>(BK393-BC393)/BJ393</f>
        <v>0</v>
      </c>
      <c r="BN393">
        <f>(BA393-BG393)/BG393</f>
        <v>0</v>
      </c>
      <c r="BO393">
        <f>AZ393/(BB393+AZ393/BG393)</f>
        <v>0</v>
      </c>
      <c r="BP393" t="s">
        <v>437</v>
      </c>
      <c r="BQ393">
        <v>0</v>
      </c>
      <c r="BR393">
        <f>IF(BQ393&lt;&gt;0, BQ393, BO393)</f>
        <v>0</v>
      </c>
      <c r="BS393">
        <f>1-BR393/BG393</f>
        <v>0</v>
      </c>
      <c r="BT393">
        <f>(BG393-BF393)/(BG393-BR393)</f>
        <v>0</v>
      </c>
      <c r="BU393">
        <f>(BA393-BG393)/(BA393-BR393)</f>
        <v>0</v>
      </c>
      <c r="BV393">
        <f>(BG393-BF393)/(BG393-AZ393)</f>
        <v>0</v>
      </c>
      <c r="BW393">
        <f>(BA393-BG393)/(BA393-AZ393)</f>
        <v>0</v>
      </c>
      <c r="BX393">
        <f>(BT393*BR393/BF393)</f>
        <v>0</v>
      </c>
      <c r="BY393">
        <f>(1-BX393)</f>
        <v>0</v>
      </c>
      <c r="DH393">
        <f>$B$11*EG393+$C$11*EH393+$F$11*ES393*(1-EV393)</f>
        <v>0</v>
      </c>
      <c r="DI393">
        <f>DH393*DJ393</f>
        <v>0</v>
      </c>
      <c r="DJ393">
        <f>($B$11*$D$9+$C$11*$D$9+$F$11*((FF393+EX393)/MAX(FF393+EX393+FG393, 0.1)*$I$9+FG393/MAX(FF393+EX393+FG393, 0.1)*$J$9))/($B$11+$C$11+$F$11)</f>
        <v>0</v>
      </c>
      <c r="DK393">
        <f>($B$11*$K$9+$C$11*$K$9+$F$11*((FF393+EX393)/MAX(FF393+EX393+FG393, 0.1)*$P$9+FG393/MAX(FF393+EX393+FG393, 0.1)*$Q$9))/($B$11+$C$11+$F$11)</f>
        <v>0</v>
      </c>
      <c r="DL393">
        <v>6</v>
      </c>
      <c r="DM393">
        <v>0.5</v>
      </c>
      <c r="DN393" t="s">
        <v>438</v>
      </c>
      <c r="DO393">
        <v>2</v>
      </c>
      <c r="DP393" t="b">
        <v>1</v>
      </c>
      <c r="DQ393">
        <v>1759434211.94615</v>
      </c>
      <c r="DR393">
        <v>1380.60846153846</v>
      </c>
      <c r="DS393">
        <v>1444.25</v>
      </c>
      <c r="DT393">
        <v>23.2524384615385</v>
      </c>
      <c r="DU393">
        <v>18.6944846153846</v>
      </c>
      <c r="DV393">
        <v>1375.42384615385</v>
      </c>
      <c r="DW393">
        <v>22.9255769230769</v>
      </c>
      <c r="DX393">
        <v>500.025153846154</v>
      </c>
      <c r="DY393">
        <v>90.6512384615385</v>
      </c>
      <c r="DZ393">
        <v>0.0340638692307692</v>
      </c>
      <c r="EA393">
        <v>29.9246846153846</v>
      </c>
      <c r="EB393">
        <v>30.0299692307692</v>
      </c>
      <c r="EC393">
        <v>999.9</v>
      </c>
      <c r="ED393">
        <v>0</v>
      </c>
      <c r="EE393">
        <v>0</v>
      </c>
      <c r="EF393">
        <v>9997.60923076923</v>
      </c>
      <c r="EG393">
        <v>0</v>
      </c>
      <c r="EH393">
        <v>14.3978</v>
      </c>
      <c r="EI393">
        <v>-63.6415076923077</v>
      </c>
      <c r="EJ393">
        <v>1413.47615384615</v>
      </c>
      <c r="EK393">
        <v>1471.76538461538</v>
      </c>
      <c r="EL393">
        <v>4.55794692307692</v>
      </c>
      <c r="EM393">
        <v>1444.25</v>
      </c>
      <c r="EN393">
        <v>18.6944846153846</v>
      </c>
      <c r="EO393">
        <v>2.10786</v>
      </c>
      <c r="EP393">
        <v>1.69467846153846</v>
      </c>
      <c r="EQ393">
        <v>18.2787230769231</v>
      </c>
      <c r="ER393">
        <v>14.8476692307692</v>
      </c>
      <c r="ES393">
        <v>2000.00615384615</v>
      </c>
      <c r="ET393">
        <v>0.980003384615385</v>
      </c>
      <c r="EU393">
        <v>0.0199966</v>
      </c>
      <c r="EV393">
        <v>0</v>
      </c>
      <c r="EW393">
        <v>1117.88769230769</v>
      </c>
      <c r="EX393">
        <v>5.00059</v>
      </c>
      <c r="EY393">
        <v>22487.0461538462</v>
      </c>
      <c r="EZ393">
        <v>17360.3923076923</v>
      </c>
      <c r="FA393">
        <v>41.8410769230769</v>
      </c>
      <c r="FB393">
        <v>41.562</v>
      </c>
      <c r="FC393">
        <v>41.2160769230769</v>
      </c>
      <c r="FD393">
        <v>41.125</v>
      </c>
      <c r="FE393">
        <v>42.75</v>
      </c>
      <c r="FF393">
        <v>1955.11615384615</v>
      </c>
      <c r="FG393">
        <v>39.89</v>
      </c>
      <c r="FH393">
        <v>0</v>
      </c>
      <c r="FI393">
        <v>1759434218.8</v>
      </c>
      <c r="FJ393">
        <v>0</v>
      </c>
      <c r="FK393">
        <v>1117.83076923077</v>
      </c>
      <c r="FL393">
        <v>4.53880339465274</v>
      </c>
      <c r="FM393">
        <v>94.1846154859754</v>
      </c>
      <c r="FN393">
        <v>22488.0192307692</v>
      </c>
      <c r="FO393">
        <v>15</v>
      </c>
      <c r="FP393">
        <v>0</v>
      </c>
      <c r="FQ393" t="s">
        <v>439</v>
      </c>
      <c r="FR393">
        <v>0</v>
      </c>
      <c r="FS393">
        <v>0</v>
      </c>
      <c r="FT393">
        <v>0</v>
      </c>
      <c r="FU393">
        <v>0</v>
      </c>
      <c r="FV393">
        <v>0</v>
      </c>
      <c r="FW393">
        <v>0</v>
      </c>
      <c r="FX393">
        <v>0</v>
      </c>
      <c r="FY393">
        <v>0</v>
      </c>
      <c r="FZ393">
        <v>0</v>
      </c>
      <c r="GA393">
        <v>0</v>
      </c>
      <c r="GB393">
        <v>0</v>
      </c>
      <c r="GC393">
        <v>-63.471475</v>
      </c>
      <c r="GD393">
        <v>-2.07541804511281</v>
      </c>
      <c r="GE393">
        <v>0.629630179450604</v>
      </c>
      <c r="GF393">
        <v>0</v>
      </c>
      <c r="GG393">
        <v>1117.52235294118</v>
      </c>
      <c r="GH393">
        <v>5.27944995109086</v>
      </c>
      <c r="GI393">
        <v>0.587081810230158</v>
      </c>
      <c r="GJ393">
        <v>-1</v>
      </c>
      <c r="GK393">
        <v>4.596473</v>
      </c>
      <c r="GL393">
        <v>-0.96561293233083</v>
      </c>
      <c r="GM393">
        <v>0.0933257964927169</v>
      </c>
      <c r="GN393">
        <v>0</v>
      </c>
      <c r="GO393">
        <v>0</v>
      </c>
      <c r="GP393">
        <v>2</v>
      </c>
      <c r="GQ393" t="s">
        <v>463</v>
      </c>
      <c r="GR393">
        <v>3.13145</v>
      </c>
      <c r="GS393">
        <v>2.71195</v>
      </c>
      <c r="GT393">
        <v>0.204826</v>
      </c>
      <c r="GU393">
        <v>0.210672</v>
      </c>
      <c r="GV393">
        <v>0.100776</v>
      </c>
      <c r="GW393">
        <v>0.0870324</v>
      </c>
      <c r="GX393">
        <v>29920.8</v>
      </c>
      <c r="GY393">
        <v>31820.9</v>
      </c>
      <c r="GZ393">
        <v>34046.8</v>
      </c>
      <c r="HA393">
        <v>36503.9</v>
      </c>
      <c r="HB393">
        <v>43258.2</v>
      </c>
      <c r="HC393">
        <v>47873.4</v>
      </c>
      <c r="HD393">
        <v>53118.3</v>
      </c>
      <c r="HE393">
        <v>58349</v>
      </c>
      <c r="HF393">
        <v>1.94982</v>
      </c>
      <c r="HG393">
        <v>1.7821</v>
      </c>
      <c r="HH393">
        <v>0.136714</v>
      </c>
      <c r="HI393">
        <v>0</v>
      </c>
      <c r="HJ393">
        <v>27.796</v>
      </c>
      <c r="HK393">
        <v>999.9</v>
      </c>
      <c r="HL393">
        <v>42.333</v>
      </c>
      <c r="HM393">
        <v>31.058</v>
      </c>
      <c r="HN393">
        <v>21.1387</v>
      </c>
      <c r="HO393">
        <v>54.5957</v>
      </c>
      <c r="HP393">
        <v>45.2804</v>
      </c>
      <c r="HQ393">
        <v>1</v>
      </c>
      <c r="HR393">
        <v>0.113028</v>
      </c>
      <c r="HS393">
        <v>0.701514</v>
      </c>
      <c r="HT393">
        <v>20.1105</v>
      </c>
      <c r="HU393">
        <v>5.19707</v>
      </c>
      <c r="HV393">
        <v>12.004</v>
      </c>
      <c r="HW393">
        <v>4.9751</v>
      </c>
      <c r="HX393">
        <v>3.29393</v>
      </c>
      <c r="HY393">
        <v>999.9</v>
      </c>
      <c r="HZ393">
        <v>9999</v>
      </c>
      <c r="IA393">
        <v>9999</v>
      </c>
      <c r="IB393">
        <v>9999</v>
      </c>
      <c r="IC393">
        <v>1.86326</v>
      </c>
      <c r="ID393">
        <v>1.86813</v>
      </c>
      <c r="IE393">
        <v>1.86794</v>
      </c>
      <c r="IF393">
        <v>1.86905</v>
      </c>
      <c r="IG393">
        <v>1.86991</v>
      </c>
      <c r="IH393">
        <v>1.86591</v>
      </c>
      <c r="II393">
        <v>1.86705</v>
      </c>
      <c r="IJ393">
        <v>1.86844</v>
      </c>
      <c r="IK393">
        <v>5</v>
      </c>
      <c r="IL393">
        <v>0</v>
      </c>
      <c r="IM393">
        <v>0</v>
      </c>
      <c r="IN393">
        <v>0</v>
      </c>
      <c r="IO393" t="s">
        <v>441</v>
      </c>
      <c r="IP393" t="s">
        <v>442</v>
      </c>
      <c r="IQ393" t="s">
        <v>443</v>
      </c>
      <c r="IR393" t="s">
        <v>443</v>
      </c>
      <c r="IS393" t="s">
        <v>443</v>
      </c>
      <c r="IT393" t="s">
        <v>443</v>
      </c>
      <c r="IU393">
        <v>0</v>
      </c>
      <c r="IV393">
        <v>100</v>
      </c>
      <c r="IW393">
        <v>100</v>
      </c>
      <c r="IX393">
        <v>5.27</v>
      </c>
      <c r="IY393">
        <v>0.3266</v>
      </c>
      <c r="IZ393">
        <v>0.735386519928015</v>
      </c>
      <c r="JA393">
        <v>0.00382527381972642</v>
      </c>
      <c r="JB393">
        <v>-7.52988299776221e-07</v>
      </c>
      <c r="JC393">
        <v>2.3530235652091e-10</v>
      </c>
      <c r="JD393">
        <v>-0.102343420517576</v>
      </c>
      <c r="JE393">
        <v>-0.0169045395245839</v>
      </c>
      <c r="JF393">
        <v>0.00204458040624254</v>
      </c>
      <c r="JG393">
        <v>-2.13992253470799e-05</v>
      </c>
      <c r="JH393">
        <v>5</v>
      </c>
      <c r="JI393">
        <v>2167</v>
      </c>
      <c r="JJ393">
        <v>1</v>
      </c>
      <c r="JK393">
        <v>29</v>
      </c>
      <c r="JL393">
        <v>29323903.7</v>
      </c>
      <c r="JM393">
        <v>29323903.7</v>
      </c>
      <c r="JN393">
        <v>2.77954</v>
      </c>
      <c r="JO393">
        <v>2.61719</v>
      </c>
      <c r="JP393">
        <v>1.54785</v>
      </c>
      <c r="JQ393">
        <v>2.31079</v>
      </c>
      <c r="JR393">
        <v>1.64673</v>
      </c>
      <c r="JS393">
        <v>2.30103</v>
      </c>
      <c r="JT393">
        <v>34.7379</v>
      </c>
      <c r="JU393">
        <v>24.1838</v>
      </c>
      <c r="JV393">
        <v>18</v>
      </c>
      <c r="JW393">
        <v>506.965</v>
      </c>
      <c r="JX393">
        <v>398.712</v>
      </c>
      <c r="JY393">
        <v>26.5999</v>
      </c>
      <c r="JZ393">
        <v>28.8405</v>
      </c>
      <c r="KA393">
        <v>30.0001</v>
      </c>
      <c r="KB393">
        <v>28.8039</v>
      </c>
      <c r="KC393">
        <v>28.7539</v>
      </c>
      <c r="KD393">
        <v>55.7247</v>
      </c>
      <c r="KE393">
        <v>7.60378</v>
      </c>
      <c r="KF393">
        <v>30.7321</v>
      </c>
      <c r="KG393">
        <v>26.5902</v>
      </c>
      <c r="KH393">
        <v>1493.68</v>
      </c>
      <c r="KI393">
        <v>18.8062</v>
      </c>
      <c r="KJ393">
        <v>96.554</v>
      </c>
      <c r="KK393">
        <v>94.5334</v>
      </c>
    </row>
    <row r="394" spans="1:297">
      <c r="A394">
        <v>378</v>
      </c>
      <c r="B394">
        <v>1759434225.1</v>
      </c>
      <c r="C394">
        <v>15005</v>
      </c>
      <c r="D394" t="s">
        <v>1201</v>
      </c>
      <c r="E394" t="s">
        <v>1202</v>
      </c>
      <c r="F394">
        <v>5</v>
      </c>
      <c r="G394" t="s">
        <v>1024</v>
      </c>
      <c r="H394" t="s">
        <v>436</v>
      </c>
      <c r="I394">
        <v>1759434216.94615</v>
      </c>
      <c r="J394">
        <f>(K394)/1000</f>
        <v>0</v>
      </c>
      <c r="K394">
        <f>IF(DP394, AN394, AH394)</f>
        <v>0</v>
      </c>
      <c r="L394">
        <f>IF(DP394, AI394, AG394)</f>
        <v>0</v>
      </c>
      <c r="M394">
        <f>DR394 - IF(AU394&gt;1, L394*DL394*100.0/(AW394), 0)</f>
        <v>0</v>
      </c>
      <c r="N394">
        <f>((T394-J394/2)*M394-L394)/(T394+J394/2)</f>
        <v>0</v>
      </c>
      <c r="O394">
        <f>N394*(DY394+DZ394)/1000.0</f>
        <v>0</v>
      </c>
      <c r="P394">
        <f>(DR394 - IF(AU394&gt;1, L394*DL394*100.0/(AW394), 0))*(DY394+DZ394)/1000.0</f>
        <v>0</v>
      </c>
      <c r="Q394">
        <f>2.0/((1/S394-1/R394)+SIGN(S394)*SQRT((1/S394-1/R394)*(1/S394-1/R394) + 4*DM394/((DM394+1)*(DM394+1))*(2*1/S394*1/R394-1/R394*1/R394)))</f>
        <v>0</v>
      </c>
      <c r="R394">
        <f>IF(LEFT(DN394,1)&lt;&gt;"0",IF(LEFT(DN394,1)="1",3.0,DO394),$D$5+$E$5*(EF394*DY394/($K$5*1000))+$F$5*(EF394*DY394/($K$5*1000))*MAX(MIN(DL394,$J$5),$I$5)*MAX(MIN(DL394,$J$5),$I$5)+$G$5*MAX(MIN(DL394,$J$5),$I$5)*(EF394*DY394/($K$5*1000))+$H$5*(EF394*DY394/($K$5*1000))*(EF394*DY394/($K$5*1000)))</f>
        <v>0</v>
      </c>
      <c r="S394">
        <f>J394*(1000-(1000*0.61365*exp(17.502*W394/(240.97+W394))/(DY394+DZ394)+DT394)/2)/(1000*0.61365*exp(17.502*W394/(240.97+W394))/(DY394+DZ394)-DT394)</f>
        <v>0</v>
      </c>
      <c r="T394">
        <f>1/((DM394+1)/(Q394/1.6)+1/(R394/1.37)) + DM394/((DM394+1)/(Q394/1.6) + DM394/(R394/1.37))</f>
        <v>0</v>
      </c>
      <c r="U394">
        <f>(DH394*DK394)</f>
        <v>0</v>
      </c>
      <c r="V394">
        <f>(EA394+(U394+2*0.95*5.67E-8*(((EA394+$B$7)+273)^4-(EA394+273)^4)-44100*J394)/(1.84*29.3*R394+8*0.95*5.67E-8*(EA394+273)^3))</f>
        <v>0</v>
      </c>
      <c r="W394">
        <f>($C$7*EB394+$D$7*EC394+$E$7*V394)</f>
        <v>0</v>
      </c>
      <c r="X394">
        <f>0.61365*exp(17.502*W394/(240.97+W394))</f>
        <v>0</v>
      </c>
      <c r="Y394">
        <f>(Z394/AA394*100)</f>
        <v>0</v>
      </c>
      <c r="Z394">
        <f>DT394*(DY394+DZ394)/1000</f>
        <v>0</v>
      </c>
      <c r="AA394">
        <f>0.61365*exp(17.502*EA394/(240.97+EA394))</f>
        <v>0</v>
      </c>
      <c r="AB394">
        <f>(X394-DT394*(DY394+DZ394)/1000)</f>
        <v>0</v>
      </c>
      <c r="AC394">
        <f>(-J394*44100)</f>
        <v>0</v>
      </c>
      <c r="AD394">
        <f>2*29.3*R394*0.92*(EA394-W394)</f>
        <v>0</v>
      </c>
      <c r="AE394">
        <f>2*0.95*5.67E-8*(((EA394+$B$7)+273)^4-(W394+273)^4)</f>
        <v>0</v>
      </c>
      <c r="AF394">
        <f>U394+AE394+AC394+AD394</f>
        <v>0</v>
      </c>
      <c r="AG394">
        <f>DX394*AU394*(DS394-DR394*(1000-AU394*DU394)/(1000-AU394*DT394))/(100*DL394)</f>
        <v>0</v>
      </c>
      <c r="AH394">
        <f>1000*DX394*AU394*(DT394-DU394)/(100*DL394*(1000-AU394*DT394))</f>
        <v>0</v>
      </c>
      <c r="AI394">
        <f>(AJ394 - AK394 - DY394*1E3/(8.314*(EA394+273.15)) * AM394/DX394 * AL394) * DX394/(100*DL394) * (1000 - DU394)/1000</f>
        <v>0</v>
      </c>
      <c r="AJ394">
        <v>1505.20607659524</v>
      </c>
      <c r="AK394">
        <v>1455.21503030303</v>
      </c>
      <c r="AL394">
        <v>3.38719242424232</v>
      </c>
      <c r="AM394">
        <v>64.6</v>
      </c>
      <c r="AN394">
        <f>(AP394 - AO394 + DY394*1E3/(8.314*(EA394+273.15)) * AR394/DX394 * AQ394) * DX394/(100*DL394) * 1000/(1000 - AP394)</f>
        <v>0</v>
      </c>
      <c r="AO394">
        <v>18.8238958477819</v>
      </c>
      <c r="AP394">
        <v>23.2286012121212</v>
      </c>
      <c r="AQ394">
        <v>-0.0006418035910882</v>
      </c>
      <c r="AR394">
        <v>120.659579915445</v>
      </c>
      <c r="AS394">
        <v>0</v>
      </c>
      <c r="AT394">
        <v>0</v>
      </c>
      <c r="AU394">
        <f>IF(AS394*$H$13&gt;=AW394,1.0,(AW394/(AW394-AS394*$H$13)))</f>
        <v>0</v>
      </c>
      <c r="AV394">
        <f>(AU394-1)*100</f>
        <v>0</v>
      </c>
      <c r="AW394">
        <f>MAX(0,($B$13+$C$13*EF394)/(1+$D$13*EF394)*DY394/(EA394+273)*$E$13)</f>
        <v>0</v>
      </c>
      <c r="AX394" t="s">
        <v>437</v>
      </c>
      <c r="AY394" t="s">
        <v>437</v>
      </c>
      <c r="AZ394">
        <v>0</v>
      </c>
      <c r="BA394">
        <v>0</v>
      </c>
      <c r="BB394">
        <f>1-AZ394/BA394</f>
        <v>0</v>
      </c>
      <c r="BC394">
        <v>0</v>
      </c>
      <c r="BD394" t="s">
        <v>437</v>
      </c>
      <c r="BE394" t="s">
        <v>437</v>
      </c>
      <c r="BF394">
        <v>0</v>
      </c>
      <c r="BG394">
        <v>0</v>
      </c>
      <c r="BH394">
        <f>1-BF394/BG394</f>
        <v>0</v>
      </c>
      <c r="BI394">
        <v>0.5</v>
      </c>
      <c r="BJ394">
        <f>DI394</f>
        <v>0</v>
      </c>
      <c r="BK394">
        <f>L394</f>
        <v>0</v>
      </c>
      <c r="BL394">
        <f>BH394*BI394*BJ394</f>
        <v>0</v>
      </c>
      <c r="BM394">
        <f>(BK394-BC394)/BJ394</f>
        <v>0</v>
      </c>
      <c r="BN394">
        <f>(BA394-BG394)/BG394</f>
        <v>0</v>
      </c>
      <c r="BO394">
        <f>AZ394/(BB394+AZ394/BG394)</f>
        <v>0</v>
      </c>
      <c r="BP394" t="s">
        <v>437</v>
      </c>
      <c r="BQ394">
        <v>0</v>
      </c>
      <c r="BR394">
        <f>IF(BQ394&lt;&gt;0, BQ394, BO394)</f>
        <v>0</v>
      </c>
      <c r="BS394">
        <f>1-BR394/BG394</f>
        <v>0</v>
      </c>
      <c r="BT394">
        <f>(BG394-BF394)/(BG394-BR394)</f>
        <v>0</v>
      </c>
      <c r="BU394">
        <f>(BA394-BG394)/(BA394-BR394)</f>
        <v>0</v>
      </c>
      <c r="BV394">
        <f>(BG394-BF394)/(BG394-AZ394)</f>
        <v>0</v>
      </c>
      <c r="BW394">
        <f>(BA394-BG394)/(BA394-AZ394)</f>
        <v>0</v>
      </c>
      <c r="BX394">
        <f>(BT394*BR394/BF394)</f>
        <v>0</v>
      </c>
      <c r="BY394">
        <f>(1-BX394)</f>
        <v>0</v>
      </c>
      <c r="DH394">
        <f>$B$11*EG394+$C$11*EH394+$F$11*ES394*(1-EV394)</f>
        <v>0</v>
      </c>
      <c r="DI394">
        <f>DH394*DJ394</f>
        <v>0</v>
      </c>
      <c r="DJ394">
        <f>($B$11*$D$9+$C$11*$D$9+$F$11*((FF394+EX394)/MAX(FF394+EX394+FG394, 0.1)*$I$9+FG394/MAX(FF394+EX394+FG394, 0.1)*$J$9))/($B$11+$C$11+$F$11)</f>
        <v>0</v>
      </c>
      <c r="DK394">
        <f>($B$11*$K$9+$C$11*$K$9+$F$11*((FF394+EX394)/MAX(FF394+EX394+FG394, 0.1)*$P$9+FG394/MAX(FF394+EX394+FG394, 0.1)*$Q$9))/($B$11+$C$11+$F$11)</f>
        <v>0</v>
      </c>
      <c r="DL394">
        <v>6</v>
      </c>
      <c r="DM394">
        <v>0.5</v>
      </c>
      <c r="DN394" t="s">
        <v>438</v>
      </c>
      <c r="DO394">
        <v>2</v>
      </c>
      <c r="DP394" t="b">
        <v>1</v>
      </c>
      <c r="DQ394">
        <v>1759434216.94615</v>
      </c>
      <c r="DR394">
        <v>1397.47</v>
      </c>
      <c r="DS394">
        <v>1460.90076923077</v>
      </c>
      <c r="DT394">
        <v>23.2476461538462</v>
      </c>
      <c r="DU394">
        <v>18.7606538461538</v>
      </c>
      <c r="DV394">
        <v>1392.23384615385</v>
      </c>
      <c r="DW394">
        <v>22.9209923076923</v>
      </c>
      <c r="DX394">
        <v>500.041</v>
      </c>
      <c r="DY394">
        <v>90.6512615384615</v>
      </c>
      <c r="DZ394">
        <v>0.0338973384615385</v>
      </c>
      <c r="EA394">
        <v>29.9138230769231</v>
      </c>
      <c r="EB394">
        <v>30.0302538461538</v>
      </c>
      <c r="EC394">
        <v>999.9</v>
      </c>
      <c r="ED394">
        <v>0</v>
      </c>
      <c r="EE394">
        <v>0</v>
      </c>
      <c r="EF394">
        <v>9995.72461538462</v>
      </c>
      <c r="EG394">
        <v>0</v>
      </c>
      <c r="EH394">
        <v>14.3978</v>
      </c>
      <c r="EI394">
        <v>-63.4309</v>
      </c>
      <c r="EJ394">
        <v>1430.73153846154</v>
      </c>
      <c r="EK394">
        <v>1488.83384615385</v>
      </c>
      <c r="EL394">
        <v>4.48699692307692</v>
      </c>
      <c r="EM394">
        <v>1460.90076923077</v>
      </c>
      <c r="EN394">
        <v>18.7606538461538</v>
      </c>
      <c r="EO394">
        <v>2.10742692307692</v>
      </c>
      <c r="EP394">
        <v>1.70067692307692</v>
      </c>
      <c r="EQ394">
        <v>18.2754384615385</v>
      </c>
      <c r="ER394">
        <v>14.9025538461538</v>
      </c>
      <c r="ES394">
        <v>1999.98230769231</v>
      </c>
      <c r="ET394">
        <v>0.980003076923077</v>
      </c>
      <c r="EU394">
        <v>0.0199968461538462</v>
      </c>
      <c r="EV394">
        <v>0</v>
      </c>
      <c r="EW394">
        <v>1118.26923076923</v>
      </c>
      <c r="EX394">
        <v>5.00059</v>
      </c>
      <c r="EY394">
        <v>22494.3692307692</v>
      </c>
      <c r="EZ394">
        <v>17360.1923076923</v>
      </c>
      <c r="FA394">
        <v>41.8313846153846</v>
      </c>
      <c r="FB394">
        <v>41.562</v>
      </c>
      <c r="FC394">
        <v>41.2063846153846</v>
      </c>
      <c r="FD394">
        <v>41.1153076923077</v>
      </c>
      <c r="FE394">
        <v>42.75</v>
      </c>
      <c r="FF394">
        <v>1955.09230769231</v>
      </c>
      <c r="FG394">
        <v>39.89</v>
      </c>
      <c r="FH394">
        <v>0</v>
      </c>
      <c r="FI394">
        <v>1759434223.6</v>
      </c>
      <c r="FJ394">
        <v>0</v>
      </c>
      <c r="FK394">
        <v>1118.24346153846</v>
      </c>
      <c r="FL394">
        <v>6.26495725097531</v>
      </c>
      <c r="FM394">
        <v>81.6512819889993</v>
      </c>
      <c r="FN394">
        <v>22495.2730769231</v>
      </c>
      <c r="FO394">
        <v>15</v>
      </c>
      <c r="FP394">
        <v>0</v>
      </c>
      <c r="FQ394" t="s">
        <v>439</v>
      </c>
      <c r="FR394">
        <v>0</v>
      </c>
      <c r="FS394">
        <v>0</v>
      </c>
      <c r="FT394">
        <v>0</v>
      </c>
      <c r="FU394">
        <v>0</v>
      </c>
      <c r="FV394">
        <v>0</v>
      </c>
      <c r="FW394">
        <v>0</v>
      </c>
      <c r="FX394">
        <v>0</v>
      </c>
      <c r="FY394">
        <v>0</v>
      </c>
      <c r="FZ394">
        <v>0</v>
      </c>
      <c r="GA394">
        <v>0</v>
      </c>
      <c r="GB394">
        <v>0</v>
      </c>
      <c r="GC394">
        <v>-63.6026523809524</v>
      </c>
      <c r="GD394">
        <v>1.41607792207785</v>
      </c>
      <c r="GE394">
        <v>0.50226195178275</v>
      </c>
      <c r="GF394">
        <v>0</v>
      </c>
      <c r="GG394">
        <v>1118.01117647059</v>
      </c>
      <c r="GH394">
        <v>5.21588998347067</v>
      </c>
      <c r="GI394">
        <v>0.58493219670359</v>
      </c>
      <c r="GJ394">
        <v>-1</v>
      </c>
      <c r="GK394">
        <v>4.52918428571429</v>
      </c>
      <c r="GL394">
        <v>-0.855021038961035</v>
      </c>
      <c r="GM394">
        <v>0.0867553706624294</v>
      </c>
      <c r="GN394">
        <v>0</v>
      </c>
      <c r="GO394">
        <v>0</v>
      </c>
      <c r="GP394">
        <v>2</v>
      </c>
      <c r="GQ394" t="s">
        <v>463</v>
      </c>
      <c r="GR394">
        <v>3.13153</v>
      </c>
      <c r="GS394">
        <v>2.71173</v>
      </c>
      <c r="GT394">
        <v>0.206315</v>
      </c>
      <c r="GU394">
        <v>0.212204</v>
      </c>
      <c r="GV394">
        <v>0.100715</v>
      </c>
      <c r="GW394">
        <v>0.0872622</v>
      </c>
      <c r="GX394">
        <v>29864.8</v>
      </c>
      <c r="GY394">
        <v>31759.3</v>
      </c>
      <c r="GZ394">
        <v>34046.8</v>
      </c>
      <c r="HA394">
        <v>36504</v>
      </c>
      <c r="HB394">
        <v>43261.4</v>
      </c>
      <c r="HC394">
        <v>47861.7</v>
      </c>
      <c r="HD394">
        <v>53118.4</v>
      </c>
      <c r="HE394">
        <v>58349.4</v>
      </c>
      <c r="HF394">
        <v>1.95002</v>
      </c>
      <c r="HG394">
        <v>1.7821</v>
      </c>
      <c r="HH394">
        <v>0.138246</v>
      </c>
      <c r="HI394">
        <v>0</v>
      </c>
      <c r="HJ394">
        <v>27.7888</v>
      </c>
      <c r="HK394">
        <v>999.9</v>
      </c>
      <c r="HL394">
        <v>42.406</v>
      </c>
      <c r="HM394">
        <v>31.058</v>
      </c>
      <c r="HN394">
        <v>21.1741</v>
      </c>
      <c r="HO394">
        <v>54.5457</v>
      </c>
      <c r="HP394">
        <v>45.2404</v>
      </c>
      <c r="HQ394">
        <v>1</v>
      </c>
      <c r="HR394">
        <v>0.112909</v>
      </c>
      <c r="HS394">
        <v>0.694913</v>
      </c>
      <c r="HT394">
        <v>20.1106</v>
      </c>
      <c r="HU394">
        <v>5.19752</v>
      </c>
      <c r="HV394">
        <v>12.004</v>
      </c>
      <c r="HW394">
        <v>4.97515</v>
      </c>
      <c r="HX394">
        <v>3.294</v>
      </c>
      <c r="HY394">
        <v>999.9</v>
      </c>
      <c r="HZ394">
        <v>9999</v>
      </c>
      <c r="IA394">
        <v>9999</v>
      </c>
      <c r="IB394">
        <v>9999</v>
      </c>
      <c r="IC394">
        <v>1.86326</v>
      </c>
      <c r="ID394">
        <v>1.86813</v>
      </c>
      <c r="IE394">
        <v>1.86795</v>
      </c>
      <c r="IF394">
        <v>1.86905</v>
      </c>
      <c r="IG394">
        <v>1.86992</v>
      </c>
      <c r="IH394">
        <v>1.86594</v>
      </c>
      <c r="II394">
        <v>1.86707</v>
      </c>
      <c r="IJ394">
        <v>1.86844</v>
      </c>
      <c r="IK394">
        <v>5</v>
      </c>
      <c r="IL394">
        <v>0</v>
      </c>
      <c r="IM394">
        <v>0</v>
      </c>
      <c r="IN394">
        <v>0</v>
      </c>
      <c r="IO394" t="s">
        <v>441</v>
      </c>
      <c r="IP394" t="s">
        <v>442</v>
      </c>
      <c r="IQ394" t="s">
        <v>443</v>
      </c>
      <c r="IR394" t="s">
        <v>443</v>
      </c>
      <c r="IS394" t="s">
        <v>443</v>
      </c>
      <c r="IT394" t="s">
        <v>443</v>
      </c>
      <c r="IU394">
        <v>0</v>
      </c>
      <c r="IV394">
        <v>100</v>
      </c>
      <c r="IW394">
        <v>100</v>
      </c>
      <c r="IX394">
        <v>5.32</v>
      </c>
      <c r="IY394">
        <v>0.3257</v>
      </c>
      <c r="IZ394">
        <v>0.735386519928015</v>
      </c>
      <c r="JA394">
        <v>0.00382527381972642</v>
      </c>
      <c r="JB394">
        <v>-7.52988299776221e-07</v>
      </c>
      <c r="JC394">
        <v>2.3530235652091e-10</v>
      </c>
      <c r="JD394">
        <v>-0.102343420517576</v>
      </c>
      <c r="JE394">
        <v>-0.0169045395245839</v>
      </c>
      <c r="JF394">
        <v>0.00204458040624254</v>
      </c>
      <c r="JG394">
        <v>-2.13992253470799e-05</v>
      </c>
      <c r="JH394">
        <v>5</v>
      </c>
      <c r="JI394">
        <v>2167</v>
      </c>
      <c r="JJ394">
        <v>1</v>
      </c>
      <c r="JK394">
        <v>29</v>
      </c>
      <c r="JL394">
        <v>29323903.8</v>
      </c>
      <c r="JM394">
        <v>29323903.8</v>
      </c>
      <c r="JN394">
        <v>2.80518</v>
      </c>
      <c r="JO394">
        <v>2.61719</v>
      </c>
      <c r="JP394">
        <v>1.54785</v>
      </c>
      <c r="JQ394">
        <v>2.31079</v>
      </c>
      <c r="JR394">
        <v>1.64673</v>
      </c>
      <c r="JS394">
        <v>2.31812</v>
      </c>
      <c r="JT394">
        <v>34.7379</v>
      </c>
      <c r="JU394">
        <v>24.1838</v>
      </c>
      <c r="JV394">
        <v>18</v>
      </c>
      <c r="JW394">
        <v>507.096</v>
      </c>
      <c r="JX394">
        <v>398.712</v>
      </c>
      <c r="JY394">
        <v>26.5683</v>
      </c>
      <c r="JZ394">
        <v>28.8392</v>
      </c>
      <c r="KA394">
        <v>30</v>
      </c>
      <c r="KB394">
        <v>28.8039</v>
      </c>
      <c r="KC394">
        <v>28.7539</v>
      </c>
      <c r="KD394">
        <v>56.1684</v>
      </c>
      <c r="KE394">
        <v>7.60378</v>
      </c>
      <c r="KF394">
        <v>31.1025</v>
      </c>
      <c r="KG394">
        <v>26.5644</v>
      </c>
      <c r="KH394">
        <v>1507.19</v>
      </c>
      <c r="KI394">
        <v>18.8681</v>
      </c>
      <c r="KJ394">
        <v>96.5541</v>
      </c>
      <c r="KK394">
        <v>94.5339</v>
      </c>
    </row>
    <row r="395" spans="1:297">
      <c r="A395">
        <v>379</v>
      </c>
      <c r="B395">
        <v>1759434230.1</v>
      </c>
      <c r="C395">
        <v>15010</v>
      </c>
      <c r="D395" t="s">
        <v>1203</v>
      </c>
      <c r="E395" t="s">
        <v>1204</v>
      </c>
      <c r="F395">
        <v>5</v>
      </c>
      <c r="G395" t="s">
        <v>1024</v>
      </c>
      <c r="H395" t="s">
        <v>436</v>
      </c>
      <c r="I395">
        <v>1759434221.94615</v>
      </c>
      <c r="J395">
        <f>(K395)/1000</f>
        <v>0</v>
      </c>
      <c r="K395">
        <f>IF(DP395, AN395, AH395)</f>
        <v>0</v>
      </c>
      <c r="L395">
        <f>IF(DP395, AI395, AG395)</f>
        <v>0</v>
      </c>
      <c r="M395">
        <f>DR395 - IF(AU395&gt;1, L395*DL395*100.0/(AW395), 0)</f>
        <v>0</v>
      </c>
      <c r="N395">
        <f>((T395-J395/2)*M395-L395)/(T395+J395/2)</f>
        <v>0</v>
      </c>
      <c r="O395">
        <f>N395*(DY395+DZ395)/1000.0</f>
        <v>0</v>
      </c>
      <c r="P395">
        <f>(DR395 - IF(AU395&gt;1, L395*DL395*100.0/(AW395), 0))*(DY395+DZ395)/1000.0</f>
        <v>0</v>
      </c>
      <c r="Q395">
        <f>2.0/((1/S395-1/R395)+SIGN(S395)*SQRT((1/S395-1/R395)*(1/S395-1/R395) + 4*DM395/((DM395+1)*(DM395+1))*(2*1/S395*1/R395-1/R395*1/R395)))</f>
        <v>0</v>
      </c>
      <c r="R395">
        <f>IF(LEFT(DN395,1)&lt;&gt;"0",IF(LEFT(DN395,1)="1",3.0,DO395),$D$5+$E$5*(EF395*DY395/($K$5*1000))+$F$5*(EF395*DY395/($K$5*1000))*MAX(MIN(DL395,$J$5),$I$5)*MAX(MIN(DL395,$J$5),$I$5)+$G$5*MAX(MIN(DL395,$J$5),$I$5)*(EF395*DY395/($K$5*1000))+$H$5*(EF395*DY395/($K$5*1000))*(EF395*DY395/($K$5*1000)))</f>
        <v>0</v>
      </c>
      <c r="S395">
        <f>J395*(1000-(1000*0.61365*exp(17.502*W395/(240.97+W395))/(DY395+DZ395)+DT395)/2)/(1000*0.61365*exp(17.502*W395/(240.97+W395))/(DY395+DZ395)-DT395)</f>
        <v>0</v>
      </c>
      <c r="T395">
        <f>1/((DM395+1)/(Q395/1.6)+1/(R395/1.37)) + DM395/((DM395+1)/(Q395/1.6) + DM395/(R395/1.37))</f>
        <v>0</v>
      </c>
      <c r="U395">
        <f>(DH395*DK395)</f>
        <v>0</v>
      </c>
      <c r="V395">
        <f>(EA395+(U395+2*0.95*5.67E-8*(((EA395+$B$7)+273)^4-(EA395+273)^4)-44100*J395)/(1.84*29.3*R395+8*0.95*5.67E-8*(EA395+273)^3))</f>
        <v>0</v>
      </c>
      <c r="W395">
        <f>($C$7*EB395+$D$7*EC395+$E$7*V395)</f>
        <v>0</v>
      </c>
      <c r="X395">
        <f>0.61365*exp(17.502*W395/(240.97+W395))</f>
        <v>0</v>
      </c>
      <c r="Y395">
        <f>(Z395/AA395*100)</f>
        <v>0</v>
      </c>
      <c r="Z395">
        <f>DT395*(DY395+DZ395)/1000</f>
        <v>0</v>
      </c>
      <c r="AA395">
        <f>0.61365*exp(17.502*EA395/(240.97+EA395))</f>
        <v>0</v>
      </c>
      <c r="AB395">
        <f>(X395-DT395*(DY395+DZ395)/1000)</f>
        <v>0</v>
      </c>
      <c r="AC395">
        <f>(-J395*44100)</f>
        <v>0</v>
      </c>
      <c r="AD395">
        <f>2*29.3*R395*0.92*(EA395-W395)</f>
        <v>0</v>
      </c>
      <c r="AE395">
        <f>2*0.95*5.67E-8*(((EA395+$B$7)+273)^4-(W395+273)^4)</f>
        <v>0</v>
      </c>
      <c r="AF395">
        <f>U395+AE395+AC395+AD395</f>
        <v>0</v>
      </c>
      <c r="AG395">
        <f>DX395*AU395*(DS395-DR395*(1000-AU395*DU395)/(1000-AU395*DT395))/(100*DL395)</f>
        <v>0</v>
      </c>
      <c r="AH395">
        <f>1000*DX395*AU395*(DT395-DU395)/(100*DL395*(1000-AU395*DT395))</f>
        <v>0</v>
      </c>
      <c r="AI395">
        <f>(AJ395 - AK395 - DY395*1E3/(8.314*(EA395+273.15)) * AM395/DX395 * AL395) * DX395/(100*DL395) * (1000 - DU395)/1000</f>
        <v>0</v>
      </c>
      <c r="AJ395">
        <v>1523.2525608658</v>
      </c>
      <c r="AK395">
        <v>1473.01763636364</v>
      </c>
      <c r="AL395">
        <v>3.56072424242407</v>
      </c>
      <c r="AM395">
        <v>64.6</v>
      </c>
      <c r="AN395">
        <f>(AP395 - AO395 + DY395*1E3/(8.314*(EA395+273.15)) * AR395/DX395 * AQ395) * DX395/(100*DL395) * 1000/(1000 - AP395)</f>
        <v>0</v>
      </c>
      <c r="AO395">
        <v>18.8870622394093</v>
      </c>
      <c r="AP395">
        <v>23.212263030303</v>
      </c>
      <c r="AQ395">
        <v>-0.000425889232182129</v>
      </c>
      <c r="AR395">
        <v>120.659579915445</v>
      </c>
      <c r="AS395">
        <v>0</v>
      </c>
      <c r="AT395">
        <v>0</v>
      </c>
      <c r="AU395">
        <f>IF(AS395*$H$13&gt;=AW395,1.0,(AW395/(AW395-AS395*$H$13)))</f>
        <v>0</v>
      </c>
      <c r="AV395">
        <f>(AU395-1)*100</f>
        <v>0</v>
      </c>
      <c r="AW395">
        <f>MAX(0,($B$13+$C$13*EF395)/(1+$D$13*EF395)*DY395/(EA395+273)*$E$13)</f>
        <v>0</v>
      </c>
      <c r="AX395" t="s">
        <v>437</v>
      </c>
      <c r="AY395" t="s">
        <v>437</v>
      </c>
      <c r="AZ395">
        <v>0</v>
      </c>
      <c r="BA395">
        <v>0</v>
      </c>
      <c r="BB395">
        <f>1-AZ395/BA395</f>
        <v>0</v>
      </c>
      <c r="BC395">
        <v>0</v>
      </c>
      <c r="BD395" t="s">
        <v>437</v>
      </c>
      <c r="BE395" t="s">
        <v>437</v>
      </c>
      <c r="BF395">
        <v>0</v>
      </c>
      <c r="BG395">
        <v>0</v>
      </c>
      <c r="BH395">
        <f>1-BF395/BG395</f>
        <v>0</v>
      </c>
      <c r="BI395">
        <v>0.5</v>
      </c>
      <c r="BJ395">
        <f>DI395</f>
        <v>0</v>
      </c>
      <c r="BK395">
        <f>L395</f>
        <v>0</v>
      </c>
      <c r="BL395">
        <f>BH395*BI395*BJ395</f>
        <v>0</v>
      </c>
      <c r="BM395">
        <f>(BK395-BC395)/BJ395</f>
        <v>0</v>
      </c>
      <c r="BN395">
        <f>(BA395-BG395)/BG395</f>
        <v>0</v>
      </c>
      <c r="BO395">
        <f>AZ395/(BB395+AZ395/BG395)</f>
        <v>0</v>
      </c>
      <c r="BP395" t="s">
        <v>437</v>
      </c>
      <c r="BQ395">
        <v>0</v>
      </c>
      <c r="BR395">
        <f>IF(BQ395&lt;&gt;0, BQ395, BO395)</f>
        <v>0</v>
      </c>
      <c r="BS395">
        <f>1-BR395/BG395</f>
        <v>0</v>
      </c>
      <c r="BT395">
        <f>(BG395-BF395)/(BG395-BR395)</f>
        <v>0</v>
      </c>
      <c r="BU395">
        <f>(BA395-BG395)/(BA395-BR395)</f>
        <v>0</v>
      </c>
      <c r="BV395">
        <f>(BG395-BF395)/(BG395-AZ395)</f>
        <v>0</v>
      </c>
      <c r="BW395">
        <f>(BA395-BG395)/(BA395-AZ395)</f>
        <v>0</v>
      </c>
      <c r="BX395">
        <f>(BT395*BR395/BF395)</f>
        <v>0</v>
      </c>
      <c r="BY395">
        <f>(1-BX395)</f>
        <v>0</v>
      </c>
      <c r="DH395">
        <f>$B$11*EG395+$C$11*EH395+$F$11*ES395*(1-EV395)</f>
        <v>0</v>
      </c>
      <c r="DI395">
        <f>DH395*DJ395</f>
        <v>0</v>
      </c>
      <c r="DJ395">
        <f>($B$11*$D$9+$C$11*$D$9+$F$11*((FF395+EX395)/MAX(FF395+EX395+FG395, 0.1)*$I$9+FG395/MAX(FF395+EX395+FG395, 0.1)*$J$9))/($B$11+$C$11+$F$11)</f>
        <v>0</v>
      </c>
      <c r="DK395">
        <f>($B$11*$K$9+$C$11*$K$9+$F$11*((FF395+EX395)/MAX(FF395+EX395+FG395, 0.1)*$P$9+FG395/MAX(FF395+EX395+FG395, 0.1)*$Q$9))/($B$11+$C$11+$F$11)</f>
        <v>0</v>
      </c>
      <c r="DL395">
        <v>6</v>
      </c>
      <c r="DM395">
        <v>0.5</v>
      </c>
      <c r="DN395" t="s">
        <v>438</v>
      </c>
      <c r="DO395">
        <v>2</v>
      </c>
      <c r="DP395" t="b">
        <v>1</v>
      </c>
      <c r="DQ395">
        <v>1759434221.94615</v>
      </c>
      <c r="DR395">
        <v>1414.35230769231</v>
      </c>
      <c r="DS395">
        <v>1477.98846153846</v>
      </c>
      <c r="DT395">
        <v>23.2362692307692</v>
      </c>
      <c r="DU395">
        <v>18.8202</v>
      </c>
      <c r="DV395">
        <v>1409.06384615385</v>
      </c>
      <c r="DW395">
        <v>22.9100846153846</v>
      </c>
      <c r="DX395">
        <v>499.985461538461</v>
      </c>
      <c r="DY395">
        <v>90.6513538461538</v>
      </c>
      <c r="DZ395">
        <v>0.0339991384615385</v>
      </c>
      <c r="EA395">
        <v>29.9033692307692</v>
      </c>
      <c r="EB395">
        <v>30.0314461538462</v>
      </c>
      <c r="EC395">
        <v>999.9</v>
      </c>
      <c r="ED395">
        <v>0</v>
      </c>
      <c r="EE395">
        <v>0</v>
      </c>
      <c r="EF395">
        <v>9991.29769230769</v>
      </c>
      <c r="EG395">
        <v>0</v>
      </c>
      <c r="EH395">
        <v>14.3978</v>
      </c>
      <c r="EI395">
        <v>-63.6359615384615</v>
      </c>
      <c r="EJ395">
        <v>1447.99769230769</v>
      </c>
      <c r="EK395">
        <v>1506.33846153846</v>
      </c>
      <c r="EL395">
        <v>4.41607538461539</v>
      </c>
      <c r="EM395">
        <v>1477.98846153846</v>
      </c>
      <c r="EN395">
        <v>18.8202</v>
      </c>
      <c r="EO395">
        <v>2.10639923076923</v>
      </c>
      <c r="EP395">
        <v>1.70607769230769</v>
      </c>
      <c r="EQ395">
        <v>18.2676538461538</v>
      </c>
      <c r="ER395">
        <v>14.9517846153846</v>
      </c>
      <c r="ES395">
        <v>1999.98384615385</v>
      </c>
      <c r="ET395">
        <v>0.980003076923077</v>
      </c>
      <c r="EU395">
        <v>0.0199968461538462</v>
      </c>
      <c r="EV395">
        <v>0</v>
      </c>
      <c r="EW395">
        <v>1118.64076923077</v>
      </c>
      <c r="EX395">
        <v>5.00059</v>
      </c>
      <c r="EY395">
        <v>22500.5615384615</v>
      </c>
      <c r="EZ395">
        <v>17360.2</v>
      </c>
      <c r="FA395">
        <v>41.812</v>
      </c>
      <c r="FB395">
        <v>41.562</v>
      </c>
      <c r="FC395">
        <v>41.2015384615385</v>
      </c>
      <c r="FD395">
        <v>41.1153076923077</v>
      </c>
      <c r="FE395">
        <v>42.7451538461538</v>
      </c>
      <c r="FF395">
        <v>1955.09384615385</v>
      </c>
      <c r="FG395">
        <v>39.89</v>
      </c>
      <c r="FH395">
        <v>0</v>
      </c>
      <c r="FI395">
        <v>1759434229</v>
      </c>
      <c r="FJ395">
        <v>0</v>
      </c>
      <c r="FK395">
        <v>1118.6948</v>
      </c>
      <c r="FL395">
        <v>3.39307691581785</v>
      </c>
      <c r="FM395">
        <v>61.4692305739701</v>
      </c>
      <c r="FN395">
        <v>22502.08</v>
      </c>
      <c r="FO395">
        <v>15</v>
      </c>
      <c r="FP395">
        <v>0</v>
      </c>
      <c r="FQ395" t="s">
        <v>439</v>
      </c>
      <c r="FR395">
        <v>0</v>
      </c>
      <c r="FS395">
        <v>0</v>
      </c>
      <c r="FT395">
        <v>0</v>
      </c>
      <c r="FU395">
        <v>0</v>
      </c>
      <c r="FV395">
        <v>0</v>
      </c>
      <c r="FW395">
        <v>0</v>
      </c>
      <c r="FX395">
        <v>0</v>
      </c>
      <c r="FY395">
        <v>0</v>
      </c>
      <c r="FZ395">
        <v>0</v>
      </c>
      <c r="GA395">
        <v>0</v>
      </c>
      <c r="GB395">
        <v>0</v>
      </c>
      <c r="GC395">
        <v>-63.5733142857143</v>
      </c>
      <c r="GD395">
        <v>-1.70055584415586</v>
      </c>
      <c r="GE395">
        <v>0.482230409546263</v>
      </c>
      <c r="GF395">
        <v>0</v>
      </c>
      <c r="GG395">
        <v>1118.28882352941</v>
      </c>
      <c r="GH395">
        <v>4.99831932777648</v>
      </c>
      <c r="GI395">
        <v>0.573650665915402</v>
      </c>
      <c r="GJ395">
        <v>-1</v>
      </c>
      <c r="GK395">
        <v>4.47028285714286</v>
      </c>
      <c r="GL395">
        <v>-0.821277662337656</v>
      </c>
      <c r="GM395">
        <v>0.0831660016468988</v>
      </c>
      <c r="GN395">
        <v>0</v>
      </c>
      <c r="GO395">
        <v>0</v>
      </c>
      <c r="GP395">
        <v>2</v>
      </c>
      <c r="GQ395" t="s">
        <v>463</v>
      </c>
      <c r="GR395">
        <v>3.13157</v>
      </c>
      <c r="GS395">
        <v>2.71224</v>
      </c>
      <c r="GT395">
        <v>0.207828</v>
      </c>
      <c r="GU395">
        <v>0.213505</v>
      </c>
      <c r="GV395">
        <v>0.100655</v>
      </c>
      <c r="GW395">
        <v>0.0874894</v>
      </c>
      <c r="GX395">
        <v>29808.3</v>
      </c>
      <c r="GY395">
        <v>31707.4</v>
      </c>
      <c r="GZ395">
        <v>34047.2</v>
      </c>
      <c r="HA395">
        <v>36504.7</v>
      </c>
      <c r="HB395">
        <v>43265</v>
      </c>
      <c r="HC395">
        <v>47850.3</v>
      </c>
      <c r="HD395">
        <v>53119</v>
      </c>
      <c r="HE395">
        <v>58350.1</v>
      </c>
      <c r="HF395">
        <v>1.9501</v>
      </c>
      <c r="HG395">
        <v>1.78237</v>
      </c>
      <c r="HH395">
        <v>0.138767</v>
      </c>
      <c r="HI395">
        <v>0</v>
      </c>
      <c r="HJ395">
        <v>27.7817</v>
      </c>
      <c r="HK395">
        <v>999.9</v>
      </c>
      <c r="HL395">
        <v>42.48</v>
      </c>
      <c r="HM395">
        <v>31.058</v>
      </c>
      <c r="HN395">
        <v>21.2101</v>
      </c>
      <c r="HO395">
        <v>54.4657</v>
      </c>
      <c r="HP395">
        <v>45.4006</v>
      </c>
      <c r="HQ395">
        <v>1</v>
      </c>
      <c r="HR395">
        <v>0.112899</v>
      </c>
      <c r="HS395">
        <v>0.736522</v>
      </c>
      <c r="HT395">
        <v>20.1104</v>
      </c>
      <c r="HU395">
        <v>5.19707</v>
      </c>
      <c r="HV395">
        <v>12.004</v>
      </c>
      <c r="HW395">
        <v>4.97505</v>
      </c>
      <c r="HX395">
        <v>3.29385</v>
      </c>
      <c r="HY395">
        <v>999.9</v>
      </c>
      <c r="HZ395">
        <v>9999</v>
      </c>
      <c r="IA395">
        <v>9999</v>
      </c>
      <c r="IB395">
        <v>9999</v>
      </c>
      <c r="IC395">
        <v>1.86328</v>
      </c>
      <c r="ID395">
        <v>1.86813</v>
      </c>
      <c r="IE395">
        <v>1.86794</v>
      </c>
      <c r="IF395">
        <v>1.86905</v>
      </c>
      <c r="IG395">
        <v>1.86992</v>
      </c>
      <c r="IH395">
        <v>1.86592</v>
      </c>
      <c r="II395">
        <v>1.86705</v>
      </c>
      <c r="IJ395">
        <v>1.86844</v>
      </c>
      <c r="IK395">
        <v>5</v>
      </c>
      <c r="IL395">
        <v>0</v>
      </c>
      <c r="IM395">
        <v>0</v>
      </c>
      <c r="IN395">
        <v>0</v>
      </c>
      <c r="IO395" t="s">
        <v>441</v>
      </c>
      <c r="IP395" t="s">
        <v>442</v>
      </c>
      <c r="IQ395" t="s">
        <v>443</v>
      </c>
      <c r="IR395" t="s">
        <v>443</v>
      </c>
      <c r="IS395" t="s">
        <v>443</v>
      </c>
      <c r="IT395" t="s">
        <v>443</v>
      </c>
      <c r="IU395">
        <v>0</v>
      </c>
      <c r="IV395">
        <v>100</v>
      </c>
      <c r="IW395">
        <v>100</v>
      </c>
      <c r="IX395">
        <v>5.38</v>
      </c>
      <c r="IY395">
        <v>0.325</v>
      </c>
      <c r="IZ395">
        <v>0.735386519928015</v>
      </c>
      <c r="JA395">
        <v>0.00382527381972642</v>
      </c>
      <c r="JB395">
        <v>-7.52988299776221e-07</v>
      </c>
      <c r="JC395">
        <v>2.3530235652091e-10</v>
      </c>
      <c r="JD395">
        <v>-0.102343420517576</v>
      </c>
      <c r="JE395">
        <v>-0.0169045395245839</v>
      </c>
      <c r="JF395">
        <v>0.00204458040624254</v>
      </c>
      <c r="JG395">
        <v>-2.13992253470799e-05</v>
      </c>
      <c r="JH395">
        <v>5</v>
      </c>
      <c r="JI395">
        <v>2167</v>
      </c>
      <c r="JJ395">
        <v>1</v>
      </c>
      <c r="JK395">
        <v>29</v>
      </c>
      <c r="JL395">
        <v>29323903.8</v>
      </c>
      <c r="JM395">
        <v>29323903.8</v>
      </c>
      <c r="JN395">
        <v>2.82959</v>
      </c>
      <c r="JO395">
        <v>2.60742</v>
      </c>
      <c r="JP395">
        <v>1.54785</v>
      </c>
      <c r="JQ395">
        <v>2.31079</v>
      </c>
      <c r="JR395">
        <v>1.64551</v>
      </c>
      <c r="JS395">
        <v>2.37305</v>
      </c>
      <c r="JT395">
        <v>34.7379</v>
      </c>
      <c r="JU395">
        <v>24.1926</v>
      </c>
      <c r="JV395">
        <v>18</v>
      </c>
      <c r="JW395">
        <v>507.131</v>
      </c>
      <c r="JX395">
        <v>398.852</v>
      </c>
      <c r="JY395">
        <v>26.5393</v>
      </c>
      <c r="JZ395">
        <v>28.838</v>
      </c>
      <c r="KA395">
        <v>30</v>
      </c>
      <c r="KB395">
        <v>28.802</v>
      </c>
      <c r="KC395">
        <v>28.7522</v>
      </c>
      <c r="KD395">
        <v>56.6198</v>
      </c>
      <c r="KE395">
        <v>7.60378</v>
      </c>
      <c r="KF395">
        <v>31.4741</v>
      </c>
      <c r="KG395">
        <v>26.5301</v>
      </c>
      <c r="KH395">
        <v>1527.41</v>
      </c>
      <c r="KI395">
        <v>18.935</v>
      </c>
      <c r="KJ395">
        <v>96.5553</v>
      </c>
      <c r="KK395">
        <v>94.5352</v>
      </c>
    </row>
    <row r="396" spans="1:297">
      <c r="A396">
        <v>380</v>
      </c>
      <c r="B396">
        <v>1759434235.1</v>
      </c>
      <c r="C396">
        <v>15015</v>
      </c>
      <c r="D396" t="s">
        <v>1205</v>
      </c>
      <c r="E396" t="s">
        <v>1206</v>
      </c>
      <c r="F396">
        <v>5</v>
      </c>
      <c r="G396" t="s">
        <v>1024</v>
      </c>
      <c r="H396" t="s">
        <v>436</v>
      </c>
      <c r="I396">
        <v>1759434226.94615</v>
      </c>
      <c r="J396">
        <f>(K396)/1000</f>
        <v>0</v>
      </c>
      <c r="K396">
        <f>IF(DP396, AN396, AH396)</f>
        <v>0</v>
      </c>
      <c r="L396">
        <f>IF(DP396, AI396, AG396)</f>
        <v>0</v>
      </c>
      <c r="M396">
        <f>DR396 - IF(AU396&gt;1, L396*DL396*100.0/(AW396), 0)</f>
        <v>0</v>
      </c>
      <c r="N396">
        <f>((T396-J396/2)*M396-L396)/(T396+J396/2)</f>
        <v>0</v>
      </c>
      <c r="O396">
        <f>N396*(DY396+DZ396)/1000.0</f>
        <v>0</v>
      </c>
      <c r="P396">
        <f>(DR396 - IF(AU396&gt;1, L396*DL396*100.0/(AW396), 0))*(DY396+DZ396)/1000.0</f>
        <v>0</v>
      </c>
      <c r="Q396">
        <f>2.0/((1/S396-1/R396)+SIGN(S396)*SQRT((1/S396-1/R396)*(1/S396-1/R396) + 4*DM396/((DM396+1)*(DM396+1))*(2*1/S396*1/R396-1/R396*1/R396)))</f>
        <v>0</v>
      </c>
      <c r="R396">
        <f>IF(LEFT(DN396,1)&lt;&gt;"0",IF(LEFT(DN396,1)="1",3.0,DO396),$D$5+$E$5*(EF396*DY396/($K$5*1000))+$F$5*(EF396*DY396/($K$5*1000))*MAX(MIN(DL396,$J$5),$I$5)*MAX(MIN(DL396,$J$5),$I$5)+$G$5*MAX(MIN(DL396,$J$5),$I$5)*(EF396*DY396/($K$5*1000))+$H$5*(EF396*DY396/($K$5*1000))*(EF396*DY396/($K$5*1000)))</f>
        <v>0</v>
      </c>
      <c r="S396">
        <f>J396*(1000-(1000*0.61365*exp(17.502*W396/(240.97+W396))/(DY396+DZ396)+DT396)/2)/(1000*0.61365*exp(17.502*W396/(240.97+W396))/(DY396+DZ396)-DT396)</f>
        <v>0</v>
      </c>
      <c r="T396">
        <f>1/((DM396+1)/(Q396/1.6)+1/(R396/1.37)) + DM396/((DM396+1)/(Q396/1.6) + DM396/(R396/1.37))</f>
        <v>0</v>
      </c>
      <c r="U396">
        <f>(DH396*DK396)</f>
        <v>0</v>
      </c>
      <c r="V396">
        <f>(EA396+(U396+2*0.95*5.67E-8*(((EA396+$B$7)+273)^4-(EA396+273)^4)-44100*J396)/(1.84*29.3*R396+8*0.95*5.67E-8*(EA396+273)^3))</f>
        <v>0</v>
      </c>
      <c r="W396">
        <f>($C$7*EB396+$D$7*EC396+$E$7*V396)</f>
        <v>0</v>
      </c>
      <c r="X396">
        <f>0.61365*exp(17.502*W396/(240.97+W396))</f>
        <v>0</v>
      </c>
      <c r="Y396">
        <f>(Z396/AA396*100)</f>
        <v>0</v>
      </c>
      <c r="Z396">
        <f>DT396*(DY396+DZ396)/1000</f>
        <v>0</v>
      </c>
      <c r="AA396">
        <f>0.61365*exp(17.502*EA396/(240.97+EA396))</f>
        <v>0</v>
      </c>
      <c r="AB396">
        <f>(X396-DT396*(DY396+DZ396)/1000)</f>
        <v>0</v>
      </c>
      <c r="AC396">
        <f>(-J396*44100)</f>
        <v>0</v>
      </c>
      <c r="AD396">
        <f>2*29.3*R396*0.92*(EA396-W396)</f>
        <v>0</v>
      </c>
      <c r="AE396">
        <f>2*0.95*5.67E-8*(((EA396+$B$7)+273)^4-(W396+273)^4)</f>
        <v>0</v>
      </c>
      <c r="AF396">
        <f>U396+AE396+AC396+AD396</f>
        <v>0</v>
      </c>
      <c r="AG396">
        <f>DX396*AU396*(DS396-DR396*(1000-AU396*DU396)/(1000-AU396*DT396))/(100*DL396)</f>
        <v>0</v>
      </c>
      <c r="AH396">
        <f>1000*DX396*AU396*(DT396-DU396)/(100*DL396*(1000-AU396*DT396))</f>
        <v>0</v>
      </c>
      <c r="AI396">
        <f>(AJ396 - AK396 - DY396*1E3/(8.314*(EA396+273.15)) * AM396/DX396 * AL396) * DX396/(100*DL396) * (1000 - DU396)/1000</f>
        <v>0</v>
      </c>
      <c r="AJ396">
        <v>1538.55729120238</v>
      </c>
      <c r="AK396">
        <v>1489.11515151515</v>
      </c>
      <c r="AL396">
        <v>3.1897287878784</v>
      </c>
      <c r="AM396">
        <v>64.6</v>
      </c>
      <c r="AN396">
        <f>(AP396 - AO396 + DY396*1E3/(8.314*(EA396+273.15)) * AR396/DX396 * AQ396) * DX396/(100*DL396) * 1000/(1000 - AP396)</f>
        <v>0</v>
      </c>
      <c r="AO396">
        <v>18.9526180637925</v>
      </c>
      <c r="AP396">
        <v>23.1928496969697</v>
      </c>
      <c r="AQ396">
        <v>-0.000399747691867816</v>
      </c>
      <c r="AR396">
        <v>120.659579915445</v>
      </c>
      <c r="AS396">
        <v>0</v>
      </c>
      <c r="AT396">
        <v>0</v>
      </c>
      <c r="AU396">
        <f>IF(AS396*$H$13&gt;=AW396,1.0,(AW396/(AW396-AS396*$H$13)))</f>
        <v>0</v>
      </c>
      <c r="AV396">
        <f>(AU396-1)*100</f>
        <v>0</v>
      </c>
      <c r="AW396">
        <f>MAX(0,($B$13+$C$13*EF396)/(1+$D$13*EF396)*DY396/(EA396+273)*$E$13)</f>
        <v>0</v>
      </c>
      <c r="AX396" t="s">
        <v>437</v>
      </c>
      <c r="AY396" t="s">
        <v>437</v>
      </c>
      <c r="AZ396">
        <v>0</v>
      </c>
      <c r="BA396">
        <v>0</v>
      </c>
      <c r="BB396">
        <f>1-AZ396/BA396</f>
        <v>0</v>
      </c>
      <c r="BC396">
        <v>0</v>
      </c>
      <c r="BD396" t="s">
        <v>437</v>
      </c>
      <c r="BE396" t="s">
        <v>437</v>
      </c>
      <c r="BF396">
        <v>0</v>
      </c>
      <c r="BG396">
        <v>0</v>
      </c>
      <c r="BH396">
        <f>1-BF396/BG396</f>
        <v>0</v>
      </c>
      <c r="BI396">
        <v>0.5</v>
      </c>
      <c r="BJ396">
        <f>DI396</f>
        <v>0</v>
      </c>
      <c r="BK396">
        <f>L396</f>
        <v>0</v>
      </c>
      <c r="BL396">
        <f>BH396*BI396*BJ396</f>
        <v>0</v>
      </c>
      <c r="BM396">
        <f>(BK396-BC396)/BJ396</f>
        <v>0</v>
      </c>
      <c r="BN396">
        <f>(BA396-BG396)/BG396</f>
        <v>0</v>
      </c>
      <c r="BO396">
        <f>AZ396/(BB396+AZ396/BG396)</f>
        <v>0</v>
      </c>
      <c r="BP396" t="s">
        <v>437</v>
      </c>
      <c r="BQ396">
        <v>0</v>
      </c>
      <c r="BR396">
        <f>IF(BQ396&lt;&gt;0, BQ396, BO396)</f>
        <v>0</v>
      </c>
      <c r="BS396">
        <f>1-BR396/BG396</f>
        <v>0</v>
      </c>
      <c r="BT396">
        <f>(BG396-BF396)/(BG396-BR396)</f>
        <v>0</v>
      </c>
      <c r="BU396">
        <f>(BA396-BG396)/(BA396-BR396)</f>
        <v>0</v>
      </c>
      <c r="BV396">
        <f>(BG396-BF396)/(BG396-AZ396)</f>
        <v>0</v>
      </c>
      <c r="BW396">
        <f>(BA396-BG396)/(BA396-AZ396)</f>
        <v>0</v>
      </c>
      <c r="BX396">
        <f>(BT396*BR396/BF396)</f>
        <v>0</v>
      </c>
      <c r="BY396">
        <f>(1-BX396)</f>
        <v>0</v>
      </c>
      <c r="DH396">
        <f>$B$11*EG396+$C$11*EH396+$F$11*ES396*(1-EV396)</f>
        <v>0</v>
      </c>
      <c r="DI396">
        <f>DH396*DJ396</f>
        <v>0</v>
      </c>
      <c r="DJ396">
        <f>($B$11*$D$9+$C$11*$D$9+$F$11*((FF396+EX396)/MAX(FF396+EX396+FG396, 0.1)*$I$9+FG396/MAX(FF396+EX396+FG396, 0.1)*$J$9))/($B$11+$C$11+$F$11)</f>
        <v>0</v>
      </c>
      <c r="DK396">
        <f>($B$11*$K$9+$C$11*$K$9+$F$11*((FF396+EX396)/MAX(FF396+EX396+FG396, 0.1)*$P$9+FG396/MAX(FF396+EX396+FG396, 0.1)*$Q$9))/($B$11+$C$11+$F$11)</f>
        <v>0</v>
      </c>
      <c r="DL396">
        <v>6</v>
      </c>
      <c r="DM396">
        <v>0.5</v>
      </c>
      <c r="DN396" t="s">
        <v>438</v>
      </c>
      <c r="DO396">
        <v>2</v>
      </c>
      <c r="DP396" t="b">
        <v>1</v>
      </c>
      <c r="DQ396">
        <v>1759434226.94615</v>
      </c>
      <c r="DR396">
        <v>1431.13461538462</v>
      </c>
      <c r="DS396">
        <v>1494.27923076923</v>
      </c>
      <c r="DT396">
        <v>23.2194846153846</v>
      </c>
      <c r="DU396">
        <v>18.8775153846154</v>
      </c>
      <c r="DV396">
        <v>1425.79461538462</v>
      </c>
      <c r="DW396">
        <v>22.8939923076923</v>
      </c>
      <c r="DX396">
        <v>500.021615384615</v>
      </c>
      <c r="DY396">
        <v>90.6509384615385</v>
      </c>
      <c r="DZ396">
        <v>0.0339686769230769</v>
      </c>
      <c r="EA396">
        <v>29.8915307692308</v>
      </c>
      <c r="EB396">
        <v>30.0329461538462</v>
      </c>
      <c r="EC396">
        <v>999.9</v>
      </c>
      <c r="ED396">
        <v>0</v>
      </c>
      <c r="EE396">
        <v>0</v>
      </c>
      <c r="EF396">
        <v>10003.3192307692</v>
      </c>
      <c r="EG396">
        <v>0</v>
      </c>
      <c r="EH396">
        <v>14.3978</v>
      </c>
      <c r="EI396">
        <v>-63.1441692307692</v>
      </c>
      <c r="EJ396">
        <v>1465.15461538462</v>
      </c>
      <c r="EK396">
        <v>1523.03</v>
      </c>
      <c r="EL396">
        <v>4.34197384615385</v>
      </c>
      <c r="EM396">
        <v>1494.27923076923</v>
      </c>
      <c r="EN396">
        <v>18.8775153846154</v>
      </c>
      <c r="EO396">
        <v>2.10486846153846</v>
      </c>
      <c r="EP396">
        <v>1.71126615384615</v>
      </c>
      <c r="EQ396">
        <v>18.2560692307692</v>
      </c>
      <c r="ER396">
        <v>14.9989230769231</v>
      </c>
      <c r="ES396">
        <v>1999.95846153846</v>
      </c>
      <c r="ET396">
        <v>0.980002692307693</v>
      </c>
      <c r="EU396">
        <v>0.0199971</v>
      </c>
      <c r="EV396">
        <v>0</v>
      </c>
      <c r="EW396">
        <v>1118.88692307692</v>
      </c>
      <c r="EX396">
        <v>5.00059</v>
      </c>
      <c r="EY396">
        <v>22505.1461538462</v>
      </c>
      <c r="EZ396">
        <v>17359.9692307692</v>
      </c>
      <c r="FA396">
        <v>41.812</v>
      </c>
      <c r="FB396">
        <v>41.562</v>
      </c>
      <c r="FC396">
        <v>41.1918461538462</v>
      </c>
      <c r="FD396">
        <v>41.1007692307692</v>
      </c>
      <c r="FE396">
        <v>42.7306153846154</v>
      </c>
      <c r="FF396">
        <v>1955.06846153846</v>
      </c>
      <c r="FG396">
        <v>39.89</v>
      </c>
      <c r="FH396">
        <v>0</v>
      </c>
      <c r="FI396">
        <v>1759434233.8</v>
      </c>
      <c r="FJ396">
        <v>0</v>
      </c>
      <c r="FK396">
        <v>1118.9524</v>
      </c>
      <c r="FL396">
        <v>1.60769231645848</v>
      </c>
      <c r="FM396">
        <v>47.300000036347</v>
      </c>
      <c r="FN396">
        <v>22506.568</v>
      </c>
      <c r="FO396">
        <v>15</v>
      </c>
      <c r="FP396">
        <v>0</v>
      </c>
      <c r="FQ396" t="s">
        <v>439</v>
      </c>
      <c r="FR396">
        <v>0</v>
      </c>
      <c r="FS396">
        <v>0</v>
      </c>
      <c r="FT396">
        <v>0</v>
      </c>
      <c r="FU396">
        <v>0</v>
      </c>
      <c r="FV396">
        <v>0</v>
      </c>
      <c r="FW396">
        <v>0</v>
      </c>
      <c r="FX396">
        <v>0</v>
      </c>
      <c r="FY396">
        <v>0</v>
      </c>
      <c r="FZ396">
        <v>0</v>
      </c>
      <c r="GA396">
        <v>0</v>
      </c>
      <c r="GB396">
        <v>0</v>
      </c>
      <c r="GC396">
        <v>-63.348215</v>
      </c>
      <c r="GD396">
        <v>5.24696390977439</v>
      </c>
      <c r="GE396">
        <v>0.760607122156373</v>
      </c>
      <c r="GF396">
        <v>0</v>
      </c>
      <c r="GG396">
        <v>1118.59411764706</v>
      </c>
      <c r="GH396">
        <v>3.84262795434918</v>
      </c>
      <c r="GI396">
        <v>0.492658560006208</v>
      </c>
      <c r="GJ396">
        <v>-1</v>
      </c>
      <c r="GK396">
        <v>4.389469</v>
      </c>
      <c r="GL396">
        <v>-0.889805413533834</v>
      </c>
      <c r="GM396">
        <v>0.0860192723115</v>
      </c>
      <c r="GN396">
        <v>0</v>
      </c>
      <c r="GO396">
        <v>0</v>
      </c>
      <c r="GP396">
        <v>2</v>
      </c>
      <c r="GQ396" t="s">
        <v>463</v>
      </c>
      <c r="GR396">
        <v>3.13163</v>
      </c>
      <c r="GS396">
        <v>2.71208</v>
      </c>
      <c r="GT396">
        <v>0.209222</v>
      </c>
      <c r="GU396">
        <v>0.214961</v>
      </c>
      <c r="GV396">
        <v>0.100605</v>
      </c>
      <c r="GW396">
        <v>0.0876989</v>
      </c>
      <c r="GX396">
        <v>29755.8</v>
      </c>
      <c r="GY396">
        <v>31648.9</v>
      </c>
      <c r="GZ396">
        <v>34047.2</v>
      </c>
      <c r="HA396">
        <v>36504.9</v>
      </c>
      <c r="HB396">
        <v>43267.5</v>
      </c>
      <c r="HC396">
        <v>47839.4</v>
      </c>
      <c r="HD396">
        <v>53118.8</v>
      </c>
      <c r="HE396">
        <v>58350.2</v>
      </c>
      <c r="HF396">
        <v>1.95005</v>
      </c>
      <c r="HG396">
        <v>1.7822</v>
      </c>
      <c r="HH396">
        <v>0.138469</v>
      </c>
      <c r="HI396">
        <v>0</v>
      </c>
      <c r="HJ396">
        <v>27.7747</v>
      </c>
      <c r="HK396">
        <v>999.9</v>
      </c>
      <c r="HL396">
        <v>42.528</v>
      </c>
      <c r="HM396">
        <v>31.058</v>
      </c>
      <c r="HN396">
        <v>21.2355</v>
      </c>
      <c r="HO396">
        <v>55.1357</v>
      </c>
      <c r="HP396">
        <v>45.4768</v>
      </c>
      <c r="HQ396">
        <v>1</v>
      </c>
      <c r="HR396">
        <v>0.112868</v>
      </c>
      <c r="HS396">
        <v>0.791187</v>
      </c>
      <c r="HT396">
        <v>20.1098</v>
      </c>
      <c r="HU396">
        <v>5.19722</v>
      </c>
      <c r="HV396">
        <v>12.004</v>
      </c>
      <c r="HW396">
        <v>4.9751</v>
      </c>
      <c r="HX396">
        <v>3.29395</v>
      </c>
      <c r="HY396">
        <v>999.9</v>
      </c>
      <c r="HZ396">
        <v>9999</v>
      </c>
      <c r="IA396">
        <v>9999</v>
      </c>
      <c r="IB396">
        <v>9999</v>
      </c>
      <c r="IC396">
        <v>1.86327</v>
      </c>
      <c r="ID396">
        <v>1.86813</v>
      </c>
      <c r="IE396">
        <v>1.86789</v>
      </c>
      <c r="IF396">
        <v>1.86905</v>
      </c>
      <c r="IG396">
        <v>1.86992</v>
      </c>
      <c r="IH396">
        <v>1.86591</v>
      </c>
      <c r="II396">
        <v>1.86706</v>
      </c>
      <c r="IJ396">
        <v>1.86844</v>
      </c>
      <c r="IK396">
        <v>5</v>
      </c>
      <c r="IL396">
        <v>0</v>
      </c>
      <c r="IM396">
        <v>0</v>
      </c>
      <c r="IN396">
        <v>0</v>
      </c>
      <c r="IO396" t="s">
        <v>441</v>
      </c>
      <c r="IP396" t="s">
        <v>442</v>
      </c>
      <c r="IQ396" t="s">
        <v>443</v>
      </c>
      <c r="IR396" t="s">
        <v>443</v>
      </c>
      <c r="IS396" t="s">
        <v>443</v>
      </c>
      <c r="IT396" t="s">
        <v>443</v>
      </c>
      <c r="IU396">
        <v>0</v>
      </c>
      <c r="IV396">
        <v>100</v>
      </c>
      <c r="IW396">
        <v>100</v>
      </c>
      <c r="IX396">
        <v>5.43</v>
      </c>
      <c r="IY396">
        <v>0.3243</v>
      </c>
      <c r="IZ396">
        <v>0.735386519928015</v>
      </c>
      <c r="JA396">
        <v>0.00382527381972642</v>
      </c>
      <c r="JB396">
        <v>-7.52988299776221e-07</v>
      </c>
      <c r="JC396">
        <v>2.3530235652091e-10</v>
      </c>
      <c r="JD396">
        <v>-0.102343420517576</v>
      </c>
      <c r="JE396">
        <v>-0.0169045395245839</v>
      </c>
      <c r="JF396">
        <v>0.00204458040624254</v>
      </c>
      <c r="JG396">
        <v>-2.13992253470799e-05</v>
      </c>
      <c r="JH396">
        <v>5</v>
      </c>
      <c r="JI396">
        <v>2167</v>
      </c>
      <c r="JJ396">
        <v>1</v>
      </c>
      <c r="JK396">
        <v>29</v>
      </c>
      <c r="JL396">
        <v>29323903.9</v>
      </c>
      <c r="JM396">
        <v>29323903.9</v>
      </c>
      <c r="JN396">
        <v>2.84912</v>
      </c>
      <c r="JO396">
        <v>2.61108</v>
      </c>
      <c r="JP396">
        <v>1.54785</v>
      </c>
      <c r="JQ396">
        <v>2.31079</v>
      </c>
      <c r="JR396">
        <v>1.64551</v>
      </c>
      <c r="JS396">
        <v>2.30469</v>
      </c>
      <c r="JT396">
        <v>34.7379</v>
      </c>
      <c r="JU396">
        <v>24.1838</v>
      </c>
      <c r="JV396">
        <v>18</v>
      </c>
      <c r="JW396">
        <v>507.091</v>
      </c>
      <c r="JX396">
        <v>398.751</v>
      </c>
      <c r="JY396">
        <v>26.5027</v>
      </c>
      <c r="JZ396">
        <v>28.8355</v>
      </c>
      <c r="KA396">
        <v>30</v>
      </c>
      <c r="KB396">
        <v>28.8014</v>
      </c>
      <c r="KC396">
        <v>28.7515</v>
      </c>
      <c r="KD396">
        <v>57.1698</v>
      </c>
      <c r="KE396">
        <v>7.60378</v>
      </c>
      <c r="KF396">
        <v>31.4741</v>
      </c>
      <c r="KG396">
        <v>26.4892</v>
      </c>
      <c r="KH396">
        <v>1541.04</v>
      </c>
      <c r="KI396">
        <v>19.0009</v>
      </c>
      <c r="KJ396">
        <v>96.555</v>
      </c>
      <c r="KK396">
        <v>94.5355</v>
      </c>
    </row>
    <row r="397" spans="1:297">
      <c r="A397">
        <v>381</v>
      </c>
      <c r="B397">
        <v>1759434240.1</v>
      </c>
      <c r="C397">
        <v>15020</v>
      </c>
      <c r="D397" t="s">
        <v>1207</v>
      </c>
      <c r="E397" t="s">
        <v>1208</v>
      </c>
      <c r="F397">
        <v>5</v>
      </c>
      <c r="G397" t="s">
        <v>1024</v>
      </c>
      <c r="H397" t="s">
        <v>436</v>
      </c>
      <c r="I397">
        <v>1759434231.94615</v>
      </c>
      <c r="J397">
        <f>(K397)/1000</f>
        <v>0</v>
      </c>
      <c r="K397">
        <f>IF(DP397, AN397, AH397)</f>
        <v>0</v>
      </c>
      <c r="L397">
        <f>IF(DP397, AI397, AG397)</f>
        <v>0</v>
      </c>
      <c r="M397">
        <f>DR397 - IF(AU397&gt;1, L397*DL397*100.0/(AW397), 0)</f>
        <v>0</v>
      </c>
      <c r="N397">
        <f>((T397-J397/2)*M397-L397)/(T397+J397/2)</f>
        <v>0</v>
      </c>
      <c r="O397">
        <f>N397*(DY397+DZ397)/1000.0</f>
        <v>0</v>
      </c>
      <c r="P397">
        <f>(DR397 - IF(AU397&gt;1, L397*DL397*100.0/(AW397), 0))*(DY397+DZ397)/1000.0</f>
        <v>0</v>
      </c>
      <c r="Q397">
        <f>2.0/((1/S397-1/R397)+SIGN(S397)*SQRT((1/S397-1/R397)*(1/S397-1/R397) + 4*DM397/((DM397+1)*(DM397+1))*(2*1/S397*1/R397-1/R397*1/R397)))</f>
        <v>0</v>
      </c>
      <c r="R397">
        <f>IF(LEFT(DN397,1)&lt;&gt;"0",IF(LEFT(DN397,1)="1",3.0,DO397),$D$5+$E$5*(EF397*DY397/($K$5*1000))+$F$5*(EF397*DY397/($K$5*1000))*MAX(MIN(DL397,$J$5),$I$5)*MAX(MIN(DL397,$J$5),$I$5)+$G$5*MAX(MIN(DL397,$J$5),$I$5)*(EF397*DY397/($K$5*1000))+$H$5*(EF397*DY397/($K$5*1000))*(EF397*DY397/($K$5*1000)))</f>
        <v>0</v>
      </c>
      <c r="S397">
        <f>J397*(1000-(1000*0.61365*exp(17.502*W397/(240.97+W397))/(DY397+DZ397)+DT397)/2)/(1000*0.61365*exp(17.502*W397/(240.97+W397))/(DY397+DZ397)-DT397)</f>
        <v>0</v>
      </c>
      <c r="T397">
        <f>1/((DM397+1)/(Q397/1.6)+1/(R397/1.37)) + DM397/((DM397+1)/(Q397/1.6) + DM397/(R397/1.37))</f>
        <v>0</v>
      </c>
      <c r="U397">
        <f>(DH397*DK397)</f>
        <v>0</v>
      </c>
      <c r="V397">
        <f>(EA397+(U397+2*0.95*5.67E-8*(((EA397+$B$7)+273)^4-(EA397+273)^4)-44100*J397)/(1.84*29.3*R397+8*0.95*5.67E-8*(EA397+273)^3))</f>
        <v>0</v>
      </c>
      <c r="W397">
        <f>($C$7*EB397+$D$7*EC397+$E$7*V397)</f>
        <v>0</v>
      </c>
      <c r="X397">
        <f>0.61365*exp(17.502*W397/(240.97+W397))</f>
        <v>0</v>
      </c>
      <c r="Y397">
        <f>(Z397/AA397*100)</f>
        <v>0</v>
      </c>
      <c r="Z397">
        <f>DT397*(DY397+DZ397)/1000</f>
        <v>0</v>
      </c>
      <c r="AA397">
        <f>0.61365*exp(17.502*EA397/(240.97+EA397))</f>
        <v>0</v>
      </c>
      <c r="AB397">
        <f>(X397-DT397*(DY397+DZ397)/1000)</f>
        <v>0</v>
      </c>
      <c r="AC397">
        <f>(-J397*44100)</f>
        <v>0</v>
      </c>
      <c r="AD397">
        <f>2*29.3*R397*0.92*(EA397-W397)</f>
        <v>0</v>
      </c>
      <c r="AE397">
        <f>2*0.95*5.67E-8*(((EA397+$B$7)+273)^4-(W397+273)^4)</f>
        <v>0</v>
      </c>
      <c r="AF397">
        <f>U397+AE397+AC397+AD397</f>
        <v>0</v>
      </c>
      <c r="AG397">
        <f>DX397*AU397*(DS397-DR397*(1000-AU397*DU397)/(1000-AU397*DT397))/(100*DL397)</f>
        <v>0</v>
      </c>
      <c r="AH397">
        <f>1000*DX397*AU397*(DT397-DU397)/(100*DL397*(1000-AU397*DT397))</f>
        <v>0</v>
      </c>
      <c r="AI397">
        <f>(AJ397 - AK397 - DY397*1E3/(8.314*(EA397+273.15)) * AM397/DX397 * AL397) * DX397/(100*DL397) * (1000 - DU397)/1000</f>
        <v>0</v>
      </c>
      <c r="AJ397">
        <v>1556.08520372619</v>
      </c>
      <c r="AK397">
        <v>1506.14684848485</v>
      </c>
      <c r="AL397">
        <v>3.4014878787877</v>
      </c>
      <c r="AM397">
        <v>64.6</v>
      </c>
      <c r="AN397">
        <f>(AP397 - AO397 + DY397*1E3/(8.314*(EA397+273.15)) * AR397/DX397 * AQ397) * DX397/(100*DL397) * 1000/(1000 - AP397)</f>
        <v>0</v>
      </c>
      <c r="AO397">
        <v>19.020910293553</v>
      </c>
      <c r="AP397">
        <v>23.1776545454545</v>
      </c>
      <c r="AQ397">
        <v>-0.000300241544921323</v>
      </c>
      <c r="AR397">
        <v>120.659579915445</v>
      </c>
      <c r="AS397">
        <v>0</v>
      </c>
      <c r="AT397">
        <v>0</v>
      </c>
      <c r="AU397">
        <f>IF(AS397*$H$13&gt;=AW397,1.0,(AW397/(AW397-AS397*$H$13)))</f>
        <v>0</v>
      </c>
      <c r="AV397">
        <f>(AU397-1)*100</f>
        <v>0</v>
      </c>
      <c r="AW397">
        <f>MAX(0,($B$13+$C$13*EF397)/(1+$D$13*EF397)*DY397/(EA397+273)*$E$13)</f>
        <v>0</v>
      </c>
      <c r="AX397" t="s">
        <v>437</v>
      </c>
      <c r="AY397" t="s">
        <v>437</v>
      </c>
      <c r="AZ397">
        <v>0</v>
      </c>
      <c r="BA397">
        <v>0</v>
      </c>
      <c r="BB397">
        <f>1-AZ397/BA397</f>
        <v>0</v>
      </c>
      <c r="BC397">
        <v>0</v>
      </c>
      <c r="BD397" t="s">
        <v>437</v>
      </c>
      <c r="BE397" t="s">
        <v>437</v>
      </c>
      <c r="BF397">
        <v>0</v>
      </c>
      <c r="BG397">
        <v>0</v>
      </c>
      <c r="BH397">
        <f>1-BF397/BG397</f>
        <v>0</v>
      </c>
      <c r="BI397">
        <v>0.5</v>
      </c>
      <c r="BJ397">
        <f>DI397</f>
        <v>0</v>
      </c>
      <c r="BK397">
        <f>L397</f>
        <v>0</v>
      </c>
      <c r="BL397">
        <f>BH397*BI397*BJ397</f>
        <v>0</v>
      </c>
      <c r="BM397">
        <f>(BK397-BC397)/BJ397</f>
        <v>0</v>
      </c>
      <c r="BN397">
        <f>(BA397-BG397)/BG397</f>
        <v>0</v>
      </c>
      <c r="BO397">
        <f>AZ397/(BB397+AZ397/BG397)</f>
        <v>0</v>
      </c>
      <c r="BP397" t="s">
        <v>437</v>
      </c>
      <c r="BQ397">
        <v>0</v>
      </c>
      <c r="BR397">
        <f>IF(BQ397&lt;&gt;0, BQ397, BO397)</f>
        <v>0</v>
      </c>
      <c r="BS397">
        <f>1-BR397/BG397</f>
        <v>0</v>
      </c>
      <c r="BT397">
        <f>(BG397-BF397)/(BG397-BR397)</f>
        <v>0</v>
      </c>
      <c r="BU397">
        <f>(BA397-BG397)/(BA397-BR397)</f>
        <v>0</v>
      </c>
      <c r="BV397">
        <f>(BG397-BF397)/(BG397-AZ397)</f>
        <v>0</v>
      </c>
      <c r="BW397">
        <f>(BA397-BG397)/(BA397-AZ397)</f>
        <v>0</v>
      </c>
      <c r="BX397">
        <f>(BT397*BR397/BF397)</f>
        <v>0</v>
      </c>
      <c r="BY397">
        <f>(1-BX397)</f>
        <v>0</v>
      </c>
      <c r="DH397">
        <f>$B$11*EG397+$C$11*EH397+$F$11*ES397*(1-EV397)</f>
        <v>0</v>
      </c>
      <c r="DI397">
        <f>DH397*DJ397</f>
        <v>0</v>
      </c>
      <c r="DJ397">
        <f>($B$11*$D$9+$C$11*$D$9+$F$11*((FF397+EX397)/MAX(FF397+EX397+FG397, 0.1)*$I$9+FG397/MAX(FF397+EX397+FG397, 0.1)*$J$9))/($B$11+$C$11+$F$11)</f>
        <v>0</v>
      </c>
      <c r="DK397">
        <f>($B$11*$K$9+$C$11*$K$9+$F$11*((FF397+EX397)/MAX(FF397+EX397+FG397, 0.1)*$P$9+FG397/MAX(FF397+EX397+FG397, 0.1)*$Q$9))/($B$11+$C$11+$F$11)</f>
        <v>0</v>
      </c>
      <c r="DL397">
        <v>6</v>
      </c>
      <c r="DM397">
        <v>0.5</v>
      </c>
      <c r="DN397" t="s">
        <v>438</v>
      </c>
      <c r="DO397">
        <v>2</v>
      </c>
      <c r="DP397" t="b">
        <v>1</v>
      </c>
      <c r="DQ397">
        <v>1759434231.94615</v>
      </c>
      <c r="DR397">
        <v>1447.73538461538</v>
      </c>
      <c r="DS397">
        <v>1510.80692307692</v>
      </c>
      <c r="DT397">
        <v>23.2015769230769</v>
      </c>
      <c r="DU397">
        <v>18.9431769230769</v>
      </c>
      <c r="DV397">
        <v>1442.34384615385</v>
      </c>
      <c r="DW397">
        <v>22.8768307692308</v>
      </c>
      <c r="DX397">
        <v>500.006461538462</v>
      </c>
      <c r="DY397">
        <v>90.6509153846154</v>
      </c>
      <c r="DZ397">
        <v>0.0340620307692308</v>
      </c>
      <c r="EA397">
        <v>29.8796692307692</v>
      </c>
      <c r="EB397">
        <v>30.0329</v>
      </c>
      <c r="EC397">
        <v>999.9</v>
      </c>
      <c r="ED397">
        <v>0</v>
      </c>
      <c r="EE397">
        <v>0</v>
      </c>
      <c r="EF397">
        <v>10000.0515384615</v>
      </c>
      <c r="EG397">
        <v>0</v>
      </c>
      <c r="EH397">
        <v>14.3978</v>
      </c>
      <c r="EI397">
        <v>-63.0707153846154</v>
      </c>
      <c r="EJ397">
        <v>1482.12307692308</v>
      </c>
      <c r="EK397">
        <v>1539.97846153846</v>
      </c>
      <c r="EL397">
        <v>4.2584</v>
      </c>
      <c r="EM397">
        <v>1510.80692307692</v>
      </c>
      <c r="EN397">
        <v>18.9431769230769</v>
      </c>
      <c r="EO397">
        <v>2.10324461538462</v>
      </c>
      <c r="EP397">
        <v>1.71721846153846</v>
      </c>
      <c r="EQ397">
        <v>18.2437769230769</v>
      </c>
      <c r="ER397">
        <v>15.0528692307692</v>
      </c>
      <c r="ES397">
        <v>1999.93076923077</v>
      </c>
      <c r="ET397">
        <v>0.980002461538462</v>
      </c>
      <c r="EU397">
        <v>0.0199973384615385</v>
      </c>
      <c r="EV397">
        <v>0</v>
      </c>
      <c r="EW397">
        <v>1119.02538461538</v>
      </c>
      <c r="EX397">
        <v>5.00059</v>
      </c>
      <c r="EY397">
        <v>22508.5846153846</v>
      </c>
      <c r="EZ397">
        <v>17359.7230769231</v>
      </c>
      <c r="FA397">
        <v>41.812</v>
      </c>
      <c r="FB397">
        <v>41.562</v>
      </c>
      <c r="FC397">
        <v>41.187</v>
      </c>
      <c r="FD397">
        <v>41.0862307692308</v>
      </c>
      <c r="FE397">
        <v>42.7160769230769</v>
      </c>
      <c r="FF397">
        <v>1955.04076923077</v>
      </c>
      <c r="FG397">
        <v>39.89</v>
      </c>
      <c r="FH397">
        <v>0</v>
      </c>
      <c r="FI397">
        <v>1759434238.6</v>
      </c>
      <c r="FJ397">
        <v>0</v>
      </c>
      <c r="FK397">
        <v>1119.1024</v>
      </c>
      <c r="FL397">
        <v>2.24769231107707</v>
      </c>
      <c r="FM397">
        <v>36.7230770395913</v>
      </c>
      <c r="FN397">
        <v>22509.7</v>
      </c>
      <c r="FO397">
        <v>15</v>
      </c>
      <c r="FP397">
        <v>0</v>
      </c>
      <c r="FQ397" t="s">
        <v>439</v>
      </c>
      <c r="FR397">
        <v>0</v>
      </c>
      <c r="FS397">
        <v>0</v>
      </c>
      <c r="FT397">
        <v>0</v>
      </c>
      <c r="FU397">
        <v>0</v>
      </c>
      <c r="FV397">
        <v>0</v>
      </c>
      <c r="FW397">
        <v>0</v>
      </c>
      <c r="FX397">
        <v>0</v>
      </c>
      <c r="FY397">
        <v>0</v>
      </c>
      <c r="FZ397">
        <v>0</v>
      </c>
      <c r="GA397">
        <v>0</v>
      </c>
      <c r="GB397">
        <v>0</v>
      </c>
      <c r="GC397">
        <v>-63.13387</v>
      </c>
      <c r="GD397">
        <v>2.68407518796995</v>
      </c>
      <c r="GE397">
        <v>0.690175862443768</v>
      </c>
      <c r="GF397">
        <v>0</v>
      </c>
      <c r="GG397">
        <v>1118.97558823529</v>
      </c>
      <c r="GH397">
        <v>2.1034377354744</v>
      </c>
      <c r="GI397">
        <v>0.320965374497469</v>
      </c>
      <c r="GJ397">
        <v>-1</v>
      </c>
      <c r="GK397">
        <v>4.297185</v>
      </c>
      <c r="GL397">
        <v>-1.00591398496241</v>
      </c>
      <c r="GM397">
        <v>0.0967560826770079</v>
      </c>
      <c r="GN397">
        <v>0</v>
      </c>
      <c r="GO397">
        <v>0</v>
      </c>
      <c r="GP397">
        <v>2</v>
      </c>
      <c r="GQ397" t="s">
        <v>463</v>
      </c>
      <c r="GR397">
        <v>3.1316</v>
      </c>
      <c r="GS397">
        <v>2.71214</v>
      </c>
      <c r="GT397">
        <v>0.210672</v>
      </c>
      <c r="GU397">
        <v>0.216351</v>
      </c>
      <c r="GV397">
        <v>0.100559</v>
      </c>
      <c r="GW397">
        <v>0.0879126</v>
      </c>
      <c r="GX397">
        <v>29701.3</v>
      </c>
      <c r="GY397">
        <v>31593</v>
      </c>
      <c r="GZ397">
        <v>34047.3</v>
      </c>
      <c r="HA397">
        <v>36505.1</v>
      </c>
      <c r="HB397">
        <v>43270</v>
      </c>
      <c r="HC397">
        <v>47828.9</v>
      </c>
      <c r="HD397">
        <v>53118.9</v>
      </c>
      <c r="HE397">
        <v>58350.9</v>
      </c>
      <c r="HF397">
        <v>1.94988</v>
      </c>
      <c r="HG397">
        <v>1.7828</v>
      </c>
      <c r="HH397">
        <v>0.138134</v>
      </c>
      <c r="HI397">
        <v>0</v>
      </c>
      <c r="HJ397">
        <v>27.7676</v>
      </c>
      <c r="HK397">
        <v>999.9</v>
      </c>
      <c r="HL397">
        <v>42.602</v>
      </c>
      <c r="HM397">
        <v>31.078</v>
      </c>
      <c r="HN397">
        <v>21.2948</v>
      </c>
      <c r="HO397">
        <v>54.7557</v>
      </c>
      <c r="HP397">
        <v>45.2284</v>
      </c>
      <c r="HQ397">
        <v>1</v>
      </c>
      <c r="HR397">
        <v>0.112848</v>
      </c>
      <c r="HS397">
        <v>0.782655</v>
      </c>
      <c r="HT397">
        <v>20.1099</v>
      </c>
      <c r="HU397">
        <v>5.19767</v>
      </c>
      <c r="HV397">
        <v>12.004</v>
      </c>
      <c r="HW397">
        <v>4.97525</v>
      </c>
      <c r="HX397">
        <v>3.29388</v>
      </c>
      <c r="HY397">
        <v>999.9</v>
      </c>
      <c r="HZ397">
        <v>9999</v>
      </c>
      <c r="IA397">
        <v>9999</v>
      </c>
      <c r="IB397">
        <v>9999</v>
      </c>
      <c r="IC397">
        <v>1.86325</v>
      </c>
      <c r="ID397">
        <v>1.86813</v>
      </c>
      <c r="IE397">
        <v>1.86793</v>
      </c>
      <c r="IF397">
        <v>1.86905</v>
      </c>
      <c r="IG397">
        <v>1.8699</v>
      </c>
      <c r="IH397">
        <v>1.86596</v>
      </c>
      <c r="II397">
        <v>1.86704</v>
      </c>
      <c r="IJ397">
        <v>1.86844</v>
      </c>
      <c r="IK397">
        <v>5</v>
      </c>
      <c r="IL397">
        <v>0</v>
      </c>
      <c r="IM397">
        <v>0</v>
      </c>
      <c r="IN397">
        <v>0</v>
      </c>
      <c r="IO397" t="s">
        <v>441</v>
      </c>
      <c r="IP397" t="s">
        <v>442</v>
      </c>
      <c r="IQ397" t="s">
        <v>443</v>
      </c>
      <c r="IR397" t="s">
        <v>443</v>
      </c>
      <c r="IS397" t="s">
        <v>443</v>
      </c>
      <c r="IT397" t="s">
        <v>443</v>
      </c>
      <c r="IU397">
        <v>0</v>
      </c>
      <c r="IV397">
        <v>100</v>
      </c>
      <c r="IW397">
        <v>100</v>
      </c>
      <c r="IX397">
        <v>5.48</v>
      </c>
      <c r="IY397">
        <v>0.3236</v>
      </c>
      <c r="IZ397">
        <v>0.735386519928015</v>
      </c>
      <c r="JA397">
        <v>0.00382527381972642</v>
      </c>
      <c r="JB397">
        <v>-7.52988299776221e-07</v>
      </c>
      <c r="JC397">
        <v>2.3530235652091e-10</v>
      </c>
      <c r="JD397">
        <v>-0.102343420517576</v>
      </c>
      <c r="JE397">
        <v>-0.0169045395245839</v>
      </c>
      <c r="JF397">
        <v>0.00204458040624254</v>
      </c>
      <c r="JG397">
        <v>-2.13992253470799e-05</v>
      </c>
      <c r="JH397">
        <v>5</v>
      </c>
      <c r="JI397">
        <v>2167</v>
      </c>
      <c r="JJ397">
        <v>1</v>
      </c>
      <c r="JK397">
        <v>29</v>
      </c>
      <c r="JL397">
        <v>29323904</v>
      </c>
      <c r="JM397">
        <v>29323904</v>
      </c>
      <c r="JN397">
        <v>2.87842</v>
      </c>
      <c r="JO397">
        <v>2.61597</v>
      </c>
      <c r="JP397">
        <v>1.54785</v>
      </c>
      <c r="JQ397">
        <v>2.30957</v>
      </c>
      <c r="JR397">
        <v>1.64673</v>
      </c>
      <c r="JS397">
        <v>2.32056</v>
      </c>
      <c r="JT397">
        <v>34.7379</v>
      </c>
      <c r="JU397">
        <v>24.1838</v>
      </c>
      <c r="JV397">
        <v>18</v>
      </c>
      <c r="JW397">
        <v>506.955</v>
      </c>
      <c r="JX397">
        <v>399.069</v>
      </c>
      <c r="JY397">
        <v>26.4637</v>
      </c>
      <c r="JZ397">
        <v>28.833</v>
      </c>
      <c r="KA397">
        <v>30</v>
      </c>
      <c r="KB397">
        <v>28.799</v>
      </c>
      <c r="KC397">
        <v>28.7498</v>
      </c>
      <c r="KD397">
        <v>57.614</v>
      </c>
      <c r="KE397">
        <v>7.60378</v>
      </c>
      <c r="KF397">
        <v>31.8499</v>
      </c>
      <c r="KG397">
        <v>26.4574</v>
      </c>
      <c r="KH397">
        <v>1554.62</v>
      </c>
      <c r="KI397">
        <v>19.0726</v>
      </c>
      <c r="KJ397">
        <v>96.5552</v>
      </c>
      <c r="KK397">
        <v>94.5364</v>
      </c>
    </row>
    <row r="398" spans="1:297">
      <c r="A398">
        <v>382</v>
      </c>
      <c r="B398">
        <v>1759434245.1</v>
      </c>
      <c r="C398">
        <v>15025</v>
      </c>
      <c r="D398" t="s">
        <v>1209</v>
      </c>
      <c r="E398" t="s">
        <v>1210</v>
      </c>
      <c r="F398">
        <v>5</v>
      </c>
      <c r="G398" t="s">
        <v>1024</v>
      </c>
      <c r="H398" t="s">
        <v>436</v>
      </c>
      <c r="I398">
        <v>1759434236.94615</v>
      </c>
      <c r="J398">
        <f>(K398)/1000</f>
        <v>0</v>
      </c>
      <c r="K398">
        <f>IF(DP398, AN398, AH398)</f>
        <v>0</v>
      </c>
      <c r="L398">
        <f>IF(DP398, AI398, AG398)</f>
        <v>0</v>
      </c>
      <c r="M398">
        <f>DR398 - IF(AU398&gt;1, L398*DL398*100.0/(AW398), 0)</f>
        <v>0</v>
      </c>
      <c r="N398">
        <f>((T398-J398/2)*M398-L398)/(T398+J398/2)</f>
        <v>0</v>
      </c>
      <c r="O398">
        <f>N398*(DY398+DZ398)/1000.0</f>
        <v>0</v>
      </c>
      <c r="P398">
        <f>(DR398 - IF(AU398&gt;1, L398*DL398*100.0/(AW398), 0))*(DY398+DZ398)/1000.0</f>
        <v>0</v>
      </c>
      <c r="Q398">
        <f>2.0/((1/S398-1/R398)+SIGN(S398)*SQRT((1/S398-1/R398)*(1/S398-1/R398) + 4*DM398/((DM398+1)*(DM398+1))*(2*1/S398*1/R398-1/R398*1/R398)))</f>
        <v>0</v>
      </c>
      <c r="R398">
        <f>IF(LEFT(DN398,1)&lt;&gt;"0",IF(LEFT(DN398,1)="1",3.0,DO398),$D$5+$E$5*(EF398*DY398/($K$5*1000))+$F$5*(EF398*DY398/($K$5*1000))*MAX(MIN(DL398,$J$5),$I$5)*MAX(MIN(DL398,$J$5),$I$5)+$G$5*MAX(MIN(DL398,$J$5),$I$5)*(EF398*DY398/($K$5*1000))+$H$5*(EF398*DY398/($K$5*1000))*(EF398*DY398/($K$5*1000)))</f>
        <v>0</v>
      </c>
      <c r="S398">
        <f>J398*(1000-(1000*0.61365*exp(17.502*W398/(240.97+W398))/(DY398+DZ398)+DT398)/2)/(1000*0.61365*exp(17.502*W398/(240.97+W398))/(DY398+DZ398)-DT398)</f>
        <v>0</v>
      </c>
      <c r="T398">
        <f>1/((DM398+1)/(Q398/1.6)+1/(R398/1.37)) + DM398/((DM398+1)/(Q398/1.6) + DM398/(R398/1.37))</f>
        <v>0</v>
      </c>
      <c r="U398">
        <f>(DH398*DK398)</f>
        <v>0</v>
      </c>
      <c r="V398">
        <f>(EA398+(U398+2*0.95*5.67E-8*(((EA398+$B$7)+273)^4-(EA398+273)^4)-44100*J398)/(1.84*29.3*R398+8*0.95*5.67E-8*(EA398+273)^3))</f>
        <v>0</v>
      </c>
      <c r="W398">
        <f>($C$7*EB398+$D$7*EC398+$E$7*V398)</f>
        <v>0</v>
      </c>
      <c r="X398">
        <f>0.61365*exp(17.502*W398/(240.97+W398))</f>
        <v>0</v>
      </c>
      <c r="Y398">
        <f>(Z398/AA398*100)</f>
        <v>0</v>
      </c>
      <c r="Z398">
        <f>DT398*(DY398+DZ398)/1000</f>
        <v>0</v>
      </c>
      <c r="AA398">
        <f>0.61365*exp(17.502*EA398/(240.97+EA398))</f>
        <v>0</v>
      </c>
      <c r="AB398">
        <f>(X398-DT398*(DY398+DZ398)/1000)</f>
        <v>0</v>
      </c>
      <c r="AC398">
        <f>(-J398*44100)</f>
        <v>0</v>
      </c>
      <c r="AD398">
        <f>2*29.3*R398*0.92*(EA398-W398)</f>
        <v>0</v>
      </c>
      <c r="AE398">
        <f>2*0.95*5.67E-8*(((EA398+$B$7)+273)^4-(W398+273)^4)</f>
        <v>0</v>
      </c>
      <c r="AF398">
        <f>U398+AE398+AC398+AD398</f>
        <v>0</v>
      </c>
      <c r="AG398">
        <f>DX398*AU398*(DS398-DR398*(1000-AU398*DU398)/(1000-AU398*DT398))/(100*DL398)</f>
        <v>0</v>
      </c>
      <c r="AH398">
        <f>1000*DX398*AU398*(DT398-DU398)/(100*DL398*(1000-AU398*DT398))</f>
        <v>0</v>
      </c>
      <c r="AI398">
        <f>(AJ398 - AK398 - DY398*1E3/(8.314*(EA398+273.15)) * AM398/DX398 * AL398) * DX398/(100*DL398) * (1000 - DU398)/1000</f>
        <v>0</v>
      </c>
      <c r="AJ398">
        <v>1572.58969827164</v>
      </c>
      <c r="AK398">
        <v>1522.86927272727</v>
      </c>
      <c r="AL398">
        <v>3.34984848484848</v>
      </c>
      <c r="AM398">
        <v>64.6</v>
      </c>
      <c r="AN398">
        <f>(AP398 - AO398 + DY398*1E3/(8.314*(EA398+273.15)) * AR398/DX398 * AQ398) * DX398/(100*DL398) * 1000/(1000 - AP398)</f>
        <v>0</v>
      </c>
      <c r="AO398">
        <v>19.0872746801004</v>
      </c>
      <c r="AP398">
        <v>23.1630836363636</v>
      </c>
      <c r="AQ398">
        <v>-0.000241556664438412</v>
      </c>
      <c r="AR398">
        <v>120.659579915445</v>
      </c>
      <c r="AS398">
        <v>0</v>
      </c>
      <c r="AT398">
        <v>0</v>
      </c>
      <c r="AU398">
        <f>IF(AS398*$H$13&gt;=AW398,1.0,(AW398/(AW398-AS398*$H$13)))</f>
        <v>0</v>
      </c>
      <c r="AV398">
        <f>(AU398-1)*100</f>
        <v>0</v>
      </c>
      <c r="AW398">
        <f>MAX(0,($B$13+$C$13*EF398)/(1+$D$13*EF398)*DY398/(EA398+273)*$E$13)</f>
        <v>0</v>
      </c>
      <c r="AX398" t="s">
        <v>437</v>
      </c>
      <c r="AY398" t="s">
        <v>437</v>
      </c>
      <c r="AZ398">
        <v>0</v>
      </c>
      <c r="BA398">
        <v>0</v>
      </c>
      <c r="BB398">
        <f>1-AZ398/BA398</f>
        <v>0</v>
      </c>
      <c r="BC398">
        <v>0</v>
      </c>
      <c r="BD398" t="s">
        <v>437</v>
      </c>
      <c r="BE398" t="s">
        <v>437</v>
      </c>
      <c r="BF398">
        <v>0</v>
      </c>
      <c r="BG398">
        <v>0</v>
      </c>
      <c r="BH398">
        <f>1-BF398/BG398</f>
        <v>0</v>
      </c>
      <c r="BI398">
        <v>0.5</v>
      </c>
      <c r="BJ398">
        <f>DI398</f>
        <v>0</v>
      </c>
      <c r="BK398">
        <f>L398</f>
        <v>0</v>
      </c>
      <c r="BL398">
        <f>BH398*BI398*BJ398</f>
        <v>0</v>
      </c>
      <c r="BM398">
        <f>(BK398-BC398)/BJ398</f>
        <v>0</v>
      </c>
      <c r="BN398">
        <f>(BA398-BG398)/BG398</f>
        <v>0</v>
      </c>
      <c r="BO398">
        <f>AZ398/(BB398+AZ398/BG398)</f>
        <v>0</v>
      </c>
      <c r="BP398" t="s">
        <v>437</v>
      </c>
      <c r="BQ398">
        <v>0</v>
      </c>
      <c r="BR398">
        <f>IF(BQ398&lt;&gt;0, BQ398, BO398)</f>
        <v>0</v>
      </c>
      <c r="BS398">
        <f>1-BR398/BG398</f>
        <v>0</v>
      </c>
      <c r="BT398">
        <f>(BG398-BF398)/(BG398-BR398)</f>
        <v>0</v>
      </c>
      <c r="BU398">
        <f>(BA398-BG398)/(BA398-BR398)</f>
        <v>0</v>
      </c>
      <c r="BV398">
        <f>(BG398-BF398)/(BG398-AZ398)</f>
        <v>0</v>
      </c>
      <c r="BW398">
        <f>(BA398-BG398)/(BA398-AZ398)</f>
        <v>0</v>
      </c>
      <c r="BX398">
        <f>(BT398*BR398/BF398)</f>
        <v>0</v>
      </c>
      <c r="BY398">
        <f>(1-BX398)</f>
        <v>0</v>
      </c>
      <c r="DH398">
        <f>$B$11*EG398+$C$11*EH398+$F$11*ES398*(1-EV398)</f>
        <v>0</v>
      </c>
      <c r="DI398">
        <f>DH398*DJ398</f>
        <v>0</v>
      </c>
      <c r="DJ398">
        <f>($B$11*$D$9+$C$11*$D$9+$F$11*((FF398+EX398)/MAX(FF398+EX398+FG398, 0.1)*$I$9+FG398/MAX(FF398+EX398+FG398, 0.1)*$J$9))/($B$11+$C$11+$F$11)</f>
        <v>0</v>
      </c>
      <c r="DK398">
        <f>($B$11*$K$9+$C$11*$K$9+$F$11*((FF398+EX398)/MAX(FF398+EX398+FG398, 0.1)*$P$9+FG398/MAX(FF398+EX398+FG398, 0.1)*$Q$9))/($B$11+$C$11+$F$11)</f>
        <v>0</v>
      </c>
      <c r="DL398">
        <v>6</v>
      </c>
      <c r="DM398">
        <v>0.5</v>
      </c>
      <c r="DN398" t="s">
        <v>438</v>
      </c>
      <c r="DO398">
        <v>2</v>
      </c>
      <c r="DP398" t="b">
        <v>1</v>
      </c>
      <c r="DQ398">
        <v>1759434236.94615</v>
      </c>
      <c r="DR398">
        <v>1464.17461538462</v>
      </c>
      <c r="DS398">
        <v>1526.82769230769</v>
      </c>
      <c r="DT398">
        <v>23.1848615384615</v>
      </c>
      <c r="DU398">
        <v>19.0103153846154</v>
      </c>
      <c r="DV398">
        <v>1458.73230769231</v>
      </c>
      <c r="DW398">
        <v>22.8608076923077</v>
      </c>
      <c r="DX398">
        <v>500.008769230769</v>
      </c>
      <c r="DY398">
        <v>90.6513</v>
      </c>
      <c r="DZ398">
        <v>0.0340382</v>
      </c>
      <c r="EA398">
        <v>29.8672692307692</v>
      </c>
      <c r="EB398">
        <v>30.0296076923077</v>
      </c>
      <c r="EC398">
        <v>999.9</v>
      </c>
      <c r="ED398">
        <v>0</v>
      </c>
      <c r="EE398">
        <v>0</v>
      </c>
      <c r="EF398">
        <v>10008.7015384615</v>
      </c>
      <c r="EG398">
        <v>0</v>
      </c>
      <c r="EH398">
        <v>14.3978</v>
      </c>
      <c r="EI398">
        <v>-62.6517384615385</v>
      </c>
      <c r="EJ398">
        <v>1498.92769230769</v>
      </c>
      <c r="EK398">
        <v>1556.41538461538</v>
      </c>
      <c r="EL398">
        <v>4.17454384615385</v>
      </c>
      <c r="EM398">
        <v>1526.82769230769</v>
      </c>
      <c r="EN398">
        <v>19.0103153846154</v>
      </c>
      <c r="EO398">
        <v>2.10173846153846</v>
      </c>
      <c r="EP398">
        <v>1.72331</v>
      </c>
      <c r="EQ398">
        <v>18.2323615384615</v>
      </c>
      <c r="ER398">
        <v>15.1079307692308</v>
      </c>
      <c r="ES398">
        <v>1999.94846153846</v>
      </c>
      <c r="ET398">
        <v>0.980002846153846</v>
      </c>
      <c r="EU398">
        <v>0.0199970846153846</v>
      </c>
      <c r="EV398">
        <v>0</v>
      </c>
      <c r="EW398">
        <v>1119.11</v>
      </c>
      <c r="EX398">
        <v>5.00059</v>
      </c>
      <c r="EY398">
        <v>22511.0769230769</v>
      </c>
      <c r="EZ398">
        <v>17359.8769230769</v>
      </c>
      <c r="FA398">
        <v>41.812</v>
      </c>
      <c r="FB398">
        <v>41.562</v>
      </c>
      <c r="FC398">
        <v>41.187</v>
      </c>
      <c r="FD398">
        <v>41.0716923076923</v>
      </c>
      <c r="FE398">
        <v>42.7015384615385</v>
      </c>
      <c r="FF398">
        <v>1955.05846153846</v>
      </c>
      <c r="FG398">
        <v>39.89</v>
      </c>
      <c r="FH398">
        <v>0</v>
      </c>
      <c r="FI398">
        <v>1759434243.4</v>
      </c>
      <c r="FJ398">
        <v>0</v>
      </c>
      <c r="FK398">
        <v>1119.18</v>
      </c>
      <c r="FL398">
        <v>0.767692302228977</v>
      </c>
      <c r="FM398">
        <v>19.800000017168</v>
      </c>
      <c r="FN398">
        <v>22511.68</v>
      </c>
      <c r="FO398">
        <v>15</v>
      </c>
      <c r="FP398">
        <v>0</v>
      </c>
      <c r="FQ398" t="s">
        <v>439</v>
      </c>
      <c r="FR398">
        <v>0</v>
      </c>
      <c r="FS398">
        <v>0</v>
      </c>
      <c r="FT398">
        <v>0</v>
      </c>
      <c r="FU398">
        <v>0</v>
      </c>
      <c r="FV398">
        <v>0</v>
      </c>
      <c r="FW398">
        <v>0</v>
      </c>
      <c r="FX398">
        <v>0</v>
      </c>
      <c r="FY398">
        <v>0</v>
      </c>
      <c r="FZ398">
        <v>0</v>
      </c>
      <c r="GA398">
        <v>0</v>
      </c>
      <c r="GB398">
        <v>0</v>
      </c>
      <c r="GC398">
        <v>-63.0058571428571</v>
      </c>
      <c r="GD398">
        <v>3.49912987012991</v>
      </c>
      <c r="GE398">
        <v>0.70806188360934</v>
      </c>
      <c r="GF398">
        <v>0</v>
      </c>
      <c r="GG398">
        <v>1119.1</v>
      </c>
      <c r="GH398">
        <v>1.13674560623928</v>
      </c>
      <c r="GI398">
        <v>0.267152743267402</v>
      </c>
      <c r="GJ398">
        <v>-1</v>
      </c>
      <c r="GK398">
        <v>4.22207952380952</v>
      </c>
      <c r="GL398">
        <v>-0.996171428571423</v>
      </c>
      <c r="GM398">
        <v>0.100610842001966</v>
      </c>
      <c r="GN398">
        <v>0</v>
      </c>
      <c r="GO398">
        <v>0</v>
      </c>
      <c r="GP398">
        <v>2</v>
      </c>
      <c r="GQ398" t="s">
        <v>463</v>
      </c>
      <c r="GR398">
        <v>3.13166</v>
      </c>
      <c r="GS398">
        <v>2.71175</v>
      </c>
      <c r="GT398">
        <v>0.212087</v>
      </c>
      <c r="GU398">
        <v>0.217628</v>
      </c>
      <c r="GV398">
        <v>0.10051</v>
      </c>
      <c r="GW398">
        <v>0.0881419</v>
      </c>
      <c r="GX398">
        <v>29648.3</v>
      </c>
      <c r="GY398">
        <v>31541.6</v>
      </c>
      <c r="GZ398">
        <v>34047.4</v>
      </c>
      <c r="HA398">
        <v>36505.1</v>
      </c>
      <c r="HB398">
        <v>43272.8</v>
      </c>
      <c r="HC398">
        <v>47816.8</v>
      </c>
      <c r="HD398">
        <v>53119.2</v>
      </c>
      <c r="HE398">
        <v>58350.8</v>
      </c>
      <c r="HF398">
        <v>1.9499</v>
      </c>
      <c r="HG398">
        <v>1.78265</v>
      </c>
      <c r="HH398">
        <v>0.138693</v>
      </c>
      <c r="HI398">
        <v>0</v>
      </c>
      <c r="HJ398">
        <v>27.7615</v>
      </c>
      <c r="HK398">
        <v>999.9</v>
      </c>
      <c r="HL398">
        <v>42.675</v>
      </c>
      <c r="HM398">
        <v>31.058</v>
      </c>
      <c r="HN398">
        <v>21.3081</v>
      </c>
      <c r="HO398">
        <v>55.1557</v>
      </c>
      <c r="HP398">
        <v>45.5609</v>
      </c>
      <c r="HQ398">
        <v>1</v>
      </c>
      <c r="HR398">
        <v>0.112284</v>
      </c>
      <c r="HS398">
        <v>0.737977</v>
      </c>
      <c r="HT398">
        <v>20.11</v>
      </c>
      <c r="HU398">
        <v>5.19662</v>
      </c>
      <c r="HV398">
        <v>12.004</v>
      </c>
      <c r="HW398">
        <v>4.9748</v>
      </c>
      <c r="HX398">
        <v>3.29393</v>
      </c>
      <c r="HY398">
        <v>999.9</v>
      </c>
      <c r="HZ398">
        <v>9999</v>
      </c>
      <c r="IA398">
        <v>9999</v>
      </c>
      <c r="IB398">
        <v>9999</v>
      </c>
      <c r="IC398">
        <v>1.86325</v>
      </c>
      <c r="ID398">
        <v>1.86813</v>
      </c>
      <c r="IE398">
        <v>1.86794</v>
      </c>
      <c r="IF398">
        <v>1.86905</v>
      </c>
      <c r="IG398">
        <v>1.8699</v>
      </c>
      <c r="IH398">
        <v>1.86593</v>
      </c>
      <c r="II398">
        <v>1.86707</v>
      </c>
      <c r="IJ398">
        <v>1.86844</v>
      </c>
      <c r="IK398">
        <v>5</v>
      </c>
      <c r="IL398">
        <v>0</v>
      </c>
      <c r="IM398">
        <v>0</v>
      </c>
      <c r="IN398">
        <v>0</v>
      </c>
      <c r="IO398" t="s">
        <v>441</v>
      </c>
      <c r="IP398" t="s">
        <v>442</v>
      </c>
      <c r="IQ398" t="s">
        <v>443</v>
      </c>
      <c r="IR398" t="s">
        <v>443</v>
      </c>
      <c r="IS398" t="s">
        <v>443</v>
      </c>
      <c r="IT398" t="s">
        <v>443</v>
      </c>
      <c r="IU398">
        <v>0</v>
      </c>
      <c r="IV398">
        <v>100</v>
      </c>
      <c r="IW398">
        <v>100</v>
      </c>
      <c r="IX398">
        <v>5.52</v>
      </c>
      <c r="IY398">
        <v>0.323</v>
      </c>
      <c r="IZ398">
        <v>0.735386519928015</v>
      </c>
      <c r="JA398">
        <v>0.00382527381972642</v>
      </c>
      <c r="JB398">
        <v>-7.52988299776221e-07</v>
      </c>
      <c r="JC398">
        <v>2.3530235652091e-10</v>
      </c>
      <c r="JD398">
        <v>-0.102343420517576</v>
      </c>
      <c r="JE398">
        <v>-0.0169045395245839</v>
      </c>
      <c r="JF398">
        <v>0.00204458040624254</v>
      </c>
      <c r="JG398">
        <v>-2.13992253470799e-05</v>
      </c>
      <c r="JH398">
        <v>5</v>
      </c>
      <c r="JI398">
        <v>2167</v>
      </c>
      <c r="JJ398">
        <v>1</v>
      </c>
      <c r="JK398">
        <v>29</v>
      </c>
      <c r="JL398">
        <v>29323904.1</v>
      </c>
      <c r="JM398">
        <v>29323904.1</v>
      </c>
      <c r="JN398">
        <v>2.90161</v>
      </c>
      <c r="JO398">
        <v>2.60498</v>
      </c>
      <c r="JP398">
        <v>1.54785</v>
      </c>
      <c r="JQ398">
        <v>2.31079</v>
      </c>
      <c r="JR398">
        <v>1.64673</v>
      </c>
      <c r="JS398">
        <v>2.38159</v>
      </c>
      <c r="JT398">
        <v>34.7379</v>
      </c>
      <c r="JU398">
        <v>24.1926</v>
      </c>
      <c r="JV398">
        <v>18</v>
      </c>
      <c r="JW398">
        <v>506.971</v>
      </c>
      <c r="JX398">
        <v>398.981</v>
      </c>
      <c r="JY398">
        <v>26.4337</v>
      </c>
      <c r="JZ398">
        <v>28.8318</v>
      </c>
      <c r="KA398">
        <v>29.9999</v>
      </c>
      <c r="KB398">
        <v>28.799</v>
      </c>
      <c r="KC398">
        <v>28.749</v>
      </c>
      <c r="KD398">
        <v>58.1664</v>
      </c>
      <c r="KE398">
        <v>7.60378</v>
      </c>
      <c r="KF398">
        <v>32.2302</v>
      </c>
      <c r="KG398">
        <v>26.4356</v>
      </c>
      <c r="KH398">
        <v>1574.97</v>
      </c>
      <c r="KI398">
        <v>19.1554</v>
      </c>
      <c r="KJ398">
        <v>96.5558</v>
      </c>
      <c r="KK398">
        <v>94.5364</v>
      </c>
    </row>
    <row r="399" spans="1:297">
      <c r="A399">
        <v>383</v>
      </c>
      <c r="B399">
        <v>1759434250.1</v>
      </c>
      <c r="C399">
        <v>15030</v>
      </c>
      <c r="D399" t="s">
        <v>1211</v>
      </c>
      <c r="E399" t="s">
        <v>1212</v>
      </c>
      <c r="F399">
        <v>5</v>
      </c>
      <c r="G399" t="s">
        <v>1024</v>
      </c>
      <c r="H399" t="s">
        <v>436</v>
      </c>
      <c r="I399">
        <v>1759434241.94615</v>
      </c>
      <c r="J399">
        <f>(K399)/1000</f>
        <v>0</v>
      </c>
      <c r="K399">
        <f>IF(DP399, AN399, AH399)</f>
        <v>0</v>
      </c>
      <c r="L399">
        <f>IF(DP399, AI399, AG399)</f>
        <v>0</v>
      </c>
      <c r="M399">
        <f>DR399 - IF(AU399&gt;1, L399*DL399*100.0/(AW399), 0)</f>
        <v>0</v>
      </c>
      <c r="N399">
        <f>((T399-J399/2)*M399-L399)/(T399+J399/2)</f>
        <v>0</v>
      </c>
      <c r="O399">
        <f>N399*(DY399+DZ399)/1000.0</f>
        <v>0</v>
      </c>
      <c r="P399">
        <f>(DR399 - IF(AU399&gt;1, L399*DL399*100.0/(AW399), 0))*(DY399+DZ399)/1000.0</f>
        <v>0</v>
      </c>
      <c r="Q399">
        <f>2.0/((1/S399-1/R399)+SIGN(S399)*SQRT((1/S399-1/R399)*(1/S399-1/R399) + 4*DM399/((DM399+1)*(DM399+1))*(2*1/S399*1/R399-1/R399*1/R399)))</f>
        <v>0</v>
      </c>
      <c r="R399">
        <f>IF(LEFT(DN399,1)&lt;&gt;"0",IF(LEFT(DN399,1)="1",3.0,DO399),$D$5+$E$5*(EF399*DY399/($K$5*1000))+$F$5*(EF399*DY399/($K$5*1000))*MAX(MIN(DL399,$J$5),$I$5)*MAX(MIN(DL399,$J$5),$I$5)+$G$5*MAX(MIN(DL399,$J$5),$I$5)*(EF399*DY399/($K$5*1000))+$H$5*(EF399*DY399/($K$5*1000))*(EF399*DY399/($K$5*1000)))</f>
        <v>0</v>
      </c>
      <c r="S399">
        <f>J399*(1000-(1000*0.61365*exp(17.502*W399/(240.97+W399))/(DY399+DZ399)+DT399)/2)/(1000*0.61365*exp(17.502*W399/(240.97+W399))/(DY399+DZ399)-DT399)</f>
        <v>0</v>
      </c>
      <c r="T399">
        <f>1/((DM399+1)/(Q399/1.6)+1/(R399/1.37)) + DM399/((DM399+1)/(Q399/1.6) + DM399/(R399/1.37))</f>
        <v>0</v>
      </c>
      <c r="U399">
        <f>(DH399*DK399)</f>
        <v>0</v>
      </c>
      <c r="V399">
        <f>(EA399+(U399+2*0.95*5.67E-8*(((EA399+$B$7)+273)^4-(EA399+273)^4)-44100*J399)/(1.84*29.3*R399+8*0.95*5.67E-8*(EA399+273)^3))</f>
        <v>0</v>
      </c>
      <c r="W399">
        <f>($C$7*EB399+$D$7*EC399+$E$7*V399)</f>
        <v>0</v>
      </c>
      <c r="X399">
        <f>0.61365*exp(17.502*W399/(240.97+W399))</f>
        <v>0</v>
      </c>
      <c r="Y399">
        <f>(Z399/AA399*100)</f>
        <v>0</v>
      </c>
      <c r="Z399">
        <f>DT399*(DY399+DZ399)/1000</f>
        <v>0</v>
      </c>
      <c r="AA399">
        <f>0.61365*exp(17.502*EA399/(240.97+EA399))</f>
        <v>0</v>
      </c>
      <c r="AB399">
        <f>(X399-DT399*(DY399+DZ399)/1000)</f>
        <v>0</v>
      </c>
      <c r="AC399">
        <f>(-J399*44100)</f>
        <v>0</v>
      </c>
      <c r="AD399">
        <f>2*29.3*R399*0.92*(EA399-W399)</f>
        <v>0</v>
      </c>
      <c r="AE399">
        <f>2*0.95*5.67E-8*(((EA399+$B$7)+273)^4-(W399+273)^4)</f>
        <v>0</v>
      </c>
      <c r="AF399">
        <f>U399+AE399+AC399+AD399</f>
        <v>0</v>
      </c>
      <c r="AG399">
        <f>DX399*AU399*(DS399-DR399*(1000-AU399*DU399)/(1000-AU399*DT399))/(100*DL399)</f>
        <v>0</v>
      </c>
      <c r="AH399">
        <f>1000*DX399*AU399*(DT399-DU399)/(100*DL399*(1000-AU399*DT399))</f>
        <v>0</v>
      </c>
      <c r="AI399">
        <f>(AJ399 - AK399 - DY399*1E3/(8.314*(EA399+273.15)) * AM399/DX399 * AL399) * DX399/(100*DL399) * (1000 - DU399)/1000</f>
        <v>0</v>
      </c>
      <c r="AJ399">
        <v>1588.60371638745</v>
      </c>
      <c r="AK399">
        <v>1539.17587878788</v>
      </c>
      <c r="AL399">
        <v>3.25576363636345</v>
      </c>
      <c r="AM399">
        <v>64.6</v>
      </c>
      <c r="AN399">
        <f>(AP399 - AO399 + DY399*1E3/(8.314*(EA399+273.15)) * AR399/DX399 * AQ399) * DX399/(100*DL399) * 1000/(1000 - AP399)</f>
        <v>0</v>
      </c>
      <c r="AO399">
        <v>19.1571517713003</v>
      </c>
      <c r="AP399">
        <v>23.1468090909091</v>
      </c>
      <c r="AQ399">
        <v>-0.000233242991522134</v>
      </c>
      <c r="AR399">
        <v>120.659579915445</v>
      </c>
      <c r="AS399">
        <v>0</v>
      </c>
      <c r="AT399">
        <v>0</v>
      </c>
      <c r="AU399">
        <f>IF(AS399*$H$13&gt;=AW399,1.0,(AW399/(AW399-AS399*$H$13)))</f>
        <v>0</v>
      </c>
      <c r="AV399">
        <f>(AU399-1)*100</f>
        <v>0</v>
      </c>
      <c r="AW399">
        <f>MAX(0,($B$13+$C$13*EF399)/(1+$D$13*EF399)*DY399/(EA399+273)*$E$13)</f>
        <v>0</v>
      </c>
      <c r="AX399" t="s">
        <v>437</v>
      </c>
      <c r="AY399" t="s">
        <v>437</v>
      </c>
      <c r="AZ399">
        <v>0</v>
      </c>
      <c r="BA399">
        <v>0</v>
      </c>
      <c r="BB399">
        <f>1-AZ399/BA399</f>
        <v>0</v>
      </c>
      <c r="BC399">
        <v>0</v>
      </c>
      <c r="BD399" t="s">
        <v>437</v>
      </c>
      <c r="BE399" t="s">
        <v>437</v>
      </c>
      <c r="BF399">
        <v>0</v>
      </c>
      <c r="BG399">
        <v>0</v>
      </c>
      <c r="BH399">
        <f>1-BF399/BG399</f>
        <v>0</v>
      </c>
      <c r="BI399">
        <v>0.5</v>
      </c>
      <c r="BJ399">
        <f>DI399</f>
        <v>0</v>
      </c>
      <c r="BK399">
        <f>L399</f>
        <v>0</v>
      </c>
      <c r="BL399">
        <f>BH399*BI399*BJ399</f>
        <v>0</v>
      </c>
      <c r="BM399">
        <f>(BK399-BC399)/BJ399</f>
        <v>0</v>
      </c>
      <c r="BN399">
        <f>(BA399-BG399)/BG399</f>
        <v>0</v>
      </c>
      <c r="BO399">
        <f>AZ399/(BB399+AZ399/BG399)</f>
        <v>0</v>
      </c>
      <c r="BP399" t="s">
        <v>437</v>
      </c>
      <c r="BQ399">
        <v>0</v>
      </c>
      <c r="BR399">
        <f>IF(BQ399&lt;&gt;0, BQ399, BO399)</f>
        <v>0</v>
      </c>
      <c r="BS399">
        <f>1-BR399/BG399</f>
        <v>0</v>
      </c>
      <c r="BT399">
        <f>(BG399-BF399)/(BG399-BR399)</f>
        <v>0</v>
      </c>
      <c r="BU399">
        <f>(BA399-BG399)/(BA399-BR399)</f>
        <v>0</v>
      </c>
      <c r="BV399">
        <f>(BG399-BF399)/(BG399-AZ399)</f>
        <v>0</v>
      </c>
      <c r="BW399">
        <f>(BA399-BG399)/(BA399-AZ399)</f>
        <v>0</v>
      </c>
      <c r="BX399">
        <f>(BT399*BR399/BF399)</f>
        <v>0</v>
      </c>
      <c r="BY399">
        <f>(1-BX399)</f>
        <v>0</v>
      </c>
      <c r="DH399">
        <f>$B$11*EG399+$C$11*EH399+$F$11*ES399*(1-EV399)</f>
        <v>0</v>
      </c>
      <c r="DI399">
        <f>DH399*DJ399</f>
        <v>0</v>
      </c>
      <c r="DJ399">
        <f>($B$11*$D$9+$C$11*$D$9+$F$11*((FF399+EX399)/MAX(FF399+EX399+FG399, 0.1)*$I$9+FG399/MAX(FF399+EX399+FG399, 0.1)*$J$9))/($B$11+$C$11+$F$11)</f>
        <v>0</v>
      </c>
      <c r="DK399">
        <f>($B$11*$K$9+$C$11*$K$9+$F$11*((FF399+EX399)/MAX(FF399+EX399+FG399, 0.1)*$P$9+FG399/MAX(FF399+EX399+FG399, 0.1)*$Q$9))/($B$11+$C$11+$F$11)</f>
        <v>0</v>
      </c>
      <c r="DL399">
        <v>6</v>
      </c>
      <c r="DM399">
        <v>0.5</v>
      </c>
      <c r="DN399" t="s">
        <v>438</v>
      </c>
      <c r="DO399">
        <v>2</v>
      </c>
      <c r="DP399" t="b">
        <v>1</v>
      </c>
      <c r="DQ399">
        <v>1759434241.94615</v>
      </c>
      <c r="DR399">
        <v>1480.42</v>
      </c>
      <c r="DS399">
        <v>1543.17923076923</v>
      </c>
      <c r="DT399">
        <v>23.1689230769231</v>
      </c>
      <c r="DU399">
        <v>19.0783692307692</v>
      </c>
      <c r="DV399">
        <v>1474.92615384615</v>
      </c>
      <c r="DW399">
        <v>22.8455153846154</v>
      </c>
      <c r="DX399">
        <v>499.986692307692</v>
      </c>
      <c r="DY399">
        <v>90.6518</v>
      </c>
      <c r="DZ399">
        <v>0.0340745307692308</v>
      </c>
      <c r="EA399">
        <v>29.8560538461538</v>
      </c>
      <c r="EB399">
        <v>30.0289076923077</v>
      </c>
      <c r="EC399">
        <v>999.9</v>
      </c>
      <c r="ED399">
        <v>0</v>
      </c>
      <c r="EE399">
        <v>0</v>
      </c>
      <c r="EF399">
        <v>9997.49538461538</v>
      </c>
      <c r="EG399">
        <v>0</v>
      </c>
      <c r="EH399">
        <v>14.3978</v>
      </c>
      <c r="EI399">
        <v>-62.7586076923077</v>
      </c>
      <c r="EJ399">
        <v>1515.53307692308</v>
      </c>
      <c r="EK399">
        <v>1573.19384615385</v>
      </c>
      <c r="EL399">
        <v>4.09054846153846</v>
      </c>
      <c r="EM399">
        <v>1543.17923076923</v>
      </c>
      <c r="EN399">
        <v>19.0783692307692</v>
      </c>
      <c r="EO399">
        <v>2.10030538461538</v>
      </c>
      <c r="EP399">
        <v>1.72948923076923</v>
      </c>
      <c r="EQ399">
        <v>18.2214923076923</v>
      </c>
      <c r="ER399">
        <v>15.1635923076923</v>
      </c>
      <c r="ES399">
        <v>1999.94615384615</v>
      </c>
      <c r="ET399">
        <v>0.980002923076923</v>
      </c>
      <c r="EU399">
        <v>0.0199970769230769</v>
      </c>
      <c r="EV399">
        <v>0</v>
      </c>
      <c r="EW399">
        <v>1119.17384615385</v>
      </c>
      <c r="EX399">
        <v>5.00059</v>
      </c>
      <c r="EY399">
        <v>22512.0384615385</v>
      </c>
      <c r="EZ399">
        <v>17359.8461538462</v>
      </c>
      <c r="FA399">
        <v>41.812</v>
      </c>
      <c r="FB399">
        <v>41.562</v>
      </c>
      <c r="FC399">
        <v>41.187</v>
      </c>
      <c r="FD399">
        <v>41.062</v>
      </c>
      <c r="FE399">
        <v>42.6918461538462</v>
      </c>
      <c r="FF399">
        <v>1955.05615384615</v>
      </c>
      <c r="FG399">
        <v>39.89</v>
      </c>
      <c r="FH399">
        <v>0</v>
      </c>
      <c r="FI399">
        <v>1759434248.8</v>
      </c>
      <c r="FJ399">
        <v>0</v>
      </c>
      <c r="FK399">
        <v>1119.23653846154</v>
      </c>
      <c r="FL399">
        <v>-0.443418806976019</v>
      </c>
      <c r="FM399">
        <v>0.427350439053018</v>
      </c>
      <c r="FN399">
        <v>22512.5576923077</v>
      </c>
      <c r="FO399">
        <v>15</v>
      </c>
      <c r="FP399">
        <v>0</v>
      </c>
      <c r="FQ399" t="s">
        <v>439</v>
      </c>
      <c r="FR399">
        <v>0</v>
      </c>
      <c r="FS399">
        <v>0</v>
      </c>
      <c r="FT399">
        <v>0</v>
      </c>
      <c r="FU399">
        <v>0</v>
      </c>
      <c r="FV399">
        <v>0</v>
      </c>
      <c r="FW399">
        <v>0</v>
      </c>
      <c r="FX399">
        <v>0</v>
      </c>
      <c r="FY399">
        <v>0</v>
      </c>
      <c r="FZ399">
        <v>0</v>
      </c>
      <c r="GA399">
        <v>0</v>
      </c>
      <c r="GB399">
        <v>0</v>
      </c>
      <c r="GC399">
        <v>-62.61</v>
      </c>
      <c r="GD399">
        <v>-0.43190075187969</v>
      </c>
      <c r="GE399">
        <v>0.57560837207254</v>
      </c>
      <c r="GF399">
        <v>1</v>
      </c>
      <c r="GG399">
        <v>1119.17617647059</v>
      </c>
      <c r="GH399">
        <v>0.621695947935065</v>
      </c>
      <c r="GI399">
        <v>0.237796436745213</v>
      </c>
      <c r="GJ399">
        <v>-1</v>
      </c>
      <c r="GK399">
        <v>4.1299385</v>
      </c>
      <c r="GL399">
        <v>-0.995764962406022</v>
      </c>
      <c r="GM399">
        <v>0.0957601071571561</v>
      </c>
      <c r="GN399">
        <v>0</v>
      </c>
      <c r="GO399">
        <v>1</v>
      </c>
      <c r="GP399">
        <v>2</v>
      </c>
      <c r="GQ399" t="s">
        <v>448</v>
      </c>
      <c r="GR399">
        <v>3.13162</v>
      </c>
      <c r="GS399">
        <v>2.71216</v>
      </c>
      <c r="GT399">
        <v>0.213479</v>
      </c>
      <c r="GU399">
        <v>0.219151</v>
      </c>
      <c r="GV399">
        <v>0.100468</v>
      </c>
      <c r="GW399">
        <v>0.088368</v>
      </c>
      <c r="GX399">
        <v>29596.2</v>
      </c>
      <c r="GY399">
        <v>31480.5</v>
      </c>
      <c r="GZ399">
        <v>34047.7</v>
      </c>
      <c r="HA399">
        <v>36505.4</v>
      </c>
      <c r="HB399">
        <v>43275.3</v>
      </c>
      <c r="HC399">
        <v>47805.4</v>
      </c>
      <c r="HD399">
        <v>53119.6</v>
      </c>
      <c r="HE399">
        <v>58351.4</v>
      </c>
      <c r="HF399">
        <v>1.9497</v>
      </c>
      <c r="HG399">
        <v>1.78307</v>
      </c>
      <c r="HH399">
        <v>0.140369</v>
      </c>
      <c r="HI399">
        <v>0</v>
      </c>
      <c r="HJ399">
        <v>27.7551</v>
      </c>
      <c r="HK399">
        <v>999.9</v>
      </c>
      <c r="HL399">
        <v>42.748</v>
      </c>
      <c r="HM399">
        <v>31.078</v>
      </c>
      <c r="HN399">
        <v>21.3703</v>
      </c>
      <c r="HO399">
        <v>54.8657</v>
      </c>
      <c r="HP399">
        <v>45.4407</v>
      </c>
      <c r="HQ399">
        <v>1</v>
      </c>
      <c r="HR399">
        <v>0.112208</v>
      </c>
      <c r="HS399">
        <v>0.74402</v>
      </c>
      <c r="HT399">
        <v>20.1105</v>
      </c>
      <c r="HU399">
        <v>5.19737</v>
      </c>
      <c r="HV399">
        <v>12.004</v>
      </c>
      <c r="HW399">
        <v>4.97505</v>
      </c>
      <c r="HX399">
        <v>3.294</v>
      </c>
      <c r="HY399">
        <v>999.9</v>
      </c>
      <c r="HZ399">
        <v>9999</v>
      </c>
      <c r="IA399">
        <v>9999</v>
      </c>
      <c r="IB399">
        <v>9999</v>
      </c>
      <c r="IC399">
        <v>1.86325</v>
      </c>
      <c r="ID399">
        <v>1.86813</v>
      </c>
      <c r="IE399">
        <v>1.86793</v>
      </c>
      <c r="IF399">
        <v>1.86905</v>
      </c>
      <c r="IG399">
        <v>1.86993</v>
      </c>
      <c r="IH399">
        <v>1.86592</v>
      </c>
      <c r="II399">
        <v>1.86707</v>
      </c>
      <c r="IJ399">
        <v>1.86844</v>
      </c>
      <c r="IK399">
        <v>5</v>
      </c>
      <c r="IL399">
        <v>0</v>
      </c>
      <c r="IM399">
        <v>0</v>
      </c>
      <c r="IN399">
        <v>0</v>
      </c>
      <c r="IO399" t="s">
        <v>441</v>
      </c>
      <c r="IP399" t="s">
        <v>442</v>
      </c>
      <c r="IQ399" t="s">
        <v>443</v>
      </c>
      <c r="IR399" t="s">
        <v>443</v>
      </c>
      <c r="IS399" t="s">
        <v>443</v>
      </c>
      <c r="IT399" t="s">
        <v>443</v>
      </c>
      <c r="IU399">
        <v>0</v>
      </c>
      <c r="IV399">
        <v>100</v>
      </c>
      <c r="IW399">
        <v>100</v>
      </c>
      <c r="IX399">
        <v>5.58</v>
      </c>
      <c r="IY399">
        <v>0.3224</v>
      </c>
      <c r="IZ399">
        <v>0.735386519928015</v>
      </c>
      <c r="JA399">
        <v>0.00382527381972642</v>
      </c>
      <c r="JB399">
        <v>-7.52988299776221e-07</v>
      </c>
      <c r="JC399">
        <v>2.3530235652091e-10</v>
      </c>
      <c r="JD399">
        <v>-0.102343420517576</v>
      </c>
      <c r="JE399">
        <v>-0.0169045395245839</v>
      </c>
      <c r="JF399">
        <v>0.00204458040624254</v>
      </c>
      <c r="JG399">
        <v>-2.13992253470799e-05</v>
      </c>
      <c r="JH399">
        <v>5</v>
      </c>
      <c r="JI399">
        <v>2167</v>
      </c>
      <c r="JJ399">
        <v>1</v>
      </c>
      <c r="JK399">
        <v>29</v>
      </c>
      <c r="JL399">
        <v>29323904.2</v>
      </c>
      <c r="JM399">
        <v>29323904.2</v>
      </c>
      <c r="JN399">
        <v>2.92969</v>
      </c>
      <c r="JO399">
        <v>2.61963</v>
      </c>
      <c r="JP399">
        <v>1.54785</v>
      </c>
      <c r="JQ399">
        <v>2.31079</v>
      </c>
      <c r="JR399">
        <v>1.64673</v>
      </c>
      <c r="JS399">
        <v>2.25952</v>
      </c>
      <c r="JT399">
        <v>34.7379</v>
      </c>
      <c r="JU399">
        <v>24.1838</v>
      </c>
      <c r="JV399">
        <v>18</v>
      </c>
      <c r="JW399">
        <v>506.816</v>
      </c>
      <c r="JX399">
        <v>399.203</v>
      </c>
      <c r="JY399">
        <v>26.4112</v>
      </c>
      <c r="JZ399">
        <v>28.83</v>
      </c>
      <c r="KA399">
        <v>29.9999</v>
      </c>
      <c r="KB399">
        <v>28.7966</v>
      </c>
      <c r="KC399">
        <v>28.7474</v>
      </c>
      <c r="KD399">
        <v>58.6534</v>
      </c>
      <c r="KE399">
        <v>7.60378</v>
      </c>
      <c r="KF399">
        <v>32.6128</v>
      </c>
      <c r="KG399">
        <v>26.4093</v>
      </c>
      <c r="KH399">
        <v>1589.22</v>
      </c>
      <c r="KI399">
        <v>19.2347</v>
      </c>
      <c r="KJ399">
        <v>96.5565</v>
      </c>
      <c r="KK399">
        <v>94.5372</v>
      </c>
    </row>
    <row r="400" spans="1:297">
      <c r="A400">
        <v>384</v>
      </c>
      <c r="B400">
        <v>1759434255.1</v>
      </c>
      <c r="C400">
        <v>15035</v>
      </c>
      <c r="D400" t="s">
        <v>1213</v>
      </c>
      <c r="E400" t="s">
        <v>1214</v>
      </c>
      <c r="F400">
        <v>5</v>
      </c>
      <c r="G400" t="s">
        <v>1024</v>
      </c>
      <c r="H400" t="s">
        <v>436</v>
      </c>
      <c r="I400">
        <v>1759434246.94615</v>
      </c>
      <c r="J400">
        <f>(K400)/1000</f>
        <v>0</v>
      </c>
      <c r="K400">
        <f>IF(DP400, AN400, AH400)</f>
        <v>0</v>
      </c>
      <c r="L400">
        <f>IF(DP400, AI400, AG400)</f>
        <v>0</v>
      </c>
      <c r="M400">
        <f>DR400 - IF(AU400&gt;1, L400*DL400*100.0/(AW400), 0)</f>
        <v>0</v>
      </c>
      <c r="N400">
        <f>((T400-J400/2)*M400-L400)/(T400+J400/2)</f>
        <v>0</v>
      </c>
      <c r="O400">
        <f>N400*(DY400+DZ400)/1000.0</f>
        <v>0</v>
      </c>
      <c r="P400">
        <f>(DR400 - IF(AU400&gt;1, L400*DL400*100.0/(AW400), 0))*(DY400+DZ400)/1000.0</f>
        <v>0</v>
      </c>
      <c r="Q400">
        <f>2.0/((1/S400-1/R400)+SIGN(S400)*SQRT((1/S400-1/R400)*(1/S400-1/R400) + 4*DM400/((DM400+1)*(DM400+1))*(2*1/S400*1/R400-1/R400*1/R400)))</f>
        <v>0</v>
      </c>
      <c r="R400">
        <f>IF(LEFT(DN400,1)&lt;&gt;"0",IF(LEFT(DN400,1)="1",3.0,DO400),$D$5+$E$5*(EF400*DY400/($K$5*1000))+$F$5*(EF400*DY400/($K$5*1000))*MAX(MIN(DL400,$J$5),$I$5)*MAX(MIN(DL400,$J$5),$I$5)+$G$5*MAX(MIN(DL400,$J$5),$I$5)*(EF400*DY400/($K$5*1000))+$H$5*(EF400*DY400/($K$5*1000))*(EF400*DY400/($K$5*1000)))</f>
        <v>0</v>
      </c>
      <c r="S400">
        <f>J400*(1000-(1000*0.61365*exp(17.502*W400/(240.97+W400))/(DY400+DZ400)+DT400)/2)/(1000*0.61365*exp(17.502*W400/(240.97+W400))/(DY400+DZ400)-DT400)</f>
        <v>0</v>
      </c>
      <c r="T400">
        <f>1/((DM400+1)/(Q400/1.6)+1/(R400/1.37)) + DM400/((DM400+1)/(Q400/1.6) + DM400/(R400/1.37))</f>
        <v>0</v>
      </c>
      <c r="U400">
        <f>(DH400*DK400)</f>
        <v>0</v>
      </c>
      <c r="V400">
        <f>(EA400+(U400+2*0.95*5.67E-8*(((EA400+$B$7)+273)^4-(EA400+273)^4)-44100*J400)/(1.84*29.3*R400+8*0.95*5.67E-8*(EA400+273)^3))</f>
        <v>0</v>
      </c>
      <c r="W400">
        <f>($C$7*EB400+$D$7*EC400+$E$7*V400)</f>
        <v>0</v>
      </c>
      <c r="X400">
        <f>0.61365*exp(17.502*W400/(240.97+W400))</f>
        <v>0</v>
      </c>
      <c r="Y400">
        <f>(Z400/AA400*100)</f>
        <v>0</v>
      </c>
      <c r="Z400">
        <f>DT400*(DY400+DZ400)/1000</f>
        <v>0</v>
      </c>
      <c r="AA400">
        <f>0.61365*exp(17.502*EA400/(240.97+EA400))</f>
        <v>0</v>
      </c>
      <c r="AB400">
        <f>(X400-DT400*(DY400+DZ400)/1000)</f>
        <v>0</v>
      </c>
      <c r="AC400">
        <f>(-J400*44100)</f>
        <v>0</v>
      </c>
      <c r="AD400">
        <f>2*29.3*R400*0.92*(EA400-W400)</f>
        <v>0</v>
      </c>
      <c r="AE400">
        <f>2*0.95*5.67E-8*(((EA400+$B$7)+273)^4-(W400+273)^4)</f>
        <v>0</v>
      </c>
      <c r="AF400">
        <f>U400+AE400+AC400+AD400</f>
        <v>0</v>
      </c>
      <c r="AG400">
        <f>DX400*AU400*(DS400-DR400*(1000-AU400*DU400)/(1000-AU400*DT400))/(100*DL400)</f>
        <v>0</v>
      </c>
      <c r="AH400">
        <f>1000*DX400*AU400*(DT400-DU400)/(100*DL400*(1000-AU400*DT400))</f>
        <v>0</v>
      </c>
      <c r="AI400">
        <f>(AJ400 - AK400 - DY400*1E3/(8.314*(EA400+273.15)) * AM400/DX400 * AL400) * DX400/(100*DL400) * (1000 - DU400)/1000</f>
        <v>0</v>
      </c>
      <c r="AJ400">
        <v>1607.14717524134</v>
      </c>
      <c r="AK400">
        <v>1556.71642424243</v>
      </c>
      <c r="AL400">
        <v>3.50869393939391</v>
      </c>
      <c r="AM400">
        <v>64.6</v>
      </c>
      <c r="AN400">
        <f>(AP400 - AO400 + DY400*1E3/(8.314*(EA400+273.15)) * AR400/DX400 * AQ400) * DX400/(100*DL400) * 1000/(1000 - AP400)</f>
        <v>0</v>
      </c>
      <c r="AO400">
        <v>19.2272168440599</v>
      </c>
      <c r="AP400">
        <v>23.1343187878788</v>
      </c>
      <c r="AQ400">
        <v>-0.000177446889313247</v>
      </c>
      <c r="AR400">
        <v>120.659579915445</v>
      </c>
      <c r="AS400">
        <v>0</v>
      </c>
      <c r="AT400">
        <v>0</v>
      </c>
      <c r="AU400">
        <f>IF(AS400*$H$13&gt;=AW400,1.0,(AW400/(AW400-AS400*$H$13)))</f>
        <v>0</v>
      </c>
      <c r="AV400">
        <f>(AU400-1)*100</f>
        <v>0</v>
      </c>
      <c r="AW400">
        <f>MAX(0,($B$13+$C$13*EF400)/(1+$D$13*EF400)*DY400/(EA400+273)*$E$13)</f>
        <v>0</v>
      </c>
      <c r="AX400" t="s">
        <v>437</v>
      </c>
      <c r="AY400" t="s">
        <v>437</v>
      </c>
      <c r="AZ400">
        <v>0</v>
      </c>
      <c r="BA400">
        <v>0</v>
      </c>
      <c r="BB400">
        <f>1-AZ400/BA400</f>
        <v>0</v>
      </c>
      <c r="BC400">
        <v>0</v>
      </c>
      <c r="BD400" t="s">
        <v>437</v>
      </c>
      <c r="BE400" t="s">
        <v>437</v>
      </c>
      <c r="BF400">
        <v>0</v>
      </c>
      <c r="BG400">
        <v>0</v>
      </c>
      <c r="BH400">
        <f>1-BF400/BG400</f>
        <v>0</v>
      </c>
      <c r="BI400">
        <v>0.5</v>
      </c>
      <c r="BJ400">
        <f>DI400</f>
        <v>0</v>
      </c>
      <c r="BK400">
        <f>L400</f>
        <v>0</v>
      </c>
      <c r="BL400">
        <f>BH400*BI400*BJ400</f>
        <v>0</v>
      </c>
      <c r="BM400">
        <f>(BK400-BC400)/BJ400</f>
        <v>0</v>
      </c>
      <c r="BN400">
        <f>(BA400-BG400)/BG400</f>
        <v>0</v>
      </c>
      <c r="BO400">
        <f>AZ400/(BB400+AZ400/BG400)</f>
        <v>0</v>
      </c>
      <c r="BP400" t="s">
        <v>437</v>
      </c>
      <c r="BQ400">
        <v>0</v>
      </c>
      <c r="BR400">
        <f>IF(BQ400&lt;&gt;0, BQ400, BO400)</f>
        <v>0</v>
      </c>
      <c r="BS400">
        <f>1-BR400/BG400</f>
        <v>0</v>
      </c>
      <c r="BT400">
        <f>(BG400-BF400)/(BG400-BR400)</f>
        <v>0</v>
      </c>
      <c r="BU400">
        <f>(BA400-BG400)/(BA400-BR400)</f>
        <v>0</v>
      </c>
      <c r="BV400">
        <f>(BG400-BF400)/(BG400-AZ400)</f>
        <v>0</v>
      </c>
      <c r="BW400">
        <f>(BA400-BG400)/(BA400-AZ400)</f>
        <v>0</v>
      </c>
      <c r="BX400">
        <f>(BT400*BR400/BF400)</f>
        <v>0</v>
      </c>
      <c r="BY400">
        <f>(1-BX400)</f>
        <v>0</v>
      </c>
      <c r="DH400">
        <f>$B$11*EG400+$C$11*EH400+$F$11*ES400*(1-EV400)</f>
        <v>0</v>
      </c>
      <c r="DI400">
        <f>DH400*DJ400</f>
        <v>0</v>
      </c>
      <c r="DJ400">
        <f>($B$11*$D$9+$C$11*$D$9+$F$11*((FF400+EX400)/MAX(FF400+EX400+FG400, 0.1)*$I$9+FG400/MAX(FF400+EX400+FG400, 0.1)*$J$9))/($B$11+$C$11+$F$11)</f>
        <v>0</v>
      </c>
      <c r="DK400">
        <f>($B$11*$K$9+$C$11*$K$9+$F$11*((FF400+EX400)/MAX(FF400+EX400+FG400, 0.1)*$P$9+FG400/MAX(FF400+EX400+FG400, 0.1)*$Q$9))/($B$11+$C$11+$F$11)</f>
        <v>0</v>
      </c>
      <c r="DL400">
        <v>6</v>
      </c>
      <c r="DM400">
        <v>0.5</v>
      </c>
      <c r="DN400" t="s">
        <v>438</v>
      </c>
      <c r="DO400">
        <v>2</v>
      </c>
      <c r="DP400" t="b">
        <v>1</v>
      </c>
      <c r="DQ400">
        <v>1759434246.94615</v>
      </c>
      <c r="DR400">
        <v>1496.86307692308</v>
      </c>
      <c r="DS400">
        <v>1559.76384615385</v>
      </c>
      <c r="DT400">
        <v>23.1540538461538</v>
      </c>
      <c r="DU400">
        <v>19.1465615384615</v>
      </c>
      <c r="DV400">
        <v>1491.31692307692</v>
      </c>
      <c r="DW400">
        <v>22.8312538461538</v>
      </c>
      <c r="DX400">
        <v>499.973538461538</v>
      </c>
      <c r="DY400">
        <v>90.6521384615385</v>
      </c>
      <c r="DZ400">
        <v>0.0341345</v>
      </c>
      <c r="EA400">
        <v>29.8456384615385</v>
      </c>
      <c r="EB400">
        <v>30.0288615384615</v>
      </c>
      <c r="EC400">
        <v>999.9</v>
      </c>
      <c r="ED400">
        <v>0</v>
      </c>
      <c r="EE400">
        <v>0</v>
      </c>
      <c r="EF400">
        <v>9997.73</v>
      </c>
      <c r="EG400">
        <v>0</v>
      </c>
      <c r="EH400">
        <v>14.3978</v>
      </c>
      <c r="EI400">
        <v>-62.9008</v>
      </c>
      <c r="EJ400">
        <v>1532.34307692308</v>
      </c>
      <c r="EK400">
        <v>1590.21230769231</v>
      </c>
      <c r="EL400">
        <v>4.00747846153846</v>
      </c>
      <c r="EM400">
        <v>1559.76384615385</v>
      </c>
      <c r="EN400">
        <v>19.1465615384615</v>
      </c>
      <c r="EO400">
        <v>2.09896461538461</v>
      </c>
      <c r="EP400">
        <v>1.73567692307692</v>
      </c>
      <c r="EQ400">
        <v>18.2113230769231</v>
      </c>
      <c r="ER400">
        <v>15.2191461538462</v>
      </c>
      <c r="ES400">
        <v>1999.94615384615</v>
      </c>
      <c r="ET400">
        <v>0.980002846153846</v>
      </c>
      <c r="EU400">
        <v>0.0199970846153846</v>
      </c>
      <c r="EV400">
        <v>0</v>
      </c>
      <c r="EW400">
        <v>1119.15769230769</v>
      </c>
      <c r="EX400">
        <v>5.00059</v>
      </c>
      <c r="EY400">
        <v>22511.7153846154</v>
      </c>
      <c r="EZ400">
        <v>17359.8384615385</v>
      </c>
      <c r="FA400">
        <v>41.812</v>
      </c>
      <c r="FB400">
        <v>41.562</v>
      </c>
      <c r="FC400">
        <v>41.187</v>
      </c>
      <c r="FD400">
        <v>41.062</v>
      </c>
      <c r="FE400">
        <v>42.687</v>
      </c>
      <c r="FF400">
        <v>1955.05615384615</v>
      </c>
      <c r="FG400">
        <v>39.89</v>
      </c>
      <c r="FH400">
        <v>0</v>
      </c>
      <c r="FI400">
        <v>1759434253.6</v>
      </c>
      <c r="FJ400">
        <v>0</v>
      </c>
      <c r="FK400">
        <v>1119.17769230769</v>
      </c>
      <c r="FL400">
        <v>-0.0991453009705456</v>
      </c>
      <c r="FM400">
        <v>-10.7145299531859</v>
      </c>
      <c r="FN400">
        <v>22512.2</v>
      </c>
      <c r="FO400">
        <v>15</v>
      </c>
      <c r="FP400">
        <v>0</v>
      </c>
      <c r="FQ400" t="s">
        <v>439</v>
      </c>
      <c r="FR400">
        <v>0</v>
      </c>
      <c r="FS400">
        <v>0</v>
      </c>
      <c r="FT400">
        <v>0</v>
      </c>
      <c r="FU400">
        <v>0</v>
      </c>
      <c r="FV400">
        <v>0</v>
      </c>
      <c r="FW400">
        <v>0</v>
      </c>
      <c r="FX400">
        <v>0</v>
      </c>
      <c r="FY400">
        <v>0</v>
      </c>
      <c r="FZ400">
        <v>0</v>
      </c>
      <c r="GA400">
        <v>0</v>
      </c>
      <c r="GB400">
        <v>0</v>
      </c>
      <c r="GC400">
        <v>-62.9529714285714</v>
      </c>
      <c r="GD400">
        <v>-1.07251948051945</v>
      </c>
      <c r="GE400">
        <v>0.593608751333623</v>
      </c>
      <c r="GF400">
        <v>0</v>
      </c>
      <c r="GG400">
        <v>1119.22352941176</v>
      </c>
      <c r="GH400">
        <v>-0.158899927345311</v>
      </c>
      <c r="GI400">
        <v>0.193525835833219</v>
      </c>
      <c r="GJ400">
        <v>-1</v>
      </c>
      <c r="GK400">
        <v>4.05513</v>
      </c>
      <c r="GL400">
        <v>-0.999724675324675</v>
      </c>
      <c r="GM400">
        <v>0.10094255405451</v>
      </c>
      <c r="GN400">
        <v>0</v>
      </c>
      <c r="GO400">
        <v>0</v>
      </c>
      <c r="GP400">
        <v>2</v>
      </c>
      <c r="GQ400" t="s">
        <v>463</v>
      </c>
      <c r="GR400">
        <v>3.13151</v>
      </c>
      <c r="GS400">
        <v>2.71231</v>
      </c>
      <c r="GT400">
        <v>0.21494</v>
      </c>
      <c r="GU400">
        <v>0.220509</v>
      </c>
      <c r="GV400">
        <v>0.100437</v>
      </c>
      <c r="GW400">
        <v>0.0886103</v>
      </c>
      <c r="GX400">
        <v>29541.4</v>
      </c>
      <c r="GY400">
        <v>31426</v>
      </c>
      <c r="GZ400">
        <v>34048</v>
      </c>
      <c r="HA400">
        <v>36505.6</v>
      </c>
      <c r="HB400">
        <v>43277.3</v>
      </c>
      <c r="HC400">
        <v>47793</v>
      </c>
      <c r="HD400">
        <v>53120</v>
      </c>
      <c r="HE400">
        <v>58351.7</v>
      </c>
      <c r="HF400">
        <v>1.94967</v>
      </c>
      <c r="HG400">
        <v>1.7833</v>
      </c>
      <c r="HH400">
        <v>0.139244</v>
      </c>
      <c r="HI400">
        <v>0</v>
      </c>
      <c r="HJ400">
        <v>27.7461</v>
      </c>
      <c r="HK400">
        <v>999.9</v>
      </c>
      <c r="HL400">
        <v>42.821</v>
      </c>
      <c r="HM400">
        <v>31.078</v>
      </c>
      <c r="HN400">
        <v>21.4046</v>
      </c>
      <c r="HO400">
        <v>54.5157</v>
      </c>
      <c r="HP400">
        <v>45.2965</v>
      </c>
      <c r="HQ400">
        <v>1</v>
      </c>
      <c r="HR400">
        <v>0.112144</v>
      </c>
      <c r="HS400">
        <v>0.80912</v>
      </c>
      <c r="HT400">
        <v>20.1099</v>
      </c>
      <c r="HU400">
        <v>5.19647</v>
      </c>
      <c r="HV400">
        <v>12.004</v>
      </c>
      <c r="HW400">
        <v>4.97485</v>
      </c>
      <c r="HX400">
        <v>3.2939</v>
      </c>
      <c r="HY400">
        <v>999.9</v>
      </c>
      <c r="HZ400">
        <v>9999</v>
      </c>
      <c r="IA400">
        <v>9999</v>
      </c>
      <c r="IB400">
        <v>9999</v>
      </c>
      <c r="IC400">
        <v>1.86325</v>
      </c>
      <c r="ID400">
        <v>1.86813</v>
      </c>
      <c r="IE400">
        <v>1.86792</v>
      </c>
      <c r="IF400">
        <v>1.86905</v>
      </c>
      <c r="IG400">
        <v>1.86992</v>
      </c>
      <c r="IH400">
        <v>1.8659</v>
      </c>
      <c r="II400">
        <v>1.86706</v>
      </c>
      <c r="IJ400">
        <v>1.86844</v>
      </c>
      <c r="IK400">
        <v>5</v>
      </c>
      <c r="IL400">
        <v>0</v>
      </c>
      <c r="IM400">
        <v>0</v>
      </c>
      <c r="IN400">
        <v>0</v>
      </c>
      <c r="IO400" t="s">
        <v>441</v>
      </c>
      <c r="IP400" t="s">
        <v>442</v>
      </c>
      <c r="IQ400" t="s">
        <v>443</v>
      </c>
      <c r="IR400" t="s">
        <v>443</v>
      </c>
      <c r="IS400" t="s">
        <v>443</v>
      </c>
      <c r="IT400" t="s">
        <v>443</v>
      </c>
      <c r="IU400">
        <v>0</v>
      </c>
      <c r="IV400">
        <v>100</v>
      </c>
      <c r="IW400">
        <v>100</v>
      </c>
      <c r="IX400">
        <v>5.63</v>
      </c>
      <c r="IY400">
        <v>0.322</v>
      </c>
      <c r="IZ400">
        <v>0.735386519928015</v>
      </c>
      <c r="JA400">
        <v>0.00382527381972642</v>
      </c>
      <c r="JB400">
        <v>-7.52988299776221e-07</v>
      </c>
      <c r="JC400">
        <v>2.3530235652091e-10</v>
      </c>
      <c r="JD400">
        <v>-0.102343420517576</v>
      </c>
      <c r="JE400">
        <v>-0.0169045395245839</v>
      </c>
      <c r="JF400">
        <v>0.00204458040624254</v>
      </c>
      <c r="JG400">
        <v>-2.13992253470799e-05</v>
      </c>
      <c r="JH400">
        <v>5</v>
      </c>
      <c r="JI400">
        <v>2167</v>
      </c>
      <c r="JJ400">
        <v>1</v>
      </c>
      <c r="JK400">
        <v>29</v>
      </c>
      <c r="JL400">
        <v>29323904.3</v>
      </c>
      <c r="JM400">
        <v>29323904.3</v>
      </c>
      <c r="JN400">
        <v>2.95044</v>
      </c>
      <c r="JO400">
        <v>2.6123</v>
      </c>
      <c r="JP400">
        <v>1.54785</v>
      </c>
      <c r="JQ400">
        <v>2.30957</v>
      </c>
      <c r="JR400">
        <v>1.64551</v>
      </c>
      <c r="JS400">
        <v>2.33521</v>
      </c>
      <c r="JT400">
        <v>34.7379</v>
      </c>
      <c r="JU400">
        <v>24.1926</v>
      </c>
      <c r="JV400">
        <v>18</v>
      </c>
      <c r="JW400">
        <v>506.8</v>
      </c>
      <c r="JX400">
        <v>399.321</v>
      </c>
      <c r="JY400">
        <v>26.3846</v>
      </c>
      <c r="JZ400">
        <v>28.8281</v>
      </c>
      <c r="KA400">
        <v>29.9999</v>
      </c>
      <c r="KB400">
        <v>28.7966</v>
      </c>
      <c r="KC400">
        <v>28.7467</v>
      </c>
      <c r="KD400">
        <v>59.1618</v>
      </c>
      <c r="KE400">
        <v>7.60378</v>
      </c>
      <c r="KF400">
        <v>32.9838</v>
      </c>
      <c r="KG400">
        <v>26.3697</v>
      </c>
      <c r="KH400">
        <v>1609.49</v>
      </c>
      <c r="KI400">
        <v>19.208</v>
      </c>
      <c r="KJ400">
        <v>96.5573</v>
      </c>
      <c r="KK400">
        <v>94.5378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7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25</v>
      </c>
    </row>
    <row r="14" spans="1:2">
      <c r="A14" t="s">
        <v>26</v>
      </c>
      <c r="B14" t="s">
        <v>25</v>
      </c>
    </row>
    <row r="15" spans="1:2">
      <c r="A15" t="s">
        <v>27</v>
      </c>
      <c r="B15" t="s">
        <v>23</v>
      </c>
    </row>
    <row r="16" spans="1:2">
      <c r="A16" t="s">
        <v>28</v>
      </c>
      <c r="B16" t="s">
        <v>11</v>
      </c>
    </row>
    <row r="17" spans="1:2">
      <c r="A17" t="s">
        <v>29</v>
      </c>
      <c r="B17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2025-10-02T14:50:45Z</dcterms:created>
  <dcterms:modified xsi:type="dcterms:W3CDTF">2025-10-02T14:50:45Z</dcterms:modified>
</cp:coreProperties>
</file>