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g34p_dark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4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>id</v>
      </c>
      <c r="H2" t="str">
        <v/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11:20:01</v>
      </c>
      <c r="C4" t="str">
        <v>2025-09-20</v>
      </c>
      <c r="D4" t="str">
        <v>g34p_dark</v>
      </c>
      <c r="E4" t="str">
        <v>mrk</v>
      </c>
      <c r="F4" t="str">
        <v/>
      </c>
      <c r="G4" t="str">
        <v>70S-P1-C4-PAAN-5-291</v>
      </c>
      <c r="H4" t="str">
        <v/>
      </c>
      <c r="I4" t="str">
        <v/>
      </c>
      <c r="J4" t="str">
        <f>1/((1/L4)-(1/K4))</f>
        <v>0.004154</v>
      </c>
      <c r="K4" t="str">
        <f>BH4+(BI4*AN4)+(BJ4*AN4*POWER(V4,2))+(BK4*AN4*V4)+(BL4*POWER(AN4,2))</f>
        <v>2.921027</v>
      </c>
      <c r="L4" t="str">
        <f>((M4/1000)*(1000-((T4+S4)/2)))/(T4-S4)</f>
        <v>0.004148</v>
      </c>
      <c r="M4" t="str">
        <f>(AN4*(S4-R4))/(100*U4*(1000-S4))*1000</f>
        <v>0.082788</v>
      </c>
      <c r="N4" t="str">
        <v>1.526848</v>
      </c>
      <c r="O4" t="str">
        <v>1.524769</v>
      </c>
      <c r="P4" t="str">
        <f>0.61365*EXP((17.502*AL4)/(240.97+AL4))</f>
        <v>3.286435</v>
      </c>
      <c r="Q4" t="str">
        <f>P4-N4</f>
        <v>1.759587</v>
      </c>
      <c r="R4" t="str">
        <v>16.836878</v>
      </c>
      <c r="S4" t="str">
        <v>16.859837</v>
      </c>
      <c r="T4" t="str">
        <f>(P4/AM4)*1000</f>
        <v>36.289635</v>
      </c>
      <c r="U4" t="str">
        <f>V4*BG4</f>
        <v>0.441786</v>
      </c>
      <c r="V4" t="str">
        <v>7.500000</v>
      </c>
      <c r="W4" t="str">
        <v>PSF-00438_20250920112001_187</v>
      </c>
      <c r="X4" t="str">
        <v>100.560669</v>
      </c>
      <c r="Y4" t="str">
        <v>336.218109</v>
      </c>
      <c r="Z4" t="str">
        <v>0.700906</v>
      </c>
      <c r="AA4" t="str">
        <v>0.000000</v>
      </c>
      <c r="AB4" t="str">
        <v>0.000000</v>
      </c>
      <c r="AC4" t="str">
        <v>0.000000</v>
      </c>
      <c r="AD4" t="str">
        <v>0.5</v>
      </c>
      <c r="AE4" t="str">
        <v>0.80</v>
      </c>
      <c r="AF4" t="str">
        <f>AC4*AD4*AE4*AQ4</f>
        <v>1.197818</v>
      </c>
      <c r="AG4" t="str">
        <v>1.000000</v>
      </c>
      <c r="AH4" t="str">
        <v>48.26</v>
      </c>
      <c r="AI4" t="str">
        <v>48.19</v>
      </c>
      <c r="AJ4" t="str">
        <v>24.92</v>
      </c>
      <c r="AK4" t="str">
        <v>25.56</v>
      </c>
      <c r="AL4" t="str">
        <f>(AK4-AJ4)*(AJ4*0+0)+AK4</f>
        <v>25.56</v>
      </c>
      <c r="AM4" t="str">
        <v>90.56</v>
      </c>
      <c r="AN4" t="str">
        <v>156.6</v>
      </c>
      <c r="AO4" t="str">
        <v>156.8</v>
      </c>
      <c r="AP4" t="str">
        <v>-0.1</v>
      </c>
      <c r="AQ4" t="str">
        <v>4</v>
      </c>
      <c r="AR4" t="str">
        <v>4.113</v>
      </c>
      <c r="AS4" t="str">
        <v>11:18:33</v>
      </c>
      <c r="AT4" t="str">
        <v>2025-09-20</v>
      </c>
      <c r="AU4" t="str">
        <v>0.16</v>
      </c>
      <c r="AV4" t="str">
        <v>1</v>
      </c>
      <c r="AW4" t="str">
        <v>0.001</v>
      </c>
      <c r="AX4" t="str">
        <v>-0.001</v>
      </c>
      <c r="AY4" t="str">
        <v>-0.047</v>
      </c>
      <c r="AZ4" t="str">
        <v>-0.028</v>
      </c>
      <c r="BA4" t="str">
        <v>-0.132</v>
      </c>
      <c r="BB4" t="str">
        <v>3.658</v>
      </c>
      <c r="BC4" t="str">
        <v>0</v>
      </c>
      <c r="BD4" t="str">
        <v>150</v>
      </c>
      <c r="BE4" t="str">
        <v>0.005</v>
      </c>
      <c r="BF4" t="str">
        <v>2.000000</v>
      </c>
      <c r="BG4" t="str">
        <v>0.058905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1</v>
      </c>
      <c r="BO4" t="str">
        <v>rectangular</v>
      </c>
      <c r="BP4" t="str">
        <v>6000</v>
      </c>
      <c r="BQ4" t="str">
        <v>5</v>
      </c>
      <c r="BR4" t="str">
        <v>5.000000</v>
      </c>
      <c r="BS4" t="str">
        <v>2.000000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2.465142</v>
      </c>
      <c r="CD4" t="str">
        <v>2.479210</v>
      </c>
      <c r="CE4" t="str">
        <v>1.654786</v>
      </c>
      <c r="CF4" t="str">
        <v>0.938264</v>
      </c>
      <c r="CG4" t="str">
        <v>0.273629</v>
      </c>
      <c r="CH4" t="str">
        <v>0.007692</v>
      </c>
      <c r="CI4" t="str">
        <v>0.298020</v>
      </c>
      <c r="CJ4" t="str">
        <v>0.111144</v>
      </c>
      <c r="CK4" t="str">
        <v>100.560669</v>
      </c>
      <c r="CL4" t="str">
        <v>0.000242</v>
      </c>
      <c r="CM4" t="str">
        <v>2.388960</v>
      </c>
      <c r="CN4" t="str">
        <v>-0.000025</v>
      </c>
      <c r="CO4" t="str">
        <v>1.000000</v>
      </c>
      <c r="CP4" t="str">
        <v>2.402765</v>
      </c>
      <c r="CQ4" t="str">
        <v>-0.000034</v>
      </c>
      <c r="CR4" t="str">
        <v>1.000000</v>
      </c>
      <c r="CS4" t="str">
        <v>0.600816</v>
      </c>
      <c r="CT4" t="str">
        <v>0.600971</v>
      </c>
      <c r="CU4" t="str">
        <v>0.107301</v>
      </c>
      <c r="CV4" t="str">
        <v>0.000000</v>
      </c>
      <c r="CW4" t="str">
        <v>PSF-00438_20250920112001_187</v>
      </c>
      <c r="CX4" t="str">
        <v>PFA-00474</v>
      </c>
      <c r="CY4" t="str">
        <v>PSA-00486</v>
      </c>
      <c r="CZ4" t="str">
        <v>PSF-00438</v>
      </c>
      <c r="DA4" t="str">
        <v>RHS-00603</v>
      </c>
      <c r="DB4" t="str">
        <v>3.0.0</v>
      </c>
      <c r="DC4" t="str">
        <v>2025-09-20T16:15:08.900Z</v>
      </c>
    </row>
  </sheetData>
  <ignoredErrors>
    <ignoredError numberStoredAsText="1" sqref="A1:DC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g34p_dark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