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sys UK\DataSceince\Datascience Training\Oct2021\W7_22 Nov 2021\W7_Mon 22 Nov 2021\"/>
    </mc:Choice>
  </mc:AlternateContent>
  <xr:revisionPtr revIDLastSave="0" documentId="13_ncr:1_{D73A4512-9221-4DF9-9101-D667BB42AB15}" xr6:coauthVersionLast="47" xr6:coauthVersionMax="47" xr10:uidLastSave="{00000000-0000-0000-0000-000000000000}"/>
  <bookViews>
    <workbookView xWindow="-108" yWindow="-108" windowWidth="23256" windowHeight="12576" activeTab="3" xr2:uid="{790A959D-04D2-40EE-A473-AFC2B96ECEA4}"/>
  </bookViews>
  <sheets>
    <sheet name="ESM" sheetId="1" r:id="rId1"/>
    <sheet name="Sheet2" sheetId="2" r:id="rId2"/>
    <sheet name="Sheet4" sheetId="5" r:id="rId3"/>
    <sheet name="Sheet5" sheetId="6" r:id="rId4"/>
    <sheet name="Sheet3" sheetId="3" r:id="rId5"/>
    <sheet name="Sheet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3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  <c r="B2" i="4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C3" i="2"/>
  <c r="J11" i="3"/>
  <c r="J10" i="3"/>
  <c r="B2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H2" i="1"/>
  <c r="H3" i="1" s="1"/>
  <c r="H4" i="1" s="1"/>
  <c r="C26" i="6"/>
  <c r="C34" i="6"/>
  <c r="C31" i="6"/>
  <c r="C27" i="6"/>
  <c r="C35" i="6"/>
  <c r="C28" i="6"/>
  <c r="C29" i="6"/>
  <c r="C30" i="6"/>
  <c r="C32" i="6"/>
  <c r="C33" i="6"/>
  <c r="C26" i="5"/>
  <c r="C27" i="5"/>
  <c r="C28" i="5"/>
  <c r="C29" i="5"/>
  <c r="C30" i="5"/>
  <c r="C31" i="5"/>
  <c r="C32" i="5"/>
  <c r="C35" i="5"/>
  <c r="C33" i="5"/>
  <c r="C34" i="5"/>
  <c r="F7" i="3" l="1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D5" i="3"/>
  <c r="E5" i="3" s="1"/>
  <c r="F5" i="3"/>
  <c r="G7" i="3"/>
  <c r="F6" i="3"/>
  <c r="D4" i="3"/>
  <c r="E4" i="3" s="1"/>
  <c r="F4" i="3"/>
  <c r="G6" i="3"/>
  <c r="D7" i="3"/>
  <c r="E7" i="3" s="1"/>
  <c r="G5" i="3"/>
  <c r="D6" i="3"/>
  <c r="E6" i="3" s="1"/>
  <c r="G4" i="3"/>
  <c r="D33" i="6"/>
  <c r="D28" i="6"/>
  <c r="E34" i="6"/>
  <c r="D34" i="6"/>
  <c r="D31" i="6"/>
  <c r="E33" i="6"/>
  <c r="E28" i="6"/>
  <c r="E29" i="6"/>
  <c r="D32" i="6"/>
  <c r="E35" i="6"/>
  <c r="D26" i="6"/>
  <c r="E27" i="6"/>
  <c r="E32" i="6"/>
  <c r="D35" i="6"/>
  <c r="E26" i="6"/>
  <c r="D27" i="6"/>
  <c r="E30" i="6"/>
  <c r="D30" i="6"/>
  <c r="D29" i="6"/>
  <c r="E31" i="6"/>
  <c r="D34" i="5"/>
  <c r="D31" i="5"/>
  <c r="D27" i="5"/>
  <c r="E26" i="5"/>
  <c r="E29" i="5"/>
  <c r="E34" i="5"/>
  <c r="E31" i="5"/>
  <c r="E27" i="5"/>
  <c r="D30" i="5"/>
  <c r="D29" i="5"/>
  <c r="E33" i="5"/>
  <c r="D26" i="5"/>
  <c r="D33" i="5"/>
  <c r="E30" i="5"/>
  <c r="D35" i="5"/>
  <c r="E35" i="5"/>
  <c r="E32" i="5"/>
  <c r="D28" i="5"/>
  <c r="D32" i="5"/>
  <c r="E28" i="5"/>
  <c r="F8" i="3" l="1"/>
  <c r="D8" i="3"/>
  <c r="E8" i="3" s="1"/>
  <c r="G8" i="3"/>
  <c r="F9" i="3" l="1"/>
  <c r="G9" i="3"/>
  <c r="D9" i="3"/>
  <c r="E9" i="3" s="1"/>
  <c r="F10" i="3" l="1"/>
  <c r="D10" i="3"/>
  <c r="E10" i="3" s="1"/>
  <c r="G10" i="3"/>
  <c r="F11" i="3" l="1"/>
  <c r="D11" i="3"/>
  <c r="E11" i="3" s="1"/>
  <c r="G11" i="3"/>
  <c r="G12" i="3" l="1"/>
  <c r="F12" i="3"/>
  <c r="D12" i="3"/>
  <c r="E12" i="3" s="1"/>
  <c r="G13" i="3" l="1"/>
  <c r="F13" i="3"/>
  <c r="D13" i="3"/>
  <c r="E13" i="3" s="1"/>
  <c r="F14" i="3" l="1"/>
  <c r="D14" i="3"/>
  <c r="E14" i="3" s="1"/>
  <c r="G14" i="3"/>
  <c r="F15" i="3" l="1"/>
  <c r="D15" i="3"/>
  <c r="E15" i="3" s="1"/>
  <c r="G15" i="3"/>
  <c r="G16" i="3" l="1"/>
  <c r="D16" i="3"/>
  <c r="E16" i="3" s="1"/>
  <c r="F16" i="3"/>
  <c r="G17" i="3" l="1"/>
  <c r="D17" i="3"/>
  <c r="E17" i="3" s="1"/>
  <c r="F17" i="3"/>
  <c r="F18" i="3" l="1"/>
  <c r="D18" i="3"/>
  <c r="E18" i="3" s="1"/>
  <c r="G18" i="3"/>
  <c r="G19" i="3" l="1"/>
  <c r="F19" i="3"/>
  <c r="D19" i="3"/>
  <c r="E19" i="3" s="1"/>
  <c r="G20" i="3" l="1"/>
  <c r="F20" i="3"/>
  <c r="D20" i="3"/>
  <c r="E20" i="3" s="1"/>
  <c r="G21" i="3" l="1"/>
  <c r="F21" i="3"/>
  <c r="D21" i="3"/>
  <c r="E21" i="3" s="1"/>
  <c r="F22" i="3" l="1"/>
  <c r="G22" i="3"/>
  <c r="D22" i="3"/>
  <c r="E22" i="3" s="1"/>
  <c r="D23" i="3" l="1"/>
  <c r="E23" i="3" s="1"/>
  <c r="F23" i="3"/>
  <c r="G23" i="3"/>
  <c r="G24" i="3" l="1"/>
  <c r="D24" i="3"/>
  <c r="E24" i="3" s="1"/>
  <c r="F24" i="3"/>
  <c r="G25" i="3" l="1"/>
  <c r="F25" i="3"/>
  <c r="D25" i="3"/>
  <c r="E25" i="3" s="1"/>
  <c r="F26" i="3" l="1"/>
  <c r="D26" i="3"/>
  <c r="E26" i="3" s="1"/>
  <c r="G26" i="3"/>
  <c r="D27" i="3" l="1"/>
  <c r="E27" i="3" s="1"/>
  <c r="I14" i="3" s="1"/>
  <c r="F27" i="3"/>
  <c r="I15" i="3" s="1"/>
  <c r="G27" i="3"/>
  <c r="I16" i="3" s="1"/>
</calcChain>
</file>

<file path=xl/sharedStrings.xml><?xml version="1.0" encoding="utf-8"?>
<sst xmlns="http://schemas.openxmlformats.org/spreadsheetml/2006/main" count="36" uniqueCount="23">
  <si>
    <t>Time</t>
  </si>
  <si>
    <t>Y</t>
  </si>
  <si>
    <t>a</t>
  </si>
  <si>
    <t>a - 0 to 1</t>
  </si>
  <si>
    <t>Yp= Actual * a + (1 - a)* Previous values</t>
  </si>
  <si>
    <t>error</t>
  </si>
  <si>
    <t>Error**2</t>
  </si>
  <si>
    <t>A Error</t>
  </si>
  <si>
    <t>RMSE</t>
  </si>
  <si>
    <t>MAE</t>
  </si>
  <si>
    <t>A %Error</t>
  </si>
  <si>
    <t>MAPE</t>
  </si>
  <si>
    <t>&lt; 10% - Excellent</t>
  </si>
  <si>
    <t>a=0-1</t>
  </si>
  <si>
    <t>B3*a+(1-a)*B2</t>
  </si>
  <si>
    <t>Avearge of 12</t>
  </si>
  <si>
    <t>Error</t>
  </si>
  <si>
    <t>Timeline</t>
  </si>
  <si>
    <t>Values</t>
  </si>
  <si>
    <t>Forecast</t>
  </si>
  <si>
    <t>Lower Confidence Bound</t>
  </si>
  <si>
    <t>Upper Confidence Bound</t>
  </si>
  <si>
    <t>previous value: mean of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</si>
</sst>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 vertical="center"/>
    </xf>
    <xf numFmtId="0" fontId="0" fillId="0" borderId="3" xfId="0" applyFill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Exponential Smoothing</a:t>
            </a:r>
          </a:p>
        </c:rich>
      </c:tx>
      <c:layout>
        <c:manualLayout>
          <c:xMode val="edge"/>
          <c:yMode val="edge"/>
          <c:x val="0.36055307660387598"/>
          <c:y val="4.59242250287026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Sheet2!$B$3:$B$26</c:f>
              <c:numCache>
                <c:formatCode>0.0</c:formatCode>
                <c:ptCount val="24"/>
                <c:pt idx="0">
                  <c:v>362</c:v>
                </c:pt>
                <c:pt idx="1">
                  <c:v>381</c:v>
                </c:pt>
                <c:pt idx="2">
                  <c:v>317</c:v>
                </c:pt>
                <c:pt idx="3">
                  <c:v>297</c:v>
                </c:pt>
                <c:pt idx="4">
                  <c:v>399</c:v>
                </c:pt>
                <c:pt idx="5">
                  <c:v>402</c:v>
                </c:pt>
                <c:pt idx="6">
                  <c:v>375</c:v>
                </c:pt>
                <c:pt idx="7">
                  <c:v>349</c:v>
                </c:pt>
                <c:pt idx="8">
                  <c:v>386</c:v>
                </c:pt>
                <c:pt idx="9">
                  <c:v>328</c:v>
                </c:pt>
                <c:pt idx="10">
                  <c:v>389</c:v>
                </c:pt>
                <c:pt idx="11">
                  <c:v>343</c:v>
                </c:pt>
                <c:pt idx="12">
                  <c:v>276</c:v>
                </c:pt>
                <c:pt idx="13">
                  <c:v>334</c:v>
                </c:pt>
                <c:pt idx="14">
                  <c:v>394</c:v>
                </c:pt>
                <c:pt idx="15">
                  <c:v>334</c:v>
                </c:pt>
                <c:pt idx="16">
                  <c:v>384</c:v>
                </c:pt>
                <c:pt idx="17">
                  <c:v>314</c:v>
                </c:pt>
                <c:pt idx="18">
                  <c:v>344</c:v>
                </c:pt>
                <c:pt idx="19">
                  <c:v>337</c:v>
                </c:pt>
                <c:pt idx="20">
                  <c:v>345</c:v>
                </c:pt>
                <c:pt idx="21">
                  <c:v>362</c:v>
                </c:pt>
                <c:pt idx="22">
                  <c:v>314</c:v>
                </c:pt>
                <c:pt idx="23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E-47CE-B1D0-8B3109E7F3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Sheet2!$C$3:$C$26</c:f>
              <c:numCache>
                <c:formatCode>0.00</c:formatCode>
                <c:ptCount val="24"/>
                <c:pt idx="0">
                  <c:v>361.06666666666666</c:v>
                </c:pt>
                <c:pt idx="1">
                  <c:v>367.04666666666662</c:v>
                </c:pt>
                <c:pt idx="2">
                  <c:v>352.03266666666661</c:v>
                </c:pt>
                <c:pt idx="3">
                  <c:v>335.52286666666657</c:v>
                </c:pt>
                <c:pt idx="4">
                  <c:v>354.56600666666657</c:v>
                </c:pt>
                <c:pt idx="5">
                  <c:v>368.79620466666654</c:v>
                </c:pt>
                <c:pt idx="6">
                  <c:v>370.65734326666654</c:v>
                </c:pt>
                <c:pt idx="7">
                  <c:v>364.16014028666655</c:v>
                </c:pt>
                <c:pt idx="8">
                  <c:v>370.71209820066656</c:v>
                </c:pt>
                <c:pt idx="9">
                  <c:v>357.89846874046657</c:v>
                </c:pt>
                <c:pt idx="10">
                  <c:v>367.22892811832656</c:v>
                </c:pt>
                <c:pt idx="11">
                  <c:v>359.96024968282853</c:v>
                </c:pt>
                <c:pt idx="12">
                  <c:v>334.77217477797996</c:v>
                </c:pt>
                <c:pt idx="13">
                  <c:v>334.54052234458595</c:v>
                </c:pt>
                <c:pt idx="14">
                  <c:v>352.37836564121017</c:v>
                </c:pt>
                <c:pt idx="15">
                  <c:v>346.86485594884709</c:v>
                </c:pt>
                <c:pt idx="16">
                  <c:v>358.00539916419291</c:v>
                </c:pt>
                <c:pt idx="17">
                  <c:v>344.80377941493504</c:v>
                </c:pt>
                <c:pt idx="18">
                  <c:v>344.56264559045451</c:v>
                </c:pt>
                <c:pt idx="19">
                  <c:v>342.29385191331812</c:v>
                </c:pt>
                <c:pt idx="20">
                  <c:v>343.10569633932266</c:v>
                </c:pt>
                <c:pt idx="21">
                  <c:v>348.77398743752588</c:v>
                </c:pt>
                <c:pt idx="22">
                  <c:v>338.34179120626811</c:v>
                </c:pt>
                <c:pt idx="23">
                  <c:v>346.33925384438766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E-47CE-B1D0-8B3109E7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50864"/>
        <c:axId val="639649584"/>
      </c:lineChart>
      <c:catAx>
        <c:axId val="6396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9584"/>
        <c:crosses val="autoZero"/>
        <c:auto val="1"/>
        <c:lblAlgn val="ctr"/>
        <c:lblOffset val="100"/>
        <c:noMultiLvlLbl val="0"/>
      </c:catAx>
      <c:valAx>
        <c:axId val="6396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26821632870038"/>
                  <c:y val="0.20211623708500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Sheet2!$B$2:$B$26</c:f>
              <c:numCache>
                <c:formatCode>0.0</c:formatCode>
                <c:ptCount val="25"/>
                <c:pt idx="0">
                  <c:v>360.66666666666669</c:v>
                </c:pt>
                <c:pt idx="1">
                  <c:v>362</c:v>
                </c:pt>
                <c:pt idx="2">
                  <c:v>381</c:v>
                </c:pt>
                <c:pt idx="3">
                  <c:v>317</c:v>
                </c:pt>
                <c:pt idx="4">
                  <c:v>297</c:v>
                </c:pt>
                <c:pt idx="5">
                  <c:v>399</c:v>
                </c:pt>
                <c:pt idx="6">
                  <c:v>402</c:v>
                </c:pt>
                <c:pt idx="7">
                  <c:v>375</c:v>
                </c:pt>
                <c:pt idx="8">
                  <c:v>349</c:v>
                </c:pt>
                <c:pt idx="9">
                  <c:v>386</c:v>
                </c:pt>
                <c:pt idx="10">
                  <c:v>328</c:v>
                </c:pt>
                <c:pt idx="11">
                  <c:v>389</c:v>
                </c:pt>
                <c:pt idx="12">
                  <c:v>343</c:v>
                </c:pt>
                <c:pt idx="13">
                  <c:v>276</c:v>
                </c:pt>
                <c:pt idx="14">
                  <c:v>334</c:v>
                </c:pt>
                <c:pt idx="15">
                  <c:v>394</c:v>
                </c:pt>
                <c:pt idx="16">
                  <c:v>334</c:v>
                </c:pt>
                <c:pt idx="17">
                  <c:v>384</c:v>
                </c:pt>
                <c:pt idx="18">
                  <c:v>314</c:v>
                </c:pt>
                <c:pt idx="19">
                  <c:v>344</c:v>
                </c:pt>
                <c:pt idx="20">
                  <c:v>337</c:v>
                </c:pt>
                <c:pt idx="21">
                  <c:v>345</c:v>
                </c:pt>
                <c:pt idx="22">
                  <c:v>362</c:v>
                </c:pt>
                <c:pt idx="23">
                  <c:v>314</c:v>
                </c:pt>
                <c:pt idx="2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E-4073-8159-8A55F6C8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34856"/>
        <c:axId val="719138696"/>
      </c:lineChart>
      <c:catAx>
        <c:axId val="71913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38696"/>
        <c:crosses val="autoZero"/>
        <c:auto val="1"/>
        <c:lblAlgn val="ctr"/>
        <c:lblOffset val="100"/>
        <c:noMultiLvlLbl val="0"/>
      </c:catAx>
      <c:valAx>
        <c:axId val="7191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3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71195448395043E-2"/>
          <c:y val="1.9021713194941541E-2"/>
          <c:w val="0.92321468512088167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Sheet4!$B$2:$B$35</c:f>
              <c:numCache>
                <c:formatCode>0.0</c:formatCode>
                <c:ptCount val="34"/>
                <c:pt idx="0">
                  <c:v>362</c:v>
                </c:pt>
                <c:pt idx="1">
                  <c:v>381</c:v>
                </c:pt>
                <c:pt idx="2">
                  <c:v>317</c:v>
                </c:pt>
                <c:pt idx="3">
                  <c:v>297</c:v>
                </c:pt>
                <c:pt idx="4">
                  <c:v>399</c:v>
                </c:pt>
                <c:pt idx="5">
                  <c:v>402</c:v>
                </c:pt>
                <c:pt idx="6">
                  <c:v>375</c:v>
                </c:pt>
                <c:pt idx="7">
                  <c:v>349</c:v>
                </c:pt>
                <c:pt idx="8">
                  <c:v>386</c:v>
                </c:pt>
                <c:pt idx="9">
                  <c:v>328</c:v>
                </c:pt>
                <c:pt idx="10">
                  <c:v>389</c:v>
                </c:pt>
                <c:pt idx="11">
                  <c:v>343</c:v>
                </c:pt>
                <c:pt idx="12">
                  <c:v>276</c:v>
                </c:pt>
                <c:pt idx="13">
                  <c:v>334</c:v>
                </c:pt>
                <c:pt idx="14">
                  <c:v>394</c:v>
                </c:pt>
                <c:pt idx="15">
                  <c:v>334</c:v>
                </c:pt>
                <c:pt idx="16">
                  <c:v>384</c:v>
                </c:pt>
                <c:pt idx="17">
                  <c:v>314</c:v>
                </c:pt>
                <c:pt idx="18">
                  <c:v>344</c:v>
                </c:pt>
                <c:pt idx="19">
                  <c:v>337</c:v>
                </c:pt>
                <c:pt idx="20">
                  <c:v>345</c:v>
                </c:pt>
                <c:pt idx="21">
                  <c:v>362</c:v>
                </c:pt>
                <c:pt idx="22">
                  <c:v>314</c:v>
                </c:pt>
                <c:pt idx="23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1-40F5-A45D-E1CE362FFD4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Sheet4!$C$2:$C$35</c:f>
              <c:numCache>
                <c:formatCode>General</c:formatCode>
                <c:ptCount val="34"/>
                <c:pt idx="23" formatCode="0.0">
                  <c:v>365</c:v>
                </c:pt>
                <c:pt idx="24" formatCode="0.0">
                  <c:v>371.12098869199929</c:v>
                </c:pt>
                <c:pt idx="25" formatCode="0.0">
                  <c:v>391.20182544554166</c:v>
                </c:pt>
                <c:pt idx="26" formatCode="0.0">
                  <c:v>359.00869147159113</c:v>
                </c:pt>
                <c:pt idx="27" formatCode="0.0">
                  <c:v>309.21543828808251</c:v>
                </c:pt>
                <c:pt idx="28" formatCode="0.0">
                  <c:v>334.32593541157991</c:v>
                </c:pt>
                <c:pt idx="29" formatCode="0.0">
                  <c:v>369.92634784376048</c:v>
                </c:pt>
                <c:pt idx="30" formatCode="0.0">
                  <c:v>390.00718459730285</c:v>
                </c:pt>
                <c:pt idx="31" formatCode="0.0">
                  <c:v>357.81405062335233</c:v>
                </c:pt>
                <c:pt idx="32" formatCode="0.0">
                  <c:v>308.02079743984376</c:v>
                </c:pt>
                <c:pt idx="33" formatCode="0.0">
                  <c:v>333.13129456334116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1-40F5-A45D-E1CE362FFD41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Sheet4!$D$2:$D$35</c:f>
              <c:numCache>
                <c:formatCode>General</c:formatCode>
                <c:ptCount val="34"/>
                <c:pt idx="23" formatCode="0.0">
                  <c:v>365</c:v>
                </c:pt>
                <c:pt idx="24" formatCode="0.0">
                  <c:v>306.32896888462432</c:v>
                </c:pt>
                <c:pt idx="25" formatCode="0.0">
                  <c:v>324.3841930945427</c:v>
                </c:pt>
                <c:pt idx="26" formatCode="0.0">
                  <c:v>290.20966423855697</c:v>
                </c:pt>
                <c:pt idx="27" formatCode="0.0">
                  <c:v>238.4754588394959</c:v>
                </c:pt>
                <c:pt idx="28" formatCode="0.0">
                  <c:v>261.68214681593344</c:v>
                </c:pt>
                <c:pt idx="29" formatCode="0.0">
                  <c:v>295.39854022377108</c:v>
                </c:pt>
                <c:pt idx="30" formatCode="0.0">
                  <c:v>313.64182467701352</c:v>
                </c:pt>
                <c:pt idx="31" formatCode="0.0">
                  <c:v>279.64049847256842</c:v>
                </c:pt>
                <c:pt idx="32" formatCode="0.0">
                  <c:v>228.06636863817067</c:v>
                </c:pt>
                <c:pt idx="33" formatCode="0.0">
                  <c:v>251.4214672525554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1-40F5-A45D-E1CE362FFD41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Sheet4!$E$2:$E$35</c:f>
              <c:numCache>
                <c:formatCode>General</c:formatCode>
                <c:ptCount val="34"/>
                <c:pt idx="23" formatCode="0.0">
                  <c:v>365</c:v>
                </c:pt>
                <c:pt idx="24" formatCode="0.0">
                  <c:v>435.91300849937426</c:v>
                </c:pt>
                <c:pt idx="25" formatCode="0.0">
                  <c:v>458.01945779654062</c:v>
                </c:pt>
                <c:pt idx="26" formatCode="0.0">
                  <c:v>427.8077187046253</c:v>
                </c:pt>
                <c:pt idx="27" formatCode="0.0">
                  <c:v>379.95541773666912</c:v>
                </c:pt>
                <c:pt idx="28" formatCode="0.0">
                  <c:v>406.96972400722638</c:v>
                </c:pt>
                <c:pt idx="29" formatCode="0.0">
                  <c:v>444.45415546374988</c:v>
                </c:pt>
                <c:pt idx="30" formatCode="0.0">
                  <c:v>466.37254451759219</c:v>
                </c:pt>
                <c:pt idx="31" formatCode="0.0">
                  <c:v>435.98760277413623</c:v>
                </c:pt>
                <c:pt idx="32" formatCode="0.0">
                  <c:v>387.97522624151685</c:v>
                </c:pt>
                <c:pt idx="33" formatCode="0.0">
                  <c:v>414.84112187412688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1-40F5-A45D-E1CE362F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711407"/>
        <c:axId val="1641714319"/>
      </c:lineChart>
      <c:catAx>
        <c:axId val="16417114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14319"/>
        <c:crosses val="autoZero"/>
        <c:auto val="1"/>
        <c:lblAlgn val="ctr"/>
        <c:lblOffset val="100"/>
        <c:noMultiLvlLbl val="0"/>
      </c:catAx>
      <c:valAx>
        <c:axId val="16417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60056079946534E-2"/>
          <c:y val="7.4432968606196956E-2"/>
          <c:w val="0.92321468512088167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Sheet5!$B$2:$B$35</c:f>
              <c:numCache>
                <c:formatCode>0.0</c:formatCode>
                <c:ptCount val="34"/>
                <c:pt idx="0">
                  <c:v>362</c:v>
                </c:pt>
                <c:pt idx="1">
                  <c:v>381</c:v>
                </c:pt>
                <c:pt idx="2">
                  <c:v>317</c:v>
                </c:pt>
                <c:pt idx="3">
                  <c:v>297</c:v>
                </c:pt>
                <c:pt idx="4">
                  <c:v>399</c:v>
                </c:pt>
                <c:pt idx="5">
                  <c:v>402</c:v>
                </c:pt>
                <c:pt idx="6">
                  <c:v>375</c:v>
                </c:pt>
                <c:pt idx="7">
                  <c:v>349</c:v>
                </c:pt>
                <c:pt idx="8">
                  <c:v>386</c:v>
                </c:pt>
                <c:pt idx="9">
                  <c:v>328</c:v>
                </c:pt>
                <c:pt idx="10">
                  <c:v>389</c:v>
                </c:pt>
                <c:pt idx="11">
                  <c:v>343</c:v>
                </c:pt>
                <c:pt idx="12">
                  <c:v>276</c:v>
                </c:pt>
                <c:pt idx="13">
                  <c:v>334</c:v>
                </c:pt>
                <c:pt idx="14">
                  <c:v>394</c:v>
                </c:pt>
                <c:pt idx="15">
                  <c:v>334</c:v>
                </c:pt>
                <c:pt idx="16">
                  <c:v>384</c:v>
                </c:pt>
                <c:pt idx="17">
                  <c:v>314</c:v>
                </c:pt>
                <c:pt idx="18">
                  <c:v>344</c:v>
                </c:pt>
                <c:pt idx="19">
                  <c:v>337</c:v>
                </c:pt>
                <c:pt idx="20">
                  <c:v>345</c:v>
                </c:pt>
                <c:pt idx="21">
                  <c:v>362</c:v>
                </c:pt>
                <c:pt idx="22">
                  <c:v>314</c:v>
                </c:pt>
                <c:pt idx="23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7-481C-B342-9E306F9A74DD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Sheet5!$C$2:$C$35</c:f>
              <c:numCache>
                <c:formatCode>General</c:formatCode>
                <c:ptCount val="34"/>
                <c:pt idx="23" formatCode="0.0">
                  <c:v>365</c:v>
                </c:pt>
                <c:pt idx="24" formatCode="0.0">
                  <c:v>371.12098869199929</c:v>
                </c:pt>
                <c:pt idx="25" formatCode="0.0">
                  <c:v>391.20182544554166</c:v>
                </c:pt>
                <c:pt idx="26" formatCode="0.0">
                  <c:v>359.00869147159113</c:v>
                </c:pt>
                <c:pt idx="27" formatCode="0.0">
                  <c:v>309.21543828808251</c:v>
                </c:pt>
                <c:pt idx="28" formatCode="0.0">
                  <c:v>334.32593541157991</c:v>
                </c:pt>
                <c:pt idx="29" formatCode="0.0">
                  <c:v>369.92634784376048</c:v>
                </c:pt>
                <c:pt idx="30" formatCode="0.0">
                  <c:v>390.00718459730285</c:v>
                </c:pt>
                <c:pt idx="31" formatCode="0.0">
                  <c:v>357.81405062335233</c:v>
                </c:pt>
                <c:pt idx="32" formatCode="0.0">
                  <c:v>308.02079743984376</c:v>
                </c:pt>
                <c:pt idx="33" formatCode="0.0">
                  <c:v>333.13129456334116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7-481C-B342-9E306F9A74DD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Sheet5!$D$2:$D$35</c:f>
              <c:numCache>
                <c:formatCode>General</c:formatCode>
                <c:ptCount val="34"/>
                <c:pt idx="23" formatCode="0.0">
                  <c:v>365</c:v>
                </c:pt>
                <c:pt idx="24" formatCode="0.0">
                  <c:v>306.32896888462432</c:v>
                </c:pt>
                <c:pt idx="25" formatCode="0.0">
                  <c:v>324.3841930945427</c:v>
                </c:pt>
                <c:pt idx="26" formatCode="0.0">
                  <c:v>290.20966423855697</c:v>
                </c:pt>
                <c:pt idx="27" formatCode="0.0">
                  <c:v>238.4754588394959</c:v>
                </c:pt>
                <c:pt idx="28" formatCode="0.0">
                  <c:v>261.68214681593344</c:v>
                </c:pt>
                <c:pt idx="29" formatCode="0.0">
                  <c:v>295.39854022377108</c:v>
                </c:pt>
                <c:pt idx="30" formatCode="0.0">
                  <c:v>313.64182467701352</c:v>
                </c:pt>
                <c:pt idx="31" formatCode="0.0">
                  <c:v>279.64049847256842</c:v>
                </c:pt>
                <c:pt idx="32" formatCode="0.0">
                  <c:v>228.06636863817067</c:v>
                </c:pt>
                <c:pt idx="33" formatCode="0.0">
                  <c:v>251.4214672525554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7-481C-B342-9E306F9A74DD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Sheet5!$E$2:$E$35</c:f>
              <c:numCache>
                <c:formatCode>General</c:formatCode>
                <c:ptCount val="34"/>
                <c:pt idx="23" formatCode="0.0">
                  <c:v>365</c:v>
                </c:pt>
                <c:pt idx="24" formatCode="0.0">
                  <c:v>435.91300849937426</c:v>
                </c:pt>
                <c:pt idx="25" formatCode="0.0">
                  <c:v>458.01945779654062</c:v>
                </c:pt>
                <c:pt idx="26" formatCode="0.0">
                  <c:v>427.8077187046253</c:v>
                </c:pt>
                <c:pt idx="27" formatCode="0.0">
                  <c:v>379.95541773666912</c:v>
                </c:pt>
                <c:pt idx="28" formatCode="0.0">
                  <c:v>406.96972400722638</c:v>
                </c:pt>
                <c:pt idx="29" formatCode="0.0">
                  <c:v>444.45415546374988</c:v>
                </c:pt>
                <c:pt idx="30" formatCode="0.0">
                  <c:v>466.37254451759219</c:v>
                </c:pt>
                <c:pt idx="31" formatCode="0.0">
                  <c:v>435.98760277413623</c:v>
                </c:pt>
                <c:pt idx="32" formatCode="0.0">
                  <c:v>387.97522624151685</c:v>
                </c:pt>
                <c:pt idx="33" formatCode="0.0">
                  <c:v>414.84112187412688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7-481C-B342-9E306F9A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634911"/>
        <c:axId val="1389623679"/>
      </c:lineChart>
      <c:catAx>
        <c:axId val="13896349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23679"/>
        <c:crosses val="autoZero"/>
        <c:auto val="1"/>
        <c:lblAlgn val="ctr"/>
        <c:lblOffset val="100"/>
        <c:noMultiLvlLbl val="0"/>
      </c:catAx>
      <c:valAx>
        <c:axId val="13896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Sheet3!$B$4:$B$27</c:f>
              <c:numCache>
                <c:formatCode>0.0</c:formatCode>
                <c:ptCount val="24"/>
                <c:pt idx="0">
                  <c:v>362</c:v>
                </c:pt>
                <c:pt idx="1">
                  <c:v>381</c:v>
                </c:pt>
                <c:pt idx="2">
                  <c:v>317</c:v>
                </c:pt>
                <c:pt idx="3">
                  <c:v>297</c:v>
                </c:pt>
                <c:pt idx="4">
                  <c:v>399</c:v>
                </c:pt>
                <c:pt idx="5">
                  <c:v>402</c:v>
                </c:pt>
                <c:pt idx="6">
                  <c:v>375</c:v>
                </c:pt>
                <c:pt idx="7">
                  <c:v>349</c:v>
                </c:pt>
                <c:pt idx="8">
                  <c:v>386</c:v>
                </c:pt>
                <c:pt idx="9">
                  <c:v>328</c:v>
                </c:pt>
                <c:pt idx="10">
                  <c:v>389</c:v>
                </c:pt>
                <c:pt idx="11">
                  <c:v>343</c:v>
                </c:pt>
                <c:pt idx="12">
                  <c:v>276</c:v>
                </c:pt>
                <c:pt idx="13">
                  <c:v>334</c:v>
                </c:pt>
                <c:pt idx="14">
                  <c:v>394</c:v>
                </c:pt>
                <c:pt idx="15">
                  <c:v>334</c:v>
                </c:pt>
                <c:pt idx="16">
                  <c:v>384</c:v>
                </c:pt>
                <c:pt idx="17">
                  <c:v>314</c:v>
                </c:pt>
                <c:pt idx="18">
                  <c:v>344</c:v>
                </c:pt>
                <c:pt idx="19">
                  <c:v>337</c:v>
                </c:pt>
                <c:pt idx="20">
                  <c:v>345</c:v>
                </c:pt>
                <c:pt idx="21">
                  <c:v>362</c:v>
                </c:pt>
                <c:pt idx="22">
                  <c:v>314</c:v>
                </c:pt>
                <c:pt idx="23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E-479E-B76C-D46C58FECC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Sheet3!$C$4:$C$27</c:f>
              <c:numCache>
                <c:formatCode>0.00</c:formatCode>
                <c:ptCount val="24"/>
                <c:pt idx="0">
                  <c:v>361.73333333333335</c:v>
                </c:pt>
                <c:pt idx="1">
                  <c:v>377.14666666666665</c:v>
                </c:pt>
                <c:pt idx="2">
                  <c:v>329.02933333333334</c:v>
                </c:pt>
                <c:pt idx="3">
                  <c:v>303.40586666666667</c:v>
                </c:pt>
                <c:pt idx="4">
                  <c:v>379.88117333333338</c:v>
                </c:pt>
                <c:pt idx="5">
                  <c:v>397.57623466666666</c:v>
                </c:pt>
                <c:pt idx="6">
                  <c:v>379.51524693333329</c:v>
                </c:pt>
                <c:pt idx="7">
                  <c:v>355.10304938666661</c:v>
                </c:pt>
                <c:pt idx="8">
                  <c:v>379.82060987733331</c:v>
                </c:pt>
                <c:pt idx="9">
                  <c:v>338.36412197546667</c:v>
                </c:pt>
                <c:pt idx="10">
                  <c:v>378.87282439509335</c:v>
                </c:pt>
                <c:pt idx="11">
                  <c:v>350.1745648790187</c:v>
                </c:pt>
                <c:pt idx="12">
                  <c:v>290.83491297580372</c:v>
                </c:pt>
                <c:pt idx="13">
                  <c:v>325.36698259516072</c:v>
                </c:pt>
                <c:pt idx="14">
                  <c:v>380.27339651903219</c:v>
                </c:pt>
                <c:pt idx="15">
                  <c:v>343.25467930380643</c:v>
                </c:pt>
                <c:pt idx="16">
                  <c:v>375.8509358607613</c:v>
                </c:pt>
                <c:pt idx="17">
                  <c:v>326.37018717215227</c:v>
                </c:pt>
                <c:pt idx="18">
                  <c:v>340.47403743443044</c:v>
                </c:pt>
                <c:pt idx="19">
                  <c:v>337.69480748688608</c:v>
                </c:pt>
                <c:pt idx="20">
                  <c:v>343.53896149737722</c:v>
                </c:pt>
                <c:pt idx="21">
                  <c:v>358.30779229947547</c:v>
                </c:pt>
                <c:pt idx="22">
                  <c:v>322.86155845989509</c:v>
                </c:pt>
                <c:pt idx="23">
                  <c:v>356.572311691979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E-479E-B76C-D46C58FE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35816"/>
        <c:axId val="719138056"/>
      </c:lineChart>
      <c:catAx>
        <c:axId val="71913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38056"/>
        <c:crosses val="autoZero"/>
        <c:auto val="1"/>
        <c:lblAlgn val="ctr"/>
        <c:lblOffset val="100"/>
        <c:noMultiLvlLbl val="0"/>
      </c:catAx>
      <c:valAx>
        <c:axId val="7191380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3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0.0</c:formatCode>
                <c:ptCount val="25"/>
                <c:pt idx="0">
                  <c:v>360.66666666666669</c:v>
                </c:pt>
                <c:pt idx="1">
                  <c:v>362</c:v>
                </c:pt>
                <c:pt idx="2">
                  <c:v>381</c:v>
                </c:pt>
                <c:pt idx="3">
                  <c:v>317</c:v>
                </c:pt>
                <c:pt idx="4">
                  <c:v>297</c:v>
                </c:pt>
                <c:pt idx="5">
                  <c:v>399</c:v>
                </c:pt>
                <c:pt idx="6">
                  <c:v>402</c:v>
                </c:pt>
                <c:pt idx="7">
                  <c:v>375</c:v>
                </c:pt>
                <c:pt idx="8">
                  <c:v>349</c:v>
                </c:pt>
                <c:pt idx="9">
                  <c:v>386</c:v>
                </c:pt>
                <c:pt idx="10">
                  <c:v>328</c:v>
                </c:pt>
                <c:pt idx="11">
                  <c:v>389</c:v>
                </c:pt>
                <c:pt idx="12">
                  <c:v>343</c:v>
                </c:pt>
                <c:pt idx="13">
                  <c:v>276</c:v>
                </c:pt>
                <c:pt idx="14">
                  <c:v>334</c:v>
                </c:pt>
                <c:pt idx="15">
                  <c:v>394</c:v>
                </c:pt>
                <c:pt idx="16">
                  <c:v>334</c:v>
                </c:pt>
                <c:pt idx="17">
                  <c:v>384</c:v>
                </c:pt>
                <c:pt idx="18">
                  <c:v>314</c:v>
                </c:pt>
                <c:pt idx="19">
                  <c:v>344</c:v>
                </c:pt>
                <c:pt idx="20">
                  <c:v>337</c:v>
                </c:pt>
                <c:pt idx="21">
                  <c:v>345</c:v>
                </c:pt>
                <c:pt idx="22">
                  <c:v>362</c:v>
                </c:pt>
                <c:pt idx="23">
                  <c:v>314</c:v>
                </c:pt>
                <c:pt idx="2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2E9-91D8-C37B03E98B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0.00</c:formatCode>
                <c:ptCount val="25"/>
                <c:pt idx="0" formatCode="0.0">
                  <c:v>360.66666666666669</c:v>
                </c:pt>
                <c:pt idx="1">
                  <c:v>361.73333333333335</c:v>
                </c:pt>
                <c:pt idx="2">
                  <c:v>377.14666666666665</c:v>
                </c:pt>
                <c:pt idx="3">
                  <c:v>329.02933333333334</c:v>
                </c:pt>
                <c:pt idx="4">
                  <c:v>303.40586666666667</c:v>
                </c:pt>
                <c:pt idx="5">
                  <c:v>379.88117333333338</c:v>
                </c:pt>
                <c:pt idx="6">
                  <c:v>397.57623466666666</c:v>
                </c:pt>
                <c:pt idx="7">
                  <c:v>379.51524693333329</c:v>
                </c:pt>
                <c:pt idx="8">
                  <c:v>355.10304938666661</c:v>
                </c:pt>
                <c:pt idx="9">
                  <c:v>379.82060987733331</c:v>
                </c:pt>
                <c:pt idx="10">
                  <c:v>338.36412197546667</c:v>
                </c:pt>
                <c:pt idx="11">
                  <c:v>378.87282439509335</c:v>
                </c:pt>
                <c:pt idx="12">
                  <c:v>350.1745648790187</c:v>
                </c:pt>
                <c:pt idx="13">
                  <c:v>290.83491297580372</c:v>
                </c:pt>
                <c:pt idx="14">
                  <c:v>325.36698259516072</c:v>
                </c:pt>
                <c:pt idx="15">
                  <c:v>380.27339651903219</c:v>
                </c:pt>
                <c:pt idx="16">
                  <c:v>343.25467930380643</c:v>
                </c:pt>
                <c:pt idx="17">
                  <c:v>375.8509358607613</c:v>
                </c:pt>
                <c:pt idx="18">
                  <c:v>326.37018717215227</c:v>
                </c:pt>
                <c:pt idx="19">
                  <c:v>340.47403743443044</c:v>
                </c:pt>
                <c:pt idx="20">
                  <c:v>337.69480748688608</c:v>
                </c:pt>
                <c:pt idx="21">
                  <c:v>343.53896149737722</c:v>
                </c:pt>
                <c:pt idx="22">
                  <c:v>358.30779229947547</c:v>
                </c:pt>
                <c:pt idx="23">
                  <c:v>322.86155845989509</c:v>
                </c:pt>
                <c:pt idx="24">
                  <c:v>356.572311691979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6-42E9-91D8-C37B03E9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284367"/>
        <c:axId val="1441281455"/>
      </c:lineChart>
      <c:catAx>
        <c:axId val="144128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81455"/>
        <c:crosses val="autoZero"/>
        <c:auto val="1"/>
        <c:lblAlgn val="ctr"/>
        <c:lblOffset val="100"/>
        <c:noMultiLvlLbl val="0"/>
      </c:catAx>
      <c:valAx>
        <c:axId val="1441281455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8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60324</xdr:colOff>
      <xdr:row>2</xdr:row>
      <xdr:rowOff>15874</xdr:rowOff>
    </xdr:from>
    <xdr:to>
      <xdr:col>24</xdr:col>
      <xdr:colOff>63499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D4A7A-6D85-467E-A9D9-DE6C381E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606424</xdr:colOff>
      <xdr:row>2</xdr:row>
      <xdr:rowOff>3174</xdr:rowOff>
    </xdr:from>
    <xdr:to>
      <xdr:col>13</xdr:col>
      <xdr:colOff>12699</xdr:colOff>
      <xdr:row>18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46200-41E8-4AAC-AD3A-A1CAED2F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6</xdr:row>
      <xdr:rowOff>121920</xdr:rowOff>
    </xdr:from>
    <xdr:to>
      <xdr:col>16</xdr:col>
      <xdr:colOff>489585</xdr:colOff>
      <xdr:row>26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84E6A-BE33-4E8A-8A6E-0740FEB6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1493520</xdr:colOff>
      <xdr:row>3</xdr:row>
      <xdr:rowOff>22860</xdr:rowOff>
    </xdr:from>
    <xdr:to>
      <xdr:col>17</xdr:col>
      <xdr:colOff>192405</xdr:colOff>
      <xdr:row>23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10CEC-821C-45CB-AA30-38AB916A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0</xdr:row>
      <xdr:rowOff>99060</xdr:rowOff>
    </xdr:from>
    <xdr:to>
      <xdr:col>21</xdr:col>
      <xdr:colOff>406399</xdr:colOff>
      <xdr:row>17</xdr:row>
      <xdr:rowOff>19685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94ABA-EF37-43F3-8CE8-E3A5A853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2</xdr:row>
      <xdr:rowOff>114300</xdr:rowOff>
    </xdr:from>
    <xdr:to>
      <xdr:col>21</xdr:col>
      <xdr:colOff>251460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7F0C-7A1E-42A7-AF7E-FF47CB326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2B32E8-A00F-4111-BAE3-047440B04EBF}" name="Table1" displayName="Table1" ref="A1:E35" totalsRowShown="0">
  <autoFilter ref="A1:E35" xr:uid="{CA2B32E8-A00F-4111-BAE3-047440B04EBF}"/>
  <tableColumns count="5">
    <tableColumn id="1" xr3:uid="{AEA6D008-C117-4365-9EC8-1E1887C540B8}" name="Timeline"/>
    <tableColumn id="2" xr3:uid="{CD1B7876-1DC3-4BBE-952F-5DD97B329A49}" name="Values"/>
    <tableColumn id="3" xr3:uid="{D9515A8C-7751-4AB5-88F3-63EC603437F3}" name="Forecast" dataDxfId="5">
      <calculatedColumnFormula>_xlfn.FORECAST.ETS(A2,$B$2:$B$25,$A$2:$A$25,1,1)</calculatedColumnFormula>
    </tableColumn>
    <tableColumn id="4" xr3:uid="{F6CABA7A-F9C9-408D-B062-A06B132C3F5F}" name="Lower Confidence Bound" dataDxfId="4">
      <calculatedColumnFormula>C2-_xlfn.FORECAST.ETS.CONFINT(A2,$B$2:$B$25,$A$2:$A$25,0.95,1,1)</calculatedColumnFormula>
    </tableColumn>
    <tableColumn id="5" xr3:uid="{F3F76DDE-555E-4DFC-9E96-738112149ADA}" name="Upper Confidence Bound" dataDxfId="3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863418-B3D8-47C1-A795-28F79BFF6E1C}" name="Table2" displayName="Table2" ref="A1:E35" totalsRowShown="0">
  <autoFilter ref="A1:E35" xr:uid="{C1863418-B3D8-47C1-A795-28F79BFF6E1C}"/>
  <tableColumns count="5">
    <tableColumn id="1" xr3:uid="{8BA49B54-53FF-4E66-B554-4F6758A7B78F}" name="Timeline"/>
    <tableColumn id="2" xr3:uid="{0B16F53D-D677-4CD2-BB1F-012226463A5D}" name="Values"/>
    <tableColumn id="3" xr3:uid="{ED92D755-1D68-41AC-A39E-D0119F6C75D3}" name="Forecast" dataDxfId="2">
      <calculatedColumnFormula>_xlfn.FORECAST.ETS(A2,$B$2:$B$25,$A$2:$A$25,1,1)</calculatedColumnFormula>
    </tableColumn>
    <tableColumn id="4" xr3:uid="{C63E94B7-F68E-4980-875E-89169C58A15C}" name="Lower Confidence Bound" dataDxfId="1">
      <calculatedColumnFormula>C2-_xlfn.FORECAST.ETS.CONFINT(A2,$B$2:$B$25,$A$2:$A$25,0.95,1,1)</calculatedColumnFormula>
    </tableColumn>
    <tableColumn id="5" xr3:uid="{D1598E5F-E13E-40FF-9909-5F8B9632A10D}" name="Upper Confidence Bound" dataDxfId="0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4F6A-F58C-46E7-AB79-AA64EC3F04C0}">
  <dimension ref="A1:H25"/>
  <sheetViews>
    <sheetView workbookViewId="0">
      <selection activeCell="C6" sqref="C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H1">
        <v>0.1</v>
      </c>
    </row>
    <row r="2" spans="1:8" x14ac:dyDescent="0.3">
      <c r="A2">
        <v>1</v>
      </c>
      <c r="B2">
        <v>362</v>
      </c>
      <c r="C2">
        <v>360.8</v>
      </c>
      <c r="D2">
        <v>360.66669999999999</v>
      </c>
      <c r="E2">
        <v>1.3332999999999999</v>
      </c>
      <c r="F2">
        <v>1.7777000000000001</v>
      </c>
      <c r="H2" s="3">
        <f>AVERAGE(B2:B13)</f>
        <v>360.66666666666669</v>
      </c>
    </row>
    <row r="3" spans="1:8" x14ac:dyDescent="0.3">
      <c r="A3">
        <v>2</v>
      </c>
      <c r="B3">
        <v>381</v>
      </c>
      <c r="C3">
        <v>362.82</v>
      </c>
      <c r="D3">
        <v>360.8</v>
      </c>
      <c r="E3">
        <v>20.2</v>
      </c>
      <c r="F3">
        <v>408.03879999999998</v>
      </c>
      <c r="H3" s="3">
        <f>B2*H$14+(1-$H$1)*H2</f>
        <v>324.60000000000002</v>
      </c>
    </row>
    <row r="4" spans="1:8" x14ac:dyDescent="0.3">
      <c r="A4">
        <v>3</v>
      </c>
      <c r="B4">
        <v>317</v>
      </c>
      <c r="C4">
        <v>358.238</v>
      </c>
      <c r="D4">
        <v>362.82</v>
      </c>
      <c r="E4">
        <v>-45.82</v>
      </c>
      <c r="F4">
        <v>2099.4749000000002</v>
      </c>
      <c r="H4" s="3">
        <f>B3*H$14+(1-$H$1)*H3</f>
        <v>292.14000000000004</v>
      </c>
    </row>
    <row r="5" spans="1:8" x14ac:dyDescent="0.3">
      <c r="A5">
        <v>4</v>
      </c>
      <c r="B5">
        <v>297</v>
      </c>
      <c r="C5">
        <v>352.11419999999998</v>
      </c>
      <c r="D5">
        <v>358.238</v>
      </c>
      <c r="E5">
        <v>-61.238</v>
      </c>
      <c r="F5">
        <v>3750.0956000000001</v>
      </c>
    </row>
    <row r="6" spans="1:8" x14ac:dyDescent="0.3">
      <c r="A6">
        <v>5</v>
      </c>
      <c r="B6">
        <v>399</v>
      </c>
      <c r="C6">
        <v>356.80279999999999</v>
      </c>
      <c r="D6">
        <v>352.11419999999998</v>
      </c>
      <c r="E6">
        <v>46.885800000000003</v>
      </c>
      <c r="F6">
        <v>2198.2761999999998</v>
      </c>
    </row>
    <row r="7" spans="1:8" x14ac:dyDescent="0.3">
      <c r="A7">
        <v>6</v>
      </c>
      <c r="B7">
        <v>402</v>
      </c>
      <c r="C7">
        <v>361.32249999999999</v>
      </c>
      <c r="D7">
        <v>356.80279999999999</v>
      </c>
      <c r="E7">
        <v>45.197200000000002</v>
      </c>
      <c r="F7">
        <v>2042.7869000000001</v>
      </c>
    </row>
    <row r="8" spans="1:8" x14ac:dyDescent="0.3">
      <c r="A8">
        <v>7</v>
      </c>
      <c r="B8">
        <v>375</v>
      </c>
      <c r="C8">
        <v>362.69029999999998</v>
      </c>
      <c r="D8">
        <v>361.32249999999999</v>
      </c>
      <c r="E8">
        <v>13.6775</v>
      </c>
      <c r="F8">
        <v>187.0735</v>
      </c>
    </row>
    <row r="9" spans="1:8" x14ac:dyDescent="0.3">
      <c r="A9">
        <v>8</v>
      </c>
      <c r="B9">
        <v>349</v>
      </c>
      <c r="C9">
        <v>361.32119999999998</v>
      </c>
      <c r="D9">
        <v>362.69029999999998</v>
      </c>
      <c r="E9">
        <v>-13.690300000000001</v>
      </c>
      <c r="F9">
        <v>187.42339999999999</v>
      </c>
    </row>
    <row r="10" spans="1:8" x14ac:dyDescent="0.3">
      <c r="A10">
        <v>9</v>
      </c>
      <c r="B10">
        <v>386</v>
      </c>
      <c r="C10">
        <v>363.78910000000002</v>
      </c>
      <c r="D10">
        <v>361.32119999999998</v>
      </c>
      <c r="E10">
        <v>24.678799999999999</v>
      </c>
      <c r="F10">
        <v>609.04110000000003</v>
      </c>
    </row>
    <row r="11" spans="1:8" x14ac:dyDescent="0.3">
      <c r="A11">
        <v>10</v>
      </c>
      <c r="B11">
        <v>328</v>
      </c>
      <c r="C11">
        <v>360.21019999999999</v>
      </c>
      <c r="D11">
        <v>363.78910000000002</v>
      </c>
      <c r="E11">
        <v>-35.789099999999998</v>
      </c>
      <c r="F11">
        <v>1280.8608999999999</v>
      </c>
    </row>
    <row r="12" spans="1:8" x14ac:dyDescent="0.3">
      <c r="A12">
        <v>11</v>
      </c>
      <c r="B12">
        <v>389</v>
      </c>
      <c r="C12">
        <v>363.08920000000001</v>
      </c>
      <c r="D12">
        <v>360.21019999999999</v>
      </c>
      <c r="E12">
        <v>28.7898</v>
      </c>
      <c r="F12">
        <v>828.85230000000001</v>
      </c>
    </row>
    <row r="13" spans="1:8" x14ac:dyDescent="0.3">
      <c r="A13">
        <v>12</v>
      </c>
      <c r="B13">
        <v>343</v>
      </c>
      <c r="C13">
        <v>361.08030000000002</v>
      </c>
      <c r="D13">
        <v>363.08920000000001</v>
      </c>
      <c r="E13">
        <v>-20.089200000000002</v>
      </c>
      <c r="F13">
        <v>403.57530000000003</v>
      </c>
    </row>
    <row r="14" spans="1:8" x14ac:dyDescent="0.3">
      <c r="A14">
        <v>13</v>
      </c>
      <c r="B14">
        <v>276</v>
      </c>
      <c r="C14">
        <v>352.57220000000001</v>
      </c>
      <c r="D14">
        <v>361.08030000000002</v>
      </c>
      <c r="E14">
        <v>-85.080299999999994</v>
      </c>
      <c r="F14">
        <v>7238.6517000000003</v>
      </c>
    </row>
    <row r="15" spans="1:8" x14ac:dyDescent="0.3">
      <c r="A15">
        <v>14</v>
      </c>
      <c r="B15">
        <v>334</v>
      </c>
      <c r="C15">
        <v>350.71499999999997</v>
      </c>
      <c r="D15">
        <v>352.57220000000001</v>
      </c>
      <c r="E15">
        <v>-18.572199999999999</v>
      </c>
      <c r="F15">
        <v>344.92809999999997</v>
      </c>
    </row>
    <row r="16" spans="1:8" x14ac:dyDescent="0.3">
      <c r="A16">
        <v>15</v>
      </c>
      <c r="B16">
        <v>394</v>
      </c>
      <c r="C16">
        <v>355.04349999999999</v>
      </c>
      <c r="D16">
        <v>350.71499999999997</v>
      </c>
      <c r="E16">
        <v>43.284999999999997</v>
      </c>
      <c r="F16">
        <v>1873.5898999999999</v>
      </c>
    </row>
    <row r="17" spans="1:6" x14ac:dyDescent="0.3">
      <c r="A17">
        <v>16</v>
      </c>
      <c r="B17">
        <v>334</v>
      </c>
      <c r="C17">
        <v>352.93920000000003</v>
      </c>
      <c r="D17">
        <v>355.04349999999999</v>
      </c>
      <c r="E17">
        <v>-21.043500000000002</v>
      </c>
      <c r="F17">
        <v>442.8295</v>
      </c>
    </row>
    <row r="18" spans="1:6" x14ac:dyDescent="0.3">
      <c r="A18">
        <v>17</v>
      </c>
      <c r="B18">
        <v>384</v>
      </c>
      <c r="C18">
        <v>356.04520000000002</v>
      </c>
      <c r="D18">
        <v>352.93920000000003</v>
      </c>
      <c r="E18">
        <v>31.0608</v>
      </c>
      <c r="F18">
        <v>964.77560000000005</v>
      </c>
    </row>
    <row r="19" spans="1:6" x14ac:dyDescent="0.3">
      <c r="A19">
        <v>18</v>
      </c>
      <c r="B19">
        <v>314</v>
      </c>
      <c r="C19">
        <v>351.84070000000003</v>
      </c>
      <c r="D19">
        <v>356.04520000000002</v>
      </c>
      <c r="E19">
        <v>-42.045200000000001</v>
      </c>
      <c r="F19">
        <v>1767.8027</v>
      </c>
    </row>
    <row r="20" spans="1:6" x14ac:dyDescent="0.3">
      <c r="A20">
        <v>19</v>
      </c>
      <c r="B20">
        <v>344</v>
      </c>
      <c r="C20">
        <v>351.0566</v>
      </c>
      <c r="D20">
        <v>351.84070000000003</v>
      </c>
      <c r="E20">
        <v>-7.8407</v>
      </c>
      <c r="F20">
        <v>61.476900000000001</v>
      </c>
    </row>
    <row r="21" spans="1:6" x14ac:dyDescent="0.3">
      <c r="A21">
        <v>20</v>
      </c>
      <c r="B21">
        <v>337</v>
      </c>
      <c r="C21">
        <v>349.65100000000001</v>
      </c>
      <c r="D21">
        <v>351.0566</v>
      </c>
      <c r="E21">
        <v>-14.0566</v>
      </c>
      <c r="F21">
        <v>197.58940000000001</v>
      </c>
    </row>
    <row r="22" spans="1:6" x14ac:dyDescent="0.3">
      <c r="A22">
        <v>21</v>
      </c>
      <c r="B22">
        <v>345</v>
      </c>
      <c r="C22">
        <v>349.1859</v>
      </c>
      <c r="D22">
        <v>349.65100000000001</v>
      </c>
      <c r="E22">
        <v>-4.6509999999999998</v>
      </c>
      <c r="F22">
        <v>21.631699999999999</v>
      </c>
    </row>
    <row r="23" spans="1:6" x14ac:dyDescent="0.3">
      <c r="A23">
        <v>22</v>
      </c>
      <c r="B23">
        <v>362</v>
      </c>
      <c r="C23">
        <v>350.46730000000002</v>
      </c>
      <c r="D23">
        <v>349.1859</v>
      </c>
      <c r="E23">
        <v>12.8141</v>
      </c>
      <c r="F23">
        <v>164.20150000000001</v>
      </c>
    </row>
    <row r="24" spans="1:6" x14ac:dyDescent="0.3">
      <c r="A24">
        <v>23</v>
      </c>
      <c r="B24">
        <v>314</v>
      </c>
      <c r="C24">
        <v>346.82060000000001</v>
      </c>
      <c r="D24">
        <v>350.46730000000002</v>
      </c>
      <c r="E24">
        <v>-36.467300000000002</v>
      </c>
      <c r="F24">
        <v>1329.8638000000001</v>
      </c>
    </row>
    <row r="25" spans="1:6" x14ac:dyDescent="0.3">
      <c r="A25">
        <v>24</v>
      </c>
      <c r="B25">
        <v>365</v>
      </c>
      <c r="C25">
        <v>348.63850000000002</v>
      </c>
      <c r="D25">
        <v>346.82060000000001</v>
      </c>
      <c r="E25">
        <v>18.179400000000001</v>
      </c>
      <c r="F25">
        <v>330.49180000000001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3A78-0C19-46E5-8457-EA37C6BA8ED6}">
  <dimension ref="A1:C26"/>
  <sheetViews>
    <sheetView workbookViewId="0">
      <selection activeCell="D2" sqref="D2"/>
    </sheetView>
  </sheetViews>
  <sheetFormatPr defaultRowHeight="14.4" x14ac:dyDescent="0.3"/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7">
        <v>0</v>
      </c>
      <c r="B2" s="8">
        <f>AVERAGE(B3:B14)</f>
        <v>360.66666666666669</v>
      </c>
      <c r="C2" s="7">
        <v>0.3</v>
      </c>
    </row>
    <row r="3" spans="1:3" x14ac:dyDescent="0.3">
      <c r="A3" s="5">
        <v>1</v>
      </c>
      <c r="B3" s="9">
        <v>362</v>
      </c>
      <c r="C3" s="3">
        <f>B3*$C$2+(1-$C$2)*B2</f>
        <v>361.06666666666666</v>
      </c>
    </row>
    <row r="4" spans="1:3" x14ac:dyDescent="0.3">
      <c r="A4" s="5">
        <v>2</v>
      </c>
      <c r="B4" s="9">
        <v>381</v>
      </c>
      <c r="C4" s="3">
        <f t="shared" ref="C4:C26" si="0">B4*$C$2+(1-$C$2)*C3</f>
        <v>367.04666666666662</v>
      </c>
    </row>
    <row r="5" spans="1:3" x14ac:dyDescent="0.3">
      <c r="A5" s="5">
        <v>3</v>
      </c>
      <c r="B5" s="9">
        <v>317</v>
      </c>
      <c r="C5" s="3">
        <f t="shared" si="0"/>
        <v>352.03266666666661</v>
      </c>
    </row>
    <row r="6" spans="1:3" x14ac:dyDescent="0.3">
      <c r="A6" s="5">
        <v>4</v>
      </c>
      <c r="B6" s="9">
        <v>297</v>
      </c>
      <c r="C6" s="3">
        <f t="shared" si="0"/>
        <v>335.52286666666657</v>
      </c>
    </row>
    <row r="7" spans="1:3" x14ac:dyDescent="0.3">
      <c r="A7" s="5">
        <v>5</v>
      </c>
      <c r="B7" s="9">
        <v>399</v>
      </c>
      <c r="C7" s="3">
        <f t="shared" si="0"/>
        <v>354.56600666666657</v>
      </c>
    </row>
    <row r="8" spans="1:3" x14ac:dyDescent="0.3">
      <c r="A8" s="5">
        <v>6</v>
      </c>
      <c r="B8" s="9">
        <v>402</v>
      </c>
      <c r="C8" s="3">
        <f t="shared" si="0"/>
        <v>368.79620466666654</v>
      </c>
    </row>
    <row r="9" spans="1:3" x14ac:dyDescent="0.3">
      <c r="A9" s="5">
        <v>7</v>
      </c>
      <c r="B9" s="9">
        <v>375</v>
      </c>
      <c r="C9" s="3">
        <f t="shared" si="0"/>
        <v>370.65734326666654</v>
      </c>
    </row>
    <row r="10" spans="1:3" x14ac:dyDescent="0.3">
      <c r="A10" s="5">
        <v>8</v>
      </c>
      <c r="B10" s="9">
        <v>349</v>
      </c>
      <c r="C10" s="3">
        <f t="shared" si="0"/>
        <v>364.16014028666655</v>
      </c>
    </row>
    <row r="11" spans="1:3" x14ac:dyDescent="0.3">
      <c r="A11" s="5">
        <v>9</v>
      </c>
      <c r="B11" s="9">
        <v>386</v>
      </c>
      <c r="C11" s="3">
        <f t="shared" si="0"/>
        <v>370.71209820066656</v>
      </c>
    </row>
    <row r="12" spans="1:3" x14ac:dyDescent="0.3">
      <c r="A12" s="5">
        <v>10</v>
      </c>
      <c r="B12" s="9">
        <v>328</v>
      </c>
      <c r="C12" s="3">
        <f t="shared" si="0"/>
        <v>357.89846874046657</v>
      </c>
    </row>
    <row r="13" spans="1:3" x14ac:dyDescent="0.3">
      <c r="A13" s="5">
        <v>11</v>
      </c>
      <c r="B13" s="9">
        <v>389</v>
      </c>
      <c r="C13" s="3">
        <f t="shared" si="0"/>
        <v>367.22892811832656</v>
      </c>
    </row>
    <row r="14" spans="1:3" x14ac:dyDescent="0.3">
      <c r="A14" s="5">
        <v>12</v>
      </c>
      <c r="B14" s="9">
        <v>343</v>
      </c>
      <c r="C14" s="3">
        <f t="shared" si="0"/>
        <v>359.96024968282853</v>
      </c>
    </row>
    <row r="15" spans="1:3" x14ac:dyDescent="0.3">
      <c r="A15" s="5">
        <v>13</v>
      </c>
      <c r="B15" s="9">
        <v>276</v>
      </c>
      <c r="C15" s="3">
        <f t="shared" si="0"/>
        <v>334.77217477797996</v>
      </c>
    </row>
    <row r="16" spans="1:3" x14ac:dyDescent="0.3">
      <c r="A16" s="5">
        <v>14</v>
      </c>
      <c r="B16" s="9">
        <v>334</v>
      </c>
      <c r="C16" s="3">
        <f t="shared" si="0"/>
        <v>334.54052234458595</v>
      </c>
    </row>
    <row r="17" spans="1:3" x14ac:dyDescent="0.3">
      <c r="A17" s="5">
        <v>15</v>
      </c>
      <c r="B17" s="9">
        <v>394</v>
      </c>
      <c r="C17" s="3">
        <f t="shared" si="0"/>
        <v>352.37836564121017</v>
      </c>
    </row>
    <row r="18" spans="1:3" x14ac:dyDescent="0.3">
      <c r="A18" s="5">
        <v>16</v>
      </c>
      <c r="B18" s="9">
        <v>334</v>
      </c>
      <c r="C18" s="3">
        <f t="shared" si="0"/>
        <v>346.86485594884709</v>
      </c>
    </row>
    <row r="19" spans="1:3" x14ac:dyDescent="0.3">
      <c r="A19" s="5">
        <v>17</v>
      </c>
      <c r="B19" s="9">
        <v>384</v>
      </c>
      <c r="C19" s="3">
        <f t="shared" si="0"/>
        <v>358.00539916419291</v>
      </c>
    </row>
    <row r="20" spans="1:3" x14ac:dyDescent="0.3">
      <c r="A20" s="5">
        <v>18</v>
      </c>
      <c r="B20" s="9">
        <v>314</v>
      </c>
      <c r="C20" s="3">
        <f t="shared" si="0"/>
        <v>344.80377941493504</v>
      </c>
    </row>
    <row r="21" spans="1:3" x14ac:dyDescent="0.3">
      <c r="A21" s="5">
        <v>19</v>
      </c>
      <c r="B21" s="9">
        <v>344</v>
      </c>
      <c r="C21" s="3">
        <f t="shared" si="0"/>
        <v>344.56264559045451</v>
      </c>
    </row>
    <row r="22" spans="1:3" x14ac:dyDescent="0.3">
      <c r="A22" s="5">
        <v>20</v>
      </c>
      <c r="B22" s="9">
        <v>337</v>
      </c>
      <c r="C22" s="3">
        <f t="shared" si="0"/>
        <v>342.29385191331812</v>
      </c>
    </row>
    <row r="23" spans="1:3" x14ac:dyDescent="0.3">
      <c r="A23" s="5">
        <v>21</v>
      </c>
      <c r="B23" s="9">
        <v>345</v>
      </c>
      <c r="C23" s="3">
        <f t="shared" si="0"/>
        <v>343.10569633932266</v>
      </c>
    </row>
    <row r="24" spans="1:3" x14ac:dyDescent="0.3">
      <c r="A24" s="5">
        <v>22</v>
      </c>
      <c r="B24" s="9">
        <v>362</v>
      </c>
      <c r="C24" s="3">
        <f t="shared" si="0"/>
        <v>348.77398743752588</v>
      </c>
    </row>
    <row r="25" spans="1:3" x14ac:dyDescent="0.3">
      <c r="A25" s="5">
        <v>23</v>
      </c>
      <c r="B25" s="9">
        <v>314</v>
      </c>
      <c r="C25" s="3">
        <f t="shared" si="0"/>
        <v>338.34179120626811</v>
      </c>
    </row>
    <row r="26" spans="1:3" x14ac:dyDescent="0.3">
      <c r="A26" s="5">
        <v>24</v>
      </c>
      <c r="B26" s="9">
        <v>365</v>
      </c>
      <c r="C26" s="3">
        <f t="shared" si="0"/>
        <v>346.33925384438766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6051-D37D-41FF-8ADD-C466BDAEA4E5}">
  <dimension ref="A1:E35"/>
  <sheetViews>
    <sheetView workbookViewId="0">
      <selection activeCell="F5" sqref="F5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1</v>
      </c>
      <c r="B2" s="14">
        <v>362</v>
      </c>
    </row>
    <row r="3" spans="1:5" x14ac:dyDescent="0.3">
      <c r="A3">
        <v>2</v>
      </c>
      <c r="B3" s="14">
        <v>381</v>
      </c>
    </row>
    <row r="4" spans="1:5" x14ac:dyDescent="0.3">
      <c r="A4">
        <v>3</v>
      </c>
      <c r="B4" s="14">
        <v>317</v>
      </c>
    </row>
    <row r="5" spans="1:5" x14ac:dyDescent="0.3">
      <c r="A5">
        <v>4</v>
      </c>
      <c r="B5" s="14">
        <v>297</v>
      </c>
    </row>
    <row r="6" spans="1:5" x14ac:dyDescent="0.3">
      <c r="A6">
        <v>5</v>
      </c>
      <c r="B6" s="14">
        <v>399</v>
      </c>
    </row>
    <row r="7" spans="1:5" x14ac:dyDescent="0.3">
      <c r="A7">
        <v>6</v>
      </c>
      <c r="B7" s="14">
        <v>402</v>
      </c>
    </row>
    <row r="8" spans="1:5" x14ac:dyDescent="0.3">
      <c r="A8">
        <v>7</v>
      </c>
      <c r="B8" s="14">
        <v>375</v>
      </c>
    </row>
    <row r="9" spans="1:5" x14ac:dyDescent="0.3">
      <c r="A9">
        <v>8</v>
      </c>
      <c r="B9" s="14">
        <v>349</v>
      </c>
    </row>
    <row r="10" spans="1:5" x14ac:dyDescent="0.3">
      <c r="A10">
        <v>9</v>
      </c>
      <c r="B10" s="14">
        <v>386</v>
      </c>
    </row>
    <row r="11" spans="1:5" x14ac:dyDescent="0.3">
      <c r="A11">
        <v>10</v>
      </c>
      <c r="B11" s="14">
        <v>328</v>
      </c>
    </row>
    <row r="12" spans="1:5" x14ac:dyDescent="0.3">
      <c r="A12">
        <v>11</v>
      </c>
      <c r="B12" s="14">
        <v>389</v>
      </c>
    </row>
    <row r="13" spans="1:5" x14ac:dyDescent="0.3">
      <c r="A13">
        <v>12</v>
      </c>
      <c r="B13" s="14">
        <v>343</v>
      </c>
    </row>
    <row r="14" spans="1:5" x14ac:dyDescent="0.3">
      <c r="A14">
        <v>13</v>
      </c>
      <c r="B14" s="14">
        <v>276</v>
      </c>
    </row>
    <row r="15" spans="1:5" x14ac:dyDescent="0.3">
      <c r="A15">
        <v>14</v>
      </c>
      <c r="B15" s="14">
        <v>334</v>
      </c>
    </row>
    <row r="16" spans="1:5" x14ac:dyDescent="0.3">
      <c r="A16">
        <v>15</v>
      </c>
      <c r="B16" s="14">
        <v>394</v>
      </c>
    </row>
    <row r="17" spans="1:5" x14ac:dyDescent="0.3">
      <c r="A17">
        <v>16</v>
      </c>
      <c r="B17" s="14">
        <v>334</v>
      </c>
    </row>
    <row r="18" spans="1:5" x14ac:dyDescent="0.3">
      <c r="A18">
        <v>17</v>
      </c>
      <c r="B18" s="14">
        <v>384</v>
      </c>
    </row>
    <row r="19" spans="1:5" x14ac:dyDescent="0.3">
      <c r="A19">
        <v>18</v>
      </c>
      <c r="B19" s="14">
        <v>314</v>
      </c>
    </row>
    <row r="20" spans="1:5" x14ac:dyDescent="0.3">
      <c r="A20">
        <v>19</v>
      </c>
      <c r="B20" s="14">
        <v>344</v>
      </c>
    </row>
    <row r="21" spans="1:5" x14ac:dyDescent="0.3">
      <c r="A21">
        <v>20</v>
      </c>
      <c r="B21" s="14">
        <v>337</v>
      </c>
    </row>
    <row r="22" spans="1:5" x14ac:dyDescent="0.3">
      <c r="A22">
        <v>21</v>
      </c>
      <c r="B22" s="14">
        <v>345</v>
      </c>
    </row>
    <row r="23" spans="1:5" x14ac:dyDescent="0.3">
      <c r="A23">
        <v>22</v>
      </c>
      <c r="B23" s="14">
        <v>362</v>
      </c>
    </row>
    <row r="24" spans="1:5" x14ac:dyDescent="0.3">
      <c r="A24">
        <v>23</v>
      </c>
      <c r="B24" s="14">
        <v>314</v>
      </c>
    </row>
    <row r="25" spans="1:5" x14ac:dyDescent="0.3">
      <c r="A25">
        <v>24</v>
      </c>
      <c r="B25" s="14">
        <v>365</v>
      </c>
      <c r="C25" s="14">
        <v>365</v>
      </c>
      <c r="D25" s="14">
        <v>365</v>
      </c>
      <c r="E25" s="14">
        <v>365</v>
      </c>
    </row>
    <row r="26" spans="1:5" x14ac:dyDescent="0.3">
      <c r="A26">
        <v>25</v>
      </c>
      <c r="C26" s="14">
        <f>_xlfn.FORECAST.ETS(A26,$B$2:$B$25,$A$2:$A$25,1,1)</f>
        <v>371.12098869199929</v>
      </c>
      <c r="D26" s="14">
        <f>C26-_xlfn.FORECAST.ETS.CONFINT(A26,$B$2:$B$25,$A$2:$A$25,0.95,1,1)</f>
        <v>306.32896888462432</v>
      </c>
      <c r="E26" s="14">
        <f>C26+_xlfn.FORECAST.ETS.CONFINT(A26,$B$2:$B$25,$A$2:$A$25,0.95,1,1)</f>
        <v>435.91300849937426</v>
      </c>
    </row>
    <row r="27" spans="1:5" x14ac:dyDescent="0.3">
      <c r="A27">
        <v>26</v>
      </c>
      <c r="C27" s="14">
        <f>_xlfn.FORECAST.ETS(A27,$B$2:$B$25,$A$2:$A$25,1,1)</f>
        <v>391.20182544554166</v>
      </c>
      <c r="D27" s="14">
        <f>C27-_xlfn.FORECAST.ETS.CONFINT(A27,$B$2:$B$25,$A$2:$A$25,0.95,1,1)</f>
        <v>324.3841930945427</v>
      </c>
      <c r="E27" s="14">
        <f>C27+_xlfn.FORECAST.ETS.CONFINT(A27,$B$2:$B$25,$A$2:$A$25,0.95,1,1)</f>
        <v>458.01945779654062</v>
      </c>
    </row>
    <row r="28" spans="1:5" x14ac:dyDescent="0.3">
      <c r="A28">
        <v>27</v>
      </c>
      <c r="C28" s="14">
        <f>_xlfn.FORECAST.ETS(A28,$B$2:$B$25,$A$2:$A$25,1,1)</f>
        <v>359.00869147159113</v>
      </c>
      <c r="D28" s="14">
        <f>C28-_xlfn.FORECAST.ETS.CONFINT(A28,$B$2:$B$25,$A$2:$A$25,0.95,1,1)</f>
        <v>290.20966423855697</v>
      </c>
      <c r="E28" s="14">
        <f>C28+_xlfn.FORECAST.ETS.CONFINT(A28,$B$2:$B$25,$A$2:$A$25,0.95,1,1)</f>
        <v>427.8077187046253</v>
      </c>
    </row>
    <row r="29" spans="1:5" x14ac:dyDescent="0.3">
      <c r="A29">
        <v>28</v>
      </c>
      <c r="C29" s="14">
        <f>_xlfn.FORECAST.ETS(A29,$B$2:$B$25,$A$2:$A$25,1,1)</f>
        <v>309.21543828808251</v>
      </c>
      <c r="D29" s="14">
        <f>C29-_xlfn.FORECAST.ETS.CONFINT(A29,$B$2:$B$25,$A$2:$A$25,0.95,1,1)</f>
        <v>238.4754588394959</v>
      </c>
      <c r="E29" s="14">
        <f>C29+_xlfn.FORECAST.ETS.CONFINT(A29,$B$2:$B$25,$A$2:$A$25,0.95,1,1)</f>
        <v>379.95541773666912</v>
      </c>
    </row>
    <row r="30" spans="1:5" x14ac:dyDescent="0.3">
      <c r="A30">
        <v>29</v>
      </c>
      <c r="C30" s="14">
        <f>_xlfn.FORECAST.ETS(A30,$B$2:$B$25,$A$2:$A$25,1,1)</f>
        <v>334.32593541157991</v>
      </c>
      <c r="D30" s="14">
        <f>C30-_xlfn.FORECAST.ETS.CONFINT(A30,$B$2:$B$25,$A$2:$A$25,0.95,1,1)</f>
        <v>261.68214681593344</v>
      </c>
      <c r="E30" s="14">
        <f>C30+_xlfn.FORECAST.ETS.CONFINT(A30,$B$2:$B$25,$A$2:$A$25,0.95,1,1)</f>
        <v>406.96972400722638</v>
      </c>
    </row>
    <row r="31" spans="1:5" x14ac:dyDescent="0.3">
      <c r="A31">
        <v>30</v>
      </c>
      <c r="C31" s="14">
        <f>_xlfn.FORECAST.ETS(A31,$B$2:$B$25,$A$2:$A$25,1,1)</f>
        <v>369.92634784376048</v>
      </c>
      <c r="D31" s="14">
        <f>C31-_xlfn.FORECAST.ETS.CONFINT(A31,$B$2:$B$25,$A$2:$A$25,0.95,1,1)</f>
        <v>295.39854022377108</v>
      </c>
      <c r="E31" s="14">
        <f>C31+_xlfn.FORECAST.ETS.CONFINT(A31,$B$2:$B$25,$A$2:$A$25,0.95,1,1)</f>
        <v>444.45415546374988</v>
      </c>
    </row>
    <row r="32" spans="1:5" x14ac:dyDescent="0.3">
      <c r="A32">
        <v>31</v>
      </c>
      <c r="C32" s="14">
        <f>_xlfn.FORECAST.ETS(A32,$B$2:$B$25,$A$2:$A$25,1,1)</f>
        <v>390.00718459730285</v>
      </c>
      <c r="D32" s="14">
        <f>C32-_xlfn.FORECAST.ETS.CONFINT(A32,$B$2:$B$25,$A$2:$A$25,0.95,1,1)</f>
        <v>313.64182467701352</v>
      </c>
      <c r="E32" s="14">
        <f>C32+_xlfn.FORECAST.ETS.CONFINT(A32,$B$2:$B$25,$A$2:$A$25,0.95,1,1)</f>
        <v>466.37254451759219</v>
      </c>
    </row>
    <row r="33" spans="1:5" x14ac:dyDescent="0.3">
      <c r="A33">
        <v>32</v>
      </c>
      <c r="C33" s="14">
        <f>_xlfn.FORECAST.ETS(A33,$B$2:$B$25,$A$2:$A$25,1,1)</f>
        <v>357.81405062335233</v>
      </c>
      <c r="D33" s="14">
        <f>C33-_xlfn.FORECAST.ETS.CONFINT(A33,$B$2:$B$25,$A$2:$A$25,0.95,1,1)</f>
        <v>279.64049847256842</v>
      </c>
      <c r="E33" s="14">
        <f>C33+_xlfn.FORECAST.ETS.CONFINT(A33,$B$2:$B$25,$A$2:$A$25,0.95,1,1)</f>
        <v>435.98760277413623</v>
      </c>
    </row>
    <row r="34" spans="1:5" x14ac:dyDescent="0.3">
      <c r="A34">
        <v>33</v>
      </c>
      <c r="C34" s="14">
        <f>_xlfn.FORECAST.ETS(A34,$B$2:$B$25,$A$2:$A$25,1,1)</f>
        <v>308.02079743984376</v>
      </c>
      <c r="D34" s="14">
        <f>C34-_xlfn.FORECAST.ETS.CONFINT(A34,$B$2:$B$25,$A$2:$A$25,0.95,1,1)</f>
        <v>228.06636863817067</v>
      </c>
      <c r="E34" s="14">
        <f>C34+_xlfn.FORECAST.ETS.CONFINT(A34,$B$2:$B$25,$A$2:$A$25,0.95,1,1)</f>
        <v>387.97522624151685</v>
      </c>
    </row>
    <row r="35" spans="1:5" x14ac:dyDescent="0.3">
      <c r="A35">
        <v>34</v>
      </c>
      <c r="C35" s="14">
        <f>_xlfn.FORECAST.ETS(A35,$B$2:$B$25,$A$2:$A$25,1,1)</f>
        <v>333.13129456334116</v>
      </c>
      <c r="D35" s="14">
        <f>C35-_xlfn.FORECAST.ETS.CONFINT(A35,$B$2:$B$25,$A$2:$A$25,0.95,1,1)</f>
        <v>251.4214672525554</v>
      </c>
      <c r="E35" s="14">
        <f>C35+_xlfn.FORECAST.ETS.CONFINT(A35,$B$2:$B$25,$A$2:$A$25,0.95,1,1)</f>
        <v>414.84112187412688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D74A-4974-4CCE-B2AD-39609AEC8C03}">
  <dimension ref="A1:E35"/>
  <sheetViews>
    <sheetView tabSelected="1" workbookViewId="0">
      <selection activeCell="P26" sqref="P26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1</v>
      </c>
      <c r="B2" s="14">
        <v>362</v>
      </c>
    </row>
    <row r="3" spans="1:5" x14ac:dyDescent="0.3">
      <c r="A3">
        <v>2</v>
      </c>
      <c r="B3" s="14">
        <v>381</v>
      </c>
    </row>
    <row r="4" spans="1:5" x14ac:dyDescent="0.3">
      <c r="A4">
        <v>3</v>
      </c>
      <c r="B4" s="14">
        <v>317</v>
      </c>
    </row>
    <row r="5" spans="1:5" x14ac:dyDescent="0.3">
      <c r="A5">
        <v>4</v>
      </c>
      <c r="B5" s="14">
        <v>297</v>
      </c>
    </row>
    <row r="6" spans="1:5" x14ac:dyDescent="0.3">
      <c r="A6">
        <v>5</v>
      </c>
      <c r="B6" s="14">
        <v>399</v>
      </c>
    </row>
    <row r="7" spans="1:5" x14ac:dyDescent="0.3">
      <c r="A7">
        <v>6</v>
      </c>
      <c r="B7" s="14">
        <v>402</v>
      </c>
    </row>
    <row r="8" spans="1:5" x14ac:dyDescent="0.3">
      <c r="A8">
        <v>7</v>
      </c>
      <c r="B8" s="14">
        <v>375</v>
      </c>
    </row>
    <row r="9" spans="1:5" x14ac:dyDescent="0.3">
      <c r="A9">
        <v>8</v>
      </c>
      <c r="B9" s="14">
        <v>349</v>
      </c>
    </row>
    <row r="10" spans="1:5" x14ac:dyDescent="0.3">
      <c r="A10">
        <v>9</v>
      </c>
      <c r="B10" s="14">
        <v>386</v>
      </c>
    </row>
    <row r="11" spans="1:5" x14ac:dyDescent="0.3">
      <c r="A11">
        <v>10</v>
      </c>
      <c r="B11" s="14">
        <v>328</v>
      </c>
    </row>
    <row r="12" spans="1:5" x14ac:dyDescent="0.3">
      <c r="A12">
        <v>11</v>
      </c>
      <c r="B12" s="14">
        <v>389</v>
      </c>
    </row>
    <row r="13" spans="1:5" x14ac:dyDescent="0.3">
      <c r="A13">
        <v>12</v>
      </c>
      <c r="B13" s="14">
        <v>343</v>
      </c>
    </row>
    <row r="14" spans="1:5" x14ac:dyDescent="0.3">
      <c r="A14">
        <v>13</v>
      </c>
      <c r="B14" s="14">
        <v>276</v>
      </c>
    </row>
    <row r="15" spans="1:5" x14ac:dyDescent="0.3">
      <c r="A15">
        <v>14</v>
      </c>
      <c r="B15" s="14">
        <v>334</v>
      </c>
    </row>
    <row r="16" spans="1:5" x14ac:dyDescent="0.3">
      <c r="A16">
        <v>15</v>
      </c>
      <c r="B16" s="14">
        <v>394</v>
      </c>
    </row>
    <row r="17" spans="1:5" x14ac:dyDescent="0.3">
      <c r="A17">
        <v>16</v>
      </c>
      <c r="B17" s="14">
        <v>334</v>
      </c>
    </row>
    <row r="18" spans="1:5" x14ac:dyDescent="0.3">
      <c r="A18">
        <v>17</v>
      </c>
      <c r="B18" s="14">
        <v>384</v>
      </c>
    </row>
    <row r="19" spans="1:5" x14ac:dyDescent="0.3">
      <c r="A19">
        <v>18</v>
      </c>
      <c r="B19" s="14">
        <v>314</v>
      </c>
    </row>
    <row r="20" spans="1:5" x14ac:dyDescent="0.3">
      <c r="A20">
        <v>19</v>
      </c>
      <c r="B20" s="14">
        <v>344</v>
      </c>
    </row>
    <row r="21" spans="1:5" x14ac:dyDescent="0.3">
      <c r="A21">
        <v>20</v>
      </c>
      <c r="B21" s="14">
        <v>337</v>
      </c>
    </row>
    <row r="22" spans="1:5" x14ac:dyDescent="0.3">
      <c r="A22">
        <v>21</v>
      </c>
      <c r="B22" s="14">
        <v>345</v>
      </c>
    </row>
    <row r="23" spans="1:5" x14ac:dyDescent="0.3">
      <c r="A23">
        <v>22</v>
      </c>
      <c r="B23" s="14">
        <v>362</v>
      </c>
    </row>
    <row r="24" spans="1:5" x14ac:dyDescent="0.3">
      <c r="A24">
        <v>23</v>
      </c>
      <c r="B24" s="14">
        <v>314</v>
      </c>
    </row>
    <row r="25" spans="1:5" x14ac:dyDescent="0.3">
      <c r="A25">
        <v>24</v>
      </c>
      <c r="B25" s="14">
        <v>365</v>
      </c>
      <c r="C25" s="14">
        <v>365</v>
      </c>
      <c r="D25" s="14">
        <v>365</v>
      </c>
      <c r="E25" s="14">
        <v>365</v>
      </c>
    </row>
    <row r="26" spans="1:5" x14ac:dyDescent="0.3">
      <c r="A26">
        <v>25</v>
      </c>
      <c r="C26" s="14">
        <f>_xlfn.FORECAST.ETS(A26,$B$2:$B$25,$A$2:$A$25,1,1)</f>
        <v>371.12098869199929</v>
      </c>
      <c r="D26" s="14">
        <f>C26-_xlfn.FORECAST.ETS.CONFINT(A26,$B$2:$B$25,$A$2:$A$25,0.95,1,1)</f>
        <v>306.32896888462432</v>
      </c>
      <c r="E26" s="14">
        <f>C26+_xlfn.FORECAST.ETS.CONFINT(A26,$B$2:$B$25,$A$2:$A$25,0.95,1,1)</f>
        <v>435.91300849937426</v>
      </c>
    </row>
    <row r="27" spans="1:5" x14ac:dyDescent="0.3">
      <c r="A27">
        <v>26</v>
      </c>
      <c r="C27" s="14">
        <f>_xlfn.FORECAST.ETS(A27,$B$2:$B$25,$A$2:$A$25,1,1)</f>
        <v>391.20182544554166</v>
      </c>
      <c r="D27" s="14">
        <f>C27-_xlfn.FORECAST.ETS.CONFINT(A27,$B$2:$B$25,$A$2:$A$25,0.95,1,1)</f>
        <v>324.3841930945427</v>
      </c>
      <c r="E27" s="14">
        <f>C27+_xlfn.FORECAST.ETS.CONFINT(A27,$B$2:$B$25,$A$2:$A$25,0.95,1,1)</f>
        <v>458.01945779654062</v>
      </c>
    </row>
    <row r="28" spans="1:5" x14ac:dyDescent="0.3">
      <c r="A28">
        <v>27</v>
      </c>
      <c r="C28" s="14">
        <f>_xlfn.FORECAST.ETS(A28,$B$2:$B$25,$A$2:$A$25,1,1)</f>
        <v>359.00869147159113</v>
      </c>
      <c r="D28" s="14">
        <f>C28-_xlfn.FORECAST.ETS.CONFINT(A28,$B$2:$B$25,$A$2:$A$25,0.95,1,1)</f>
        <v>290.20966423855697</v>
      </c>
      <c r="E28" s="14">
        <f>C28+_xlfn.FORECAST.ETS.CONFINT(A28,$B$2:$B$25,$A$2:$A$25,0.95,1,1)</f>
        <v>427.8077187046253</v>
      </c>
    </row>
    <row r="29" spans="1:5" x14ac:dyDescent="0.3">
      <c r="A29">
        <v>28</v>
      </c>
      <c r="C29" s="14">
        <f>_xlfn.FORECAST.ETS(A29,$B$2:$B$25,$A$2:$A$25,1,1)</f>
        <v>309.21543828808251</v>
      </c>
      <c r="D29" s="14">
        <f>C29-_xlfn.FORECAST.ETS.CONFINT(A29,$B$2:$B$25,$A$2:$A$25,0.95,1,1)</f>
        <v>238.4754588394959</v>
      </c>
      <c r="E29" s="14">
        <f>C29+_xlfn.FORECAST.ETS.CONFINT(A29,$B$2:$B$25,$A$2:$A$25,0.95,1,1)</f>
        <v>379.95541773666912</v>
      </c>
    </row>
    <row r="30" spans="1:5" x14ac:dyDescent="0.3">
      <c r="A30">
        <v>29</v>
      </c>
      <c r="C30" s="14">
        <f>_xlfn.FORECAST.ETS(A30,$B$2:$B$25,$A$2:$A$25,1,1)</f>
        <v>334.32593541157991</v>
      </c>
      <c r="D30" s="14">
        <f>C30-_xlfn.FORECAST.ETS.CONFINT(A30,$B$2:$B$25,$A$2:$A$25,0.95,1,1)</f>
        <v>261.68214681593344</v>
      </c>
      <c r="E30" s="14">
        <f>C30+_xlfn.FORECAST.ETS.CONFINT(A30,$B$2:$B$25,$A$2:$A$25,0.95,1,1)</f>
        <v>406.96972400722638</v>
      </c>
    </row>
    <row r="31" spans="1:5" x14ac:dyDescent="0.3">
      <c r="A31">
        <v>30</v>
      </c>
      <c r="C31" s="14">
        <f>_xlfn.FORECAST.ETS(A31,$B$2:$B$25,$A$2:$A$25,1,1)</f>
        <v>369.92634784376048</v>
      </c>
      <c r="D31" s="14">
        <f>C31-_xlfn.FORECAST.ETS.CONFINT(A31,$B$2:$B$25,$A$2:$A$25,0.95,1,1)</f>
        <v>295.39854022377108</v>
      </c>
      <c r="E31" s="14">
        <f>C31+_xlfn.FORECAST.ETS.CONFINT(A31,$B$2:$B$25,$A$2:$A$25,0.95,1,1)</f>
        <v>444.45415546374988</v>
      </c>
    </row>
    <row r="32" spans="1:5" x14ac:dyDescent="0.3">
      <c r="A32">
        <v>31</v>
      </c>
      <c r="C32" s="14">
        <f>_xlfn.FORECAST.ETS(A32,$B$2:$B$25,$A$2:$A$25,1,1)</f>
        <v>390.00718459730285</v>
      </c>
      <c r="D32" s="14">
        <f>C32-_xlfn.FORECAST.ETS.CONFINT(A32,$B$2:$B$25,$A$2:$A$25,0.95,1,1)</f>
        <v>313.64182467701352</v>
      </c>
      <c r="E32" s="14">
        <f>C32+_xlfn.FORECAST.ETS.CONFINT(A32,$B$2:$B$25,$A$2:$A$25,0.95,1,1)</f>
        <v>466.37254451759219</v>
      </c>
    </row>
    <row r="33" spans="1:5" x14ac:dyDescent="0.3">
      <c r="A33">
        <v>32</v>
      </c>
      <c r="C33" s="14">
        <f>_xlfn.FORECAST.ETS(A33,$B$2:$B$25,$A$2:$A$25,1,1)</f>
        <v>357.81405062335233</v>
      </c>
      <c r="D33" s="14">
        <f>C33-_xlfn.FORECAST.ETS.CONFINT(A33,$B$2:$B$25,$A$2:$A$25,0.95,1,1)</f>
        <v>279.64049847256842</v>
      </c>
      <c r="E33" s="14">
        <f>C33+_xlfn.FORECAST.ETS.CONFINT(A33,$B$2:$B$25,$A$2:$A$25,0.95,1,1)</f>
        <v>435.98760277413623</v>
      </c>
    </row>
    <row r="34" spans="1:5" x14ac:dyDescent="0.3">
      <c r="A34">
        <v>33</v>
      </c>
      <c r="C34" s="14">
        <f>_xlfn.FORECAST.ETS(A34,$B$2:$B$25,$A$2:$A$25,1,1)</f>
        <v>308.02079743984376</v>
      </c>
      <c r="D34" s="14">
        <f>C34-_xlfn.FORECAST.ETS.CONFINT(A34,$B$2:$B$25,$A$2:$A$25,0.95,1,1)</f>
        <v>228.06636863817067</v>
      </c>
      <c r="E34" s="14">
        <f>C34+_xlfn.FORECAST.ETS.CONFINT(A34,$B$2:$B$25,$A$2:$A$25,0.95,1,1)</f>
        <v>387.97522624151685</v>
      </c>
    </row>
    <row r="35" spans="1:5" x14ac:dyDescent="0.3">
      <c r="A35">
        <v>34</v>
      </c>
      <c r="C35" s="14">
        <f>_xlfn.FORECAST.ETS(A35,$B$2:$B$25,$A$2:$A$25,1,1)</f>
        <v>333.13129456334116</v>
      </c>
      <c r="D35" s="14">
        <f>C35-_xlfn.FORECAST.ETS.CONFINT(A35,$B$2:$B$25,$A$2:$A$25,0.95,1,1)</f>
        <v>251.4214672525554</v>
      </c>
      <c r="E35" s="14">
        <f>C35+_xlfn.FORECAST.ETS.CONFINT(A35,$B$2:$B$25,$A$2:$A$25,0.95,1,1)</f>
        <v>414.84112187412688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4A40-3BB0-4410-8590-4E7BD628C6FC}">
  <dimension ref="A1:K39"/>
  <sheetViews>
    <sheetView workbookViewId="0">
      <selection activeCell="A4" sqref="A4:B27"/>
    </sheetView>
  </sheetViews>
  <sheetFormatPr defaultRowHeight="14.4" x14ac:dyDescent="0.3"/>
  <cols>
    <col min="4" max="4" width="7.88671875" customWidth="1"/>
  </cols>
  <sheetData>
    <row r="1" spans="1:11" x14ac:dyDescent="0.3">
      <c r="A1" s="7" t="s">
        <v>0</v>
      </c>
      <c r="B1" s="7" t="s">
        <v>1</v>
      </c>
      <c r="C1" s="5" t="s">
        <v>3</v>
      </c>
    </row>
    <row r="2" spans="1:11" x14ac:dyDescent="0.3">
      <c r="A2" s="7"/>
      <c r="B2" s="6"/>
      <c r="C2" s="5">
        <v>0.8</v>
      </c>
    </row>
    <row r="3" spans="1:11" x14ac:dyDescent="0.3">
      <c r="A3" s="7">
        <v>0</v>
      </c>
      <c r="B3" s="6"/>
      <c r="C3" s="13">
        <f>AVERAGE(B4:B15)</f>
        <v>360.66666666666669</v>
      </c>
      <c r="D3" s="5" t="s">
        <v>5</v>
      </c>
      <c r="E3" s="6" t="s">
        <v>6</v>
      </c>
      <c r="F3" s="6" t="s">
        <v>7</v>
      </c>
      <c r="G3" s="17" t="s">
        <v>10</v>
      </c>
    </row>
    <row r="4" spans="1:11" x14ac:dyDescent="0.3">
      <c r="A4" s="5">
        <v>1</v>
      </c>
      <c r="B4" s="12">
        <v>362</v>
      </c>
      <c r="C4" s="3">
        <f>B4*$C$2+(1-$C$2)*C3</f>
        <v>361.73333333333335</v>
      </c>
      <c r="D4" s="15">
        <f>B4-C4</f>
        <v>0.26666666666665151</v>
      </c>
      <c r="E4" s="6">
        <f>D4*D4</f>
        <v>7.111111111110302E-2</v>
      </c>
      <c r="F4" s="6">
        <f>ABS(B4-C4)</f>
        <v>0.26666666666665151</v>
      </c>
      <c r="G4" s="18">
        <f>ABS(B4-C4)/B4</f>
        <v>7.3664825046036329E-4</v>
      </c>
      <c r="J4" t="s">
        <v>4</v>
      </c>
    </row>
    <row r="5" spans="1:11" x14ac:dyDescent="0.3">
      <c r="A5" s="10">
        <v>2</v>
      </c>
      <c r="B5" s="11">
        <v>381</v>
      </c>
      <c r="C5" s="3">
        <f t="shared" ref="C5:C39" si="0">B5*$C$2+(1-$C$2)*C4</f>
        <v>377.14666666666665</v>
      </c>
      <c r="D5" s="15">
        <f t="shared" ref="D5:D27" si="1">B5-C5</f>
        <v>3.853333333333353</v>
      </c>
      <c r="E5" s="6">
        <f t="shared" ref="E5:E27" si="2">D5*D5</f>
        <v>14.848177777777929</v>
      </c>
      <c r="F5" s="6">
        <f t="shared" ref="F5:F27" si="3">ABS(B5-C5)</f>
        <v>3.853333333333353</v>
      </c>
      <c r="G5" s="18">
        <f t="shared" ref="G5:G27" si="4">ABS(B5-C5)/B5</f>
        <v>1.0113735783027173E-2</v>
      </c>
    </row>
    <row r="6" spans="1:11" x14ac:dyDescent="0.3">
      <c r="A6" s="5">
        <v>3</v>
      </c>
      <c r="B6" s="9">
        <v>317</v>
      </c>
      <c r="C6" s="3">
        <f t="shared" si="0"/>
        <v>329.02933333333334</v>
      </c>
      <c r="D6" s="15">
        <f t="shared" si="1"/>
        <v>-12.029333333333341</v>
      </c>
      <c r="E6" s="6">
        <f t="shared" si="2"/>
        <v>144.70486044444462</v>
      </c>
      <c r="F6" s="6">
        <f t="shared" si="3"/>
        <v>12.029333333333341</v>
      </c>
      <c r="G6" s="18">
        <f t="shared" si="4"/>
        <v>3.7947423764458491E-2</v>
      </c>
      <c r="K6" t="s">
        <v>22</v>
      </c>
    </row>
    <row r="7" spans="1:11" x14ac:dyDescent="0.3">
      <c r="A7" s="5">
        <v>4</v>
      </c>
      <c r="B7" s="9">
        <v>297</v>
      </c>
      <c r="C7" s="3">
        <f t="shared" si="0"/>
        <v>303.40586666666667</v>
      </c>
      <c r="D7" s="15">
        <f t="shared" si="1"/>
        <v>-6.4058666666666682</v>
      </c>
      <c r="E7" s="6">
        <f t="shared" si="2"/>
        <v>41.035127751111133</v>
      </c>
      <c r="F7" s="6">
        <f t="shared" si="3"/>
        <v>6.4058666666666682</v>
      </c>
      <c r="G7" s="18">
        <f t="shared" si="4"/>
        <v>2.1568574635241308E-2</v>
      </c>
    </row>
    <row r="8" spans="1:11" x14ac:dyDescent="0.3">
      <c r="A8" s="5">
        <v>5</v>
      </c>
      <c r="B8" s="9">
        <v>399</v>
      </c>
      <c r="C8" s="3">
        <f t="shared" si="0"/>
        <v>379.88117333333338</v>
      </c>
      <c r="D8" s="15">
        <f t="shared" si="1"/>
        <v>19.118826666666621</v>
      </c>
      <c r="E8" s="6">
        <f t="shared" si="2"/>
        <v>365.52953311004268</v>
      </c>
      <c r="F8" s="6">
        <f t="shared" si="3"/>
        <v>19.118826666666621</v>
      </c>
      <c r="G8" s="18">
        <f t="shared" si="4"/>
        <v>4.7916858813700801E-2</v>
      </c>
    </row>
    <row r="9" spans="1:11" x14ac:dyDescent="0.3">
      <c r="A9" s="5">
        <v>6</v>
      </c>
      <c r="B9" s="9">
        <v>402</v>
      </c>
      <c r="C9" s="3">
        <f t="shared" si="0"/>
        <v>397.57623466666666</v>
      </c>
      <c r="D9" s="15">
        <f t="shared" si="1"/>
        <v>4.4237653333333355</v>
      </c>
      <c r="E9" s="6">
        <f t="shared" si="2"/>
        <v>19.569699724401797</v>
      </c>
      <c r="F9" s="6">
        <f t="shared" si="3"/>
        <v>4.4237653333333355</v>
      </c>
      <c r="G9" s="18">
        <f t="shared" si="4"/>
        <v>1.1004391376451083E-2</v>
      </c>
      <c r="I9">
        <v>1</v>
      </c>
      <c r="J9">
        <v>362</v>
      </c>
    </row>
    <row r="10" spans="1:11" x14ac:dyDescent="0.3">
      <c r="A10" s="5">
        <v>7</v>
      </c>
      <c r="B10" s="9">
        <v>375</v>
      </c>
      <c r="C10" s="3">
        <f t="shared" si="0"/>
        <v>379.51524693333329</v>
      </c>
      <c r="D10" s="15">
        <f t="shared" si="1"/>
        <v>-4.5152469333332874</v>
      </c>
      <c r="E10" s="6">
        <f t="shared" si="2"/>
        <v>20.387454868975656</v>
      </c>
      <c r="F10" s="6">
        <f t="shared" si="3"/>
        <v>4.5152469333332874</v>
      </c>
      <c r="G10" s="18">
        <f t="shared" si="4"/>
        <v>1.2040658488888767E-2</v>
      </c>
      <c r="I10">
        <v>2</v>
      </c>
      <c r="J10" s="1">
        <f>AVERAGE((B4:B27))</f>
        <v>351.29166666666669</v>
      </c>
    </row>
    <row r="11" spans="1:11" x14ac:dyDescent="0.3">
      <c r="A11" s="5">
        <v>8</v>
      </c>
      <c r="B11" s="9">
        <v>349</v>
      </c>
      <c r="C11" s="3">
        <f t="shared" si="0"/>
        <v>355.10304938666661</v>
      </c>
      <c r="D11" s="15">
        <f t="shared" si="1"/>
        <v>-6.103049386666612</v>
      </c>
      <c r="E11" s="6">
        <f t="shared" si="2"/>
        <v>37.247211816091706</v>
      </c>
      <c r="F11" s="6">
        <f t="shared" si="3"/>
        <v>6.103049386666612</v>
      </c>
      <c r="G11" s="18">
        <f t="shared" si="4"/>
        <v>1.7487247526265366E-2</v>
      </c>
      <c r="I11">
        <v>3</v>
      </c>
      <c r="J11" s="14">
        <f>AVERAGE(B4:B15)</f>
        <v>360.66666666666669</v>
      </c>
    </row>
    <row r="12" spans="1:11" x14ac:dyDescent="0.3">
      <c r="A12" s="5">
        <v>9</v>
      </c>
      <c r="B12" s="9">
        <v>386</v>
      </c>
      <c r="C12" s="3">
        <f t="shared" si="0"/>
        <v>379.82060987733331</v>
      </c>
      <c r="D12" s="15">
        <f t="shared" si="1"/>
        <v>6.179390122666689</v>
      </c>
      <c r="E12" s="6">
        <f t="shared" si="2"/>
        <v>38.184862288110637</v>
      </c>
      <c r="F12" s="6">
        <f t="shared" si="3"/>
        <v>6.179390122666689</v>
      </c>
      <c r="G12" s="18">
        <f t="shared" si="4"/>
        <v>1.6008782701209038E-2</v>
      </c>
    </row>
    <row r="13" spans="1:11" x14ac:dyDescent="0.3">
      <c r="A13" s="5">
        <v>10</v>
      </c>
      <c r="B13" s="9">
        <v>328</v>
      </c>
      <c r="C13" s="3">
        <f t="shared" si="0"/>
        <v>338.36412197546667</v>
      </c>
      <c r="D13" s="15">
        <f t="shared" si="1"/>
        <v>-10.364121975466674</v>
      </c>
      <c r="E13" s="6">
        <f t="shared" si="2"/>
        <v>107.41502432235123</v>
      </c>
      <c r="F13" s="6">
        <f t="shared" si="3"/>
        <v>10.364121975466674</v>
      </c>
      <c r="G13" s="18">
        <f t="shared" si="4"/>
        <v>3.1597932852032544E-2</v>
      </c>
      <c r="I13" s="4">
        <v>0.7</v>
      </c>
      <c r="J13" s="4">
        <v>0.8</v>
      </c>
    </row>
    <row r="14" spans="1:11" x14ac:dyDescent="0.3">
      <c r="A14" s="5">
        <v>11</v>
      </c>
      <c r="B14" s="9">
        <v>389</v>
      </c>
      <c r="C14" s="3">
        <f t="shared" si="0"/>
        <v>378.87282439509335</v>
      </c>
      <c r="D14" s="15">
        <f t="shared" si="1"/>
        <v>10.127175604906654</v>
      </c>
      <c r="E14" s="6">
        <f t="shared" si="2"/>
        <v>102.55968573261646</v>
      </c>
      <c r="F14" s="6">
        <f t="shared" si="3"/>
        <v>10.127175604906654</v>
      </c>
      <c r="G14" s="18">
        <f t="shared" si="4"/>
        <v>2.6033870449631503E-2</v>
      </c>
      <c r="H14" s="20" t="s">
        <v>8</v>
      </c>
      <c r="I14">
        <f>SQRT(AVERAGE(E4:E27))</f>
        <v>8.9194628506163891</v>
      </c>
      <c r="J14" s="2">
        <v>8.9194628506163891</v>
      </c>
    </row>
    <row r="15" spans="1:11" x14ac:dyDescent="0.3">
      <c r="A15" s="5">
        <v>12</v>
      </c>
      <c r="B15" s="9">
        <v>343</v>
      </c>
      <c r="C15" s="3">
        <f t="shared" si="0"/>
        <v>350.1745648790187</v>
      </c>
      <c r="D15" s="15">
        <f t="shared" si="1"/>
        <v>-7.1745648790187033</v>
      </c>
      <c r="E15" s="6">
        <f t="shared" si="2"/>
        <v>51.474381203248662</v>
      </c>
      <c r="F15" s="6">
        <f t="shared" si="3"/>
        <v>7.1745648790187033</v>
      </c>
      <c r="G15" s="18">
        <f t="shared" si="4"/>
        <v>2.091709877264928E-2</v>
      </c>
      <c r="H15" s="20" t="s">
        <v>9</v>
      </c>
      <c r="I15">
        <f>AVERAGE(F4:F27)</f>
        <v>7.6747111834327439</v>
      </c>
      <c r="J15" s="2">
        <v>7.6747111834327439</v>
      </c>
    </row>
    <row r="16" spans="1:11" x14ac:dyDescent="0.3">
      <c r="A16" s="5">
        <v>13</v>
      </c>
      <c r="B16" s="9">
        <v>276</v>
      </c>
      <c r="C16" s="3">
        <f t="shared" si="0"/>
        <v>290.83491297580372</v>
      </c>
      <c r="D16" s="15">
        <f t="shared" si="1"/>
        <v>-14.834912975803718</v>
      </c>
      <c r="E16" s="6">
        <f t="shared" si="2"/>
        <v>220.07464299966952</v>
      </c>
      <c r="F16" s="6">
        <f t="shared" si="3"/>
        <v>14.834912975803718</v>
      </c>
      <c r="G16" s="18">
        <f t="shared" si="4"/>
        <v>5.3749684694941006E-2</v>
      </c>
      <c r="H16" s="20" t="s">
        <v>11</v>
      </c>
      <c r="I16" s="19">
        <f>AVERAGE(G4:G27)</f>
        <v>2.2258003390749945E-2</v>
      </c>
      <c r="J16" s="16">
        <v>2.2258003390749945E-2</v>
      </c>
    </row>
    <row r="17" spans="1:10" x14ac:dyDescent="0.3">
      <c r="A17" s="5">
        <v>14</v>
      </c>
      <c r="B17" s="9">
        <v>334</v>
      </c>
      <c r="C17" s="3">
        <f t="shared" si="0"/>
        <v>325.36698259516072</v>
      </c>
      <c r="D17" s="15">
        <f t="shared" si="1"/>
        <v>8.6330174048392792</v>
      </c>
      <c r="E17" s="6">
        <f t="shared" si="2"/>
        <v>74.528989512257922</v>
      </c>
      <c r="F17" s="6">
        <f t="shared" si="3"/>
        <v>8.6330174048392792</v>
      </c>
      <c r="G17" s="18">
        <f t="shared" si="4"/>
        <v>2.5847357499518799E-2</v>
      </c>
    </row>
    <row r="18" spans="1:10" x14ac:dyDescent="0.3">
      <c r="A18" s="5">
        <v>15</v>
      </c>
      <c r="B18" s="9">
        <v>394</v>
      </c>
      <c r="C18" s="3">
        <f t="shared" si="0"/>
        <v>380.27339651903219</v>
      </c>
      <c r="D18" s="15">
        <f t="shared" si="1"/>
        <v>13.72660348096781</v>
      </c>
      <c r="E18" s="6">
        <f t="shared" si="2"/>
        <v>188.41964312371761</v>
      </c>
      <c r="F18" s="6">
        <f t="shared" si="3"/>
        <v>13.72660348096781</v>
      </c>
      <c r="G18" s="18">
        <f t="shared" si="4"/>
        <v>3.4839095129359926E-2</v>
      </c>
    </row>
    <row r="19" spans="1:10" x14ac:dyDescent="0.3">
      <c r="A19" s="5">
        <v>16</v>
      </c>
      <c r="B19" s="9">
        <v>334</v>
      </c>
      <c r="C19" s="3">
        <f t="shared" si="0"/>
        <v>343.25467930380643</v>
      </c>
      <c r="D19" s="15">
        <f t="shared" si="1"/>
        <v>-9.2546793038064266</v>
      </c>
      <c r="E19" s="6">
        <f t="shared" si="2"/>
        <v>85.649089016303009</v>
      </c>
      <c r="F19" s="6">
        <f t="shared" si="3"/>
        <v>9.2546793038064266</v>
      </c>
      <c r="G19" s="18">
        <f t="shared" si="4"/>
        <v>2.770862067007912E-2</v>
      </c>
    </row>
    <row r="20" spans="1:10" x14ac:dyDescent="0.3">
      <c r="A20" s="5">
        <v>17</v>
      </c>
      <c r="B20" s="9">
        <v>384</v>
      </c>
      <c r="C20" s="3">
        <f t="shared" si="0"/>
        <v>375.8509358607613</v>
      </c>
      <c r="D20" s="15">
        <f t="shared" si="1"/>
        <v>8.1490641392387033</v>
      </c>
      <c r="E20" s="6">
        <f t="shared" si="2"/>
        <v>66.407246345426231</v>
      </c>
      <c r="F20" s="6">
        <f t="shared" si="3"/>
        <v>8.1490641392387033</v>
      </c>
      <c r="G20" s="18">
        <f t="shared" si="4"/>
        <v>2.1221521195934123E-2</v>
      </c>
      <c r="J20" t="s">
        <v>12</v>
      </c>
    </row>
    <row r="21" spans="1:10" x14ac:dyDescent="0.3">
      <c r="A21" s="5">
        <v>18</v>
      </c>
      <c r="B21" s="9">
        <v>314</v>
      </c>
      <c r="C21" s="3">
        <f t="shared" si="0"/>
        <v>326.37018717215227</v>
      </c>
      <c r="D21" s="15">
        <f t="shared" si="1"/>
        <v>-12.370187172152271</v>
      </c>
      <c r="E21" s="6">
        <f t="shared" si="2"/>
        <v>153.02153067408059</v>
      </c>
      <c r="F21" s="6">
        <f t="shared" si="3"/>
        <v>12.370187172152271</v>
      </c>
      <c r="G21" s="18">
        <f t="shared" si="4"/>
        <v>3.9395500548255642E-2</v>
      </c>
    </row>
    <row r="22" spans="1:10" x14ac:dyDescent="0.3">
      <c r="A22" s="5">
        <v>19</v>
      </c>
      <c r="B22" s="9">
        <v>344</v>
      </c>
      <c r="C22" s="3">
        <f t="shared" si="0"/>
        <v>340.47403743443044</v>
      </c>
      <c r="D22" s="15">
        <f t="shared" si="1"/>
        <v>3.5259625655695572</v>
      </c>
      <c r="E22" s="6">
        <f t="shared" si="2"/>
        <v>12.432412013797855</v>
      </c>
      <c r="F22" s="6">
        <f t="shared" si="3"/>
        <v>3.5259625655695572</v>
      </c>
      <c r="G22" s="18">
        <f t="shared" si="4"/>
        <v>1.0249891178981271E-2</v>
      </c>
    </row>
    <row r="23" spans="1:10" x14ac:dyDescent="0.3">
      <c r="A23" s="5">
        <v>20</v>
      </c>
      <c r="B23" s="9">
        <v>337</v>
      </c>
      <c r="C23" s="3">
        <f t="shared" si="0"/>
        <v>337.69480748688608</v>
      </c>
      <c r="D23" s="15">
        <f t="shared" si="1"/>
        <v>-0.69480748688607719</v>
      </c>
      <c r="E23" s="6">
        <f t="shared" si="2"/>
        <v>0.48275744383294633</v>
      </c>
      <c r="F23" s="6">
        <f t="shared" si="3"/>
        <v>0.69480748688607719</v>
      </c>
      <c r="G23" s="18">
        <f t="shared" si="4"/>
        <v>2.0617432845284191E-3</v>
      </c>
    </row>
    <row r="24" spans="1:10" x14ac:dyDescent="0.3">
      <c r="A24" s="5">
        <v>21</v>
      </c>
      <c r="B24" s="9">
        <v>345</v>
      </c>
      <c r="C24" s="3">
        <f t="shared" si="0"/>
        <v>343.53896149737722</v>
      </c>
      <c r="D24" s="15">
        <f t="shared" si="1"/>
        <v>1.4610385026227846</v>
      </c>
      <c r="E24" s="6">
        <f t="shared" si="2"/>
        <v>2.1346335061462285</v>
      </c>
      <c r="F24" s="6">
        <f t="shared" si="3"/>
        <v>1.4610385026227846</v>
      </c>
      <c r="G24" s="18">
        <f t="shared" si="4"/>
        <v>4.2348942105008246E-3</v>
      </c>
    </row>
    <row r="25" spans="1:10" x14ac:dyDescent="0.3">
      <c r="A25" s="5">
        <v>22</v>
      </c>
      <c r="B25" s="9">
        <v>362</v>
      </c>
      <c r="C25" s="3">
        <f t="shared" si="0"/>
        <v>358.30779229947547</v>
      </c>
      <c r="D25" s="15">
        <f t="shared" si="1"/>
        <v>3.6922077005245342</v>
      </c>
      <c r="E25" s="6">
        <f t="shared" si="2"/>
        <v>13.632397703812668</v>
      </c>
      <c r="F25" s="6">
        <f t="shared" si="3"/>
        <v>3.6922077005245342</v>
      </c>
      <c r="G25" s="18">
        <f t="shared" si="4"/>
        <v>1.0199468785979377E-2</v>
      </c>
    </row>
    <row r="26" spans="1:10" x14ac:dyDescent="0.3">
      <c r="A26" s="5">
        <v>23</v>
      </c>
      <c r="B26" s="9">
        <v>314</v>
      </c>
      <c r="C26" s="3">
        <f t="shared" si="0"/>
        <v>322.86155845989509</v>
      </c>
      <c r="D26" s="15">
        <f t="shared" si="1"/>
        <v>-8.8615584598950932</v>
      </c>
      <c r="E26" s="6">
        <f t="shared" si="2"/>
        <v>78.527218338138297</v>
      </c>
      <c r="F26" s="6">
        <f t="shared" si="3"/>
        <v>8.8615584598950932</v>
      </c>
      <c r="G26" s="18">
        <f t="shared" si="4"/>
        <v>2.8221523757627685E-2</v>
      </c>
    </row>
    <row r="27" spans="1:10" x14ac:dyDescent="0.3">
      <c r="A27" s="5">
        <v>24</v>
      </c>
      <c r="B27" s="9">
        <v>365</v>
      </c>
      <c r="C27" s="3">
        <f t="shared" si="0"/>
        <v>356.572311691979</v>
      </c>
      <c r="D27" s="15">
        <f t="shared" si="1"/>
        <v>8.4276883080210041</v>
      </c>
      <c r="E27" s="6">
        <f t="shared" si="2"/>
        <v>71.025930217153942</v>
      </c>
      <c r="F27" s="6">
        <f t="shared" si="3"/>
        <v>8.4276883080210041</v>
      </c>
      <c r="G27" s="18">
        <f t="shared" si="4"/>
        <v>2.3089557008276723E-2</v>
      </c>
    </row>
    <row r="28" spans="1:10" x14ac:dyDescent="0.3">
      <c r="C28" s="3"/>
    </row>
    <row r="29" spans="1:10" x14ac:dyDescent="0.3">
      <c r="C29" s="3"/>
    </row>
    <row r="30" spans="1:10" x14ac:dyDescent="0.3">
      <c r="C30" s="3"/>
    </row>
    <row r="31" spans="1:10" x14ac:dyDescent="0.3">
      <c r="C31" s="3"/>
    </row>
    <row r="32" spans="1:10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214C-8896-43C3-8AD2-4E6421133F03}">
  <dimension ref="A1:H26"/>
  <sheetViews>
    <sheetView workbookViewId="0">
      <selection activeCell="E4" sqref="E4"/>
    </sheetView>
  </sheetViews>
  <sheetFormatPr defaultRowHeight="14.4" x14ac:dyDescent="0.3"/>
  <cols>
    <col min="4" max="4" width="9.5546875" bestFit="1" customWidth="1"/>
    <col min="5" max="7" width="9.5546875" customWidth="1"/>
    <col min="8" max="8" width="13.554687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21" t="s">
        <v>13</v>
      </c>
      <c r="E1" s="21" t="s">
        <v>16</v>
      </c>
      <c r="F1" s="21"/>
      <c r="G1" s="21"/>
      <c r="H1" s="21" t="s">
        <v>14</v>
      </c>
    </row>
    <row r="2" spans="1:8" x14ac:dyDescent="0.3">
      <c r="A2" s="7">
        <v>0</v>
      </c>
      <c r="B2" s="8">
        <f>AVERAGE(B3:B14)</f>
        <v>360.66666666666669</v>
      </c>
      <c r="C2" s="7">
        <v>0.8</v>
      </c>
      <c r="D2" s="14">
        <f>AVERAGE(B2:B14)</f>
        <v>360.66666666666669</v>
      </c>
      <c r="E2" s="22">
        <f>B2-D2</f>
        <v>0</v>
      </c>
      <c r="F2" s="14"/>
      <c r="G2" s="14"/>
      <c r="H2" t="s">
        <v>15</v>
      </c>
    </row>
    <row r="3" spans="1:8" x14ac:dyDescent="0.3">
      <c r="A3" s="5">
        <v>1</v>
      </c>
      <c r="B3" s="9">
        <v>362</v>
      </c>
      <c r="C3" s="3">
        <f>B3*$C$2+(1-$C$2)*B2</f>
        <v>361.73333333333335</v>
      </c>
      <c r="D3" s="1">
        <f>B3*$C$2+(1-$C$2)*D2</f>
        <v>361.73333333333335</v>
      </c>
      <c r="E3" s="22">
        <f t="shared" ref="E3:E26" si="0">B3-D3</f>
        <v>0.26666666666665151</v>
      </c>
      <c r="F3" s="1"/>
      <c r="G3" s="1"/>
    </row>
    <row r="4" spans="1:8" x14ac:dyDescent="0.3">
      <c r="A4" s="5">
        <v>2</v>
      </c>
      <c r="B4" s="9">
        <v>381</v>
      </c>
      <c r="C4" s="3">
        <f t="shared" ref="C4:C26" si="1">B4*$C$2+(1-$C$2)*C3</f>
        <v>377.14666666666665</v>
      </c>
      <c r="D4" s="1">
        <f t="shared" ref="D4:D26" si="2">B4*$C$2+(1-$C$2)*D3</f>
        <v>377.14666666666665</v>
      </c>
      <c r="E4" s="22">
        <f t="shared" si="0"/>
        <v>3.853333333333353</v>
      </c>
      <c r="F4" s="1"/>
      <c r="G4" s="1"/>
      <c r="H4" t="s">
        <v>4</v>
      </c>
    </row>
    <row r="5" spans="1:8" x14ac:dyDescent="0.3">
      <c r="A5" s="5">
        <v>3</v>
      </c>
      <c r="B5" s="9">
        <v>317</v>
      </c>
      <c r="C5" s="3">
        <f t="shared" si="1"/>
        <v>329.02933333333334</v>
      </c>
      <c r="D5" s="1">
        <f t="shared" si="2"/>
        <v>329.02933333333334</v>
      </c>
      <c r="E5" s="22">
        <f t="shared" si="0"/>
        <v>-12.029333333333341</v>
      </c>
      <c r="F5" s="1"/>
      <c r="G5" s="1"/>
    </row>
    <row r="6" spans="1:8" x14ac:dyDescent="0.3">
      <c r="A6" s="5">
        <v>4</v>
      </c>
      <c r="B6" s="9">
        <v>297</v>
      </c>
      <c r="C6" s="3">
        <f t="shared" si="1"/>
        <v>303.40586666666667</v>
      </c>
      <c r="D6" s="1">
        <f t="shared" si="2"/>
        <v>303.40586666666667</v>
      </c>
      <c r="E6" s="22">
        <f t="shared" si="0"/>
        <v>-6.4058666666666682</v>
      </c>
      <c r="F6" s="1"/>
      <c r="G6" s="1"/>
    </row>
    <row r="7" spans="1:8" x14ac:dyDescent="0.3">
      <c r="A7" s="5">
        <v>5</v>
      </c>
      <c r="B7" s="9">
        <v>399</v>
      </c>
      <c r="C7" s="3">
        <f t="shared" si="1"/>
        <v>379.88117333333338</v>
      </c>
      <c r="D7" s="1">
        <f t="shared" si="2"/>
        <v>379.88117333333338</v>
      </c>
      <c r="E7" s="22">
        <f t="shared" si="0"/>
        <v>19.118826666666621</v>
      </c>
      <c r="F7" s="1"/>
      <c r="G7" s="1"/>
    </row>
    <row r="8" spans="1:8" x14ac:dyDescent="0.3">
      <c r="A8" s="5">
        <v>6</v>
      </c>
      <c r="B8" s="9">
        <v>402</v>
      </c>
      <c r="C8" s="3">
        <f t="shared" si="1"/>
        <v>397.57623466666666</v>
      </c>
      <c r="D8" s="1">
        <f t="shared" si="2"/>
        <v>397.57623466666666</v>
      </c>
      <c r="E8" s="22">
        <f t="shared" si="0"/>
        <v>4.4237653333333355</v>
      </c>
      <c r="F8" s="1"/>
      <c r="G8" s="1"/>
    </row>
    <row r="9" spans="1:8" x14ac:dyDescent="0.3">
      <c r="A9" s="5">
        <v>7</v>
      </c>
      <c r="B9" s="9">
        <v>375</v>
      </c>
      <c r="C9" s="3">
        <f t="shared" si="1"/>
        <v>379.51524693333329</v>
      </c>
      <c r="D9" s="1">
        <f t="shared" si="2"/>
        <v>379.51524693333329</v>
      </c>
      <c r="E9" s="22">
        <f t="shared" si="0"/>
        <v>-4.5152469333332874</v>
      </c>
      <c r="F9" s="1"/>
      <c r="G9" s="1"/>
    </row>
    <row r="10" spans="1:8" x14ac:dyDescent="0.3">
      <c r="A10" s="5">
        <v>8</v>
      </c>
      <c r="B10" s="9">
        <v>349</v>
      </c>
      <c r="C10" s="3">
        <f t="shared" si="1"/>
        <v>355.10304938666661</v>
      </c>
      <c r="D10" s="1">
        <f t="shared" si="2"/>
        <v>355.10304938666661</v>
      </c>
      <c r="E10" s="22">
        <f t="shared" si="0"/>
        <v>-6.103049386666612</v>
      </c>
      <c r="F10" s="1"/>
      <c r="G10" s="1"/>
    </row>
    <row r="11" spans="1:8" x14ac:dyDescent="0.3">
      <c r="A11" s="5">
        <v>9</v>
      </c>
      <c r="B11" s="9">
        <v>386</v>
      </c>
      <c r="C11" s="3">
        <f t="shared" si="1"/>
        <v>379.82060987733331</v>
      </c>
      <c r="D11" s="1">
        <f t="shared" si="2"/>
        <v>379.82060987733331</v>
      </c>
      <c r="E11" s="22">
        <f t="shared" si="0"/>
        <v>6.179390122666689</v>
      </c>
      <c r="F11" s="1"/>
      <c r="G11" s="1"/>
    </row>
    <row r="12" spans="1:8" x14ac:dyDescent="0.3">
      <c r="A12" s="5">
        <v>10</v>
      </c>
      <c r="B12" s="9">
        <v>328</v>
      </c>
      <c r="C12" s="3">
        <f t="shared" si="1"/>
        <v>338.36412197546667</v>
      </c>
      <c r="D12" s="1">
        <f t="shared" si="2"/>
        <v>338.36412197546667</v>
      </c>
      <c r="E12" s="22">
        <f t="shared" si="0"/>
        <v>-10.364121975466674</v>
      </c>
      <c r="F12" s="1"/>
      <c r="G12" s="1"/>
    </row>
    <row r="13" spans="1:8" x14ac:dyDescent="0.3">
      <c r="A13" s="5">
        <v>11</v>
      </c>
      <c r="B13" s="9">
        <v>389</v>
      </c>
      <c r="C13" s="3">
        <f t="shared" si="1"/>
        <v>378.87282439509335</v>
      </c>
      <c r="D13" s="1">
        <f t="shared" si="2"/>
        <v>378.87282439509335</v>
      </c>
      <c r="E13" s="22">
        <f t="shared" si="0"/>
        <v>10.127175604906654</v>
      </c>
      <c r="F13" s="1"/>
      <c r="G13" s="1"/>
    </row>
    <row r="14" spans="1:8" x14ac:dyDescent="0.3">
      <c r="A14" s="5">
        <v>12</v>
      </c>
      <c r="B14" s="9">
        <v>343</v>
      </c>
      <c r="C14" s="3">
        <f t="shared" si="1"/>
        <v>350.1745648790187</v>
      </c>
      <c r="D14" s="1">
        <f t="shared" si="2"/>
        <v>350.1745648790187</v>
      </c>
      <c r="E14" s="22">
        <f t="shared" si="0"/>
        <v>-7.1745648790187033</v>
      </c>
      <c r="F14" s="1"/>
      <c r="G14" s="1"/>
    </row>
    <row r="15" spans="1:8" x14ac:dyDescent="0.3">
      <c r="A15" s="5">
        <v>13</v>
      </c>
      <c r="B15" s="9">
        <v>276</v>
      </c>
      <c r="C15" s="3">
        <f t="shared" si="1"/>
        <v>290.83491297580372</v>
      </c>
      <c r="D15" s="1">
        <f t="shared" si="2"/>
        <v>290.83491297580372</v>
      </c>
      <c r="E15" s="22">
        <f t="shared" si="0"/>
        <v>-14.834912975803718</v>
      </c>
      <c r="F15" s="1"/>
      <c r="G15" s="1"/>
    </row>
    <row r="16" spans="1:8" x14ac:dyDescent="0.3">
      <c r="A16" s="5">
        <v>14</v>
      </c>
      <c r="B16" s="9">
        <v>334</v>
      </c>
      <c r="C16" s="3">
        <f t="shared" si="1"/>
        <v>325.36698259516072</v>
      </c>
      <c r="D16" s="1">
        <f t="shared" si="2"/>
        <v>325.36698259516072</v>
      </c>
      <c r="E16" s="22">
        <f t="shared" si="0"/>
        <v>8.6330174048392792</v>
      </c>
      <c r="F16" s="1"/>
      <c r="G16" s="1"/>
    </row>
    <row r="17" spans="1:7" x14ac:dyDescent="0.3">
      <c r="A17" s="5">
        <v>15</v>
      </c>
      <c r="B17" s="9">
        <v>394</v>
      </c>
      <c r="C17" s="3">
        <f t="shared" si="1"/>
        <v>380.27339651903219</v>
      </c>
      <c r="D17" s="1">
        <f t="shared" si="2"/>
        <v>380.27339651903219</v>
      </c>
      <c r="E17" s="22">
        <f t="shared" si="0"/>
        <v>13.72660348096781</v>
      </c>
      <c r="F17" s="1"/>
      <c r="G17" s="1"/>
    </row>
    <row r="18" spans="1:7" x14ac:dyDescent="0.3">
      <c r="A18" s="5">
        <v>16</v>
      </c>
      <c r="B18" s="9">
        <v>334</v>
      </c>
      <c r="C18" s="3">
        <f t="shared" si="1"/>
        <v>343.25467930380643</v>
      </c>
      <c r="D18" s="1">
        <f t="shared" si="2"/>
        <v>343.25467930380643</v>
      </c>
      <c r="E18" s="22">
        <f t="shared" si="0"/>
        <v>-9.2546793038064266</v>
      </c>
      <c r="F18" s="1"/>
      <c r="G18" s="1"/>
    </row>
    <row r="19" spans="1:7" x14ac:dyDescent="0.3">
      <c r="A19" s="5">
        <v>17</v>
      </c>
      <c r="B19" s="9">
        <v>384</v>
      </c>
      <c r="C19" s="3">
        <f t="shared" si="1"/>
        <v>375.8509358607613</v>
      </c>
      <c r="D19" s="1">
        <f t="shared" si="2"/>
        <v>375.8509358607613</v>
      </c>
      <c r="E19" s="22">
        <f t="shared" si="0"/>
        <v>8.1490641392387033</v>
      </c>
      <c r="F19" s="1"/>
      <c r="G19" s="1"/>
    </row>
    <row r="20" spans="1:7" x14ac:dyDescent="0.3">
      <c r="A20" s="5">
        <v>18</v>
      </c>
      <c r="B20" s="9">
        <v>314</v>
      </c>
      <c r="C20" s="3">
        <f t="shared" si="1"/>
        <v>326.37018717215227</v>
      </c>
      <c r="D20" s="1">
        <f t="shared" si="2"/>
        <v>326.37018717215227</v>
      </c>
      <c r="E20" s="22">
        <f t="shared" si="0"/>
        <v>-12.370187172152271</v>
      </c>
      <c r="F20" s="1"/>
      <c r="G20" s="1"/>
    </row>
    <row r="21" spans="1:7" x14ac:dyDescent="0.3">
      <c r="A21" s="5">
        <v>19</v>
      </c>
      <c r="B21" s="9">
        <v>344</v>
      </c>
      <c r="C21" s="3">
        <f t="shared" si="1"/>
        <v>340.47403743443044</v>
      </c>
      <c r="D21" s="1">
        <f t="shared" si="2"/>
        <v>340.47403743443044</v>
      </c>
      <c r="E21" s="22">
        <f t="shared" si="0"/>
        <v>3.5259625655695572</v>
      </c>
      <c r="F21" s="1"/>
      <c r="G21" s="1"/>
    </row>
    <row r="22" spans="1:7" x14ac:dyDescent="0.3">
      <c r="A22" s="5">
        <v>20</v>
      </c>
      <c r="B22" s="9">
        <v>337</v>
      </c>
      <c r="C22" s="3">
        <f t="shared" si="1"/>
        <v>337.69480748688608</v>
      </c>
      <c r="D22" s="1">
        <f t="shared" si="2"/>
        <v>337.69480748688608</v>
      </c>
      <c r="E22" s="22">
        <f t="shared" si="0"/>
        <v>-0.69480748688607719</v>
      </c>
      <c r="F22" s="1"/>
      <c r="G22" s="1"/>
    </row>
    <row r="23" spans="1:7" x14ac:dyDescent="0.3">
      <c r="A23" s="5">
        <v>21</v>
      </c>
      <c r="B23" s="9">
        <v>345</v>
      </c>
      <c r="C23" s="3">
        <f t="shared" si="1"/>
        <v>343.53896149737722</v>
      </c>
      <c r="D23" s="1">
        <f t="shared" si="2"/>
        <v>343.53896149737722</v>
      </c>
      <c r="E23" s="22">
        <f t="shared" si="0"/>
        <v>1.4610385026227846</v>
      </c>
      <c r="F23" s="1"/>
      <c r="G23" s="1"/>
    </row>
    <row r="24" spans="1:7" x14ac:dyDescent="0.3">
      <c r="A24" s="5">
        <v>22</v>
      </c>
      <c r="B24" s="9">
        <v>362</v>
      </c>
      <c r="C24" s="3">
        <f t="shared" si="1"/>
        <v>358.30779229947547</v>
      </c>
      <c r="D24" s="1">
        <f t="shared" si="2"/>
        <v>358.30779229947547</v>
      </c>
      <c r="E24" s="22">
        <f t="shared" si="0"/>
        <v>3.6922077005245342</v>
      </c>
      <c r="F24" s="1"/>
      <c r="G24" s="1"/>
    </row>
    <row r="25" spans="1:7" x14ac:dyDescent="0.3">
      <c r="A25" s="5">
        <v>23</v>
      </c>
      <c r="B25" s="9">
        <v>314</v>
      </c>
      <c r="C25" s="3">
        <f t="shared" si="1"/>
        <v>322.86155845989509</v>
      </c>
      <c r="D25" s="1">
        <f t="shared" si="2"/>
        <v>322.86155845989509</v>
      </c>
      <c r="E25" s="22">
        <f t="shared" si="0"/>
        <v>-8.8615584598950932</v>
      </c>
      <c r="F25" s="1"/>
      <c r="G25" s="1"/>
    </row>
    <row r="26" spans="1:7" x14ac:dyDescent="0.3">
      <c r="A26" s="5">
        <v>24</v>
      </c>
      <c r="B26" s="9">
        <v>365</v>
      </c>
      <c r="C26" s="3">
        <f t="shared" si="1"/>
        <v>356.572311691979</v>
      </c>
      <c r="D26" s="1">
        <f t="shared" si="2"/>
        <v>356.572311691979</v>
      </c>
      <c r="E26" s="22">
        <f t="shared" si="0"/>
        <v>8.4276883080210041</v>
      </c>
      <c r="F26" s="1"/>
      <c r="G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ESM</vt:lpstr>
      <vt:lpstr>Sheet2</vt:lpstr>
      <vt:lpstr>Sheet4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Krishna Bhagavan</cp:lastModifiedBy>
  <dcterms:created xsi:type="dcterms:W3CDTF">2021-02-24T09:07:48Z</dcterms:created>
  <dcterms:modified xsi:type="dcterms:W3CDTF">2021-11-22T20:30:21Z</dcterms:modified>
</cp:coreProperties>
</file>